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xml"/>
  <Override PartName="/xl/charts/chart6.xml" ContentType="application/vnd.openxmlformats-officedocument.drawingml.chart+xml"/>
  <Override PartName="/xl/drawings/drawing10.xml" ContentType="application/vnd.openxmlformats-officedocument.drawing+xml"/>
  <Override PartName="/xl/charts/chart7.xml" ContentType="application/vnd.openxmlformats-officedocument.drawingml.chart+xml"/>
  <Override PartName="/xl/drawings/drawing11.xml" ContentType="application/vnd.openxmlformats-officedocument.drawing+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drawings/drawing16.xml" ContentType="application/vnd.openxmlformats-officedocument.drawing+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7.xml" ContentType="application/vnd.openxmlformats-officedocument.drawing+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Detlef\Tradematiker\Research\Optionen\OI-Abfrage\"/>
    </mc:Choice>
  </mc:AlternateContent>
  <xr:revisionPtr revIDLastSave="0" documentId="8_{A948F705-81C1-45F6-87C7-940C551F1AB5}" xr6:coauthVersionLast="47" xr6:coauthVersionMax="47" xr10:uidLastSave="{00000000-0000-0000-0000-000000000000}"/>
  <bookViews>
    <workbookView xWindow="-56220" yWindow="210" windowWidth="27075" windowHeight="15420" tabRatio="751" firstSheet="3" activeTab="3" xr2:uid="{3CDFE83A-9C88-4766-961F-2D6C5E1FA6D2}"/>
  </bookViews>
  <sheets>
    <sheet name="Version" sheetId="44" r:id="rId1"/>
    <sheet name="AngeboteM" sheetId="83" r:id="rId2"/>
    <sheet name="AngeboteA" sheetId="84" r:id="rId3"/>
    <sheet name="Ueberhaenge" sheetId="1" r:id="rId4"/>
    <sheet name="Call_Front" sheetId="133" r:id="rId5"/>
    <sheet name="Put_Front" sheetId="134" r:id="rId6"/>
    <sheet name="CallFront-1" sheetId="135" r:id="rId7"/>
    <sheet name="PutFront-1" sheetId="136" r:id="rId8"/>
    <sheet name="Call+01" sheetId="137" r:id="rId9"/>
    <sheet name="Put+01" sheetId="138" r:id="rId10"/>
    <sheet name="Infos" sheetId="19" r:id="rId11"/>
    <sheet name="Mail" sheetId="81" r:id="rId12"/>
    <sheet name="Tabelle1" sheetId="90" r:id="rId13"/>
    <sheet name="Summery" sheetId="38" r:id="rId14"/>
    <sheet name="Test" sheetId="55" r:id="rId15"/>
    <sheet name="SummeryVerfall" sheetId="42" r:id="rId16"/>
    <sheet name="SummeryDetail" sheetId="63" r:id="rId17"/>
    <sheet name="SummeryBasis" sheetId="67" r:id="rId18"/>
    <sheet name="SummeryDetailVerfall" sheetId="65" r:id="rId19"/>
    <sheet name="Preise" sheetId="89" r:id="rId20"/>
    <sheet name="HedgeGrafik" sheetId="20" r:id="rId21"/>
    <sheet name="HedgeGrafik (eng)" sheetId="43" r:id="rId22"/>
    <sheet name="Disclaimer" sheetId="64" r:id="rId23"/>
    <sheet name="Glossar" sheetId="40" r:id="rId24"/>
    <sheet name="HedgeBedarf" sheetId="18" r:id="rId25"/>
    <sheet name="HedgeBedarf+01" sheetId="41" r:id="rId26"/>
    <sheet name="GT L&amp;S" sheetId="71" r:id="rId27"/>
    <sheet name="QuotesFDAX" sheetId="57" r:id="rId28"/>
    <sheet name="StgrtDAX" sheetId="58" r:id="rId29"/>
    <sheet name="LUSDAX BO" sheetId="59" r:id="rId30"/>
    <sheet name="LUSDAX Onvista" sheetId="60" r:id="rId31"/>
    <sheet name="LUSDAX Ariva" sheetId="61" r:id="rId32"/>
    <sheet name="FDAX" sheetId="62" r:id="rId33"/>
    <sheet name="EURIBOR 3M" sheetId="69" r:id="rId34"/>
    <sheet name="CallHeute" sheetId="74" r:id="rId35"/>
    <sheet name="PutHeute" sheetId="76" r:id="rId36"/>
    <sheet name="Put+1Heute" sheetId="77" r:id="rId37"/>
    <sheet name="Call+1Heute" sheetId="78" r:id="rId38"/>
    <sheet name="VDAX-New 2M Hist_2" sheetId="82" r:id="rId39"/>
    <sheet name="VDAX-N 2M" sheetId="87" r:id="rId40"/>
    <sheet name="VDAX-New 2M Hist" sheetId="88" r:id="rId41"/>
  </sheets>
  <definedNames>
    <definedName name="_xlnm.Print_Area" localSheetId="22">Disclaimer!$A$1:$K$26</definedName>
    <definedName name="_xlnm.Print_Area" localSheetId="13">Summery!$A$1:$I$55</definedName>
    <definedName name="_xlnm.Print_Area" localSheetId="16">SummeryDetail!$A$1:$I$35</definedName>
    <definedName name="_xlnm.Print_Area" localSheetId="18">SummeryDetailVerfall!$A$1:$I$35</definedName>
    <definedName name="_xlnm.Print_Area" localSheetId="15">SummeryVerfall!$A$1:$J$55</definedName>
    <definedName name="_xlnm.Print_Area" localSheetId="14">Test!$A$1:$K$55</definedName>
    <definedName name="ExterneDaten_1" localSheetId="37" hidden="1">'Call+1Heute'!$A$1:$R$148</definedName>
    <definedName name="ExterneDaten_1" localSheetId="34" hidden="1">CallHeute!$A$1:$R$148</definedName>
    <definedName name="ExterneDaten_1" localSheetId="33" hidden="1">'EURIBOR 3M'!$A$1:$B$11</definedName>
    <definedName name="ExterneDaten_1" localSheetId="35" hidden="1">PutHeute!$A$1:$R$148</definedName>
    <definedName name="ExterneDaten_1" localSheetId="27" hidden="1">QuotesFDAX!$A$1:$E$10</definedName>
    <definedName name="ExterneDaten_1" localSheetId="28" hidden="1">StgrtDAX!$A$1:$D$8</definedName>
    <definedName name="ExterneDaten_1" localSheetId="39" hidden="1">'VDAX-N 2M'!$A$1:$K$3</definedName>
    <definedName name="ExterneDaten_1" localSheetId="40" hidden="1">'VDAX-New 2M Hist'!$A$1:$C$24</definedName>
    <definedName name="ExterneDaten_1" localSheetId="38" hidden="1">'VDAX-New 2M Hist_2'!$A$1:$C$23</definedName>
    <definedName name="Print_Area" localSheetId="22">Disclaimer!$A$1:$K$26</definedName>
    <definedName name="Print_Area" localSheetId="23">Glossar!$A$4:$B$16</definedName>
    <definedName name="Print_Area" localSheetId="13">Summery!$A$1:$K$55</definedName>
    <definedName name="Print_Area" localSheetId="17">SummeryBasis!$A$1:$K$35</definedName>
    <definedName name="Print_Area" localSheetId="16">SummeryDetail!$A$1:$K$35</definedName>
    <definedName name="Print_Area" localSheetId="18">SummeryDetailVerfall!$A$1:$K$35</definedName>
    <definedName name="Print_Area" localSheetId="15">SummeryVerfall!$A$1:$K$55</definedName>
    <definedName name="Print_Area" localSheetId="14">Test!$A$1:$K$55</definedName>
    <definedName name="Print_Area" localSheetId="3">Ueberhaenge!$A$1:$I$55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 i="1" l="1"/>
  <c r="U9" i="90"/>
  <c r="U1" i="90"/>
  <c r="V1" i="90" s="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211" i="1"/>
  <c r="U41" i="81"/>
  <c r="U25" i="81"/>
  <c r="V25" i="81" s="1"/>
  <c r="W25" i="81" s="1"/>
  <c r="V9" i="90" l="1"/>
  <c r="W9" i="90" s="1"/>
  <c r="W1" i="90"/>
  <c r="V41" i="81"/>
  <c r="W41" i="81" s="1"/>
  <c r="V2" i="81" l="1"/>
  <c r="X8" i="1"/>
  <c r="X4" i="1" l="1"/>
  <c r="R9" i="1"/>
  <c r="R8" i="1"/>
  <c r="N4" i="1" s="1"/>
  <c r="G4" i="1"/>
  <c r="P4" i="1" l="1"/>
  <c r="AB9" i="1"/>
  <c r="AA9" i="1" s="1"/>
  <c r="Z9" i="1" s="1"/>
  <c r="R7" i="1"/>
  <c r="AC9" i="1"/>
  <c r="X8" i="19"/>
  <c r="N1" i="1" s="1"/>
  <c r="H3" i="42"/>
  <c r="N9" i="1" l="1"/>
  <c r="N3" i="1" s="1"/>
  <c r="G1" i="1" l="1"/>
  <c r="W7" i="19" s="1"/>
  <c r="Q8" i="1" l="1"/>
  <c r="F52" i="55" l="1"/>
  <c r="F3" i="55" l="1"/>
  <c r="H3" i="55" s="1"/>
  <c r="S8" i="55" l="1"/>
  <c r="S9" i="55" s="1"/>
  <c r="R11" i="55" l="1"/>
  <c r="R12" i="55"/>
  <c r="R13" i="55"/>
  <c r="R14" i="55"/>
  <c r="R15" i="55"/>
  <c r="R16" i="55"/>
  <c r="R17" i="55"/>
  <c r="R18" i="55"/>
  <c r="R19" i="55"/>
  <c r="R20" i="55"/>
  <c r="R21" i="55"/>
  <c r="R22" i="55"/>
  <c r="R23" i="55"/>
  <c r="R24" i="55"/>
  <c r="R25" i="55"/>
  <c r="R26" i="55"/>
  <c r="R27" i="55"/>
  <c r="R28" i="55"/>
  <c r="R29" i="55"/>
  <c r="R30" i="55"/>
  <c r="R31" i="55"/>
  <c r="R32" i="55"/>
  <c r="R33" i="55"/>
  <c r="R34" i="55"/>
  <c r="R35" i="55"/>
  <c r="R36" i="55"/>
  <c r="R37" i="55"/>
  <c r="R38" i="55"/>
  <c r="R39" i="55"/>
  <c r="R40" i="55"/>
  <c r="R41" i="55"/>
  <c r="R42" i="55"/>
  <c r="R43" i="55"/>
  <c r="R44" i="55"/>
  <c r="R45" i="55"/>
  <c r="R46" i="55"/>
  <c r="R47" i="55"/>
  <c r="R48" i="55"/>
  <c r="R49" i="55"/>
  <c r="R50" i="55"/>
  <c r="R6" i="1"/>
  <c r="G3" i="1"/>
  <c r="A30" i="67" l="1"/>
  <c r="A12" i="67"/>
  <c r="A13" i="67"/>
  <c r="A14" i="67"/>
  <c r="A15" i="67"/>
  <c r="A16" i="67"/>
  <c r="A17" i="67"/>
  <c r="A18" i="67"/>
  <c r="A19" i="67"/>
  <c r="A20" i="67"/>
  <c r="A21" i="67"/>
  <c r="A22" i="67"/>
  <c r="A23" i="67"/>
  <c r="A24" i="67"/>
  <c r="A25" i="67"/>
  <c r="A26" i="67"/>
  <c r="A27" i="67"/>
  <c r="A28" i="67"/>
  <c r="A29" i="67"/>
  <c r="A11" i="67"/>
  <c r="A10" i="67"/>
  <c r="B30" i="67"/>
  <c r="B12" i="67"/>
  <c r="B13" i="67"/>
  <c r="B14" i="67"/>
  <c r="B15" i="67"/>
  <c r="B16" i="67"/>
  <c r="B17" i="67"/>
  <c r="B18" i="67"/>
  <c r="B19" i="67"/>
  <c r="B20" i="67"/>
  <c r="B21" i="67"/>
  <c r="B22" i="67"/>
  <c r="B23" i="67"/>
  <c r="B24" i="67"/>
  <c r="B25" i="67"/>
  <c r="B26" i="67"/>
  <c r="B27" i="67"/>
  <c r="B28" i="67"/>
  <c r="B29" i="67"/>
  <c r="B11" i="67"/>
  <c r="B10" i="67"/>
  <c r="V11" i="55"/>
  <c r="X11" i="55" s="1"/>
  <c r="V12" i="55"/>
  <c r="X12" i="55" s="1"/>
  <c r="V13" i="55"/>
  <c r="X13" i="55" s="1"/>
  <c r="V14" i="55"/>
  <c r="W14" i="55" s="1"/>
  <c r="V15" i="55"/>
  <c r="W15" i="55" s="1"/>
  <c r="V16" i="55"/>
  <c r="X16" i="55" s="1"/>
  <c r="V17" i="55"/>
  <c r="X17" i="55" s="1"/>
  <c r="V18" i="55"/>
  <c r="W18" i="55" s="1"/>
  <c r="V19" i="55"/>
  <c r="X19" i="55" s="1"/>
  <c r="V20" i="55"/>
  <c r="X20" i="55" s="1"/>
  <c r="V21" i="55"/>
  <c r="X21" i="55" s="1"/>
  <c r="V22" i="55"/>
  <c r="W22" i="55" s="1"/>
  <c r="V23" i="55"/>
  <c r="W23" i="55" s="1"/>
  <c r="V24" i="55"/>
  <c r="X24" i="55" s="1"/>
  <c r="V25" i="55"/>
  <c r="W25" i="55" s="1"/>
  <c r="V26" i="55"/>
  <c r="W26" i="55" s="1"/>
  <c r="V27" i="55"/>
  <c r="X27" i="55" s="1"/>
  <c r="V28" i="55"/>
  <c r="X28" i="55" s="1"/>
  <c r="V29" i="55"/>
  <c r="X29" i="55" s="1"/>
  <c r="V30" i="55"/>
  <c r="W30" i="55" s="1"/>
  <c r="V31" i="55"/>
  <c r="W31" i="55" s="1"/>
  <c r="V32" i="55"/>
  <c r="X32" i="55" s="1"/>
  <c r="V33" i="55"/>
  <c r="X33" i="55" s="1"/>
  <c r="V34" i="55"/>
  <c r="W34" i="55" s="1"/>
  <c r="V35" i="55"/>
  <c r="W35" i="55" s="1"/>
  <c r="V36" i="55"/>
  <c r="X36" i="55" s="1"/>
  <c r="V37" i="55"/>
  <c r="W37" i="55" s="1"/>
  <c r="V38" i="55"/>
  <c r="W38" i="55" s="1"/>
  <c r="V39" i="55"/>
  <c r="X39" i="55" s="1"/>
  <c r="V40" i="55"/>
  <c r="X40" i="55" s="1"/>
  <c r="V41" i="55"/>
  <c r="X41" i="55" s="1"/>
  <c r="V42" i="55"/>
  <c r="W42" i="55" s="1"/>
  <c r="V43" i="55"/>
  <c r="X43" i="55" s="1"/>
  <c r="V44" i="55"/>
  <c r="X44" i="55" s="1"/>
  <c r="V45" i="55"/>
  <c r="X45" i="55" s="1"/>
  <c r="V46" i="55"/>
  <c r="W46" i="55" s="1"/>
  <c r="V47" i="55"/>
  <c r="X47" i="55" s="1"/>
  <c r="V48" i="55"/>
  <c r="X48" i="55" s="1"/>
  <c r="V49" i="55"/>
  <c r="X49" i="55" s="1"/>
  <c r="V50" i="55"/>
  <c r="W50" i="55" s="1"/>
  <c r="V10" i="55"/>
  <c r="X10" i="55" s="1"/>
  <c r="N9" i="67"/>
  <c r="F3" i="67"/>
  <c r="H3" i="67" s="1"/>
  <c r="AB11" i="55"/>
  <c r="W32" i="55" l="1"/>
  <c r="W43" i="55"/>
  <c r="W13" i="55"/>
  <c r="W17" i="55"/>
  <c r="W19" i="55"/>
  <c r="W21" i="55"/>
  <c r="X22" i="55"/>
  <c r="W24" i="55"/>
  <c r="X26" i="55"/>
  <c r="W28" i="55"/>
  <c r="W29" i="55"/>
  <c r="X31" i="55"/>
  <c r="W33" i="55"/>
  <c r="W44" i="55"/>
  <c r="W47" i="55"/>
  <c r="W49" i="55"/>
  <c r="W11" i="55"/>
  <c r="W12" i="55"/>
  <c r="X14" i="55"/>
  <c r="X15" i="55"/>
  <c r="W16" i="55"/>
  <c r="X18" i="55"/>
  <c r="W20" i="55"/>
  <c r="X23" i="55"/>
  <c r="X25" i="55"/>
  <c r="W27" i="55"/>
  <c r="X30" i="55"/>
  <c r="X34" i="55"/>
  <c r="X35" i="55"/>
  <c r="W36" i="55"/>
  <c r="X37" i="55"/>
  <c r="X38" i="55"/>
  <c r="W39" i="55"/>
  <c r="W40" i="55"/>
  <c r="W41" i="55"/>
  <c r="X42" i="55"/>
  <c r="W45" i="55"/>
  <c r="X46" i="55"/>
  <c r="W48" i="55"/>
  <c r="X50" i="55"/>
  <c r="W10" i="55"/>
  <c r="O9" i="67"/>
  <c r="Z5" i="1" l="1"/>
  <c r="D30" i="65"/>
  <c r="B30" i="65"/>
  <c r="C30" i="65"/>
  <c r="D12" i="65"/>
  <c r="D13" i="65"/>
  <c r="D14" i="65"/>
  <c r="D15" i="65"/>
  <c r="D16" i="65"/>
  <c r="D17" i="65"/>
  <c r="D18" i="65"/>
  <c r="D19" i="65"/>
  <c r="D20" i="65"/>
  <c r="D21" i="65"/>
  <c r="D22" i="65"/>
  <c r="D23" i="65"/>
  <c r="D24" i="65"/>
  <c r="D25" i="65"/>
  <c r="D26" i="65"/>
  <c r="D27" i="65"/>
  <c r="D28" i="65"/>
  <c r="D29" i="65"/>
  <c r="C12" i="65"/>
  <c r="C13" i="65"/>
  <c r="C14" i="65"/>
  <c r="C15" i="65"/>
  <c r="C16" i="65"/>
  <c r="C17" i="65"/>
  <c r="C18" i="65"/>
  <c r="C19" i="65"/>
  <c r="C20" i="65"/>
  <c r="C21" i="65"/>
  <c r="C22" i="65"/>
  <c r="C23" i="65"/>
  <c r="C24" i="65"/>
  <c r="C25" i="65"/>
  <c r="C26" i="65"/>
  <c r="C27" i="65"/>
  <c r="C28" i="65"/>
  <c r="C29" i="65"/>
  <c r="B12" i="65"/>
  <c r="B13" i="65"/>
  <c r="B14" i="65"/>
  <c r="B15" i="65"/>
  <c r="B16" i="65"/>
  <c r="B17" i="65"/>
  <c r="B18" i="65"/>
  <c r="B19" i="65"/>
  <c r="B20" i="65"/>
  <c r="B21" i="65"/>
  <c r="B22" i="65"/>
  <c r="B23" i="65"/>
  <c r="B24" i="65"/>
  <c r="B25" i="65"/>
  <c r="B26" i="65"/>
  <c r="B27" i="65"/>
  <c r="B28" i="65"/>
  <c r="B29" i="65"/>
  <c r="D11" i="65"/>
  <c r="C11" i="65"/>
  <c r="B11" i="65"/>
  <c r="D10" i="65"/>
  <c r="C10" i="65"/>
  <c r="B10" i="65"/>
  <c r="A30" i="65"/>
  <c r="A12" i="65"/>
  <c r="A13" i="65"/>
  <c r="A14" i="65"/>
  <c r="A15" i="65"/>
  <c r="A16" i="65"/>
  <c r="A17" i="65"/>
  <c r="A18" i="65"/>
  <c r="A19" i="65"/>
  <c r="A20" i="65"/>
  <c r="A21" i="65"/>
  <c r="A22" i="65"/>
  <c r="A23" i="65"/>
  <c r="A24" i="65"/>
  <c r="A25" i="65"/>
  <c r="A26" i="65"/>
  <c r="A27" i="65"/>
  <c r="A28" i="65"/>
  <c r="A29" i="65"/>
  <c r="A11" i="65"/>
  <c r="A10" i="65"/>
  <c r="C9" i="65"/>
  <c r="P9" i="65" s="1"/>
  <c r="F3" i="65"/>
  <c r="H3" i="65" s="1"/>
  <c r="F3" i="63"/>
  <c r="H3" i="63" s="1"/>
  <c r="D9" i="65" l="1"/>
  <c r="Q9" i="65" s="1"/>
  <c r="C9" i="63"/>
  <c r="P9" i="63" s="1"/>
  <c r="D9" i="63" l="1"/>
  <c r="Q9" i="63" s="1"/>
  <c r="K52" i="55" l="1"/>
  <c r="J52" i="55"/>
  <c r="C9" i="55" l="1"/>
  <c r="D9" i="55" s="1"/>
  <c r="P9" i="55" l="1"/>
  <c r="Q9" i="55"/>
  <c r="Z4" i="1" l="1"/>
  <c r="I8" i="1" l="1"/>
  <c r="H8" i="1"/>
  <c r="G8" i="1"/>
  <c r="F8" i="1"/>
  <c r="B32" i="19"/>
  <c r="B31" i="19"/>
  <c r="D8" i="1" s="1"/>
  <c r="H34" i="65" l="1"/>
  <c r="G55" i="55"/>
  <c r="B7" i="67"/>
  <c r="O8" i="67"/>
  <c r="O8" i="65"/>
  <c r="B7" i="63"/>
  <c r="B7" i="65"/>
  <c r="O8" i="63"/>
  <c r="B7" i="55"/>
  <c r="O8" i="55"/>
  <c r="E8" i="1"/>
  <c r="G55" i="42"/>
  <c r="B33" i="19"/>
  <c r="G54" i="55" s="1"/>
  <c r="Y9" i="1"/>
  <c r="W9" i="1"/>
  <c r="Y3" i="1"/>
  <c r="AA7" i="1"/>
  <c r="Z7" i="1"/>
  <c r="Y7" i="1"/>
  <c r="X7" i="1"/>
  <c r="W7" i="1"/>
  <c r="G54" i="42" l="1"/>
  <c r="H33" i="65"/>
  <c r="F3" i="42" l="1"/>
  <c r="G2" i="1" l="1"/>
  <c r="C3" i="65" l="1"/>
  <c r="C3" i="67"/>
  <c r="C3" i="55"/>
  <c r="C3" i="63"/>
  <c r="A11" i="42"/>
  <c r="B11" i="42"/>
  <c r="C11" i="42"/>
  <c r="D11" i="42"/>
  <c r="A12" i="42"/>
  <c r="B12" i="42"/>
  <c r="C12" i="42"/>
  <c r="D12" i="42"/>
  <c r="A13" i="42"/>
  <c r="B13" i="42"/>
  <c r="C13" i="42"/>
  <c r="D13" i="42"/>
  <c r="A14" i="42"/>
  <c r="B14" i="42"/>
  <c r="C14" i="42"/>
  <c r="D14" i="42"/>
  <c r="A15" i="42"/>
  <c r="B15" i="42"/>
  <c r="C15" i="42"/>
  <c r="D15" i="42"/>
  <c r="A16" i="42"/>
  <c r="B16" i="42"/>
  <c r="C16" i="42"/>
  <c r="D16" i="42"/>
  <c r="A17" i="42"/>
  <c r="B17" i="42"/>
  <c r="C17" i="42"/>
  <c r="D17" i="42"/>
  <c r="A18" i="42"/>
  <c r="B18" i="42"/>
  <c r="C18" i="42"/>
  <c r="D18" i="42"/>
  <c r="A19" i="42"/>
  <c r="B19" i="42"/>
  <c r="C19" i="42"/>
  <c r="D19" i="42"/>
  <c r="A20" i="42"/>
  <c r="B20" i="42"/>
  <c r="C20" i="42"/>
  <c r="D20" i="42"/>
  <c r="A21" i="42"/>
  <c r="B21" i="42"/>
  <c r="C21" i="42"/>
  <c r="D21" i="42"/>
  <c r="A22" i="42"/>
  <c r="B22" i="42"/>
  <c r="C22" i="42"/>
  <c r="D22" i="42"/>
  <c r="A23" i="42"/>
  <c r="B23" i="42"/>
  <c r="C23" i="42"/>
  <c r="D23" i="42"/>
  <c r="A24" i="42"/>
  <c r="B24" i="42"/>
  <c r="C24" i="42"/>
  <c r="D24" i="42"/>
  <c r="A25" i="42"/>
  <c r="B25" i="42"/>
  <c r="C25" i="42"/>
  <c r="D25" i="42"/>
  <c r="A26" i="42"/>
  <c r="B26" i="42"/>
  <c r="C26" i="42"/>
  <c r="D26" i="42"/>
  <c r="A27" i="42"/>
  <c r="B27" i="42"/>
  <c r="C27" i="42"/>
  <c r="D27" i="42"/>
  <c r="A28" i="42"/>
  <c r="B28" i="42"/>
  <c r="C28" i="42"/>
  <c r="D28" i="42"/>
  <c r="A29" i="42"/>
  <c r="B29" i="42"/>
  <c r="C29" i="42"/>
  <c r="D29" i="42"/>
  <c r="A30" i="42"/>
  <c r="B30" i="42"/>
  <c r="C30" i="42"/>
  <c r="D30" i="42"/>
  <c r="A31" i="42"/>
  <c r="B31" i="42"/>
  <c r="C31" i="42"/>
  <c r="D31" i="42"/>
  <c r="A32" i="42"/>
  <c r="B32" i="42"/>
  <c r="C32" i="42"/>
  <c r="D32" i="42"/>
  <c r="A33" i="42"/>
  <c r="B33" i="42"/>
  <c r="C33" i="42"/>
  <c r="D33" i="42"/>
  <c r="A34" i="42"/>
  <c r="B34" i="42"/>
  <c r="C34" i="42"/>
  <c r="D34" i="42"/>
  <c r="A35" i="42"/>
  <c r="B35" i="42"/>
  <c r="C35" i="42"/>
  <c r="D35" i="42"/>
  <c r="A36" i="42"/>
  <c r="B36" i="42"/>
  <c r="C36" i="42"/>
  <c r="D36" i="42"/>
  <c r="A37" i="42"/>
  <c r="B37" i="42"/>
  <c r="C37" i="42"/>
  <c r="D37" i="42"/>
  <c r="A38" i="42"/>
  <c r="B38" i="42"/>
  <c r="C38" i="42"/>
  <c r="D38" i="42"/>
  <c r="A39" i="42"/>
  <c r="B39" i="42"/>
  <c r="C39" i="42"/>
  <c r="D39" i="42"/>
  <c r="A40" i="42"/>
  <c r="B40" i="42"/>
  <c r="C40" i="42"/>
  <c r="D40" i="42"/>
  <c r="A41" i="42"/>
  <c r="B41" i="42"/>
  <c r="C41" i="42"/>
  <c r="D41" i="42"/>
  <c r="A42" i="42"/>
  <c r="B42" i="42"/>
  <c r="C42" i="42"/>
  <c r="D42" i="42"/>
  <c r="A43" i="42"/>
  <c r="B43" i="42"/>
  <c r="C43" i="42"/>
  <c r="D43" i="42"/>
  <c r="A44" i="42"/>
  <c r="B44" i="42"/>
  <c r="C44" i="42"/>
  <c r="D44" i="42"/>
  <c r="A45" i="42"/>
  <c r="B45" i="42"/>
  <c r="C45" i="42"/>
  <c r="D45" i="42"/>
  <c r="A46" i="42"/>
  <c r="B46" i="42"/>
  <c r="C46" i="42"/>
  <c r="D46" i="42"/>
  <c r="A47" i="42"/>
  <c r="B47" i="42"/>
  <c r="C47" i="42"/>
  <c r="D47" i="42"/>
  <c r="A48" i="42"/>
  <c r="B48" i="42"/>
  <c r="C48" i="42"/>
  <c r="D48" i="42"/>
  <c r="A49" i="42"/>
  <c r="B49" i="42"/>
  <c r="C49" i="42"/>
  <c r="D49" i="42"/>
  <c r="A50" i="42"/>
  <c r="B50" i="42"/>
  <c r="C50" i="42"/>
  <c r="D50" i="42"/>
  <c r="B10" i="42"/>
  <c r="C10" i="42"/>
  <c r="D10" i="42"/>
  <c r="A10" i="42"/>
  <c r="U51" i="1" l="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10" i="1"/>
  <c r="C9" i="42"/>
  <c r="B7" i="42"/>
  <c r="R5" i="1"/>
  <c r="AB1" i="1" l="1"/>
  <c r="Z1" i="1"/>
  <c r="D9" i="42"/>
  <c r="R4" i="1" l="1"/>
  <c r="C9" i="38"/>
  <c r="D9" i="38" s="1"/>
  <c r="O8" i="38"/>
  <c r="B7" i="38"/>
  <c r="G1" i="65" l="1"/>
  <c r="G1" i="67"/>
  <c r="G1" i="55"/>
  <c r="G1" i="63"/>
  <c r="C3" i="38"/>
  <c r="A28" i="19" s="1"/>
  <c r="C3" i="42"/>
  <c r="G1" i="38"/>
  <c r="G1" i="42"/>
  <c r="P9" i="38"/>
  <c r="Q9" i="38"/>
  <c r="A24" i="19" l="1"/>
  <c r="AB4" i="1"/>
  <c r="M41" i="55"/>
  <c r="X5" i="1" l="1"/>
  <c r="X1" i="1"/>
  <c r="L42" i="55"/>
  <c r="L41" i="55"/>
  <c r="M42" i="55"/>
  <c r="AB7" i="55" l="1"/>
  <c r="AB6" i="5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337D4EF-BAE5-487C-B183-77F0C4415F8B}" keepAlive="1" name="Abfrage - EURIBOR 3M" description="Verbindung mit der Abfrage 'EURIBOR 3M' in der Arbeitsmappe." type="5" refreshedVersion="7" background="1" saveData="1">
    <dbPr connection="Provider=Microsoft.Mashup.OleDb.1;Data Source=$Workbook$;Location=&quot;EURIBOR 3M&quot;;Extended Properties=&quot;&quot;" command="SELECT * FROM [EURIBOR 3M]"/>
  </connection>
  <connection id="2" xr16:uid="{D12F02AA-48CA-4AF7-A889-A502A645F1B6}" keepAlive="1" name="Abfrage - Historie Alternativ VDAX-NEW 2M" description="Verbindung mit der Abfrage 'Historie Alternativ VDAX-NEW 2M' in der Arbeitsmappe." type="5" refreshedVersion="8" background="1" saveData="1">
    <dbPr connection="Provider=Microsoft.Mashup.OleDb.1;Data Source=$Workbook$;Location=&quot;Historie Alternativ VDAX-NEW 2M&quot;;Extended Properties=&quot;&quot;" command="SELECT * FROM [Historie Alternativ VDAX-NEW 2M]"/>
  </connection>
  <connection id="3" xr16:uid="{F5C93228-679B-46A2-8B8A-48830D2DCD5A}" keepAlive="1" name="Abfrage - Historische Kurse VDAX-NEW 2M" description="Verbindung mit der Abfrage 'Historische Kurse VDAX-NEW 2M' in der Arbeitsmappe." type="5" refreshedVersion="7" background="1" saveData="1">
    <dbPr connection="Provider=Microsoft.Mashup.OleDb.1;Data Source=$Workbook$;Location=&quot;Historische Kurse VDAX-NEW 2M&quot;;Extended Properties=&quot;&quot;" command="SELECT * FROM [Historische Kurse VDAX-NEW 2M]"/>
  </connection>
  <connection id="4" xr16:uid="{E08BC714-C41A-4E2C-BABA-2616CA428715}" keepAlive="1" name="Abfrage - Libor" description="Verbindung mit der Abfrage 'Libor' in der Arbeitsmappe." type="5" refreshedVersion="6" background="1" saveData="1">
    <dbPr connection="Provider=Microsoft.Mashup.OleDb.1;Data Source=$Workbook$;Location=Libor;Extended Properties=&quot;&quot;" command="SELECT * FROM [Libor]"/>
  </connection>
  <connection id="5" xr16:uid="{C54025BC-BD90-4B1C-BD83-ED7813A41D6C}" keepAlive="1" name="Abfrage - Quotes" description="Verbindung mit der Abfrage 'Quotes' in der Arbeitsmappe." type="5" refreshedVersion="7" background="1" saveData="1">
    <dbPr connection="Provider=Microsoft.Mashup.OleDb.1;Data Source=$Workbook$;Location=Quotes;Extended Properties=&quot;&quot;" command="SELECT * FROM [Quotes]"/>
  </connection>
  <connection id="6" xr16:uid="{8593A6CA-A8C3-41BE-8CA5-2C2248EBC6FF}" keepAlive="1" name="Abfrage - Stuttgart Indizes" description="Verbindung mit der Abfrage 'Stuttgart Indizes' in der Arbeitsmappe." type="5" refreshedVersion="7" background="1" saveData="1">
    <dbPr connection="Provider=Microsoft.Mashup.OleDb.1;Data Source=$Workbook$;Location=&quot;Stuttgart Indizes&quot;;Extended Properties=&quot;&quot;" command="SELECT * FROM [Stuttgart Indizes]"/>
  </connection>
  <connection id="7" xr16:uid="{077EE50C-117F-4FA6-9DE4-53D7BF1A8F51}" keepAlive="1" name="Abfrage - VDAX-N 2M" description="Verbindung mit der Abfrage 'VDAX-N 2M' in der Arbeitsmappe." type="5" refreshedVersion="8" background="1" saveData="1">
    <dbPr connection="Provider=Microsoft.Mashup.OleDb.1;Data Source=$Workbook$;Location=&quot;VDAX-N 2M&quot;;Extended Properties=&quot;&quot;" command="SELECT * FROM [VDAX-N 2M]"/>
  </connection>
</connections>
</file>

<file path=xl/sharedStrings.xml><?xml version="1.0" encoding="utf-8"?>
<sst xmlns="http://schemas.openxmlformats.org/spreadsheetml/2006/main" count="8600" uniqueCount="828">
  <si>
    <t>Eröffnung</t>
  </si>
  <si>
    <t>Tageshoch</t>
  </si>
  <si>
    <t>Tagestief</t>
  </si>
  <si>
    <t>Basis</t>
  </si>
  <si>
    <t>Überhang</t>
  </si>
  <si>
    <t>Front</t>
  </si>
  <si>
    <t>ZentralKurs</t>
  </si>
  <si>
    <t>Spannweite</t>
  </si>
  <si>
    <t>Schritt</t>
  </si>
  <si>
    <t>P</t>
  </si>
  <si>
    <t>+01</t>
  </si>
  <si>
    <t>+02</t>
  </si>
  <si>
    <t>6M</t>
  </si>
  <si>
    <t>9M</t>
  </si>
  <si>
    <t>Column1</t>
  </si>
  <si>
    <t>Column2</t>
  </si>
  <si>
    <t>Column3</t>
  </si>
  <si>
    <t>Column4</t>
  </si>
  <si>
    <t>Column5</t>
  </si>
  <si>
    <t>Column6</t>
  </si>
  <si>
    <t/>
  </si>
  <si>
    <t>Link zur Statistik:</t>
  </si>
  <si>
    <t>http://www.eurexchange.com/exchange-de/marktdaten/statistik/online-marktstatistiken/185232!onlineStats?productGroupId=826&amp;productId=17254&amp;viewType=3&amp;cp=Put&amp;month=8&amp;year=2018&amp;busDate=20180814</t>
  </si>
  <si>
    <t>KursDatum</t>
  </si>
  <si>
    <t>Format:"YYYYMMDD"</t>
  </si>
  <si>
    <t>Tage bis Verfall</t>
  </si>
  <si>
    <t>risikoloser Zins</t>
  </si>
  <si>
    <t>Volatilität</t>
  </si>
  <si>
    <t>Summe</t>
  </si>
  <si>
    <r>
      <t xml:space="preserve">OpenInterest und HedgeBedarf
</t>
    </r>
    <r>
      <rPr>
        <i/>
        <sz val="11"/>
        <color theme="1"/>
        <rFont val="Calibri"/>
        <family val="2"/>
        <scheme val="minor"/>
      </rPr>
      <t>basierend auf Daten von der EUREX
(http://www.eurexchange.com/exchange-de/disclaimer)</t>
    </r>
  </si>
  <si>
    <t>Verfall</t>
  </si>
  <si>
    <t>heute</t>
  </si>
  <si>
    <t>Datum vorletzter Handelstag</t>
  </si>
  <si>
    <t>Wochentag heute</t>
  </si>
  <si>
    <t>Änderung</t>
  </si>
  <si>
    <t>Tage bis Verfall:</t>
  </si>
  <si>
    <t>Gamma long (Put long Überhänge)</t>
  </si>
  <si>
    <t>Gamma short (Call short Überhänge)</t>
  </si>
  <si>
    <t>Summe der Überhänge für die Optionskontrakte bis 9 Monate in die Zukunft</t>
  </si>
  <si>
    <t>Nur Front-Monat betrachtet für den aktuellen und den letzten Handelstag</t>
  </si>
  <si>
    <t>Delta</t>
  </si>
  <si>
    <r>
      <t xml:space="preserve">Future-Hedgebedarf für Überhänge der Optionen
</t>
    </r>
    <r>
      <rPr>
        <b/>
        <i/>
        <sz val="14"/>
        <color theme="1"/>
        <rFont val="Calibri"/>
        <family val="2"/>
        <scheme val="minor"/>
      </rPr>
      <t>(Überhang/5)*delta</t>
    </r>
  </si>
  <si>
    <r>
      <t xml:space="preserve">OpenInterest und HedgeBedarf
</t>
    </r>
    <r>
      <rPr>
        <i/>
        <sz val="14"/>
        <color theme="1"/>
        <rFont val="Calibri"/>
        <family val="2"/>
        <scheme val="minor"/>
      </rPr>
      <t>basierend auf Daten von der EUREX
(http://www.eurexchange.com/exchange-de/disclaimer)</t>
    </r>
  </si>
  <si>
    <r>
      <t xml:space="preserve">Disclaimer / Haftungsausschluss
</t>
    </r>
    <r>
      <rPr>
        <sz val="8"/>
        <color theme="1"/>
        <rFont val="Calibri"/>
        <family val="2"/>
        <scheme val="minor"/>
      </rPr>
      <t>Diese Unterlage ist nach bestem Wissen und Gewissen sorgfälltig erstellt.
Alle Ausführungen dieser Unterlage dienen zu Informations- und Lernzwecken. Sie stellen in keinem Falle eine Aufforderung zum Handel mit den erwähnten Trading-lnstrumenten dar.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r>
  </si>
  <si>
    <t>Änderung des Hedgebedarfs für den Frontmonat (Kontrakte/P)</t>
  </si>
  <si>
    <t>Tage bis Verfall nächster Kontrakt</t>
  </si>
  <si>
    <t>Verfall nächster Kontrakt</t>
  </si>
  <si>
    <t>summe H&amp;H+1</t>
  </si>
  <si>
    <t>12M</t>
  </si>
  <si>
    <t>DAX L&amp;S (e)</t>
  </si>
  <si>
    <t>Change in hedge requirement for front and following month (contracts/P, estimated)</t>
  </si>
  <si>
    <t>VDAX-Laufzeit/d</t>
  </si>
  <si>
    <t>Front +1</t>
  </si>
  <si>
    <t>Front &amp; Front+1</t>
  </si>
  <si>
    <t>last trading day close</t>
  </si>
  <si>
    <t>3.3</t>
  </si>
  <si>
    <t xml:space="preserve">Datum </t>
  </si>
  <si>
    <t>Version</t>
  </si>
  <si>
    <t>Releaser</t>
  </si>
  <si>
    <t>Detlef</t>
  </si>
  <si>
    <t>Datumsberechnung Abfragedatum hinzugefügt (Überhänge), Versionshistorie hinzugefügt</t>
  </si>
  <si>
    <t>löschen der letzten Tagesschlußstände in HedgeBedarf+01 gefixt</t>
  </si>
  <si>
    <t>3.4</t>
  </si>
  <si>
    <t>3.5</t>
  </si>
  <si>
    <t>Schaltfläche Hedge verschoben, Schaltflächen 1 und 2 farblich inaktiv gestaltet</t>
  </si>
  <si>
    <t>aktuell</t>
  </si>
  <si>
    <t>Druckpfad</t>
  </si>
  <si>
    <t>DruckDateiSummery</t>
  </si>
  <si>
    <t>3.6</t>
  </si>
  <si>
    <t>pdf von Summy, SummeryVerfall (umbenannt von Summery (2)) per VBA, HedgeGrafik(eng); Buttons umgeordnet</t>
  </si>
  <si>
    <t>XETRA</t>
  </si>
  <si>
    <t>Schlusskurs</t>
  </si>
  <si>
    <t>Datum</t>
  </si>
  <si>
    <t>Zeit</t>
  </si>
  <si>
    <t>Opening price</t>
  </si>
  <si>
    <t>High</t>
  </si>
  <si>
    <t>Low</t>
  </si>
  <si>
    <t>Bid price</t>
  </si>
  <si>
    <t>Bid vol</t>
  </si>
  <si>
    <t>Ask price</t>
  </si>
  <si>
    <t>Ask vol</t>
  </si>
  <si>
    <t>Diff. to prev. day last</t>
  </si>
  <si>
    <t>Last price</t>
  </si>
  <si>
    <t>Date</t>
  </si>
  <si>
    <t>Time</t>
  </si>
  <si>
    <t>Daily settlem. price</t>
  </si>
  <si>
    <t>Traded contracts</t>
  </si>
  <si>
    <t>Open interest (adj.)</t>
  </si>
  <si>
    <t>Open interest date</t>
  </si>
  <si>
    <t>Last trading day</t>
  </si>
  <si>
    <t>Total</t>
  </si>
  <si>
    <t>Settlement</t>
  </si>
  <si>
    <t>EUREX</t>
  </si>
  <si>
    <t>Godmode</t>
  </si>
  <si>
    <t>Name</t>
  </si>
  <si>
    <t>Kurs</t>
  </si>
  <si>
    <t>+/- abs.</t>
  </si>
  <si>
    <t>+/- %</t>
  </si>
  <si>
    <t>Lang &amp; Schwarz</t>
  </si>
  <si>
    <t>Forex Capital Markets</t>
  </si>
  <si>
    <t>Schluss</t>
  </si>
  <si>
    <t>finanzen</t>
  </si>
  <si>
    <t>L&amp;S</t>
  </si>
  <si>
    <t>4.0</t>
  </si>
  <si>
    <t>OI-Abfrage</t>
  </si>
  <si>
    <t>Disclaimer / Haftungsausschluss
Diese Unterlage ist nach bestem Wissen und Gewissen sorgfälltig erstellt.
Alle Ausführungen dieser Unterlage dienen zu Informations- und Lernzwecken. Sie stellen in keinem Falle eine Aufforderung zum Handel mit den erwähnten Trading-lnstrumenten dar.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</si>
  <si>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Put Front</t>
  </si>
  <si>
    <t>Call Front</t>
  </si>
  <si>
    <t>Put +1</t>
  </si>
  <si>
    <t>Call +1</t>
  </si>
  <si>
    <t>PutFrontLast</t>
  </si>
  <si>
    <t>CallFrontLast</t>
  </si>
  <si>
    <t>Kontraktabfragen</t>
  </si>
  <si>
    <t>4.1</t>
  </si>
  <si>
    <t>Abfrage</t>
  </si>
  <si>
    <t>Jahr</t>
  </si>
  <si>
    <t>Monat</t>
  </si>
  <si>
    <t>Automatisches Kontraktupdate mit Tabelle auf Infos eingeführt</t>
  </si>
  <si>
    <t>4.2</t>
  </si>
  <si>
    <t>Bug in manueller Kontraktzuweisung korrigiert</t>
  </si>
  <si>
    <t>automatische Abfrage Schlusskurs L&amp;S, XETRA, FDAX</t>
  </si>
  <si>
    <t>4.3</t>
  </si>
  <si>
    <t>Vortag</t>
  </si>
  <si>
    <t>Börse Frankfurt</t>
  </si>
  <si>
    <t>Vorletzter Handelstag am Monatsanfang automatisiert; alternativer VDAX von Börse Frankfurt abgefragt</t>
  </si>
  <si>
    <t>4.4</t>
  </si>
  <si>
    <t>VDAX nur noch 2M und 12M aus Frankfurt; Börse Stuttgart gelöscht</t>
  </si>
  <si>
    <t>VDAX</t>
  </si>
  <si>
    <t>2M</t>
  </si>
  <si>
    <t>http://www.boerse-frankfurt.de/index/VDAX-NEW-2M</t>
  </si>
  <si>
    <t>http://www.boerse-frankfurt.de/index/VDAX-NEW-12M</t>
  </si>
  <si>
    <t>http://www.boerse-frankfurt.de/index/DAX</t>
  </si>
  <si>
    <t>n.a.</t>
  </si>
  <si>
    <t>https://www.eurexchange.com/exchange-de/marktdaten/statistik/online-marktstatistiken/4302!onlineStats?productGroupId=13394&amp;productId=70044&amp;viewType=3&amp;busDate=20190215</t>
  </si>
  <si>
    <t>https://www.eurexchange.com/exchange-de/marktdaten/statistik/online-marktstatistiken/</t>
  </si>
  <si>
    <t>alternativ mit bereinigtem OI: https://www.eurexchange.com/exchange-de/produkte/idx/dax/DAX-Optionen-141164</t>
  </si>
  <si>
    <t>STARTED</t>
  </si>
  <si>
    <t>neu</t>
  </si>
  <si>
    <t>alt</t>
  </si>
  <si>
    <t>JFD Bank</t>
  </si>
  <si>
    <t>2</t>
  </si>
  <si>
    <t>© Detlef Dieball</t>
  </si>
  <si>
    <t>6.0</t>
  </si>
  <si>
    <t>Nicht mehr benötigte Abfragen eingestellt</t>
  </si>
  <si>
    <t>-</t>
  </si>
  <si>
    <t>Put</t>
  </si>
  <si>
    <t>Call</t>
  </si>
  <si>
    <t>Options-kontrakte gesamt</t>
  </si>
  <si>
    <t>Faktoren zur Erkennung von Ähnlichkeiten
(gelb formatiert)</t>
  </si>
  <si>
    <t>done</t>
  </si>
  <si>
    <t>Stück</t>
  </si>
  <si>
    <t>Geld</t>
  </si>
  <si>
    <t>Brief</t>
  </si>
  <si>
    <t>Stück2</t>
  </si>
  <si>
    <t>Indizes DE</t>
  </si>
  <si>
    <t>%</t>
  </si>
  <si>
    <t>Citi DAX</t>
  </si>
  <si>
    <t>L&amp;S DAX</t>
  </si>
  <si>
    <t>DAX®</t>
  </si>
  <si>
    <t>MDAX</t>
  </si>
  <si>
    <t>SDAX</t>
  </si>
  <si>
    <t>EUWAX Sentiment</t>
  </si>
  <si>
    <t>Column7</t>
  </si>
  <si>
    <t>Column8</t>
  </si>
  <si>
    <t>Column9</t>
  </si>
  <si>
    <t>Column10</t>
  </si>
  <si>
    <t>Column11</t>
  </si>
  <si>
    <t>Performance 1 Monat</t>
  </si>
  <si>
    <t>Volatilität 1 Monat</t>
  </si>
  <si>
    <t>Top-Aktien</t>
  </si>
  <si>
    <t>Hoch / Tief (1 Jahr)</t>
  </si>
  <si>
    <t>Performance 1 Jahr</t>
  </si>
  <si>
    <t>Volatilität 1 Jahr</t>
  </si>
  <si>
    <t>Flop-Aktien</t>
  </si>
  <si>
    <t>Erster</t>
  </si>
  <si>
    <t>Hoch</t>
  </si>
  <si>
    <t>Tief</t>
  </si>
  <si>
    <t>Stücke</t>
  </si>
  <si>
    <t>Volumen</t>
  </si>
  <si>
    <t>Pkt</t>
  </si>
  <si>
    <t>Kurse</t>
  </si>
  <si>
    <t>+/-</t>
  </si>
  <si>
    <t>DAX Futures</t>
  </si>
  <si>
    <t>7.0</t>
  </si>
  <si>
    <t>Detailgrafiken für Verfallswoche und -tag hinzugefügt und automatisiert, Disclaimer geändert</t>
  </si>
  <si>
    <t>min Kontrakte</t>
  </si>
  <si>
    <t>max. Differenz</t>
  </si>
  <si>
    <t>prozentual</t>
  </si>
  <si>
    <t>offene Optionen</t>
  </si>
  <si>
    <t>V10</t>
  </si>
  <si>
    <t>große (fast) ausgeglichene Optionsposition</t>
  </si>
  <si>
    <t>Basis (FDAX - XETRA 17:00)</t>
  </si>
  <si>
    <t>Abstand Basis</t>
  </si>
  <si>
    <t>8.0</t>
  </si>
  <si>
    <t>Eingeschränkte Basis-Version erzeugt und erweiterte Profi-Version (Test)</t>
  </si>
  <si>
    <t>max. call, put</t>
  </si>
  <si>
    <t>gerundet</t>
  </si>
  <si>
    <t>OI-Tabelle</t>
  </si>
  <si>
    <t>Nur Front-Monat betrachtet für den aktuellen Handelstag</t>
  </si>
  <si>
    <t>8.1</t>
  </si>
  <si>
    <t>Basis auf 0 Dezimale gerundet</t>
  </si>
  <si>
    <t>X</t>
  </si>
  <si>
    <t>Lang &amp; Schwarz weekend</t>
  </si>
  <si>
    <t>8.2</t>
  </si>
  <si>
    <t>pdf für Basis-Version herausgenommen und nach pdf erzeugen wieder zum ÜberhängeSheet wechseln, Hedge-Grafik eng. aus pdf herausgenommen, Abstand zur Basis herausgenommen</t>
  </si>
  <si>
    <t>Mailto</t>
  </si>
  <si>
    <t>Betreff</t>
  </si>
  <si>
    <t>Text</t>
  </si>
  <si>
    <t xml:space="preserve">Guten Morgen,
anbei die heutige OI-Tabelle.
Einen erfolgreichen Handelstag!
Mit freundlichen Grüßen,
Detlef Dieball
</t>
  </si>
  <si>
    <t>from</t>
  </si>
  <si>
    <t>detlefd@gmx.net</t>
  </si>
  <si>
    <t>Evangelos Gialouris - Minotaurus Capital Management' &lt;egialouris@minotauruscapital.com&gt;; 'Alex Maier - Personal' &lt;alexmais04@gmail.com&gt;; 'Panagiota Lika - Minotaurus Capital Management' &lt;plika@minotauruscapital.com&gt;</t>
  </si>
  <si>
    <t>Pfad</t>
  </si>
  <si>
    <t>dax-trader@t-online.de</t>
  </si>
  <si>
    <t>Test</t>
  </si>
  <si>
    <t>info@dieball.de</t>
  </si>
  <si>
    <t>Item:</t>
  </si>
  <si>
    <t xml:space="preserve">Guten Morgen Hans-Jürgen,
anbei die heutige OI-Tabelle.
Einen erfolgreichen Handelstag!
Mit freundlichen Grüßen,
Detlef Dieball
</t>
  </si>
  <si>
    <t>8.3</t>
  </si>
  <si>
    <t>automatische Mail und einfache pdf-Metadaten (Autor, Titel) herausgenommen, Pause eingefügt um die pdf Metadaten extern zu löschen</t>
  </si>
  <si>
    <t>8.4</t>
  </si>
  <si>
    <t>pdf erweitert automatisch bei Verfallswoche</t>
  </si>
  <si>
    <t>OpenInterest (adj/first)</t>
  </si>
  <si>
    <t>adj</t>
  </si>
  <si>
    <t>8.5</t>
  </si>
  <si>
    <t>Infos B36: Spalte OI adjusted (adj: Spalte 10) oder first (Spalte 9) der Eurex Daten</t>
  </si>
  <si>
    <t>Stuttgart</t>
  </si>
  <si>
    <t>8.6</t>
  </si>
  <si>
    <t>alte Godmode Abfragen und Tabellen gelöscht - nachdem die Webseite geändert wurde</t>
  </si>
  <si>
    <t>8.7</t>
  </si>
  <si>
    <t>automatische Skalierung für Summery und Test eingeführt</t>
  </si>
  <si>
    <t>8.8</t>
  </si>
  <si>
    <t>Berechnung des Zentralkurses im Modul Überhänge</t>
  </si>
  <si>
    <t>Anzahl</t>
  </si>
  <si>
    <t>gesamt</t>
  </si>
  <si>
    <t>Prof</t>
  </si>
  <si>
    <t>STOXX</t>
  </si>
  <si>
    <t>Bund</t>
  </si>
  <si>
    <t>Minotaurus</t>
  </si>
  <si>
    <t>8.9</t>
  </si>
  <si>
    <t>Zähler für versendete OI-Tabellen eingebaut =&gt; Info X9/10; Modul 3; Sub Mail</t>
  </si>
  <si>
    <t>klein</t>
  </si>
  <si>
    <t>Min=</t>
  </si>
  <si>
    <t>Max=</t>
  </si>
  <si>
    <t>finanzen.net</t>
  </si>
  <si>
    <t>Strike price</t>
  </si>
  <si>
    <t>Vers. num.</t>
  </si>
  <si>
    <t>16,000.00</t>
  </si>
  <si>
    <t>15,800.00</t>
  </si>
  <si>
    <t>15,700.00</t>
  </si>
  <si>
    <t>15,600.00</t>
  </si>
  <si>
    <t>15,500.00</t>
  </si>
  <si>
    <t>15,400.00</t>
  </si>
  <si>
    <t>15,300.00</t>
  </si>
  <si>
    <t>15,200.00</t>
  </si>
  <si>
    <t>15,100.00</t>
  </si>
  <si>
    <t>15,000.00</t>
  </si>
  <si>
    <t>14,900.00</t>
  </si>
  <si>
    <t>14,800.00</t>
  </si>
  <si>
    <t>14,750.00</t>
  </si>
  <si>
    <t>14,700.00</t>
  </si>
  <si>
    <t>14,650.00</t>
  </si>
  <si>
    <t>14,600.00</t>
  </si>
  <si>
    <t>14,550.00</t>
  </si>
  <si>
    <t>14,500.00</t>
  </si>
  <si>
    <t>14,450.00</t>
  </si>
  <si>
    <t>14,400.00</t>
  </si>
  <si>
    <t>14,350.00</t>
  </si>
  <si>
    <t>14,300.00</t>
  </si>
  <si>
    <t>14,250.00</t>
  </si>
  <si>
    <t>14,200.00</t>
  </si>
  <si>
    <t>14,100.00</t>
  </si>
  <si>
    <t>14,000.00</t>
  </si>
  <si>
    <t>13,900.00</t>
  </si>
  <si>
    <t>13,800.00</t>
  </si>
  <si>
    <t>13,700.00</t>
  </si>
  <si>
    <t>13,600.00</t>
  </si>
  <si>
    <t>13,500.00</t>
  </si>
  <si>
    <t>13,400.00</t>
  </si>
  <si>
    <t>13,300.00</t>
  </si>
  <si>
    <t>13,200.00</t>
  </si>
  <si>
    <t>13,100.00</t>
  </si>
  <si>
    <t>13,000.00</t>
  </si>
  <si>
    <t>12,900.00</t>
  </si>
  <si>
    <t>12,800.00</t>
  </si>
  <si>
    <t>12,700.00</t>
  </si>
  <si>
    <t>12,600.00</t>
  </si>
  <si>
    <t>12,500.00</t>
  </si>
  <si>
    <t>12,400.00</t>
  </si>
  <si>
    <t>12,200.00</t>
  </si>
  <si>
    <t>12,000.00</t>
  </si>
  <si>
    <t>11,800.00</t>
  </si>
  <si>
    <t>11,600.00</t>
  </si>
  <si>
    <t>11,000.00</t>
  </si>
  <si>
    <t>10,000.00</t>
  </si>
  <si>
    <t>https://www.eurexchange.com/ex-en/markets/idx/dax/70044!quotesSingleViewOption?callPut=Call&amp;maturityDate=202106</t>
  </si>
  <si>
    <t>https://www.eurexchange.com/ex-en/markets/idx/dax/70044!quotesSingleViewOption?callPut=Put&amp;maturityDate=202106</t>
  </si>
  <si>
    <t>https://www.eurexchange.com/ex-en/markets/idx/dax/70044!quotesSingleViewOption?callPut=Put&amp;maturityDate=202107</t>
  </si>
  <si>
    <t>https://www.eurexchange.com/ex-en/markets/idx/dax/70044!quotesSingleViewOption?callPut=Call&amp;maturityDate=202107</t>
  </si>
  <si>
    <t>alternativ</t>
  </si>
  <si>
    <t>Monat ändern!</t>
  </si>
  <si>
    <t>8.10</t>
  </si>
  <si>
    <t>H:\Detlef\Tradematiker\Research\Optionen\OI-Abfrage\send\OI-Abfrage 2021-6-11 V8.9.pdf</t>
  </si>
  <si>
    <t>H:\Detlef\Tradematiker\Research\Optionen\OI-Abfrage\send\Prof_OI-Tabelle2021-6-11 V8.9.pdf</t>
  </si>
  <si>
    <t>Verfallsdatum ist für die DAX und STOXX Optionen jeweils der 3. Freitag jedes Monats</t>
  </si>
  <si>
    <t>Tage bis zum Verfallsdatum incl. Wochenende und Feiertage</t>
  </si>
  <si>
    <t xml:space="preserve">kleiner Verfall: </t>
  </si>
  <si>
    <t>Verfall der Optionen</t>
  </si>
  <si>
    <t>großer Verfall:</t>
  </si>
  <si>
    <t>Future Delta Hedge</t>
  </si>
  <si>
    <t>Hedge an den Basispreisen im Future um Delta neutral zu sein</t>
  </si>
  <si>
    <t>Gamma</t>
  </si>
  <si>
    <t>Änderung des Deltas, wenn sich der Basispreis um 1 ändert, Beschleunigung der Preisänderung.</t>
  </si>
  <si>
    <t>Gamma long</t>
  </si>
  <si>
    <t>Gamma short</t>
  </si>
  <si>
    <t>Abschätzung des Hedgebedarfs</t>
  </si>
  <si>
    <t>Änderung des Optionspreises, wenn sich der Basispreis um 1 ändert.
Das Delta wird auch benutzt um die Ausübungswahrscheinlichkeit abzuschätzen:
Delta = 0,5 =&gt; 50% Wahrscheinlichkeit, dass die Option am Verfallstag mit Gewinn ausgeübt werden kann</t>
  </si>
  <si>
    <t>Gamma positiv
Der Theta-Gamma Optionshändler kann bei jeder Marktbewegung gewinnen =&gt; der Markt wird „klebrig“</t>
  </si>
  <si>
    <t>Gamma negativ
Bei jeder Marktbewegung muss der Theta-Gamma Optionshändler hedgen – in Bewegungsrichtung
=&gt; der Markt wird hektisch</t>
  </si>
  <si>
    <t>Der Hedgebedarf im Future wird abgeschätzt nach dem Black-Scholes-Modell. Die Annahme ist, dass die wesentlichen Optionspositionen in wenigen Händen sind – daher wird je nach Markt hier ca. 50% abgeschätzt.
In der Kurve wird der Hedgebedarf bei Änderung des Basispreises um 1P abgeschätzt. Wie und wann die Theta-Gamma Optionshändler dann tatsächlich hedgen dürfte ein gut gehütetes Betriebsgeheimnis sein.</t>
  </si>
  <si>
    <t>Verfall der Optionen und Futuresgleichzeitig (mehrere Interessenlagen kommen zusammen!) =&gt; auf neuen Future-Kontrakt updaten</t>
  </si>
  <si>
    <t>Glossar</t>
  </si>
  <si>
    <t>komplett</t>
  </si>
  <si>
    <t>Ingbert Wenz &lt;ingbert.wenz@web.de&gt;</t>
  </si>
  <si>
    <t xml:space="preserve">Guten Morgen Herr Wenz,
anbei die heutige OI-Tabelle.
Einen erfolgreichen Handelstag!
Mit freundlichen Grüßen,
Detlef Dieball
</t>
  </si>
  <si>
    <t>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diesen Inhalten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</si>
  <si>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Glossar und zusätzliche Versand-Email-Adressen hinzugefügt, Disclaimer erweitert</t>
  </si>
  <si>
    <t>TecDAX</t>
  </si>
  <si>
    <t>VDAX-New</t>
  </si>
  <si>
    <t>let</t>
  </si>
  <si>
    <t xml:space="preserve">    Quelle = Web.Page(Web.Contents("https://www.finanzen.net/index/vdax-new-2m")),</t>
  </si>
  <si>
    <t xml:space="preserve">    Data2 = Quelle{2}[Data],</t>
  </si>
  <si>
    <t xml:space="preserve">    #"Geänderter Typ" = Table.TransformColumnTypes(Data2,{{"Datum", Int64.Type}, {"Eröffnung", type number}, {"Schluss", type number}})</t>
  </si>
  <si>
    <t>in</t>
  </si>
  <si>
    <t xml:space="preserve">    #"Geänderter Typ"</t>
  </si>
  <si>
    <t xml:space="preserve">    Data2 = Quelle{1}[Data],</t>
  </si>
  <si>
    <t>Tobias Marciniak &lt;tobias_marciniak@web.de&gt;</t>
  </si>
  <si>
    <t xml:space="preserve">Guten Morgen Herr Marciniak,
anbei die heutige OI-Tabelle.
Einen erfolgreichen Handelstag!
Mit freundlichen Grüßen,
Detlef Dieball
</t>
  </si>
  <si>
    <t>Die September-Angebote 14.9. – 24.09.2021</t>
  </si>
  <si>
    <t>Options-Analysen:</t>
  </si>
  <si>
    <r>
      <t>OI-Tabelle FDAX Professionell</t>
    </r>
    <r>
      <rPr>
        <sz val="11"/>
        <color theme="1"/>
        <rFont val="Calibri"/>
        <family val="2"/>
        <scheme val="minor"/>
      </rPr>
      <t xml:space="preserve"> </t>
    </r>
  </si>
  <si>
    <t>regulär 24,00€/M  Minotaurus-Kunden 19,00€/M</t>
  </si>
  <si>
    <t xml:space="preserve">Nur im September: </t>
  </si>
  <si>
    <t xml:space="preserve">die ersten 3 Monate: 13,00€/M </t>
  </si>
  <si>
    <t>danach 18,00€/M</t>
  </si>
  <si>
    <t>Only Verfallswoche - 5 Analysen</t>
  </si>
  <si>
    <t>(Mo- Fr der Verfallswoche):  8,00€/M</t>
  </si>
  <si>
    <t>OI-Tabelle STOXX</t>
  </si>
  <si>
    <t xml:space="preserve">Nur im September und nur für </t>
  </si>
  <si>
    <t xml:space="preserve">Minotaurus-Kunden: </t>
  </si>
  <si>
    <t xml:space="preserve">die ersten 3 Monate: 10,00€/M </t>
  </si>
  <si>
    <t>danach 15,00€/M</t>
  </si>
  <si>
    <t>Versand per Mail, Kündigungsfrist 1 Woche zum Monatsende</t>
  </si>
  <si>
    <t>Weitere Angebote</t>
  </si>
  <si>
    <t>Programmierungen</t>
  </si>
  <si>
    <t xml:space="preserve">Algo-Entwicklungen </t>
  </si>
  <si>
    <t>Nach Aufwand</t>
  </si>
  <si>
    <t>Backtesting</t>
  </si>
  <si>
    <t>Analysen und Statistiken</t>
  </si>
  <si>
    <t>Alle Preise enthalten 19% Mehrwertsteuer</t>
  </si>
  <si>
    <t>Ing.-Büro Dieball   Oderstr.8    01109 Dresden   0351 84 722 726   info@dieball.de</t>
  </si>
  <si>
    <t xml:space="preserve">regulär 24,00€/M  </t>
  </si>
  <si>
    <t>danach 19,00€/M</t>
  </si>
  <si>
    <t xml:space="preserve">regulär 21,00€/M  </t>
  </si>
  <si>
    <t>danach 17,00€/M</t>
  </si>
  <si>
    <t>Allgemein</t>
  </si>
  <si>
    <t>Base</t>
  </si>
  <si>
    <t>nein</t>
  </si>
  <si>
    <t>Angebote (nein/aktiv)</t>
  </si>
  <si>
    <t>14,150.00</t>
  </si>
  <si>
    <t>14,050.00</t>
  </si>
  <si>
    <t>13,950.00</t>
  </si>
  <si>
    <t>LS Exchange</t>
  </si>
  <si>
    <t>onvista</t>
  </si>
  <si>
    <t>morgen</t>
  </si>
  <si>
    <t>8.11</t>
  </si>
  <si>
    <t>Speicherpfad</t>
  </si>
  <si>
    <t>Neues Abfragedatum automatisiert - jetzt nur nuch auf "3. neues Abfragedatum" Clicken incl. Workbook speichern</t>
  </si>
  <si>
    <t>13,850.00</t>
  </si>
  <si>
    <t>Bug für Dienstagsberechnung gefixed( Modul 2)</t>
  </si>
  <si>
    <t>klein/ groß</t>
  </si>
  <si>
    <t>8.12</t>
  </si>
  <si>
    <t>Modul2 , Sub UpdateAbfragen gespeicherte Datei mit neuesm Datum der Öffnen-Liste hinzugefügt über Attribut AddToMru + Konflikt-Dialog bei Speicherbroblemen</t>
  </si>
  <si>
    <t>Call Heute</t>
  </si>
  <si>
    <t>Put Heute</t>
  </si>
  <si>
    <t>Put+1 Heute</t>
  </si>
  <si>
    <t>Call+1 Heute</t>
  </si>
  <si>
    <t>8.13</t>
  </si>
  <si>
    <t>Update der Call/Put (+1) Heute mit Monats/Jahr  bei Kontraktupdate</t>
  </si>
  <si>
    <t>ARIVA Indikation</t>
  </si>
  <si>
    <t>19,50€/M</t>
  </si>
  <si>
    <t>Preise</t>
  </si>
  <si>
    <t>8.14</t>
  </si>
  <si>
    <t>Preis Sheet hinzugefügt</t>
  </si>
  <si>
    <r>
      <t>OI-Tabelle FDAX Professionell</t>
    </r>
    <r>
      <rPr>
        <sz val="12"/>
        <color theme="1"/>
        <rFont val="Calibri"/>
        <family val="2"/>
        <scheme val="minor"/>
      </rPr>
      <t xml:space="preserve"> </t>
    </r>
  </si>
  <si>
    <t>TTMzero Indikation</t>
  </si>
  <si>
    <t>Speicherpfad STOXX</t>
  </si>
  <si>
    <t>15,772.56 Pkt</t>
  </si>
  <si>
    <t>15,790.98 Pkt</t>
  </si>
  <si>
    <t>01/19/2022</t>
  </si>
  <si>
    <t>15,851.00 Pkt</t>
  </si>
  <si>
    <t>15,809.72 Pkt</t>
  </si>
  <si>
    <t>07:40:53 AM</t>
  </si>
  <si>
    <t>15,849.36 Pkt</t>
  </si>
  <si>
    <t>15,774.93 Pkt</t>
  </si>
  <si>
    <t>07:40:04 AM</t>
  </si>
  <si>
    <t>15,845.40 Pkt</t>
  </si>
  <si>
    <t>15,775.60 Pkt</t>
  </si>
  <si>
    <t>07:40:52 AM</t>
  </si>
  <si>
    <t>15,849.43 Pkt</t>
  </si>
  <si>
    <t>15,779.86 Pkt</t>
  </si>
  <si>
    <t>15,765.00 Pkt</t>
  </si>
  <si>
    <t>15,758.12 Pkt</t>
  </si>
  <si>
    <t>13,750.00</t>
  </si>
  <si>
    <t>13,650.00</t>
  </si>
  <si>
    <t>13,550.00</t>
  </si>
  <si>
    <t>STOXX_OI-Tabelle</t>
  </si>
  <si>
    <t>Anh &lt;anh.tranquoc@gmx.de&gt;</t>
  </si>
  <si>
    <t xml:space="preserve">Guten Morgen Anh,
anbei die heutige STOXX OI-Tabelle.
Einen erfolgreichen Handelstag!
Mit freundlichen Grüßen,
Detlef Dieball
</t>
  </si>
  <si>
    <t>8.15</t>
  </si>
  <si>
    <t>PfadSTOXX</t>
  </si>
  <si>
    <t>STOXX Kunden bei Mail senden hinzugefügt, pdf + prof pdf zusammengefügt, Verfall wird automatisch erkannt</t>
  </si>
  <si>
    <t>13,450.00</t>
  </si>
  <si>
    <t>13,350.00</t>
  </si>
  <si>
    <t>13,250.00</t>
  </si>
  <si>
    <t>13,150.00</t>
  </si>
  <si>
    <t>13,050.00</t>
  </si>
  <si>
    <t>12,950.00</t>
  </si>
  <si>
    <t>12,850.00</t>
  </si>
  <si>
    <t>12,750.00</t>
  </si>
  <si>
    <t>12,650.00</t>
  </si>
  <si>
    <t>16.302,00 / 12.433,50</t>
  </si>
  <si>
    <t>45,09 / 14,99</t>
  </si>
  <si>
    <t>Der Versand erholgt handelstäglich, es sei denn durch höhere Gewalt kann keine Berechnung erfolgen oder nicht versendet werden (Ausfall Internet, Strom, keine bereitgestellten Daten, Krankheit, Krieg,...)</t>
  </si>
  <si>
    <t>Christoph-Maximilian Zeitler &lt;c.m.zeitler@email.de&gt;</t>
  </si>
  <si>
    <t xml:space="preserve">Guten Morgen Herr Dr. Zeitler,
anbei die heutige OI-Tabelle.
Einen erfolgreichen Handelstag!
Mit freundlichen Grüßen,
Detlef Dieball
</t>
  </si>
  <si>
    <t>Demo</t>
  </si>
  <si>
    <t>9,000.00</t>
  </si>
  <si>
    <t>Hoch / Tief (gestern)</t>
  </si>
  <si>
    <t>kid-trading@gmx.de</t>
  </si>
  <si>
    <t xml:space="preserve">Guten Morgen Herr Behr,
anbei die heutige OI-Tabelle.
Einen erfolgreichen Handelstag!
Mit freundlichen Grüßen,
Detlef Dieball
</t>
  </si>
  <si>
    <t>let
    Quelle = Web.Page(Web.Contents("https://www.eurexchange.com/ex-en/markets/idx/dax/70044!quotesSingleViewOption?callPut=Put&amp;maturityDate=20227")),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</si>
  <si>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Web.Page(Web.Contents("https://www.eurexchange.com/ex-en/markets/idx/dax/70044!quotesSingleViewOption?callPut=Call&amp;maturityDate=20227")),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</si>
  <si>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14.610,00 / 14.457,50</t>
  </si>
  <si>
    <t>23,07 / 21,98</t>
  </si>
  <si>
    <t>let
    Quelle = Web.Page(Web.Contents("https://www.eurexchange.com/ex-en/markets/idx/dax/70044!quotesSingleViewOption?callPut=Put&amp;maturityDate=20228")),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</si>
  <si>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Web.Page(Web.Contents("https://www.eurexchange.com/ex-en/markets/idx/dax/70044!quotesSingleViewOption?callPut=Call&amp;maturityDate=20228")),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</si>
  <si>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11,500.00</t>
  </si>
  <si>
    <t>-1; 07.10.2022</t>
  </si>
  <si>
    <t>Pkt *</t>
  </si>
  <si>
    <t>ende</t>
  </si>
  <si>
    <t>14,950.00</t>
  </si>
  <si>
    <t>14,850.00</t>
  </si>
  <si>
    <t>15,350.00</t>
  </si>
  <si>
    <t>15,250.00</t>
  </si>
  <si>
    <t>15,150.00</t>
  </si>
  <si>
    <t>15,050.00</t>
  </si>
  <si>
    <t>15,550.00</t>
  </si>
  <si>
    <t>15,450.00</t>
  </si>
  <si>
    <t>15,650.00</t>
  </si>
  <si>
    <t>let
    Quelle = Web.Page(Web.Contents("https://www.eurexchange.com/ex-en/markets/idx/dax/70044!quotesSingleViewOption?callPut=Call&amp;maturityDate=202301")),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</si>
  <si>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15,750.00</t>
  </si>
  <si>
    <t>0.90</t>
  </si>
  <si>
    <t>01/09/2023</t>
  </si>
  <si>
    <t>0.60</t>
  </si>
  <si>
    <t>16,050.00</t>
  </si>
  <si>
    <t>15,950.00</t>
  </si>
  <si>
    <t>15,900.00</t>
  </si>
  <si>
    <t>15,850.00</t>
  </si>
  <si>
    <t>16,200.00</t>
  </si>
  <si>
    <t>01/12/2023</t>
  </si>
  <si>
    <t>16,150.00</t>
  </si>
  <si>
    <t>16,100.00</t>
  </si>
  <si>
    <t>01/11/2023</t>
  </si>
  <si>
    <t>17,000.00</t>
  </si>
  <si>
    <t>01/13/2023</t>
  </si>
  <si>
    <t>16,800.00</t>
  </si>
  <si>
    <t>16,600.00</t>
  </si>
  <si>
    <t>16,400.00</t>
  </si>
  <si>
    <t>16,300.00</t>
  </si>
  <si>
    <t>16,250.00</t>
  </si>
  <si>
    <t>01/16/2023</t>
  </si>
  <si>
    <t>16,350.00</t>
  </si>
  <si>
    <t>01/17/2023</t>
  </si>
  <si>
    <t>16,450.00</t>
  </si>
  <si>
    <t>01/19/2023</t>
  </si>
  <si>
    <t>01/20/2023</t>
  </si>
  <si>
    <t>11,400.00</t>
  </si>
  <si>
    <t>11,200.00</t>
  </si>
  <si>
    <t>10,800.00</t>
  </si>
  <si>
    <t>10,600.00</t>
  </si>
  <si>
    <t>10,400.00</t>
  </si>
  <si>
    <t>10,200.00</t>
  </si>
  <si>
    <t>9,800.00</t>
  </si>
  <si>
    <t>9,600.00</t>
  </si>
  <si>
    <t>9,400.00</t>
  </si>
  <si>
    <t>9,200.00</t>
  </si>
  <si>
    <t>01/23/2023</t>
  </si>
  <si>
    <t>01/24/2023</t>
  </si>
  <si>
    <t>2.70</t>
  </si>
  <si>
    <t>1.60</t>
  </si>
  <si>
    <t>0.50</t>
  </si>
  <si>
    <t>01/26/2023</t>
  </si>
  <si>
    <t>1.10</t>
  </si>
  <si>
    <t>0.70</t>
  </si>
  <si>
    <t>0.10</t>
  </si>
  <si>
    <t>01/27/2023</t>
  </si>
  <si>
    <t>0.20</t>
  </si>
  <si>
    <t>0.30</t>
  </si>
  <si>
    <t>01/30/2023</t>
  </si>
  <si>
    <t>0.80</t>
  </si>
  <si>
    <t>1.00</t>
  </si>
  <si>
    <t>1.20</t>
  </si>
  <si>
    <t>02/03/2023</t>
  </si>
  <si>
    <t>2.30</t>
  </si>
  <si>
    <t>02/06/2023</t>
  </si>
  <si>
    <t>02/07/2023</t>
  </si>
  <si>
    <t>02/08/2023</t>
  </si>
  <si>
    <t>16,750.00</t>
  </si>
  <si>
    <t>16,700.00</t>
  </si>
  <si>
    <t>16,650.00</t>
  </si>
  <si>
    <t>16,550.00</t>
  </si>
  <si>
    <t>16,500.00</t>
  </si>
  <si>
    <t>02/10/2023</t>
  </si>
  <si>
    <t>02/13/2023</t>
  </si>
  <si>
    <t>02/14/2023</t>
  </si>
  <si>
    <t>02/15/2023</t>
  </si>
  <si>
    <t>1.90</t>
  </si>
  <si>
    <t>1.50</t>
  </si>
  <si>
    <t>22,000.00</t>
  </si>
  <si>
    <t>02/24/2023</t>
  </si>
  <si>
    <t>21,000.00</t>
  </si>
  <si>
    <t>20,000.00</t>
  </si>
  <si>
    <t>1.40</t>
  </si>
  <si>
    <t>19,500.00</t>
  </si>
  <si>
    <t>19,000.00</t>
  </si>
  <si>
    <t>18,600.00</t>
  </si>
  <si>
    <t>18,500.00</t>
  </si>
  <si>
    <t>18,400.00</t>
  </si>
  <si>
    <t>18,200.00</t>
  </si>
  <si>
    <t>18,000.00</t>
  </si>
  <si>
    <t>17,800.00</t>
  </si>
  <si>
    <t>17,600.00</t>
  </si>
  <si>
    <t>17,500.00</t>
  </si>
  <si>
    <t>17,400.00</t>
  </si>
  <si>
    <t>17,200.00</t>
  </si>
  <si>
    <t>17,100.00</t>
  </si>
  <si>
    <t>02/22/2023</t>
  </si>
  <si>
    <t>02/21/2023</t>
  </si>
  <si>
    <t>16,900.00</t>
  </si>
  <si>
    <t>2.50</t>
  </si>
  <si>
    <t>3.10</t>
  </si>
  <si>
    <t>02/20/2023</t>
  </si>
  <si>
    <t>02/27/2023</t>
  </si>
  <si>
    <t>02/17/2023</t>
  </si>
  <si>
    <t>01/31/2023</t>
  </si>
  <si>
    <t>12,300.00</t>
  </si>
  <si>
    <t>12,100.00</t>
  </si>
  <si>
    <t>11,900.00</t>
  </si>
  <si>
    <t>11,700.00</t>
  </si>
  <si>
    <t>11,300.00</t>
  </si>
  <si>
    <t>11,100.00</t>
  </si>
  <si>
    <t>10,900.00</t>
  </si>
  <si>
    <t>8,800.00</t>
  </si>
  <si>
    <t>8,600.00</t>
  </si>
  <si>
    <t>8,400.00</t>
  </si>
  <si>
    <t>8,200.00</t>
  </si>
  <si>
    <t>8,000.00</t>
  </si>
  <si>
    <t>7,800.00</t>
  </si>
  <si>
    <t>7,600.00</t>
  </si>
  <si>
    <t>7,400.00</t>
  </si>
  <si>
    <t>7,200.00</t>
  </si>
  <si>
    <t>7,000.00</t>
  </si>
  <si>
    <t>6,500.00</t>
  </si>
  <si>
    <t>6,000.00</t>
  </si>
  <si>
    <t>5,500.00</t>
  </si>
  <si>
    <t>5,000.00</t>
  </si>
  <si>
    <t>4,500.00</t>
  </si>
  <si>
    <t>02/28/2023</t>
  </si>
  <si>
    <t>1.30</t>
  </si>
  <si>
    <t>0.40</t>
  </si>
  <si>
    <t>03/01/2023</t>
  </si>
  <si>
    <t>5.60</t>
  </si>
  <si>
    <t>6.10</t>
  </si>
  <si>
    <t>3.50</t>
  </si>
  <si>
    <t>2.10</t>
  </si>
  <si>
    <t>03/02/2023</t>
  </si>
  <si>
    <t>03/03/2023</t>
  </si>
  <si>
    <t>03/07/2023</t>
  </si>
  <si>
    <t>16,850.00</t>
  </si>
  <si>
    <t>03/06/2023</t>
  </si>
  <si>
    <t>03/08/2023</t>
  </si>
  <si>
    <t>03/09/2023</t>
  </si>
  <si>
    <t>33.50</t>
  </si>
  <si>
    <t>8.70</t>
  </si>
  <si>
    <t>03/14/2023</t>
  </si>
  <si>
    <t>03/13/2023</t>
  </si>
  <si>
    <t>03/10/2023</t>
  </si>
  <si>
    <t>2.90</t>
  </si>
  <si>
    <t>4.00</t>
  </si>
  <si>
    <t>5.50</t>
  </si>
  <si>
    <t>7.70</t>
  </si>
  <si>
    <t>10.70</t>
  </si>
  <si>
    <t>15.00</t>
  </si>
  <si>
    <t>21.00</t>
  </si>
  <si>
    <t>29.30</t>
  </si>
  <si>
    <t>40.20</t>
  </si>
  <si>
    <t>54.10</t>
  </si>
  <si>
    <t>71.30</t>
  </si>
  <si>
    <t>92.00</t>
  </si>
  <si>
    <t>116.10</t>
  </si>
  <si>
    <t>143.70</t>
  </si>
  <si>
    <t>174.30</t>
  </si>
  <si>
    <t>207.90</t>
  </si>
  <si>
    <t>244.00</t>
  </si>
  <si>
    <t>282.30</t>
  </si>
  <si>
    <t>322.50</t>
  </si>
  <si>
    <t>364.30</t>
  </si>
  <si>
    <t>407.40</t>
  </si>
  <si>
    <t>451.80</t>
  </si>
  <si>
    <t>497.20</t>
  </si>
  <si>
    <t>543.40</t>
  </si>
  <si>
    <t>590.40</t>
  </si>
  <si>
    <t>638.10</t>
  </si>
  <si>
    <t>686.20</t>
  </si>
  <si>
    <t>734.70</t>
  </si>
  <si>
    <t>783.60</t>
  </si>
  <si>
    <t>832.60</t>
  </si>
  <si>
    <t>881.70</t>
  </si>
  <si>
    <t>931.00</t>
  </si>
  <si>
    <t>980.40</t>
  </si>
  <si>
    <t>1,029.90</t>
  </si>
  <si>
    <t>1,079.40</t>
  </si>
  <si>
    <t>1,129.00</t>
  </si>
  <si>
    <t>1,178.60</t>
  </si>
  <si>
    <t>1,228.30</t>
  </si>
  <si>
    <t>1,278.00</t>
  </si>
  <si>
    <t>1,327.80</t>
  </si>
  <si>
    <t>1,377.60</t>
  </si>
  <si>
    <t>1,427.40</t>
  </si>
  <si>
    <t>1,477.20</t>
  </si>
  <si>
    <t>1,527.00</t>
  </si>
  <si>
    <t>1,576.80</t>
  </si>
  <si>
    <t>1,626.60</t>
  </si>
  <si>
    <t>1,676.40</t>
  </si>
  <si>
    <t>1,726.20</t>
  </si>
  <si>
    <t>1,776.00</t>
  </si>
  <si>
    <t>1,825.80</t>
  </si>
  <si>
    <t>1,875.60</t>
  </si>
  <si>
    <t>1,925.50</t>
  </si>
  <si>
    <t>1,975.30</t>
  </si>
  <si>
    <t>2,025.20</t>
  </si>
  <si>
    <t>2,075.10</t>
  </si>
  <si>
    <t>2,125.00</t>
  </si>
  <si>
    <t>2,174.80</t>
  </si>
  <si>
    <t>2,224.70</t>
  </si>
  <si>
    <t>2,274.70</t>
  </si>
  <si>
    <t>2,324.60</t>
  </si>
  <si>
    <t>2,374.50</t>
  </si>
  <si>
    <t>2,424.40</t>
  </si>
  <si>
    <t>2,474.40</t>
  </si>
  <si>
    <t>2,524.30</t>
  </si>
  <si>
    <t>2,574.20</t>
  </si>
  <si>
    <t>2,624.20</t>
  </si>
  <si>
    <t>2,724.10</t>
  </si>
  <si>
    <t>2,824.00</t>
  </si>
  <si>
    <t>2,923.90</t>
  </si>
  <si>
    <t>3,023.80</t>
  </si>
  <si>
    <t>3,123.70</t>
  </si>
  <si>
    <t>3,223.70</t>
  </si>
  <si>
    <t>3,323.60</t>
  </si>
  <si>
    <t>3,423.60</t>
  </si>
  <si>
    <t>3,523.50</t>
  </si>
  <si>
    <t>3,623.50</t>
  </si>
  <si>
    <t>3,723.40</t>
  </si>
  <si>
    <t>3,823.40</t>
  </si>
  <si>
    <t>3,923.30</t>
  </si>
  <si>
    <t>4,023.30</t>
  </si>
  <si>
    <t>4,123.30</t>
  </si>
  <si>
    <t>4,223.20</t>
  </si>
  <si>
    <t>4,323.20</t>
  </si>
  <si>
    <t>4,423.10</t>
  </si>
  <si>
    <t>4,623.10</t>
  </si>
  <si>
    <t>4,823.00</t>
  </si>
  <si>
    <t>5,023.00</t>
  </si>
  <si>
    <t>5,222.90</t>
  </si>
  <si>
    <t>5,422.90</t>
  </si>
  <si>
    <t>5,622.90</t>
  </si>
  <si>
    <t>5,822.80</t>
  </si>
  <si>
    <t>6,022.80</t>
  </si>
  <si>
    <t>6,222.70</t>
  </si>
  <si>
    <t>6,422.70</t>
  </si>
  <si>
    <t>6,622.60</t>
  </si>
  <si>
    <t>6,822.60</t>
  </si>
  <si>
    <t>7,022.60</t>
  </si>
  <si>
    <t>7,222.50</t>
  </si>
  <si>
    <t>7,422.50</t>
  </si>
  <si>
    <t>7,622.40</t>
  </si>
  <si>
    <t>7,822.40</t>
  </si>
  <si>
    <t>8,022.40</t>
  </si>
  <si>
    <t>8,222.30</t>
  </si>
  <si>
    <t>8,722.20</t>
  </si>
  <si>
    <t>9,222.10</t>
  </si>
  <si>
    <t>9,722.00</t>
  </si>
  <si>
    <t>10,221.90</t>
  </si>
  <si>
    <t>10,721.80</t>
  </si>
  <si>
    <t>6,774.60</t>
  </si>
  <si>
    <t>5,774.80</t>
  </si>
  <si>
    <t>4,775.00</t>
  </si>
  <si>
    <t>4,275.10</t>
  </si>
  <si>
    <t>3,775.20</t>
  </si>
  <si>
    <t>3,375.30</t>
  </si>
  <si>
    <t>3,275.30</t>
  </si>
  <si>
    <t>3,175.40</t>
  </si>
  <si>
    <t>2,975.40</t>
  </si>
  <si>
    <t>2,775.40</t>
  </si>
  <si>
    <t>2,575.50</t>
  </si>
  <si>
    <t>2,375.50</t>
  </si>
  <si>
    <t>2,275.50</t>
  </si>
  <si>
    <t>2,175.60</t>
  </si>
  <si>
    <t>1,975.60</t>
  </si>
  <si>
    <t>1,775.60</t>
  </si>
  <si>
    <t>1,675.70</t>
  </si>
  <si>
    <t>1,625.70</t>
  </si>
  <si>
    <t>1,575.70</t>
  </si>
  <si>
    <t>1,525.70</t>
  </si>
  <si>
    <t>1,475.70</t>
  </si>
  <si>
    <t>1,425.70</t>
  </si>
  <si>
    <t>1,375.80</t>
  </si>
  <si>
    <t>1,325.80</t>
  </si>
  <si>
    <t>1,275.80</t>
  </si>
  <si>
    <t>1,225.90</t>
  </si>
  <si>
    <t>1,175.90</t>
  </si>
  <si>
    <t>1,125.90</t>
  </si>
  <si>
    <t>1,076.00</t>
  </si>
  <si>
    <t>1,026.10</t>
  </si>
  <si>
    <t>976.10</t>
  </si>
  <si>
    <t>926.30</t>
  </si>
  <si>
    <t>876.40</t>
  </si>
  <si>
    <t>826.70</t>
  </si>
  <si>
    <t>777.00</t>
  </si>
  <si>
    <t>727.40</t>
  </si>
  <si>
    <t>678.00</t>
  </si>
  <si>
    <t>628.80</t>
  </si>
  <si>
    <t>579.90</t>
  </si>
  <si>
    <t>531.40</t>
  </si>
  <si>
    <t>483.60</t>
  </si>
  <si>
    <t>436.60</t>
  </si>
  <si>
    <t>390.90</t>
  </si>
  <si>
    <t>347.00</t>
  </si>
  <si>
    <t>305.20</t>
  </si>
  <si>
    <t>266.10</t>
  </si>
  <si>
    <t>230.10</t>
  </si>
  <si>
    <t>197.30</t>
  </si>
  <si>
    <t>168.00</t>
  </si>
  <si>
    <t>142.10</t>
  </si>
  <si>
    <t>119.70</t>
  </si>
  <si>
    <t>100.40</t>
  </si>
  <si>
    <t>83.90</t>
  </si>
  <si>
    <t>70.00</t>
  </si>
  <si>
    <t>58.40</t>
  </si>
  <si>
    <t>48.60</t>
  </si>
  <si>
    <t>40.40</t>
  </si>
  <si>
    <t>27.90</t>
  </si>
  <si>
    <t>23.30</t>
  </si>
  <si>
    <t>19.50</t>
  </si>
  <si>
    <t>16.60</t>
  </si>
  <si>
    <t>14.20</t>
  </si>
  <si>
    <t>12.30</t>
  </si>
  <si>
    <t>10.90</t>
  </si>
  <si>
    <t>9.70</t>
  </si>
  <si>
    <t>7.90</t>
  </si>
  <si>
    <t>7.20</t>
  </si>
  <si>
    <t>6.60</t>
  </si>
  <si>
    <t>5.20</t>
  </si>
  <si>
    <t>4.90</t>
  </si>
  <si>
    <t>4.50</t>
  </si>
  <si>
    <t>4.30</t>
  </si>
  <si>
    <t>3.90</t>
  </si>
  <si>
    <t>3.70</t>
  </si>
  <si>
    <t>3.30</t>
  </si>
  <si>
    <t>2.20</t>
  </si>
  <si>
    <t>2.00</t>
  </si>
  <si>
    <t>1.70</t>
  </si>
  <si>
    <t>C:\Detlef\Tradematiker\Research\Optionen\OI-Abfrage</t>
  </si>
  <si>
    <t>C:\Detlef\Tradematiker\Research\Optionen\OI-Abfrage\send</t>
  </si>
  <si>
    <t>C:\Detlef\Tradematiker\Research\Optionen\OI-Abfrage\STOXX</t>
  </si>
  <si>
    <t>Ing.-Büro Dieball   Oderstr.8    01109 Dresden      OI-Tabellen@gmx.de</t>
  </si>
  <si>
    <t>08</t>
  </si>
  <si>
    <t>09</t>
  </si>
  <si>
    <t>groß</t>
  </si>
  <si>
    <t>let
    Quelle = Web.Page(Web.Contents("https://www.eurexchange.com/ex-en/markets/idx/dax/70044!quotesSingleViewOption?callPut=Call&amp;maturityDate=202308")),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</si>
  <si>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Web.Page(Web.Contents("https://www.eurexchange.com/ex-en/markets/idx/dax/70044!quotesSingleViewOption?callPut=Put&amp;maturityDate=202308")),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</si>
  <si>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Web.Page(Web.Contents("https://www.eurexchange.com/exchange-de/marktdaten/statistik/online-marktstatistiken/4302!onlineStats?productGroupId=13394&amp;productId=70044&amp;viewType=3&amp;cp=Put&amp;month=08&amp;year=2023&amp;busDate=20230811")),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in
    #"Geänderter Typ"</t>
  </si>
  <si>
    <t>let
    Quelle = Web.Page(Web.Contents("https://www.eurexchange.com/exchange-de/marktdaten/statistik/online-marktstatistiken/4302!onlineStats?productGroupId=13394&amp;productId=70044&amp;viewType=3&amp;cp=Call&amp;month=08&amp;year=2023&amp;busDate=20230811")),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</si>
  <si>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Web.Page(Web.Contents("https://www.eurexchange.com/exchange-de/marktdaten/statistik/online-marktstatistiken/4302!onlineStats?productGroupId=13394&amp;productId=70044&amp;viewType=3&amp;cp=Put&amp;month=09&amp;year=2023&amp;busDate=20230811")),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</si>
  <si>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Web.Page(Web.Contents("https://www.eurexchange.com/exchange-de/marktdaten/statistik/online-marktstatistiken/4302!onlineStats?productGroupId=13394&amp;productId=70044&amp;viewType=3&amp;cp=Call&amp;month=09&amp;year=2023&amp;busDate=20230811")),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</si>
  <si>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Web.Page(Web.Contents("https://www.eurexchange.com/exchange-de/marktdaten/statistik/online-marktstatistiken/4302!onlineStats?productGroupId=13394&amp;productId=70044&amp;viewType=3&amp;cp=Put&amp;month=08&amp;year=2023&amp;busDate=20230810")),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</si>
  <si>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Web.Page(Web.Contents("https://www.eurexchange.com/exchange-de/marktdaten/statistik/online-marktstatistiken/4302!onlineStats?productGroupId=13394&amp;productId=70044&amp;viewType=3&amp;cp=Call&amp;month=08&amp;year=2023&amp;busDate=20230810")),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</si>
  <si>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9.00</t>
  </si>
  <si>
    <t>Python auslesen der Eurexdaten via api, das Python script kopiert die Daten in diese Excel Tabelle</t>
  </si>
  <si>
    <t>strike</t>
  </si>
  <si>
    <t>PS</t>
  </si>
  <si>
    <t>openInterest</t>
  </si>
  <si>
    <t>callOrPut</t>
  </si>
  <si>
    <t>versionNumber</t>
  </si>
  <si>
    <t>volume</t>
  </si>
  <si>
    <t>open</t>
  </si>
  <si>
    <t>high</t>
  </si>
  <si>
    <t>low</t>
  </si>
  <si>
    <t>last</t>
  </si>
  <si>
    <t>dSettle</t>
  </si>
  <si>
    <t>Hedge fertig</t>
  </si>
  <si>
    <t>C:\Detlef\Tradematiker\Research\Optionen\OI-Abfrage\STOXX\STOXX_OI-Abfrage 2023-08-25 V9.00.xlsm</t>
  </si>
  <si>
    <t>10:25:00.000</t>
  </si>
  <si>
    <t>15.683,00 €</t>
  </si>
  <si>
    <t>10:22:00.000</t>
  </si>
  <si>
    <t>10:19:00.000</t>
  </si>
  <si>
    <t>10:16:00.000</t>
  </si>
  <si>
    <t>10:13:00.000</t>
  </si>
  <si>
    <t>10:12:00.000</t>
  </si>
  <si>
    <t>15.684,00 €</t>
  </si>
  <si>
    <t>10:09:00.000</t>
  </si>
  <si>
    <t>10:06:00.000</t>
  </si>
  <si>
    <t>10:03:00.000</t>
  </si>
  <si>
    <t>C:\Detlef\Tradematiker\Research\Optionen\OI-Abfrage\send\OI-Abfrage 2023-8-28 V9.00.pdf</t>
  </si>
  <si>
    <t>C:\Detlef\Tradematiker\Research\Optionen\OI-Abfrage\send\STOXX OI-Abfrage 2023-8-28 V9.00.pdf</t>
  </si>
  <si>
    <t>C:\Detlef\Tradematiker\Research\Optionen\OI-Abfrage\send\Prof_OI-Tabelle2023-8-28 V9.00.pdf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</si>
</sst>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409]d\-mmm\-yy;@"/>
    <numFmt numFmtId="167" formatCode="[$-F400]h:mm:ss\ AM/PM"/>
    <numFmt numFmtId="168" formatCode="#,##0.00\ &quot;€&quot;"/>
  </numFmts>
  <fonts count="35" x14ac:knownFonts="1">
    <font>
      <sz val="11"/>
      <color theme="1"/>
      <name val="Calibri"/>
      <family val="2"/>
      <scheme val="minor"/>
    </font>
    <font>
      <b/>
      <i/>
      <sz val="22"/>
      <color theme="1"/>
      <name val="Calibri"/>
      <family val="2"/>
      <scheme val="minor"/>
    </font>
    <font>
      <sz val="12"/>
      <color theme="1"/>
      <name val="Calibri"/>
      <family val="2"/>
      <scheme val="minor"/>
    </font>
    <font>
      <b/>
      <sz val="12"/>
      <color theme="1"/>
      <name val="Calibri"/>
      <family val="2"/>
      <scheme val="minor"/>
    </font>
    <font>
      <i/>
      <sz val="11"/>
      <color theme="1"/>
      <name val="Calibri"/>
      <family val="2"/>
      <scheme val="minor"/>
    </font>
    <font>
      <b/>
      <sz val="24"/>
      <color theme="1"/>
      <name val="Calibri"/>
      <family val="2"/>
      <scheme val="minor"/>
    </font>
    <font>
      <b/>
      <i/>
      <sz val="24"/>
      <color theme="1"/>
      <name val="Calibri"/>
      <family val="2"/>
      <scheme val="minor"/>
    </font>
    <font>
      <b/>
      <sz val="16"/>
      <color theme="1"/>
      <name val="Calibri"/>
      <family val="2"/>
      <scheme val="minor"/>
    </font>
    <font>
      <b/>
      <i/>
      <sz val="22"/>
      <color theme="1"/>
      <name val="Arial"/>
      <family val="2"/>
    </font>
    <font>
      <sz val="14"/>
      <color theme="1"/>
      <name val="Calibri"/>
      <family val="2"/>
      <scheme val="minor"/>
    </font>
    <font>
      <b/>
      <sz val="14"/>
      <color theme="1"/>
      <name val="Calibri"/>
      <family val="2"/>
      <scheme val="minor"/>
    </font>
    <font>
      <b/>
      <i/>
      <sz val="14"/>
      <color theme="1"/>
      <name val="Calibri"/>
      <family val="2"/>
      <scheme val="minor"/>
    </font>
    <font>
      <i/>
      <sz val="14"/>
      <color theme="1"/>
      <name val="Calibri"/>
      <family val="2"/>
      <scheme val="minor"/>
    </font>
    <font>
      <b/>
      <i/>
      <sz val="8"/>
      <color theme="1"/>
      <name val="Calibri"/>
      <family val="2"/>
      <scheme val="minor"/>
    </font>
    <font>
      <sz val="8"/>
      <color theme="1"/>
      <name val="Calibri"/>
      <family val="2"/>
      <scheme val="minor"/>
    </font>
    <font>
      <sz val="14"/>
      <color rgb="FF595959"/>
      <name val="Calibri"/>
      <family val="2"/>
      <scheme val="minor"/>
    </font>
    <font>
      <u/>
      <sz val="11"/>
      <color theme="10"/>
      <name val="Calibri"/>
      <family val="2"/>
      <scheme val="minor"/>
    </font>
    <font>
      <b/>
      <sz val="11"/>
      <color theme="1"/>
      <name val="Calibri"/>
      <family val="2"/>
      <scheme val="minor"/>
    </font>
    <font>
      <sz val="11"/>
      <color theme="1"/>
      <name val="Calibri"/>
      <family val="2"/>
    </font>
    <font>
      <sz val="8"/>
      <name val="Calibri"/>
      <family val="2"/>
      <scheme val="minor"/>
    </font>
    <font>
      <b/>
      <i/>
      <sz val="12"/>
      <color theme="1"/>
      <name val="Calibri"/>
      <family val="2"/>
      <scheme val="minor"/>
    </font>
    <font>
      <i/>
      <sz val="22"/>
      <color theme="1"/>
      <name val="Calibri"/>
      <family val="2"/>
      <scheme val="minor"/>
    </font>
    <font>
      <sz val="11"/>
      <color theme="1" tint="0.499984740745262"/>
      <name val="Calibri"/>
      <family val="2"/>
      <scheme val="minor"/>
    </font>
    <font>
      <sz val="11"/>
      <color theme="0"/>
      <name val="Calibri"/>
      <family val="2"/>
      <scheme val="minor"/>
    </font>
    <font>
      <b/>
      <sz val="11"/>
      <color rgb="FFFFFF00"/>
      <name val="Calibri"/>
      <family val="2"/>
      <scheme val="minor"/>
    </font>
    <font>
      <b/>
      <vertAlign val="subscript"/>
      <sz val="16"/>
      <color rgb="FF000000"/>
      <name val="Calibri"/>
      <family val="2"/>
      <scheme val="minor"/>
    </font>
    <font>
      <vertAlign val="subscript"/>
      <sz val="16"/>
      <color rgb="FF000000"/>
      <name val="Calibri"/>
      <family val="2"/>
      <scheme val="minor"/>
    </font>
    <font>
      <b/>
      <sz val="22"/>
      <color theme="4" tint="-0.499984740745262"/>
      <name val="Calibri"/>
      <family val="2"/>
      <scheme val="minor"/>
    </font>
    <font>
      <b/>
      <sz val="16"/>
      <color rgb="FF2F5496"/>
      <name val="Calibri Light"/>
      <family val="2"/>
    </font>
    <font>
      <sz val="13"/>
      <color theme="1"/>
      <name val="Calibri"/>
      <family val="2"/>
      <scheme val="minor"/>
    </font>
    <font>
      <sz val="18"/>
      <color theme="1"/>
      <name val="Calibri"/>
      <family val="2"/>
      <scheme val="minor"/>
    </font>
    <font>
      <b/>
      <sz val="18"/>
      <color rgb="FF2F5496"/>
      <name val="Calibri Light"/>
      <family val="2"/>
    </font>
    <font>
      <sz val="11"/>
      <color theme="1" tint="0.34998626667073579"/>
      <name val="Calibri"/>
      <family val="2"/>
      <scheme val="minor"/>
    </font>
    <font>
      <sz val="11"/>
      <color theme="0" tint="-0.499984740745262"/>
      <name val="Calibri"/>
      <family val="2"/>
      <scheme val="minor"/>
    </font>
    <font>
      <b/>
      <sz val="12"/>
      <color rgb="FF2F5496"/>
      <name val="Calibri Light"/>
      <family val="2"/>
    </font>
  </fonts>
  <fills count="27">
    <fill>
      <patternFill patternType="none"/>
    </fill>
    <fill>
      <patternFill patternType="gray125"/>
    </fill>
    <fill>
      <patternFill patternType="solid">
        <fgColor indexed="9"/>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FFC000"/>
        <bgColor indexed="64"/>
      </patternFill>
    </fill>
    <fill>
      <patternFill patternType="solid">
        <fgColor theme="4" tint="0.39997558519241921"/>
        <bgColor indexed="64"/>
      </patternFill>
    </fill>
    <fill>
      <patternFill patternType="solid">
        <fgColor indexed="11"/>
        <bgColor indexed="64"/>
      </patternFill>
    </fill>
    <fill>
      <patternFill patternType="solid">
        <fgColor theme="4" tint="0.59999389629810485"/>
        <bgColor indexed="64"/>
      </patternFill>
    </fill>
    <fill>
      <patternFill patternType="solid">
        <fgColor rgb="FF8BA7A6"/>
        <bgColor indexed="64"/>
      </patternFill>
    </fill>
    <fill>
      <patternFill patternType="solid">
        <fgColor rgb="FF5CB6D2"/>
        <bgColor indexed="64"/>
      </patternFill>
    </fill>
    <fill>
      <patternFill patternType="solid">
        <fgColor rgb="FF8ADE9A"/>
        <bgColor indexed="64"/>
      </patternFill>
    </fill>
    <fill>
      <patternFill patternType="solid">
        <fgColor theme="0"/>
        <bgColor indexed="64"/>
      </patternFill>
    </fill>
    <fill>
      <patternFill patternType="solid">
        <fgColor rgb="FFFFFF00"/>
        <bgColor indexed="64"/>
      </patternFill>
    </fill>
    <fill>
      <patternFill patternType="solid">
        <fgColor theme="7"/>
        <bgColor indexed="64"/>
      </patternFill>
    </fill>
    <fill>
      <patternFill patternType="solid">
        <fgColor theme="8" tint="0.39997558519241921"/>
        <bgColor indexed="64"/>
      </patternFill>
    </fill>
    <fill>
      <patternFill patternType="solid">
        <fgColor rgb="FF9BC2E6"/>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00B050"/>
        <bgColor indexed="64"/>
      </patternFill>
    </fill>
    <fill>
      <patternFill patternType="solid">
        <fgColor rgb="FFA8A400"/>
        <bgColor indexed="64"/>
      </patternFill>
    </fill>
    <fill>
      <patternFill patternType="solid">
        <fgColor rgb="FFFF4A01"/>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rgb="FFFF99FF"/>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medium">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thin">
        <color theme="1" tint="0.499984740745262"/>
      </top>
      <bottom style="thin">
        <color theme="1" tint="0.499984740745262"/>
      </bottom>
      <diagonal/>
    </border>
    <border>
      <left/>
      <right style="thin">
        <color indexed="64"/>
      </right>
      <top style="thin">
        <color theme="1" tint="0.499984740745262"/>
      </top>
      <bottom style="thin">
        <color theme="1" tint="0.499984740745262"/>
      </bottom>
      <diagonal/>
    </border>
    <border>
      <left/>
      <right style="thin">
        <color indexed="64"/>
      </right>
      <top/>
      <bottom/>
      <diagonal/>
    </border>
    <border>
      <left style="thin">
        <color indexed="64"/>
      </left>
      <right style="medium">
        <color indexed="64"/>
      </right>
      <top style="thin">
        <color theme="1" tint="0.499984740745262"/>
      </top>
      <bottom style="thin">
        <color indexed="64"/>
      </bottom>
      <diagonal/>
    </border>
    <border>
      <left style="medium">
        <color indexed="64"/>
      </left>
      <right/>
      <top style="thin">
        <color theme="1" tint="0.499984740745262"/>
      </top>
      <bottom style="thin">
        <color indexed="64"/>
      </bottom>
      <diagonal/>
    </border>
    <border>
      <left/>
      <right/>
      <top style="thin">
        <color theme="1" tint="0.499984740745262"/>
      </top>
      <bottom style="thin">
        <color indexed="64"/>
      </bottom>
      <diagonal/>
    </border>
    <border>
      <left/>
      <right style="thin">
        <color indexed="64"/>
      </right>
      <top style="thin">
        <color theme="1" tint="0.499984740745262"/>
      </top>
      <bottom style="thin">
        <color indexed="64"/>
      </bottom>
      <diagonal/>
    </border>
    <border>
      <left/>
      <right style="medium">
        <color indexed="64"/>
      </right>
      <top style="thin">
        <color theme="1" tint="0.499984740745262"/>
      </top>
      <bottom style="thin">
        <color theme="1" tint="0.499984740745262"/>
      </bottom>
      <diagonal/>
    </border>
    <border>
      <left/>
      <right style="medium">
        <color indexed="64"/>
      </right>
      <top style="thin">
        <color theme="1" tint="0.499984740745262"/>
      </top>
      <bottom style="medium">
        <color indexed="64"/>
      </bottom>
      <diagonal/>
    </border>
  </borders>
  <cellStyleXfs count="2">
    <xf numFmtId="0" fontId="0" fillId="0" borderId="0"/>
    <xf numFmtId="0" fontId="16" fillId="0" borderId="0" applyNumberFormat="0" applyFill="0" applyBorder="0" applyAlignment="0" applyProtection="0"/>
  </cellStyleXfs>
  <cellXfs count="199">
    <xf numFmtId="0" fontId="0" fillId="0" borderId="0" xfId="0"/>
    <xf numFmtId="2" fontId="0" fillId="0" borderId="0" xfId="0" applyNumberFormat="1"/>
    <xf numFmtId="0" fontId="0" fillId="2" borderId="0" xfId="0" applyFill="1"/>
    <xf numFmtId="0" fontId="0" fillId="2" borderId="0" xfId="0" applyFill="1" applyAlignment="1">
      <alignment vertical="center"/>
    </xf>
    <xf numFmtId="3" fontId="0" fillId="2" borderId="0" xfId="0" applyNumberFormat="1" applyFill="1" applyAlignment="1">
      <alignment vertical="center"/>
    </xf>
    <xf numFmtId="164" fontId="0" fillId="2" borderId="0" xfId="0" applyNumberFormat="1" applyFill="1"/>
    <xf numFmtId="164" fontId="0" fillId="0" borderId="0" xfId="0" applyNumberFormat="1"/>
    <xf numFmtId="0" fontId="0" fillId="2" borderId="2" xfId="0" applyFill="1" applyBorder="1"/>
    <xf numFmtId="0" fontId="0" fillId="2" borderId="3" xfId="0" applyFill="1" applyBorder="1"/>
    <xf numFmtId="0" fontId="0" fillId="2" borderId="4" xfId="0" applyFill="1" applyBorder="1"/>
    <xf numFmtId="0" fontId="2" fillId="0" borderId="0" xfId="0" applyFont="1"/>
    <xf numFmtId="0" fontId="2" fillId="3" borderId="1" xfId="0" applyFont="1" applyFill="1" applyBorder="1"/>
    <xf numFmtId="3" fontId="2" fillId="3" borderId="1" xfId="0" applyNumberFormat="1" applyFont="1" applyFill="1" applyBorder="1"/>
    <xf numFmtId="165" fontId="2" fillId="4" borderId="0" xfId="0" applyNumberFormat="1" applyFont="1" applyFill="1"/>
    <xf numFmtId="0" fontId="3" fillId="0" borderId="0" xfId="0" applyFont="1"/>
    <xf numFmtId="0" fontId="3" fillId="0" borderId="0" xfId="0" quotePrefix="1" applyFont="1"/>
    <xf numFmtId="0" fontId="2" fillId="4" borderId="0" xfId="0" applyFont="1" applyFill="1"/>
    <xf numFmtId="14" fontId="0" fillId="3" borderId="1" xfId="0" applyNumberFormat="1" applyFill="1" applyBorder="1"/>
    <xf numFmtId="14" fontId="0" fillId="5" borderId="0" xfId="0" applyNumberFormat="1" applyFill="1"/>
    <xf numFmtId="0" fontId="0" fillId="0" borderId="0" xfId="0" applyAlignment="1">
      <alignment horizontal="center"/>
    </xf>
    <xf numFmtId="0" fontId="2" fillId="6" borderId="0" xfId="0" applyFont="1" applyFill="1"/>
    <xf numFmtId="0" fontId="0" fillId="2" borderId="0" xfId="0" applyFill="1" applyAlignment="1">
      <alignment horizontal="center"/>
    </xf>
    <xf numFmtId="0" fontId="3" fillId="2" borderId="0" xfId="0" applyFont="1" applyFill="1"/>
    <xf numFmtId="14" fontId="3" fillId="2" borderId="1" xfId="0" applyNumberFormat="1" applyFont="1" applyFill="1" applyBorder="1"/>
    <xf numFmtId="0" fontId="3" fillId="2" borderId="1" xfId="0" applyFont="1" applyFill="1" applyBorder="1"/>
    <xf numFmtId="0" fontId="9" fillId="0" borderId="0" xfId="0" applyFont="1"/>
    <xf numFmtId="0" fontId="3" fillId="2" borderId="11" xfId="0" applyFont="1" applyFill="1" applyBorder="1"/>
    <xf numFmtId="0" fontId="10" fillId="9" borderId="0" xfId="0" applyFont="1" applyFill="1" applyAlignment="1">
      <alignment horizontal="center"/>
    </xf>
    <xf numFmtId="0" fontId="0" fillId="2" borderId="0" xfId="0" applyFill="1" applyAlignment="1">
      <alignment horizontal="left"/>
    </xf>
    <xf numFmtId="0" fontId="0" fillId="0" borderId="0" xfId="0" applyAlignment="1">
      <alignment wrapText="1"/>
    </xf>
    <xf numFmtId="0" fontId="10" fillId="0" borderId="0" xfId="0" applyFont="1"/>
    <xf numFmtId="0" fontId="9" fillId="2" borderId="13" xfId="0" applyFont="1" applyFill="1" applyBorder="1" applyAlignment="1">
      <alignment horizontal="center"/>
    </xf>
    <xf numFmtId="1" fontId="9" fillId="2" borderId="5" xfId="0" applyNumberFormat="1" applyFont="1" applyFill="1" applyBorder="1"/>
    <xf numFmtId="1" fontId="9" fillId="2" borderId="6" xfId="0" applyNumberFormat="1" applyFont="1" applyFill="1" applyBorder="1"/>
    <xf numFmtId="1" fontId="9" fillId="2" borderId="7" xfId="0" applyNumberFormat="1" applyFont="1" applyFill="1" applyBorder="1"/>
    <xf numFmtId="1" fontId="9" fillId="2" borderId="8" xfId="0" applyNumberFormat="1" applyFont="1" applyFill="1" applyBorder="1"/>
    <xf numFmtId="1" fontId="9" fillId="2" borderId="0" xfId="0" applyNumberFormat="1" applyFont="1" applyFill="1"/>
    <xf numFmtId="1" fontId="9" fillId="2" borderId="9" xfId="0" applyNumberFormat="1" applyFont="1" applyFill="1" applyBorder="1"/>
    <xf numFmtId="0" fontId="9" fillId="2" borderId="14" xfId="0" applyFont="1" applyFill="1" applyBorder="1" applyAlignment="1">
      <alignment horizontal="center"/>
    </xf>
    <xf numFmtId="1" fontId="9" fillId="2" borderId="10" xfId="0" applyNumberFormat="1" applyFont="1" applyFill="1" applyBorder="1"/>
    <xf numFmtId="1" fontId="9" fillId="2" borderId="11" xfId="0" applyNumberFormat="1" applyFont="1" applyFill="1" applyBorder="1"/>
    <xf numFmtId="1" fontId="9" fillId="2" borderId="12" xfId="0" applyNumberFormat="1" applyFont="1" applyFill="1" applyBorder="1"/>
    <xf numFmtId="0" fontId="9" fillId="11" borderId="0" xfId="0" applyFont="1" applyFill="1" applyAlignment="1">
      <alignment horizontal="left"/>
    </xf>
    <xf numFmtId="0" fontId="9" fillId="10" borderId="0" xfId="0" applyFont="1" applyFill="1" applyAlignment="1">
      <alignment horizontal="left"/>
    </xf>
    <xf numFmtId="0" fontId="9" fillId="2" borderId="0" xfId="0" applyFont="1" applyFill="1"/>
    <xf numFmtId="0" fontId="0" fillId="12" borderId="0" xfId="0" applyFill="1"/>
    <xf numFmtId="14" fontId="10" fillId="2" borderId="1" xfId="0" applyNumberFormat="1" applyFont="1" applyFill="1" applyBorder="1"/>
    <xf numFmtId="0" fontId="10" fillId="2" borderId="17" xfId="0" applyFont="1" applyFill="1" applyBorder="1"/>
    <xf numFmtId="0" fontId="10" fillId="2" borderId="13" xfId="0" applyFont="1" applyFill="1" applyBorder="1"/>
    <xf numFmtId="0" fontId="10" fillId="2" borderId="14" xfId="0" applyFont="1" applyFill="1" applyBorder="1"/>
    <xf numFmtId="0" fontId="6" fillId="0" borderId="0" xfId="0" applyFont="1" applyAlignment="1">
      <alignment wrapText="1"/>
    </xf>
    <xf numFmtId="0" fontId="6" fillId="12" borderId="0" xfId="0" applyFont="1" applyFill="1" applyAlignment="1">
      <alignment wrapText="1"/>
    </xf>
    <xf numFmtId="0" fontId="0" fillId="12" borderId="0" xfId="0" applyFill="1" applyAlignment="1">
      <alignment horizontal="center"/>
    </xf>
    <xf numFmtId="0" fontId="10" fillId="12" borderId="0" xfId="0" applyFont="1" applyFill="1"/>
    <xf numFmtId="0" fontId="0" fillId="12" borderId="21" xfId="0" applyFill="1" applyBorder="1"/>
    <xf numFmtId="0" fontId="10" fillId="13" borderId="0" xfId="0" applyFont="1" applyFill="1"/>
    <xf numFmtId="0" fontId="0" fillId="13" borderId="0" xfId="0" applyFill="1"/>
    <xf numFmtId="14" fontId="0" fillId="0" borderId="0" xfId="0" applyNumberFormat="1"/>
    <xf numFmtId="49" fontId="0" fillId="0" borderId="0" xfId="0" applyNumberFormat="1" applyAlignment="1">
      <alignment horizontal="center"/>
    </xf>
    <xf numFmtId="49" fontId="0" fillId="14" borderId="0" xfId="0" applyNumberFormat="1" applyFill="1" applyAlignment="1">
      <alignment horizontal="center"/>
    </xf>
    <xf numFmtId="49" fontId="0" fillId="12" borderId="0" xfId="0" applyNumberFormat="1" applyFill="1" applyAlignment="1">
      <alignment horizontal="center"/>
    </xf>
    <xf numFmtId="0" fontId="2" fillId="12" borderId="0" xfId="0" applyFont="1" applyFill="1"/>
    <xf numFmtId="166" fontId="2" fillId="0" borderId="0" xfId="0" applyNumberFormat="1" applyFont="1"/>
    <xf numFmtId="0" fontId="16" fillId="0" borderId="0" xfId="1"/>
    <xf numFmtId="0" fontId="17" fillId="16" borderId="0" xfId="0" applyFont="1" applyFill="1"/>
    <xf numFmtId="49" fontId="0" fillId="17" borderId="0" xfId="0" applyNumberFormat="1" applyFill="1" applyAlignment="1">
      <alignment horizontal="center"/>
    </xf>
    <xf numFmtId="0" fontId="0" fillId="5" borderId="0" xfId="0" applyFill="1" applyAlignment="1">
      <alignment horizontal="center"/>
    </xf>
    <xf numFmtId="10" fontId="2" fillId="0" borderId="0" xfId="0" applyNumberFormat="1" applyFont="1"/>
    <xf numFmtId="0" fontId="2" fillId="18" borderId="0" xfId="0" applyFont="1" applyFill="1"/>
    <xf numFmtId="0" fontId="0" fillId="19" borderId="0" xfId="0" applyFill="1"/>
    <xf numFmtId="0" fontId="2" fillId="13" borderId="0" xfId="0" applyFont="1" applyFill="1"/>
    <xf numFmtId="0" fontId="18" fillId="2" borderId="0" xfId="0" applyFont="1" applyFill="1" applyAlignment="1">
      <alignment horizontal="left"/>
    </xf>
    <xf numFmtId="0" fontId="0" fillId="2" borderId="22" xfId="0" applyFill="1" applyBorder="1" applyAlignment="1">
      <alignment horizontal="center" vertical="center"/>
    </xf>
    <xf numFmtId="0" fontId="17" fillId="2" borderId="22" xfId="0" applyFont="1" applyFill="1" applyBorder="1" applyAlignment="1">
      <alignment wrapText="1"/>
    </xf>
    <xf numFmtId="167" fontId="0" fillId="0" borderId="0" xfId="0" applyNumberFormat="1"/>
    <xf numFmtId="1" fontId="9" fillId="2" borderId="6" xfId="0" applyNumberFormat="1" applyFont="1" applyFill="1" applyBorder="1" applyAlignment="1">
      <alignment vertical="center"/>
    </xf>
    <xf numFmtId="1" fontId="9" fillId="2" borderId="5" xfId="0" applyNumberFormat="1" applyFont="1" applyFill="1" applyBorder="1" applyAlignment="1">
      <alignment vertical="center"/>
    </xf>
    <xf numFmtId="1" fontId="9" fillId="2" borderId="8" xfId="0" applyNumberFormat="1" applyFont="1" applyFill="1" applyBorder="1" applyAlignment="1">
      <alignment vertical="center"/>
    </xf>
    <xf numFmtId="1" fontId="9" fillId="2" borderId="23" xfId="0" applyNumberFormat="1" applyFont="1" applyFill="1" applyBorder="1" applyAlignment="1">
      <alignment vertical="center"/>
    </xf>
    <xf numFmtId="1" fontId="9" fillId="2" borderId="24" xfId="0" applyNumberFormat="1" applyFont="1" applyFill="1" applyBorder="1" applyAlignment="1">
      <alignment vertical="center"/>
    </xf>
    <xf numFmtId="1" fontId="9" fillId="2" borderId="0" xfId="0" applyNumberFormat="1" applyFont="1" applyFill="1" applyAlignment="1">
      <alignment vertical="center"/>
    </xf>
    <xf numFmtId="14" fontId="10" fillId="2" borderId="31" xfId="0" applyNumberFormat="1" applyFont="1" applyFill="1" applyBorder="1"/>
    <xf numFmtId="0" fontId="9" fillId="2" borderId="32" xfId="0" applyFont="1" applyFill="1" applyBorder="1" applyAlignment="1">
      <alignment horizontal="center" vertical="center"/>
    </xf>
    <xf numFmtId="1" fontId="9" fillId="2" borderId="33" xfId="0" applyNumberFormat="1" applyFont="1" applyFill="1" applyBorder="1" applyAlignment="1">
      <alignment vertical="center"/>
    </xf>
    <xf numFmtId="0" fontId="9" fillId="2" borderId="34" xfId="0" applyFont="1" applyFill="1" applyBorder="1" applyAlignment="1">
      <alignment horizontal="center" vertical="center"/>
    </xf>
    <xf numFmtId="1" fontId="9" fillId="2" borderId="35" xfId="0" applyNumberFormat="1" applyFont="1" applyFill="1" applyBorder="1" applyAlignment="1">
      <alignment vertical="center"/>
    </xf>
    <xf numFmtId="0" fontId="9" fillId="2" borderId="28" xfId="0" applyFont="1" applyFill="1" applyBorder="1" applyAlignment="1">
      <alignment horizontal="center" vertical="center"/>
    </xf>
    <xf numFmtId="1" fontId="9" fillId="2" borderId="36" xfId="0" applyNumberFormat="1" applyFont="1" applyFill="1" applyBorder="1" applyAlignment="1">
      <alignment vertical="center"/>
    </xf>
    <xf numFmtId="0" fontId="9" fillId="2" borderId="37" xfId="0" applyFont="1" applyFill="1" applyBorder="1" applyAlignment="1">
      <alignment horizontal="center" vertical="center"/>
    </xf>
    <xf numFmtId="1" fontId="9" fillId="2" borderId="38" xfId="0" applyNumberFormat="1" applyFont="1" applyFill="1" applyBorder="1" applyAlignment="1">
      <alignment vertical="center"/>
    </xf>
    <xf numFmtId="1" fontId="9" fillId="2" borderId="39" xfId="0" applyNumberFormat="1" applyFont="1" applyFill="1" applyBorder="1" applyAlignment="1">
      <alignment vertical="center"/>
    </xf>
    <xf numFmtId="1" fontId="9" fillId="2" borderId="40" xfId="0" applyNumberFormat="1" applyFont="1" applyFill="1" applyBorder="1" applyAlignment="1">
      <alignment vertical="center"/>
    </xf>
    <xf numFmtId="0" fontId="9" fillId="2" borderId="0" xfId="0" applyFont="1" applyFill="1" applyAlignment="1">
      <alignment horizontal="center"/>
    </xf>
    <xf numFmtId="0" fontId="9" fillId="0" borderId="0" xfId="0" applyFont="1" applyAlignment="1">
      <alignment horizontal="left"/>
    </xf>
    <xf numFmtId="1" fontId="9" fillId="2" borderId="7" xfId="0" applyNumberFormat="1" applyFont="1" applyFill="1" applyBorder="1" applyAlignment="1">
      <alignment vertical="center"/>
    </xf>
    <xf numFmtId="1" fontId="9" fillId="2" borderId="41" xfId="0" applyNumberFormat="1" applyFont="1" applyFill="1" applyBorder="1" applyAlignment="1">
      <alignment vertical="center"/>
    </xf>
    <xf numFmtId="1" fontId="9" fillId="2" borderId="42" xfId="0" applyNumberFormat="1" applyFont="1" applyFill="1" applyBorder="1" applyAlignment="1">
      <alignment vertical="center"/>
    </xf>
    <xf numFmtId="14" fontId="10" fillId="2" borderId="13" xfId="0" applyNumberFormat="1" applyFont="1" applyFill="1" applyBorder="1"/>
    <xf numFmtId="14" fontId="10" fillId="2" borderId="0" xfId="0" applyNumberFormat="1" applyFont="1" applyFill="1"/>
    <xf numFmtId="0" fontId="0" fillId="0" borderId="0" xfId="0" applyAlignment="1">
      <alignment vertical="center"/>
    </xf>
    <xf numFmtId="0" fontId="0" fillId="0" borderId="0" xfId="0" applyAlignment="1">
      <alignment vertical="center" wrapText="1"/>
    </xf>
    <xf numFmtId="10" fontId="0" fillId="0" borderId="0" xfId="0" applyNumberFormat="1"/>
    <xf numFmtId="1" fontId="9" fillId="2" borderId="32" xfId="0" applyNumberFormat="1" applyFont="1" applyFill="1" applyBorder="1" applyAlignment="1">
      <alignment horizontal="center" vertical="center"/>
    </xf>
    <xf numFmtId="2" fontId="3" fillId="20" borderId="0" xfId="0" applyNumberFormat="1" applyFont="1" applyFill="1"/>
    <xf numFmtId="0" fontId="17" fillId="2" borderId="22" xfId="0" applyFont="1" applyFill="1" applyBorder="1"/>
    <xf numFmtId="0" fontId="0" fillId="2" borderId="5" xfId="0" applyFill="1" applyBorder="1"/>
    <xf numFmtId="0" fontId="0" fillId="2" borderId="7" xfId="0" applyFill="1" applyBorder="1"/>
    <xf numFmtId="0" fontId="0" fillId="2" borderId="10" xfId="0" applyFill="1" applyBorder="1"/>
    <xf numFmtId="0" fontId="0" fillId="2" borderId="12" xfId="0" applyFill="1" applyBorder="1"/>
    <xf numFmtId="0" fontId="22" fillId="2" borderId="0" xfId="0" applyFont="1" applyFill="1" applyAlignment="1">
      <alignment horizontal="left"/>
    </xf>
    <xf numFmtId="0" fontId="22" fillId="2" borderId="0" xfId="0" applyFont="1" applyFill="1"/>
    <xf numFmtId="4" fontId="2" fillId="0" borderId="0" xfId="0" applyNumberFormat="1" applyFont="1"/>
    <xf numFmtId="165" fontId="2" fillId="0" borderId="0" xfId="0" applyNumberFormat="1" applyFont="1"/>
    <xf numFmtId="1" fontId="23" fillId="2" borderId="0" xfId="0" applyNumberFormat="1" applyFont="1" applyFill="1" applyAlignment="1">
      <alignment vertical="center"/>
    </xf>
    <xf numFmtId="0" fontId="23" fillId="2" borderId="0" xfId="0" applyFont="1" applyFill="1" applyAlignment="1">
      <alignment vertical="center"/>
    </xf>
    <xf numFmtId="0" fontId="16" fillId="0" borderId="0" xfId="1" quotePrefix="1"/>
    <xf numFmtId="4" fontId="2" fillId="0" borderId="0" xfId="0" quotePrefix="1" applyNumberFormat="1" applyFont="1"/>
    <xf numFmtId="0" fontId="15" fillId="0" borderId="0" xfId="0" applyFont="1" applyAlignment="1">
      <alignment horizontal="left" vertical="center" readingOrder="1"/>
    </xf>
    <xf numFmtId="0" fontId="2" fillId="21" borderId="0" xfId="0" applyFont="1" applyFill="1"/>
    <xf numFmtId="4" fontId="2" fillId="21" borderId="1" xfId="0" applyNumberFormat="1" applyFont="1" applyFill="1" applyBorder="1" applyAlignment="1">
      <alignment wrapText="1"/>
    </xf>
    <xf numFmtId="0" fontId="0" fillId="0" borderId="0" xfId="0" applyAlignment="1">
      <alignment vertical="top"/>
    </xf>
    <xf numFmtId="0" fontId="0" fillId="21" borderId="0" xfId="0" applyFill="1"/>
    <xf numFmtId="0" fontId="17" fillId="21" borderId="0" xfId="0" applyFont="1" applyFill="1"/>
    <xf numFmtId="0" fontId="24" fillId="21" borderId="0" xfId="0" applyFont="1" applyFill="1"/>
    <xf numFmtId="0" fontId="25" fillId="0" borderId="0" xfId="0" applyFont="1" applyAlignment="1">
      <alignment horizontal="left" vertical="top" readingOrder="1"/>
    </xf>
    <xf numFmtId="0" fontId="20" fillId="0" borderId="0" xfId="0" applyFont="1" applyAlignment="1">
      <alignment horizontal="left" vertical="top" wrapText="1"/>
    </xf>
    <xf numFmtId="0" fontId="0" fillId="0" borderId="0" xfId="0" applyAlignment="1">
      <alignment horizontal="left" vertical="top" wrapText="1"/>
    </xf>
    <xf numFmtId="0" fontId="26" fillId="0" borderId="0" xfId="0" applyFont="1" applyAlignment="1">
      <alignment horizontal="left" vertical="center" readingOrder="1"/>
    </xf>
    <xf numFmtId="0" fontId="26" fillId="0" borderId="0" xfId="0" applyFont="1" applyAlignment="1">
      <alignment vertical="center" readingOrder="1"/>
    </xf>
    <xf numFmtId="0" fontId="26" fillId="0" borderId="0" xfId="0" applyFont="1" applyAlignment="1">
      <alignment vertical="center" wrapText="1" readingOrder="1"/>
    </xf>
    <xf numFmtId="0" fontId="17" fillId="0" borderId="0" xfId="0" applyFont="1" applyAlignment="1">
      <alignment horizontal="left" vertical="top" wrapText="1"/>
    </xf>
    <xf numFmtId="0" fontId="2" fillId="22" borderId="0" xfId="0" applyFont="1" applyFill="1"/>
    <xf numFmtId="10" fontId="2" fillId="18" borderId="0" xfId="0" applyNumberFormat="1" applyFont="1" applyFill="1"/>
    <xf numFmtId="0" fontId="27" fillId="0" borderId="0" xfId="0" applyFont="1"/>
    <xf numFmtId="0" fontId="28" fillId="0" borderId="0" xfId="0" applyFont="1" applyAlignment="1">
      <alignment vertical="center"/>
    </xf>
    <xf numFmtId="0" fontId="29" fillId="0" borderId="0" xfId="0" applyFont="1"/>
    <xf numFmtId="0" fontId="30" fillId="0" borderId="0" xfId="0" applyFont="1"/>
    <xf numFmtId="0" fontId="31" fillId="0" borderId="0" xfId="0" applyFont="1" applyAlignment="1">
      <alignment vertical="center"/>
    </xf>
    <xf numFmtId="0" fontId="0" fillId="0" borderId="0" xfId="0" applyAlignment="1">
      <alignment horizontal="left" vertical="center"/>
    </xf>
    <xf numFmtId="0" fontId="0" fillId="23" borderId="0" xfId="0" applyFill="1"/>
    <xf numFmtId="0" fontId="2" fillId="24" borderId="0" xfId="0" applyFont="1" applyFill="1"/>
    <xf numFmtId="14" fontId="33" fillId="25" borderId="0" xfId="0" applyNumberFormat="1" applyFont="1" applyFill="1"/>
    <xf numFmtId="0" fontId="34" fillId="0" borderId="0" xfId="0" applyFont="1" applyAlignment="1">
      <alignment vertical="center"/>
    </xf>
    <xf numFmtId="0" fontId="2" fillId="26" borderId="0" xfId="0" applyFont="1" applyFill="1"/>
    <xf numFmtId="17" fontId="0" fillId="0" borderId="0" xfId="0" applyNumberFormat="1"/>
    <xf numFmtId="168" fontId="0" fillId="0" borderId="0" xfId="0" applyNumberFormat="1"/>
    <xf numFmtId="0" fontId="0" fillId="0" borderId="0" xfId="0" quotePrefix="1"/>
    <xf numFmtId="0" fontId="0" fillId="0" borderId="0" xfId="0" applyNumberFormat="1"/>
    <xf numFmtId="0" fontId="17" fillId="0" borderId="22" xfId="0" applyFont="1" applyBorder="1" applyAlignment="1">
      <alignment horizontal="center" vertical="top"/>
    </xf>
    <xf numFmtId="0" fontId="0" fillId="13" borderId="0" xfId="0" applyFill="1" applyAlignment="1"/>
    <xf numFmtId="0" fontId="0" fillId="2" borderId="0" xfId="0" applyFill="1" applyAlignment="1">
      <alignment horizontal="center"/>
    </xf>
    <xf numFmtId="0" fontId="32" fillId="0" borderId="0" xfId="0" applyFont="1" applyAlignment="1">
      <alignment horizontal="center"/>
    </xf>
    <xf numFmtId="0" fontId="1" fillId="0" borderId="0" xfId="0" applyFont="1" applyAlignment="1">
      <alignment horizontal="center" vertical="top" wrapText="1"/>
    </xf>
    <xf numFmtId="14" fontId="5" fillId="0" borderId="0" xfId="0" applyNumberFormat="1" applyFont="1" applyAlignment="1">
      <alignment horizontal="left" vertical="top"/>
    </xf>
    <xf numFmtId="0" fontId="5" fillId="0" borderId="0" xfId="0" applyFont="1" applyAlignment="1">
      <alignment horizontal="left" vertical="top"/>
    </xf>
    <xf numFmtId="0" fontId="0" fillId="7" borderId="0" xfId="0" applyFill="1" applyAlignment="1">
      <alignment horizontal="center" wrapText="1"/>
    </xf>
    <xf numFmtId="0" fontId="0" fillId="0" borderId="0" xfId="0" applyAlignment="1">
      <alignment horizontal="left" wrapText="1"/>
    </xf>
    <xf numFmtId="0" fontId="17" fillId="15" borderId="0" xfId="0" applyFont="1" applyFill="1" applyAlignment="1">
      <alignment horizontal="center"/>
    </xf>
    <xf numFmtId="0" fontId="16" fillId="0" borderId="0" xfId="1" applyAlignment="1">
      <alignment horizontal="left" wrapText="1"/>
    </xf>
    <xf numFmtId="0" fontId="17" fillId="16" borderId="0" xfId="0" applyFont="1" applyFill="1" applyAlignment="1">
      <alignment horizontal="center"/>
    </xf>
    <xf numFmtId="0" fontId="17" fillId="23" borderId="0" xfId="0" applyFont="1" applyFill="1" applyAlignment="1">
      <alignment horizontal="center" vertical="top"/>
    </xf>
    <xf numFmtId="0" fontId="17" fillId="16" borderId="0" xfId="0" applyFont="1" applyFill="1" applyAlignment="1">
      <alignment horizontal="center" vertical="center"/>
    </xf>
    <xf numFmtId="0" fontId="13" fillId="0" borderId="0" xfId="0" applyFont="1" applyAlignment="1">
      <alignment horizontal="center" wrapText="1"/>
    </xf>
    <xf numFmtId="0" fontId="9" fillId="2" borderId="15" xfId="0" applyFont="1" applyFill="1" applyBorder="1" applyAlignment="1">
      <alignment horizontal="center" vertical="top" wrapText="1"/>
    </xf>
    <xf numFmtId="0" fontId="9" fillId="2" borderId="16" xfId="0" applyFont="1" applyFill="1" applyBorder="1" applyAlignment="1">
      <alignment horizontal="center" vertical="top" wrapText="1"/>
    </xf>
    <xf numFmtId="0" fontId="9" fillId="2" borderId="17" xfId="0" applyFont="1" applyFill="1" applyBorder="1" applyAlignment="1">
      <alignment horizontal="center" vertical="top" wrapText="1"/>
    </xf>
    <xf numFmtId="0" fontId="7" fillId="2" borderId="15" xfId="0" applyFont="1" applyFill="1" applyBorder="1" applyAlignment="1">
      <alignment horizontal="center"/>
    </xf>
    <xf numFmtId="0" fontId="7" fillId="2" borderId="16" xfId="0" applyFont="1" applyFill="1" applyBorder="1" applyAlignment="1">
      <alignment horizontal="center"/>
    </xf>
    <xf numFmtId="0" fontId="7" fillId="2" borderId="17" xfId="0" applyFont="1" applyFill="1" applyBorder="1" applyAlignment="1">
      <alignment horizontal="center"/>
    </xf>
    <xf numFmtId="0" fontId="1" fillId="12" borderId="19" xfId="0" applyFont="1" applyFill="1" applyBorder="1" applyAlignment="1">
      <alignment horizontal="center" vertical="top" wrapText="1"/>
    </xf>
    <xf numFmtId="0" fontId="1" fillId="12" borderId="20" xfId="0" applyFont="1" applyFill="1" applyBorder="1" applyAlignment="1">
      <alignment horizontal="center" vertical="top" wrapText="1"/>
    </xf>
    <xf numFmtId="14" fontId="8" fillId="12" borderId="20" xfId="0" applyNumberFormat="1" applyFont="1" applyFill="1" applyBorder="1" applyAlignment="1">
      <alignment horizontal="center" vertical="top"/>
    </xf>
    <xf numFmtId="0" fontId="8" fillId="12" borderId="20" xfId="0" applyFont="1" applyFill="1" applyBorder="1" applyAlignment="1">
      <alignment horizontal="center" vertical="top"/>
    </xf>
    <xf numFmtId="0" fontId="6" fillId="8" borderId="8" xfId="0" applyFont="1" applyFill="1" applyBorder="1" applyAlignment="1">
      <alignment horizontal="center" vertical="center" wrapText="1"/>
    </xf>
    <xf numFmtId="0" fontId="6" fillId="8" borderId="0" xfId="0" applyFont="1" applyFill="1" applyAlignment="1">
      <alignment horizontal="center" vertical="center" wrapText="1"/>
    </xf>
    <xf numFmtId="0" fontId="5" fillId="2" borderId="0" xfId="0" applyFont="1" applyFill="1" applyAlignment="1">
      <alignment horizontal="center" vertical="center"/>
    </xf>
    <xf numFmtId="0" fontId="5" fillId="2" borderId="11" xfId="0" applyFont="1" applyFill="1" applyBorder="1" applyAlignment="1">
      <alignment horizontal="center" vertical="center"/>
    </xf>
    <xf numFmtId="0" fontId="10" fillId="2" borderId="18" xfId="0" applyFont="1" applyFill="1" applyBorder="1" applyAlignment="1">
      <alignment horizontal="center"/>
    </xf>
    <xf numFmtId="0" fontId="10" fillId="2" borderId="13" xfId="0" applyFont="1" applyFill="1" applyBorder="1" applyAlignment="1">
      <alignment horizontal="center"/>
    </xf>
    <xf numFmtId="0" fontId="10" fillId="2" borderId="14" xfId="0" applyFont="1" applyFill="1" applyBorder="1" applyAlignment="1">
      <alignment horizontal="center"/>
    </xf>
    <xf numFmtId="0" fontId="6" fillId="8" borderId="0" xfId="0" applyFont="1" applyFill="1" applyAlignment="1">
      <alignment horizontal="center" wrapText="1"/>
    </xf>
    <xf numFmtId="0" fontId="0" fillId="2" borderId="0" xfId="0" applyFill="1" applyAlignment="1">
      <alignment horizontal="center" wrapText="1"/>
    </xf>
    <xf numFmtId="0" fontId="0" fillId="2" borderId="0" xfId="0" applyFill="1" applyAlignment="1">
      <alignment horizontal="center"/>
    </xf>
    <xf numFmtId="0" fontId="0" fillId="2" borderId="22" xfId="0" applyFill="1" applyBorder="1" applyAlignment="1">
      <alignment horizontal="center"/>
    </xf>
    <xf numFmtId="0" fontId="10" fillId="2" borderId="25" xfId="0" applyFont="1" applyFill="1" applyBorder="1" applyAlignment="1">
      <alignment horizontal="center"/>
    </xf>
    <xf numFmtId="0" fontId="10" fillId="2" borderId="28" xfId="0" applyFont="1" applyFill="1" applyBorder="1" applyAlignment="1">
      <alignment horizontal="center"/>
    </xf>
    <xf numFmtId="0" fontId="10" fillId="2" borderId="30" xfId="0" applyFont="1" applyFill="1" applyBorder="1" applyAlignment="1">
      <alignment horizontal="center"/>
    </xf>
    <xf numFmtId="0" fontId="5" fillId="2" borderId="26" xfId="0" applyFont="1" applyFill="1" applyBorder="1" applyAlignment="1">
      <alignment horizontal="center" vertical="center"/>
    </xf>
    <xf numFmtId="0" fontId="5" fillId="2" borderId="27" xfId="0" applyFont="1" applyFill="1" applyBorder="1" applyAlignment="1">
      <alignment horizontal="center" vertical="center"/>
    </xf>
    <xf numFmtId="0" fontId="5" fillId="2" borderId="29"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2" xfId="0" applyFont="1" applyFill="1" applyBorder="1" applyAlignment="1">
      <alignment horizontal="center" vertical="center"/>
    </xf>
    <xf numFmtId="0" fontId="0" fillId="0" borderId="0" xfId="0" applyAlignment="1">
      <alignment horizontal="left" vertical="top" wrapText="1"/>
    </xf>
    <xf numFmtId="0" fontId="0" fillId="0" borderId="0" xfId="0" applyAlignment="1">
      <alignment horizontal="center"/>
    </xf>
    <xf numFmtId="0" fontId="9" fillId="2" borderId="0" xfId="0" applyFont="1" applyFill="1" applyAlignment="1">
      <alignment horizontal="center" vertical="top" wrapText="1"/>
    </xf>
    <xf numFmtId="0" fontId="21" fillId="12" borderId="0" xfId="0" applyFont="1" applyFill="1" applyAlignment="1">
      <alignment horizontal="center" vertical="top" wrapText="1"/>
    </xf>
  </cellXfs>
  <cellStyles count="2">
    <cellStyle name="Link" xfId="1" builtinId="8"/>
    <cellStyle name="Standard" xfId="0" builtinId="0"/>
  </cellStyles>
  <dxfs count="181">
    <dxf>
      <numFmt numFmtId="167" formatCode="[$-F400]h:mm:ss\ AM/PM"/>
    </dxf>
    <dxf>
      <numFmt numFmtId="0" formatCode="General"/>
    </dxf>
    <dxf>
      <numFmt numFmtId="0" formatCode="General"/>
    </dxf>
    <dxf>
      <numFmt numFmtId="0" formatCode="Genera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ill>
        <patternFill>
          <bgColor rgb="FFFFC000"/>
        </patternFill>
      </fill>
    </dxf>
    <dxf>
      <fill>
        <patternFill>
          <bgColor rgb="FFFFFF00"/>
        </patternFill>
      </fill>
    </dxf>
    <dxf>
      <fill>
        <patternFill>
          <bgColor rgb="FFFFFF00"/>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theme="1"/>
      </font>
      <fill>
        <patternFill>
          <bgColor rgb="FF8ADE9A"/>
        </patternFill>
      </fill>
    </dxf>
    <dxf>
      <font>
        <color theme="1"/>
      </font>
      <fill>
        <patternFill>
          <bgColor rgb="FF5CB6D2"/>
        </patternFill>
      </fill>
    </dxf>
    <dxf>
      <font>
        <color theme="1"/>
      </font>
      <fill>
        <patternFill>
          <bgColor rgb="FF8ADE9A"/>
        </patternFill>
      </fill>
    </dxf>
    <dxf>
      <font>
        <color theme="1"/>
      </font>
      <fill>
        <patternFill>
          <bgColor rgb="FF5CB6D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99FF"/>
      <color rgb="FFFF4A01"/>
      <color rgb="FFFF00FF"/>
      <color rgb="FF5DFFA6"/>
      <color rgb="FFFFFFFF"/>
      <color rgb="FF9BC2E6"/>
      <color rgb="FFA8A400"/>
      <color rgb="FFAEE8B9"/>
      <color rgb="FF8ADE9A"/>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chartsheet" Target="chartsheets/sheet1.xml"/><Relationship Id="rId34" Type="http://schemas.openxmlformats.org/officeDocument/2006/relationships/worksheet" Target="worksheets/sheet32.xml"/><Relationship Id="rId42" Type="http://schemas.openxmlformats.org/officeDocument/2006/relationships/theme" Target="theme/theme1.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29.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2.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connections" Target="connection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image" Target="../media/image14.JPG"/></Relationships>
</file>

<file path=xl/charts/_rels/chart2.xml.rels><?xml version="1.0" encoding="UTF-8" standalone="yes"?>
<Relationships xmlns="http://schemas.openxmlformats.org/package/2006/relationships"><Relationship Id="rId1" Type="http://schemas.openxmlformats.org/officeDocument/2006/relationships/image" Target="../media/image14.JPG"/></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1" Type="http://schemas.openxmlformats.org/officeDocument/2006/relationships/image" Target="../media/image14.JPG"/></Relationships>
</file>

<file path=xl/charts/_rels/chart5.xml.rels><?xml version="1.0" encoding="UTF-8" standalone="yes"?>
<Relationships xmlns="http://schemas.openxmlformats.org/package/2006/relationships"><Relationship Id="rId1" Type="http://schemas.openxmlformats.org/officeDocument/2006/relationships/image" Target="../media/image14.JPG"/></Relationships>
</file>

<file path=xl/charts/_rels/chart6.xml.rels><?xml version="1.0" encoding="UTF-8" standalone="yes"?>
<Relationships xmlns="http://schemas.openxmlformats.org/package/2006/relationships"><Relationship Id="rId1" Type="http://schemas.openxmlformats.org/officeDocument/2006/relationships/image" Target="../media/image14.JPG"/></Relationships>
</file>

<file path=xl/charts/_rels/chart7.xml.rels><?xml version="1.0" encoding="UTF-8" standalone="yes"?>
<Relationships xmlns="http://schemas.openxmlformats.org/package/2006/relationships"><Relationship Id="rId1" Type="http://schemas.openxmlformats.org/officeDocument/2006/relationships/image" Target="../media/image14.JPG"/></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8959281375533305E-2"/>
          <c:w val="0.829232785182212"/>
          <c:h val="0.87963769078472454"/>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HedgeBedarf!$C$5:$C$405</c:f>
              <c:numCache>
                <c:formatCode>0.0</c:formatCode>
                <c:ptCount val="401"/>
                <c:pt idx="0">
                  <c:v>-2.8184087674681058</c:v>
                </c:pt>
                <c:pt idx="1">
                  <c:v>-2.8743416055838336</c:v>
                </c:pt>
                <c:pt idx="2">
                  <c:v>-2.9297479338887165</c:v>
                </c:pt>
                <c:pt idx="3">
                  <c:v>-2.9845580901805042</c:v>
                </c:pt>
                <c:pt idx="4">
                  <c:v>-3.0387020767835442</c:v>
                </c:pt>
                <c:pt idx="5">
                  <c:v>-3.0921096782560662</c:v>
                </c:pt>
                <c:pt idx="6">
                  <c:v>-3.1447105794584154</c:v>
                </c:pt>
                <c:pt idx="7">
                  <c:v>-3.1964344836326144</c:v>
                </c:pt>
                <c:pt idx="8">
                  <c:v>-3.2472112301516236</c:v>
                </c:pt>
                <c:pt idx="9">
                  <c:v>-3.2969709116057007</c:v>
                </c:pt>
                <c:pt idx="10">
                  <c:v>-3.3456439899048114</c:v>
                </c:pt>
                <c:pt idx="11">
                  <c:v>-3.3931614110884163</c:v>
                </c:pt>
                <c:pt idx="12">
                  <c:v>-3.4394547185483457</c:v>
                </c:pt>
                <c:pt idx="13">
                  <c:v>-3.4844561643859189</c:v>
                </c:pt>
                <c:pt idx="14">
                  <c:v>-3.5280988186410416</c:v>
                </c:pt>
                <c:pt idx="15">
                  <c:v>-3.5703166761488427</c:v>
                </c:pt>
                <c:pt idx="16">
                  <c:v>-3.6110447607977938</c:v>
                </c:pt>
                <c:pt idx="17">
                  <c:v>-3.6502192269825091</c:v>
                </c:pt>
                <c:pt idx="18">
                  <c:v>-3.6877774580641898</c:v>
                </c:pt>
                <c:pt idx="19">
                  <c:v>-3.7236581616715907</c:v>
                </c:pt>
                <c:pt idx="20">
                  <c:v>-3.7578014616957742</c:v>
                </c:pt>
                <c:pt idx="21">
                  <c:v>-3.7901489868518898</c:v>
                </c:pt>
                <c:pt idx="22">
                  <c:v>-3.820643955701521</c:v>
                </c:pt>
                <c:pt idx="23">
                  <c:v>-3.8492312580484755</c:v>
                </c:pt>
                <c:pt idx="24">
                  <c:v>-3.8758575326403455</c:v>
                </c:pt>
                <c:pt idx="25">
                  <c:v>-3.90047124112666</c:v>
                </c:pt>
                <c:pt idx="26">
                  <c:v>-3.923022738241877</c:v>
                </c:pt>
                <c:pt idx="27">
                  <c:v>-3.9434643381988446</c:v>
                </c:pt>
                <c:pt idx="28">
                  <c:v>-3.9617503772934275</c:v>
                </c:pt>
                <c:pt idx="29">
                  <c:v>-3.977837272736326</c:v>
                </c:pt>
                <c:pt idx="30">
                  <c:v>-3.9916835777408548</c:v>
                </c:pt>
                <c:pt idx="31">
                  <c:v>-4.0032500329080767</c:v>
                </c:pt>
                <c:pt idx="32">
                  <c:v>-4.0124996139608138</c:v>
                </c:pt>
                <c:pt idx="33">
                  <c:v>-4.0193975758878615</c:v>
                </c:pt>
                <c:pt idx="34">
                  <c:v>-4.0239114935669242</c:v>
                </c:pt>
                <c:pt idx="35">
                  <c:v>-4.0260112989415804</c:v>
                </c:pt>
                <c:pt idx="36">
                  <c:v>-4.0256693148319034</c:v>
                </c:pt>
                <c:pt idx="37">
                  <c:v>-4.0228602854620643</c:v>
                </c:pt>
                <c:pt idx="38">
                  <c:v>-4.0175614037896317</c:v>
                </c:pt>
                <c:pt idx="39">
                  <c:v>-4.0097523357221352</c:v>
                </c:pt>
                <c:pt idx="40">
                  <c:v>-3.9994152413048623</c:v>
                </c:pt>
                <c:pt idx="41">
                  <c:v>-3.9865347929622468</c:v>
                </c:pt>
                <c:pt idx="42">
                  <c:v>-3.9710981908709324</c:v>
                </c:pt>
                <c:pt idx="43">
                  <c:v>-3.9530951755383823</c:v>
                </c:pt>
                <c:pt idx="44">
                  <c:v>-3.9325180376547935</c:v>
                </c:pt>
                <c:pt idx="45">
                  <c:v>-3.9093616252794492</c:v>
                </c:pt>
                <c:pt idx="46">
                  <c:v>-3.8836233484148326</c:v>
                </c:pt>
                <c:pt idx="47">
                  <c:v>-3.8553031810136495</c:v>
                </c:pt>
                <c:pt idx="48">
                  <c:v>-3.8244036604545935</c:v>
                </c:pt>
                <c:pt idx="49">
                  <c:v>-3.7909298845134147</c:v>
                </c:pt>
                <c:pt idx="50">
                  <c:v>-3.7548895058456626</c:v>
                </c:pt>
                <c:pt idx="51">
                  <c:v>-3.7162927239875252</c:v>
                </c:pt>
                <c:pt idx="52">
                  <c:v>-3.6751522748705465</c:v>
                </c:pt>
                <c:pt idx="53">
                  <c:v>-3.631483417836026</c:v>
                </c:pt>
                <c:pt idx="54">
                  <c:v>-3.5853039201242867</c:v>
                </c:pt>
                <c:pt idx="55">
                  <c:v>-3.5366340388043396</c:v>
                </c:pt>
                <c:pt idx="56">
                  <c:v>-3.4854965000994689</c:v>
                </c:pt>
                <c:pt idx="57">
                  <c:v>-3.4319164760554548</c:v>
                </c:pt>
                <c:pt idx="58">
                  <c:v>-3.3759215584891664</c:v>
                </c:pt>
                <c:pt idx="59">
                  <c:v>-3.3175417301475609</c:v>
                </c:pt>
                <c:pt idx="60">
                  <c:v>-3.256809332999838</c:v>
                </c:pt>
                <c:pt idx="61">
                  <c:v>-3.1937590335792638</c:v>
                </c:pt>
                <c:pt idx="62">
                  <c:v>-3.1284277852856612</c:v>
                </c:pt>
                <c:pt idx="63">
                  <c:v>-3.0608547875555376</c:v>
                </c:pt>
                <c:pt idx="64">
                  <c:v>-2.9910814418032601</c:v>
                </c:pt>
                <c:pt idx="65">
                  <c:v>-2.9191513040348767</c:v>
                </c:pt>
                <c:pt idx="66">
                  <c:v>-2.8451100340352591</c:v>
                </c:pt>
                <c:pt idx="67">
                  <c:v>-2.7690053410297515</c:v>
                </c:pt>
                <c:pt idx="68">
                  <c:v>-2.6908869257232158</c:v>
                </c:pt>
                <c:pt idx="69">
                  <c:v>-2.6108064186227269</c:v>
                </c:pt>
                <c:pt idx="70">
                  <c:v>-2.5288173145544826</c:v>
                </c:pt>
                <c:pt idx="71">
                  <c:v>-2.4449749032917745</c:v>
                </c:pt>
                <c:pt idx="72">
                  <c:v>-2.3593361962181727</c:v>
                </c:pt>
                <c:pt idx="73">
                  <c:v>-2.2719598489591379</c:v>
                </c:pt>
                <c:pt idx="74">
                  <c:v>-2.182906079925675</c:v>
                </c:pt>
                <c:pt idx="75">
                  <c:v>-2.0922365847256899</c:v>
                </c:pt>
                <c:pt idx="76">
                  <c:v>-2.0000144464121177</c:v>
                </c:pt>
                <c:pt idx="77">
                  <c:v>-1.906304041551909</c:v>
                </c:pt>
                <c:pt idx="78">
                  <c:v>-1.8111709421164406</c:v>
                </c:pt>
                <c:pt idx="79">
                  <c:v>-1.7146818132119053</c:v>
                </c:pt>
                <c:pt idx="80">
                  <c:v>-1.6169043066875461</c:v>
                </c:pt>
                <c:pt idx="81">
                  <c:v>-1.5179069506807357</c:v>
                </c:pt>
                <c:pt idx="82">
                  <c:v>-1.4177590351798002</c:v>
                </c:pt>
                <c:pt idx="83">
                  <c:v>-1.3165304937095126</c:v>
                </c:pt>
                <c:pt idx="84">
                  <c:v>-1.2142917812687994</c:v>
                </c:pt>
                <c:pt idx="85">
                  <c:v>-1.1111137486767169</c:v>
                </c:pt>
                <c:pt idx="86">
                  <c:v>-1.0070675135098366</c:v>
                </c:pt>
                <c:pt idx="87">
                  <c:v>-0.90222432784306295</c:v>
                </c:pt>
                <c:pt idx="88">
                  <c:v>-0.79665544303511771</c:v>
                </c:pt>
                <c:pt idx="89">
                  <c:v>-0.69043197183063043</c:v>
                </c:pt>
                <c:pt idx="90">
                  <c:v>-0.58362474808195375</c:v>
                </c:pt>
                <c:pt idx="91">
                  <c:v>-0.47630418442586508</c:v>
                </c:pt>
                <c:pt idx="92">
                  <c:v>-0.36854012828275906</c:v>
                </c:pt>
                <c:pt idx="93">
                  <c:v>-0.26040171657902283</c:v>
                </c:pt>
                <c:pt idx="94">
                  <c:v>-0.15195722962614469</c:v>
                </c:pt>
                <c:pt idx="95">
                  <c:v>-4.3273944623699503E-2</c:v>
                </c:pt>
                <c:pt idx="96">
                  <c:v>6.558201071408995E-2</c:v>
                </c:pt>
                <c:pt idx="97">
                  <c:v>0.17454580387550087</c:v>
                </c:pt>
                <c:pt idx="98">
                  <c:v>0.28355404204778023</c:v>
                </c:pt>
                <c:pt idx="99">
                  <c:v>0.39254491479715042</c:v>
                </c:pt>
                <c:pt idx="100">
                  <c:v>0.50145833430689579</c:v>
                </c:pt>
                <c:pt idx="101">
                  <c:v>0.61023607251931955</c:v>
                </c:pt>
                <c:pt idx="102">
                  <c:v>0.71882189450082568</c:v>
                </c:pt>
                <c:pt idx="103">
                  <c:v>0.82716168732444273</c:v>
                </c:pt>
                <c:pt idx="104">
                  <c:v>0.93520358374209778</c:v>
                </c:pt>
                <c:pt idx="105">
                  <c:v>1.0428980798991201</c:v>
                </c:pt>
                <c:pt idx="106">
                  <c:v>1.1501981463271889</c:v>
                </c:pt>
                <c:pt idx="107">
                  <c:v>1.2570593314387999</c:v>
                </c:pt>
                <c:pt idx="108">
                  <c:v>1.3634398567371975</c:v>
                </c:pt>
                <c:pt idx="109">
                  <c:v>1.4693007029506413</c:v>
                </c:pt>
                <c:pt idx="110">
                  <c:v>1.574605686299408</c:v>
                </c:pt>
                <c:pt idx="111">
                  <c:v>1.6793215241082871</c:v>
                </c:pt>
                <c:pt idx="112">
                  <c:v>1.7834178889870276</c:v>
                </c:pt>
                <c:pt idx="113">
                  <c:v>1.8868674508163734</c:v>
                </c:pt>
                <c:pt idx="114">
                  <c:v>1.989645905798374</c:v>
                </c:pt>
                <c:pt idx="115">
                  <c:v>2.0917319918570016</c:v>
                </c:pt>
                <c:pt idx="116">
                  <c:v>2.1931074897087948</c:v>
                </c:pt>
                <c:pt idx="117">
                  <c:v>2.2937572089636311</c:v>
                </c:pt>
                <c:pt idx="118">
                  <c:v>2.3936689586630133</c:v>
                </c:pt>
                <c:pt idx="119">
                  <c:v>2.4928335017175214</c:v>
                </c:pt>
                <c:pt idx="120">
                  <c:v>2.5912444927665472</c:v>
                </c:pt>
                <c:pt idx="121">
                  <c:v>2.6888983990519542</c:v>
                </c:pt>
                <c:pt idx="122">
                  <c:v>2.7857944039731963</c:v>
                </c:pt>
                <c:pt idx="123">
                  <c:v>2.8819342930742091</c:v>
                </c:pt>
                <c:pt idx="124">
                  <c:v>2.9773223223023293</c:v>
                </c:pt>
                <c:pt idx="125">
                  <c:v>3.0719650684762203</c:v>
                </c:pt>
                <c:pt idx="126">
                  <c:v>3.1658712620028533</c:v>
                </c:pt>
                <c:pt idx="127">
                  <c:v>3.2590516019929057</c:v>
                </c:pt>
                <c:pt idx="128">
                  <c:v>3.3515185540392656</c:v>
                </c:pt>
                <c:pt idx="129">
                  <c:v>3.4432861310432723</c:v>
                </c:pt>
                <c:pt idx="130">
                  <c:v>3.5343696575985262</c:v>
                </c:pt>
                <c:pt idx="131">
                  <c:v>3.6247855185709237</c:v>
                </c:pt>
                <c:pt idx="132">
                  <c:v>3.7145508926456841</c:v>
                </c:pt>
                <c:pt idx="133">
                  <c:v>3.8036834717466377</c:v>
                </c:pt>
                <c:pt idx="134">
                  <c:v>3.892201167369187</c:v>
                </c:pt>
                <c:pt idx="135">
                  <c:v>3.9801218050046709</c:v>
                </c:pt>
                <c:pt idx="136">
                  <c:v>4.0674628079699184</c:v>
                </c:pt>
                <c:pt idx="137">
                  <c:v>4.1542408720902646</c:v>
                </c:pt>
                <c:pt idx="138">
                  <c:v>4.2404716328155034</c:v>
                </c:pt>
                <c:pt idx="139">
                  <c:v>4.326169326476057</c:v>
                </c:pt>
                <c:pt idx="140">
                  <c:v>4.4113464475086186</c:v>
                </c:pt>
                <c:pt idx="141">
                  <c:v>4.4960134035964225</c:v>
                </c:pt>
                <c:pt idx="142">
                  <c:v>4.5801781707768452</c:v>
                </c:pt>
                <c:pt idx="143">
                  <c:v>4.6638459506677608</c:v>
                </c:pt>
                <c:pt idx="144">
                  <c:v>4.747018832052464</c:v>
                </c:pt>
                <c:pt idx="145">
                  <c:v>4.8296954591387617</c:v>
                </c:pt>
                <c:pt idx="146">
                  <c:v>4.9118707088718256</c:v>
                </c:pt>
                <c:pt idx="147">
                  <c:v>4.9935353797291855</c:v>
                </c:pt>
                <c:pt idx="148">
                  <c:v>5.0746758944599257</c:v>
                </c:pt>
                <c:pt idx="149">
                  <c:v>5.1552740192475213</c:v>
                </c:pt>
                <c:pt idx="150">
                  <c:v>5.2353066017756982</c:v>
                </c:pt>
                <c:pt idx="151">
                  <c:v>5.3147453306577317</c:v>
                </c:pt>
                <c:pt idx="152">
                  <c:v>5.3935565186524776</c:v>
                </c:pt>
                <c:pt idx="153">
                  <c:v>5.4717009120327003</c:v>
                </c:pt>
                <c:pt idx="154">
                  <c:v>5.5491335283938055</c:v>
                </c:pt>
                <c:pt idx="155">
                  <c:v>5.6258035250928886</c:v>
                </c:pt>
                <c:pt idx="156">
                  <c:v>5.7016541003893568</c:v>
                </c:pt>
                <c:pt idx="157">
                  <c:v>5.7766224292184374</c:v>
                </c:pt>
                <c:pt idx="158">
                  <c:v>5.8506396353692853</c:v>
                </c:pt>
                <c:pt idx="159">
                  <c:v>5.9236308016592414</c:v>
                </c:pt>
                <c:pt idx="160">
                  <c:v>5.9955150194959685</c:v>
                </c:pt>
                <c:pt idx="161">
                  <c:v>6.0662054790015247</c:v>
                </c:pt>
                <c:pt idx="162">
                  <c:v>6.1356096006362684</c:v>
                </c:pt>
                <c:pt idx="163">
                  <c:v>6.2036292090085077</c:v>
                </c:pt>
                <c:pt idx="164">
                  <c:v>6.2701607492886922</c:v>
                </c:pt>
                <c:pt idx="165">
                  <c:v>6.3350955463666239</c:v>
                </c:pt>
                <c:pt idx="166">
                  <c:v>6.3983201065980406</c:v>
                </c:pt>
                <c:pt idx="167">
                  <c:v>6.4597164616857192</c:v>
                </c:pt>
                <c:pt idx="168">
                  <c:v>6.5191625539317348</c:v>
                </c:pt>
                <c:pt idx="169">
                  <c:v>6.5765326617833395</c:v>
                </c:pt>
                <c:pt idx="170">
                  <c:v>6.6316978642793138</c:v>
                </c:pt>
                <c:pt idx="171">
                  <c:v>6.6845265426871761</c:v>
                </c:pt>
                <c:pt idx="172">
                  <c:v>6.7348849173084107</c:v>
                </c:pt>
                <c:pt idx="173">
                  <c:v>6.7826376171208498</c:v>
                </c:pt>
                <c:pt idx="174">
                  <c:v>6.8276482796281517</c:v>
                </c:pt>
                <c:pt idx="175">
                  <c:v>6.8697801779972014</c:v>
                </c:pt>
                <c:pt idx="176">
                  <c:v>6.9088968722902209</c:v>
                </c:pt>
                <c:pt idx="177">
                  <c:v>6.9448628813403825</c:v>
                </c:pt>
                <c:pt idx="178">
                  <c:v>6.9775443715809393</c:v>
                </c:pt>
                <c:pt idx="179">
                  <c:v>7.0068098589215264</c:v>
                </c:pt>
                <c:pt idx="180">
                  <c:v>7.0325309195736345</c:v>
                </c:pt>
                <c:pt idx="181">
                  <c:v>7.0545829055612135</c:v>
                </c:pt>
                <c:pt idx="182">
                  <c:v>7.0728456605167587</c:v>
                </c:pt>
                <c:pt idx="183">
                  <c:v>7.0872042312576848</c:v>
                </c:pt>
                <c:pt idx="184">
                  <c:v>7.0975495705645741</c:v>
                </c:pt>
                <c:pt idx="185">
                  <c:v>7.1037792265444377</c:v>
                </c:pt>
                <c:pt idx="186">
                  <c:v>7.1057980139583536</c:v>
                </c:pt>
                <c:pt idx="187">
                  <c:v>7.103518662924829</c:v>
                </c:pt>
                <c:pt idx="188">
                  <c:v>7.0968624404791791</c:v>
                </c:pt>
                <c:pt idx="189">
                  <c:v>7.085759740574912</c:v>
                </c:pt>
                <c:pt idx="190">
                  <c:v>7.0701506382543986</c:v>
                </c:pt>
                <c:pt idx="191">
                  <c:v>7.0499854038947181</c:v>
                </c:pt>
                <c:pt idx="192">
                  <c:v>7.025224973647445</c:v>
                </c:pt>
                <c:pt idx="193">
                  <c:v>6.9958413724379778</c:v>
                </c:pt>
                <c:pt idx="194">
                  <c:v>6.9618180861696874</c:v>
                </c:pt>
                <c:pt idx="195">
                  <c:v>6.9231503800880141</c:v>
                </c:pt>
                <c:pt idx="196">
                  <c:v>6.8798455605974134</c:v>
                </c:pt>
                <c:pt idx="197">
                  <c:v>6.8319231781881724</c:v>
                </c:pt>
                <c:pt idx="198">
                  <c:v>6.7794151695166516</c:v>
                </c:pt>
                <c:pt idx="199">
                  <c:v>6.7223659370888242</c:v>
                </c:pt>
                <c:pt idx="200">
                  <c:v>6.6608323654200969</c:v>
                </c:pt>
              </c:numCache>
            </c:numRef>
          </c:xVal>
          <c:yVal>
            <c:numRef>
              <c:f>HedgeBedarf!$A$5:$A$405</c:f>
              <c:numCache>
                <c:formatCode>0.0</c:formatCode>
                <c:ptCount val="4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C0D8-488E-AB60-5F97D29D7C2F}"/>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4.0860059819102528</c:v>
                </c:pt>
              </c:numCache>
            </c:numRef>
          </c:xVal>
          <c:yVal>
            <c:numRef>
              <c:f>Ueberhaenge!$X$4</c:f>
              <c:numCache>
                <c:formatCode>#,##0.00</c:formatCode>
                <c:ptCount val="1"/>
                <c:pt idx="0">
                  <c:v>15683</c:v>
                </c:pt>
              </c:numCache>
            </c:numRef>
          </c:yVal>
          <c:smooth val="0"/>
          <c:extLst>
            <c:ext xmlns:c16="http://schemas.microsoft.com/office/drawing/2014/chart" uri="{C3380CC4-5D6E-409C-BE32-E72D297353CC}">
              <c16:uniqueId val="{00000000-5FF3-4E07-922B-3D28482B2D3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1-C0D8-488E-AB60-5F97D29D7C2F}"/>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7000"/>
          <c:min val="15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0.10285682284024597"/>
          <c:w val="0.829232785182212"/>
          <c:h val="0.85574014627972361"/>
        </c:manualLayout>
      </c:layout>
      <c:scatterChart>
        <c:scatterStyle val="lineMarker"/>
        <c:varyColors val="0"/>
        <c:ser>
          <c:idx val="3"/>
          <c:order val="3"/>
          <c:tx>
            <c:v>Front+1</c:v>
          </c:tx>
          <c:spPr>
            <a:ln>
              <a:solidFill>
                <a:srgbClr val="FF00FF"/>
              </a:solidFill>
            </a:ln>
          </c:spPr>
          <c:marker>
            <c:symbol val="none"/>
          </c:marker>
          <c:xVal>
            <c:numRef>
              <c:f>'HedgeBedarf+01'!$C$5:$C$405</c:f>
              <c:numCache>
                <c:formatCode>0.0</c:formatCode>
                <c:ptCount val="401"/>
                <c:pt idx="0">
                  <c:v>-0.15286646585390815</c:v>
                </c:pt>
                <c:pt idx="1">
                  <c:v>-0.15250346749684238</c:v>
                </c:pt>
                <c:pt idx="2">
                  <c:v>-0.15210905849235934</c:v>
                </c:pt>
                <c:pt idx="3">
                  <c:v>-0.15168296223160016</c:v>
                </c:pt>
                <c:pt idx="4">
                  <c:v>-0.15122490907376465</c:v>
                </c:pt>
                <c:pt idx="5">
                  <c:v>-0.1507346365460473</c:v>
                </c:pt>
                <c:pt idx="6">
                  <c:v>-0.15021188954278977</c:v>
                </c:pt>
                <c:pt idx="7">
                  <c:v>-0.14965642052372666</c:v>
                </c:pt>
                <c:pt idx="8">
                  <c:v>-0.14906798971119833</c:v>
                </c:pt>
                <c:pt idx="9">
                  <c:v>-0.14844636528620636</c:v>
                </c:pt>
                <c:pt idx="10">
                  <c:v>-0.14779132358317706</c:v>
                </c:pt>
                <c:pt idx="11">
                  <c:v>-0.14710264928331357</c:v>
                </c:pt>
                <c:pt idx="12">
                  <c:v>-0.14638013560639701</c:v>
                </c:pt>
                <c:pt idx="13">
                  <c:v>-0.14562358450091228</c:v>
                </c:pt>
                <c:pt idx="14">
                  <c:v>-0.14483280683236163</c:v>
                </c:pt>
                <c:pt idx="15">
                  <c:v>-0.14400762256964006</c:v>
                </c:pt>
                <c:pt idx="16">
                  <c:v>-0.14314786096933069</c:v>
                </c:pt>
                <c:pt idx="17">
                  <c:v>-0.14225336075779585</c:v>
                </c:pt>
                <c:pt idx="18">
                  <c:v>-0.14132397031091995</c:v>
                </c:pt>
                <c:pt idx="19">
                  <c:v>-0.14035954783137905</c:v>
                </c:pt>
                <c:pt idx="20">
                  <c:v>-0.13935996152329497</c:v>
                </c:pt>
                <c:pt idx="21">
                  <c:v>-0.13832508976414204</c:v>
                </c:pt>
                <c:pt idx="22">
                  <c:v>-0.13725482127377234</c:v>
                </c:pt>
                <c:pt idx="23">
                  <c:v>-0.13614905528042226</c:v>
                </c:pt>
                <c:pt idx="24">
                  <c:v>-0.13500770168356507</c:v>
                </c:pt>
                <c:pt idx="25">
                  <c:v>-0.13383068121347944</c:v>
                </c:pt>
                <c:pt idx="26">
                  <c:v>-0.13261792558738963</c:v>
                </c:pt>
                <c:pt idx="27">
                  <c:v>-0.13136937766205783</c:v>
                </c:pt>
                <c:pt idx="28">
                  <c:v>-0.13008499158267894</c:v>
                </c:pt>
                <c:pt idx="29">
                  <c:v>-0.1287647329279592</c:v>
                </c:pt>
                <c:pt idx="30">
                  <c:v>-0.12740857885123499</c:v>
                </c:pt>
                <c:pt idx="31">
                  <c:v>-0.12601651821751164</c:v>
                </c:pt>
                <c:pt idx="32">
                  <c:v>-0.12458855173627963</c:v>
                </c:pt>
                <c:pt idx="33">
                  <c:v>-0.12312469208999192</c:v>
                </c:pt>
                <c:pt idx="34">
                  <c:v>-0.12162496405806228</c:v>
                </c:pt>
                <c:pt idx="35">
                  <c:v>-0.1200894046362678</c:v>
                </c:pt>
                <c:pt idx="36">
                  <c:v>-0.11851806315142374</c:v>
                </c:pt>
                <c:pt idx="37">
                  <c:v>-0.11691100137120983</c:v>
                </c:pt>
                <c:pt idx="38">
                  <c:v>-0.11526829360902351</c:v>
                </c:pt>
                <c:pt idx="39">
                  <c:v>-0.11359002682374555</c:v>
                </c:pt>
                <c:pt idx="40">
                  <c:v>-0.11187630071428949</c:v>
                </c:pt>
                <c:pt idx="41">
                  <c:v>-0.11012722780882893</c:v>
                </c:pt>
                <c:pt idx="42">
                  <c:v>-0.10834293354857957</c:v>
                </c:pt>
                <c:pt idx="43">
                  <c:v>-0.10652355636603131</c:v>
                </c:pt>
                <c:pt idx="44">
                  <c:v>-0.10466924775751113</c:v>
                </c:pt>
                <c:pt idx="45">
                  <c:v>-0.10278017234998089</c:v>
                </c:pt>
                <c:pt idx="46">
                  <c:v>-0.10085650796195272</c:v>
                </c:pt>
                <c:pt idx="47">
                  <c:v>-9.8898445658430048E-2</c:v>
                </c:pt>
                <c:pt idx="48">
                  <c:v>-9.6906189799766423E-2</c:v>
                </c:pt>
                <c:pt idx="49">
                  <c:v>-9.4879958084353788E-2</c:v>
                </c:pt>
                <c:pt idx="50">
                  <c:v>-9.2819981585036071E-2</c:v>
                </c:pt>
                <c:pt idx="51">
                  <c:v>-9.0726504779168729E-2</c:v>
                </c:pt>
                <c:pt idx="52">
                  <c:v>-8.8599785572227224E-2</c:v>
                </c:pt>
                <c:pt idx="53">
                  <c:v>-8.6440095314886584E-2</c:v>
                </c:pt>
                <c:pt idx="54">
                  <c:v>-8.4247718813487527E-2</c:v>
                </c:pt>
                <c:pt idx="55">
                  <c:v>-8.2022954333815554E-2</c:v>
                </c:pt>
                <c:pt idx="56">
                  <c:v>-7.976611359811378E-2</c:v>
                </c:pt>
                <c:pt idx="57">
                  <c:v>-7.7477521775267455E-2</c:v>
                </c:pt>
                <c:pt idx="58">
                  <c:v>-7.5157517464085569E-2</c:v>
                </c:pt>
                <c:pt idx="59">
                  <c:v>-7.280645266962528E-2</c:v>
                </c:pt>
                <c:pt idx="60">
                  <c:v>-7.0424692772493303E-2</c:v>
                </c:pt>
                <c:pt idx="61">
                  <c:v>-6.8012616491078801E-2</c:v>
                </c:pt>
                <c:pt idx="62">
                  <c:v>-6.5570615836658783E-2</c:v>
                </c:pt>
                <c:pt idx="63">
                  <c:v>-6.3099096061338011E-2</c:v>
                </c:pt>
                <c:pt idx="64">
                  <c:v>-6.0598475598777159E-2</c:v>
                </c:pt>
                <c:pt idx="65">
                  <c:v>-5.8069185997676201E-2</c:v>
                </c:pt>
                <c:pt idx="66">
                  <c:v>-5.5511671847976049E-2</c:v>
                </c:pt>
                <c:pt idx="67">
                  <c:v>-5.2926390699756541E-2</c:v>
                </c:pt>
                <c:pt idx="68">
                  <c:v>-5.0313812974802932E-2</c:v>
                </c:pt>
                <c:pt idx="69">
                  <c:v>-4.7674421870824428E-2</c:v>
                </c:pt>
                <c:pt idx="70">
                  <c:v>-4.5008713258311572E-2</c:v>
                </c:pt>
                <c:pt idx="71">
                  <c:v>-4.2317195570024967E-2</c:v>
                </c:pt>
                <c:pt idx="72">
                  <c:v>-3.9600389683107175E-2</c:v>
                </c:pt>
                <c:pt idx="73">
                  <c:v>-3.6858828793825398E-2</c:v>
                </c:pt>
                <c:pt idx="74">
                  <c:v>-3.4093058284945757E-2</c:v>
                </c:pt>
                <c:pt idx="75">
                  <c:v>-3.1303635585754226E-2</c:v>
                </c:pt>
                <c:pt idx="76">
                  <c:v>-2.8491130024738531E-2</c:v>
                </c:pt>
                <c:pt idx="77">
                  <c:v>-2.565612267495581E-2</c:v>
                </c:pt>
                <c:pt idx="78">
                  <c:v>-2.2799206192107672E-2</c:v>
                </c:pt>
                <c:pt idx="79">
                  <c:v>-1.992098464536159E-2</c:v>
                </c:pt>
                <c:pt idx="80">
                  <c:v>-1.7022073340950052E-2</c:v>
                </c:pt>
                <c:pt idx="81">
                  <c:v>-1.4103098638594467E-2</c:v>
                </c:pt>
                <c:pt idx="82">
                  <c:v>-1.1164697760799949E-2</c:v>
                </c:pt>
                <c:pt idx="83">
                  <c:v>-8.2075185950761763E-3</c:v>
                </c:pt>
                <c:pt idx="84">
                  <c:v>-5.2322194891386981E-3</c:v>
                </c:pt>
                <c:pt idx="85">
                  <c:v>-2.2394690391634303E-3</c:v>
                </c:pt>
                <c:pt idx="86">
                  <c:v>7.7005412884693231E-4</c:v>
                </c:pt>
                <c:pt idx="87">
                  <c:v>3.7956615844998848E-3</c:v>
                </c:pt>
                <c:pt idx="88">
                  <c:v>6.8366553251784923E-3</c:v>
                </c:pt>
                <c:pt idx="89">
                  <c:v>9.8923280148481615E-3</c:v>
                </c:pt>
                <c:pt idx="90">
                  <c:v>1.2961963229415471E-2</c:v>
                </c:pt>
                <c:pt idx="91">
                  <c:v>1.6044835708537077E-2</c:v>
                </c:pt>
                <c:pt idx="92">
                  <c:v>1.9140211613785825E-2</c:v>
                </c:pt>
                <c:pt idx="93">
                  <c:v>2.2247348793059073E-2</c:v>
                </c:pt>
                <c:pt idx="94">
                  <c:v>2.5365497051120647E-2</c:v>
                </c:pt>
                <c:pt idx="95">
                  <c:v>2.8493898426161061E-2</c:v>
                </c:pt>
                <c:pt idx="96">
                  <c:v>3.1631787472249109E-2</c:v>
                </c:pt>
                <c:pt idx="97">
                  <c:v>3.477839154754904E-2</c:v>
                </c:pt>
                <c:pt idx="98">
                  <c:v>3.7932931108174667E-2</c:v>
                </c:pt>
                <c:pt idx="99">
                  <c:v>4.1094620007533958E-2</c:v>
                </c:pt>
                <c:pt idx="100">
                  <c:v>4.4262665801030672E-2</c:v>
                </c:pt>
                <c:pt idx="101">
                  <c:v>4.7436270055970307E-2</c:v>
                </c:pt>
                <c:pt idx="102">
                  <c:v>5.0614628666520146E-2</c:v>
                </c:pt>
                <c:pt idx="103">
                  <c:v>5.3796932173564321E-2</c:v>
                </c:pt>
                <c:pt idx="104">
                  <c:v>5.6982366089297014E-2</c:v>
                </c:pt>
                <c:pt idx="105">
                  <c:v>6.0170111226380704E-2</c:v>
                </c:pt>
                <c:pt idx="106">
                  <c:v>6.3359344031507253E-2</c:v>
                </c:pt>
                <c:pt idx="107">
                  <c:v>6.654923692317867E-2</c:v>
                </c:pt>
                <c:pt idx="108">
                  <c:v>6.973895863353663E-2</c:v>
                </c:pt>
                <c:pt idx="109">
                  <c:v>7.2927674554048499E-2</c:v>
                </c:pt>
                <c:pt idx="110">
                  <c:v>7.6114547084872641E-2</c:v>
                </c:pt>
                <c:pt idx="111">
                  <c:v>7.9298735987702818E-2</c:v>
                </c:pt>
                <c:pt idx="112">
                  <c:v>8.2479398741902077E-2</c:v>
                </c:pt>
                <c:pt idx="113">
                  <c:v>8.5655690903726434E-2</c:v>
                </c:pt>
                <c:pt idx="114">
                  <c:v>8.8826766468435528E-2</c:v>
                </c:pt>
                <c:pt idx="115">
                  <c:v>9.1991778235083491E-2</c:v>
                </c:pt>
                <c:pt idx="116">
                  <c:v>9.5149878173785618E-2</c:v>
                </c:pt>
                <c:pt idx="117">
                  <c:v>9.8300217795243394E-2</c:v>
                </c:pt>
                <c:pt idx="118">
                  <c:v>0.10144194852231629</c:v>
                </c:pt>
                <c:pt idx="119">
                  <c:v>0.10457422206342232</c:v>
                </c:pt>
                <c:pt idx="120">
                  <c:v>0.107696190787546</c:v>
                </c:pt>
                <c:pt idx="121">
                  <c:v>0.11080700810063025</c:v>
                </c:pt>
                <c:pt idx="122">
                  <c:v>0.11390582882313033</c:v>
                </c:pt>
                <c:pt idx="123">
                  <c:v>0.11699180956849597</c:v>
                </c:pt>
                <c:pt idx="124">
                  <c:v>0.12006410912235853</c:v>
                </c:pt>
                <c:pt idx="125">
                  <c:v>0.12312188882218969</c:v>
                </c:pt>
                <c:pt idx="126">
                  <c:v>0.12616431293719571</c:v>
                </c:pt>
                <c:pt idx="127">
                  <c:v>0.12919054904821548</c:v>
                </c:pt>
                <c:pt idx="128">
                  <c:v>0.13219976842738745</c:v>
                </c:pt>
                <c:pt idx="129">
                  <c:v>0.13519114641734514</c:v>
                </c:pt>
                <c:pt idx="130">
                  <c:v>0.13816386280970364</c:v>
                </c:pt>
                <c:pt idx="131">
                  <c:v>0.14111710222260224</c:v>
                </c:pt>
                <c:pt idx="132">
                  <c:v>0.14405005447705765</c:v>
                </c:pt>
                <c:pt idx="133">
                  <c:v>0.14696191497189168</c:v>
                </c:pt>
                <c:pt idx="134">
                  <c:v>0.14985188505699309</c:v>
                </c:pt>
                <c:pt idx="135">
                  <c:v>0.15271917240467175</c:v>
                </c:pt>
                <c:pt idx="136">
                  <c:v>0.15556299137886562</c:v>
                </c:pt>
                <c:pt idx="137">
                  <c:v>0.1583825634019625</c:v>
                </c:pt>
                <c:pt idx="138">
                  <c:v>0.16117711731899498</c:v>
                </c:pt>
                <c:pt idx="139">
                  <c:v>0.16394588975897129</c:v>
                </c:pt>
                <c:pt idx="140">
                  <c:v>0.16668812549310458</c:v>
                </c:pt>
                <c:pt idx="141">
                  <c:v>0.16940307778970448</c:v>
                </c:pt>
                <c:pt idx="142">
                  <c:v>0.17209000876549591</c:v>
                </c:pt>
                <c:pt idx="143">
                  <c:v>0.17474818973312994</c:v>
                </c:pt>
                <c:pt idx="144">
                  <c:v>0.1773769015446581</c:v>
                </c:pt>
                <c:pt idx="145">
                  <c:v>0.17997543493073787</c:v>
                </c:pt>
                <c:pt idx="146">
                  <c:v>0.18254309083534129</c:v>
                </c:pt>
                <c:pt idx="147">
                  <c:v>0.1850791807457445</c:v>
                </c:pt>
                <c:pt idx="148">
                  <c:v>0.18758302701757071</c:v>
                </c:pt>
                <c:pt idx="149">
                  <c:v>0.19005396319466997</c:v>
                </c:pt>
                <c:pt idx="150">
                  <c:v>0.19249133432361756</c:v>
                </c:pt>
                <c:pt idx="151">
                  <c:v>0.1948944972626151</c:v>
                </c:pt>
                <c:pt idx="152">
                  <c:v>0.19726282098458536</c:v>
                </c:pt>
                <c:pt idx="153">
                  <c:v>0.19959568687425278</c:v>
                </c:pt>
                <c:pt idx="154">
                  <c:v>0.20189248901900503</c:v>
                </c:pt>
                <c:pt idx="155">
                  <c:v>0.20415263449333559</c:v>
                </c:pt>
                <c:pt idx="156">
                  <c:v>0.20637554363667354</c:v>
                </c:pt>
                <c:pt idx="157">
                  <c:v>0.20856065032440452</c:v>
                </c:pt>
                <c:pt idx="158">
                  <c:v>0.21070740223189899</c:v>
                </c:pt>
                <c:pt idx="159">
                  <c:v>0.2128152610913637</c:v>
                </c:pt>
                <c:pt idx="160">
                  <c:v>0.21488370294133591</c:v>
                </c:pt>
                <c:pt idx="161">
                  <c:v>0.21691221836865071</c:v>
                </c:pt>
                <c:pt idx="162">
                  <c:v>0.21890031274270955</c:v>
                </c:pt>
                <c:pt idx="163">
                  <c:v>0.22084750644188852</c:v>
                </c:pt>
                <c:pt idx="164">
                  <c:v>0.22275333507192718</c:v>
                </c:pt>
                <c:pt idx="165">
                  <c:v>0.2246173496761466</c:v>
                </c:pt>
                <c:pt idx="166">
                  <c:v>0.2264391169373495</c:v>
                </c:pt>
                <c:pt idx="167">
                  <c:v>0.22821821937125875</c:v>
                </c:pt>
                <c:pt idx="168">
                  <c:v>0.229954255511364</c:v>
                </c:pt>
                <c:pt idx="169">
                  <c:v>0.2316468400850418</c:v>
                </c:pt>
                <c:pt idx="170">
                  <c:v>0.23329560418082884</c:v>
                </c:pt>
                <c:pt idx="171">
                  <c:v>0.23490019540673202</c:v>
                </c:pt>
                <c:pt idx="172">
                  <c:v>0.23646027803946218</c:v>
                </c:pt>
                <c:pt idx="173">
                  <c:v>0.23797553316448955</c:v>
                </c:pt>
                <c:pt idx="174">
                  <c:v>0.23944565880682303</c:v>
                </c:pt>
                <c:pt idx="175">
                  <c:v>0.24087037005242146</c:v>
                </c:pt>
                <c:pt idx="176">
                  <c:v>0.24224939916015364</c:v>
                </c:pt>
                <c:pt idx="177">
                  <c:v>0.24358249566423054</c:v>
                </c:pt>
                <c:pt idx="178">
                  <c:v>0.24486942646703724</c:v>
                </c:pt>
                <c:pt idx="179">
                  <c:v>0.24610997592230399</c:v>
                </c:pt>
                <c:pt idx="180">
                  <c:v>0.24730394590855787</c:v>
                </c:pt>
                <c:pt idx="181">
                  <c:v>0.24845115589280645</c:v>
                </c:pt>
                <c:pt idx="182">
                  <c:v>0.24955144298441409</c:v>
                </c:pt>
                <c:pt idx="183">
                  <c:v>0.25060466197913167</c:v>
                </c:pt>
                <c:pt idx="184">
                  <c:v>0.25161068539325543</c:v>
                </c:pt>
                <c:pt idx="185">
                  <c:v>0.25256940348789508</c:v>
                </c:pt>
                <c:pt idx="186">
                  <c:v>0.25348072428333629</c:v>
                </c:pt>
                <c:pt idx="187">
                  <c:v>0.25434457356349355</c:v>
                </c:pt>
                <c:pt idx="188">
                  <c:v>0.25516089487045462</c:v>
                </c:pt>
                <c:pt idx="189">
                  <c:v>0.25592964948912722</c:v>
                </c:pt>
                <c:pt idx="190">
                  <c:v>0.25665081642200316</c:v>
                </c:pt>
                <c:pt idx="191">
                  <c:v>0.25732439235406357</c:v>
                </c:pt>
                <c:pt idx="192">
                  <c:v>0.25795039160785921</c:v>
                </c:pt>
                <c:pt idx="193">
                  <c:v>0.25852884608880217</c:v>
                </c:pt>
                <c:pt idx="194">
                  <c:v>0.25905980522071442</c:v>
                </c:pt>
                <c:pt idx="195">
                  <c:v>0.25954333587169065</c:v>
                </c:pt>
                <c:pt idx="196">
                  <c:v>0.25997952227033072</c:v>
                </c:pt>
                <c:pt idx="197">
                  <c:v>0.26036846591241258</c:v>
                </c:pt>
                <c:pt idx="198">
                  <c:v>0.2607102854580805</c:v>
                </c:pt>
                <c:pt idx="199">
                  <c:v>0.26100511661962883</c:v>
                </c:pt>
                <c:pt idx="200">
                  <c:v>0.26125311203997142</c:v>
                </c:pt>
              </c:numCache>
            </c:numRef>
          </c:xVal>
          <c:yVal>
            <c:numRef>
              <c:f>HedgeBedarf!$A$5:$A$405</c:f>
              <c:numCache>
                <c:formatCode>0.0</c:formatCode>
                <c:ptCount val="4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AA8D-4967-9B4E-0807AFAA64EA}"/>
            </c:ext>
          </c:extLst>
        </c:ser>
        <c:ser>
          <c:idx val="4"/>
          <c:order val="4"/>
          <c:tx>
            <c:v>Summe</c:v>
          </c:tx>
          <c:marker>
            <c:symbol val="none"/>
          </c:marker>
          <c:xVal>
            <c:numRef>
              <c:f>Ueberhaenge!$U$10:$U$410</c:f>
              <c:numCache>
                <c:formatCode>General</c:formatCode>
                <c:ptCount val="401"/>
                <c:pt idx="0">
                  <c:v>-2.971275233322014</c:v>
                </c:pt>
                <c:pt idx="1">
                  <c:v>-3.026845073080676</c:v>
                </c:pt>
                <c:pt idx="2">
                  <c:v>-3.0818569923810757</c:v>
                </c:pt>
                <c:pt idx="3">
                  <c:v>-3.1362410524121045</c:v>
                </c:pt>
                <c:pt idx="4">
                  <c:v>-3.1899269858573089</c:v>
                </c:pt>
                <c:pt idx="5">
                  <c:v>-3.2428443148021135</c:v>
                </c:pt>
                <c:pt idx="6">
                  <c:v>-3.2949224690012051</c:v>
                </c:pt>
                <c:pt idx="7">
                  <c:v>-3.3460909041563411</c:v>
                </c:pt>
                <c:pt idx="8">
                  <c:v>-3.396279219862822</c:v>
                </c:pt>
                <c:pt idx="9">
                  <c:v>-3.4454172768919071</c:v>
                </c:pt>
                <c:pt idx="10">
                  <c:v>-3.4934353134879883</c:v>
                </c:pt>
                <c:pt idx="11">
                  <c:v>-3.5402640603717299</c:v>
                </c:pt>
                <c:pt idx="12">
                  <c:v>-3.5858348541547427</c:v>
                </c:pt>
                <c:pt idx="13">
                  <c:v>-3.630079748886831</c:v>
                </c:pt>
                <c:pt idx="14">
                  <c:v>-3.672931625473403</c:v>
                </c:pt>
                <c:pt idx="15">
                  <c:v>-3.7143242987184828</c:v>
                </c:pt>
                <c:pt idx="16">
                  <c:v>-3.7541926217671246</c:v>
                </c:pt>
                <c:pt idx="17">
                  <c:v>-3.7924725877403049</c:v>
                </c:pt>
                <c:pt idx="18">
                  <c:v>-3.8291014283751097</c:v>
                </c:pt>
                <c:pt idx="19">
                  <c:v>-3.8640177095029697</c:v>
                </c:pt>
                <c:pt idx="20">
                  <c:v>-3.8971614232190692</c:v>
                </c:pt>
                <c:pt idx="21">
                  <c:v>-3.9284740766160318</c:v>
                </c:pt>
                <c:pt idx="22">
                  <c:v>-3.9578987769752936</c:v>
                </c:pt>
                <c:pt idx="23">
                  <c:v>-3.9853803133288976</c:v>
                </c:pt>
                <c:pt idx="24">
                  <c:v>-4.0108652343239104</c:v>
                </c:pt>
                <c:pt idx="25">
                  <c:v>-4.0343019223401395</c:v>
                </c:pt>
                <c:pt idx="26">
                  <c:v>-4.0556406638292666</c:v>
                </c:pt>
                <c:pt idx="27">
                  <c:v>-4.074833715860902</c:v>
                </c:pt>
                <c:pt idx="28">
                  <c:v>-4.0918353688761062</c:v>
                </c:pt>
                <c:pt idx="29">
                  <c:v>-4.1066020056642856</c:v>
                </c:pt>
                <c:pt idx="30">
                  <c:v>-4.1190921565920897</c:v>
                </c:pt>
                <c:pt idx="31">
                  <c:v>-4.1292665511255882</c:v>
                </c:pt>
                <c:pt idx="32">
                  <c:v>-4.1370881656970937</c:v>
                </c:pt>
                <c:pt idx="33">
                  <c:v>-4.1425222679778537</c:v>
                </c:pt>
                <c:pt idx="34">
                  <c:v>-4.1455364576249867</c:v>
                </c:pt>
                <c:pt idx="35">
                  <c:v>-4.1461007035778481</c:v>
                </c:pt>
                <c:pt idx="36">
                  <c:v>-4.1441873779833269</c:v>
                </c:pt>
                <c:pt idx="37">
                  <c:v>-4.1397712868332741</c:v>
                </c:pt>
                <c:pt idx="38">
                  <c:v>-4.1328296973986554</c:v>
                </c:pt>
                <c:pt idx="39">
                  <c:v>-4.1233423625458805</c:v>
                </c:pt>
                <c:pt idx="40">
                  <c:v>-4.1112915420191518</c:v>
                </c:pt>
                <c:pt idx="41">
                  <c:v>-4.0966620207710758</c:v>
                </c:pt>
                <c:pt idx="42">
                  <c:v>-4.0794411244195121</c:v>
                </c:pt>
                <c:pt idx="43">
                  <c:v>-4.0596187319044139</c:v>
                </c:pt>
                <c:pt idx="44">
                  <c:v>-4.0371872854123048</c:v>
                </c:pt>
                <c:pt idx="45">
                  <c:v>-4.0121417976294298</c:v>
                </c:pt>
                <c:pt idx="46">
                  <c:v>-3.9844798563767854</c:v>
                </c:pt>
                <c:pt idx="47">
                  <c:v>-3.9542016266720794</c:v>
                </c:pt>
                <c:pt idx="48">
                  <c:v>-3.9213098502543597</c:v>
                </c:pt>
                <c:pt idx="49">
                  <c:v>-3.8858098425977685</c:v>
                </c:pt>
                <c:pt idx="50">
                  <c:v>-3.8477094874306985</c:v>
                </c:pt>
                <c:pt idx="51">
                  <c:v>-3.807019228766694</c:v>
                </c:pt>
                <c:pt idx="52">
                  <c:v>-3.7637520604427737</c:v>
                </c:pt>
                <c:pt idx="53">
                  <c:v>-3.7179235131509127</c:v>
                </c:pt>
                <c:pt idx="54">
                  <c:v>-3.669551638937774</c:v>
                </c:pt>
                <c:pt idx="55">
                  <c:v>-3.6186569931381549</c:v>
                </c:pt>
                <c:pt idx="56">
                  <c:v>-3.5652626136975827</c:v>
                </c:pt>
                <c:pt idx="57">
                  <c:v>-3.5093939978307223</c:v>
                </c:pt>
                <c:pt idx="58">
                  <c:v>-3.4510790759532521</c:v>
                </c:pt>
                <c:pt idx="59">
                  <c:v>-3.3903481828171862</c:v>
                </c:pt>
                <c:pt idx="60">
                  <c:v>-3.3272340257723312</c:v>
                </c:pt>
                <c:pt idx="61">
                  <c:v>-3.2617716500703424</c:v>
                </c:pt>
                <c:pt idx="62">
                  <c:v>-3.1939984011223199</c:v>
                </c:pt>
                <c:pt idx="63">
                  <c:v>-3.1239538836168759</c:v>
                </c:pt>
                <c:pt idx="64">
                  <c:v>-3.051679917402037</c:v>
                </c:pt>
                <c:pt idx="65">
                  <c:v>-2.9772204900325527</c:v>
                </c:pt>
                <c:pt idx="66">
                  <c:v>-2.9006217058832351</c:v>
                </c:pt>
                <c:pt idx="67">
                  <c:v>-2.8219317317295078</c:v>
                </c:pt>
                <c:pt idx="68">
                  <c:v>-2.7412007386980188</c:v>
                </c:pt>
                <c:pt idx="69">
                  <c:v>-2.6584808404935512</c:v>
                </c:pt>
                <c:pt idx="70">
                  <c:v>-2.5738260278127942</c:v>
                </c:pt>
                <c:pt idx="71">
                  <c:v>-2.4872920988617992</c:v>
                </c:pt>
                <c:pt idx="72">
                  <c:v>-2.3989365859012799</c:v>
                </c:pt>
                <c:pt idx="73">
                  <c:v>-2.3088186777529631</c:v>
                </c:pt>
                <c:pt idx="74">
                  <c:v>-2.2169991382106207</c:v>
                </c:pt>
                <c:pt idx="75">
                  <c:v>-2.123540220311444</c:v>
                </c:pt>
                <c:pt idx="76">
                  <c:v>-2.028505576436856</c:v>
                </c:pt>
                <c:pt idx="77">
                  <c:v>-1.9319601642268649</c:v>
                </c:pt>
                <c:pt idx="78">
                  <c:v>-1.8339701483085482</c:v>
                </c:pt>
                <c:pt idx="79">
                  <c:v>-1.7346027978572669</c:v>
                </c:pt>
                <c:pt idx="80">
                  <c:v>-1.6339263800284962</c:v>
                </c:pt>
                <c:pt idx="81">
                  <c:v>-1.53201004931933</c:v>
                </c:pt>
                <c:pt idx="82">
                  <c:v>-1.4289237329406002</c:v>
                </c:pt>
                <c:pt idx="83">
                  <c:v>-1.3247380123045887</c:v>
                </c:pt>
                <c:pt idx="84">
                  <c:v>-1.2195240007579382</c:v>
                </c:pt>
                <c:pt idx="85">
                  <c:v>-1.1133532177158803</c:v>
                </c:pt>
                <c:pt idx="86">
                  <c:v>-1.0062974593809897</c:v>
                </c:pt>
                <c:pt idx="87">
                  <c:v>-0.8984286662585631</c:v>
                </c:pt>
                <c:pt idx="88">
                  <c:v>-0.78981878770993919</c:v>
                </c:pt>
                <c:pt idx="89">
                  <c:v>-0.68053964381578225</c:v>
                </c:pt>
                <c:pt idx="90">
                  <c:v>-0.5706627848525383</c:v>
                </c:pt>
                <c:pt idx="91">
                  <c:v>-0.46025934871732799</c:v>
                </c:pt>
                <c:pt idx="92">
                  <c:v>-0.34939991666897324</c:v>
                </c:pt>
                <c:pt idx="93">
                  <c:v>-0.23815436778596377</c:v>
                </c:pt>
                <c:pt idx="94">
                  <c:v>-0.12659173257502404</c:v>
                </c:pt>
                <c:pt idx="95">
                  <c:v>-1.4780046197538442E-2</c:v>
                </c:pt>
                <c:pt idx="96">
                  <c:v>9.7213798186339059E-2</c:v>
                </c:pt>
                <c:pt idx="97">
                  <c:v>0.20932419542304992</c:v>
                </c:pt>
                <c:pt idx="98">
                  <c:v>0.32148697315595487</c:v>
                </c:pt>
                <c:pt idx="99">
                  <c:v>0.43363953480468437</c:v>
                </c:pt>
                <c:pt idx="100">
                  <c:v>0.54572100010792646</c:v>
                </c:pt>
                <c:pt idx="101">
                  <c:v>0.65767234257528984</c:v>
                </c:pt>
                <c:pt idx="102">
                  <c:v>0.76943652316734579</c:v>
                </c:pt>
                <c:pt idx="103">
                  <c:v>0.88095861949800702</c:v>
                </c:pt>
                <c:pt idx="104">
                  <c:v>0.99218594983139474</c:v>
                </c:pt>
                <c:pt idx="105">
                  <c:v>1.1030681911255007</c:v>
                </c:pt>
                <c:pt idx="106">
                  <c:v>1.2135574903586961</c:v>
                </c:pt>
                <c:pt idx="107">
                  <c:v>1.3236085683619785</c:v>
                </c:pt>
                <c:pt idx="108">
                  <c:v>1.4331788153707341</c:v>
                </c:pt>
                <c:pt idx="109">
                  <c:v>1.5422283775046899</c:v>
                </c:pt>
                <c:pt idx="110">
                  <c:v>1.6507202333842805</c:v>
                </c:pt>
                <c:pt idx="111">
                  <c:v>1.7586202600959899</c:v>
                </c:pt>
                <c:pt idx="112">
                  <c:v>1.8658972877289297</c:v>
                </c:pt>
                <c:pt idx="113">
                  <c:v>1.9725231417200999</c:v>
                </c:pt>
                <c:pt idx="114">
                  <c:v>2.0784726722668094</c:v>
                </c:pt>
                <c:pt idx="115">
                  <c:v>2.1837237700920853</c:v>
                </c:pt>
                <c:pt idx="116">
                  <c:v>2.2882573678825802</c:v>
                </c:pt>
                <c:pt idx="117">
                  <c:v>2.3920574267588743</c:v>
                </c:pt>
                <c:pt idx="118">
                  <c:v>2.4951109071853295</c:v>
                </c:pt>
                <c:pt idx="119">
                  <c:v>2.5974077237809436</c:v>
                </c:pt>
                <c:pt idx="120">
                  <c:v>2.6989406835540932</c:v>
                </c:pt>
                <c:pt idx="121">
                  <c:v>2.7997054071525844</c:v>
                </c:pt>
                <c:pt idx="122">
                  <c:v>2.8997002327963268</c:v>
                </c:pt>
                <c:pt idx="123">
                  <c:v>2.998926102642705</c:v>
                </c:pt>
                <c:pt idx="124">
                  <c:v>3.0973864314246877</c:v>
                </c:pt>
                <c:pt idx="125">
                  <c:v>3.1950869572984102</c:v>
                </c:pt>
                <c:pt idx="126">
                  <c:v>3.2920355749400492</c:v>
                </c:pt>
                <c:pt idx="127">
                  <c:v>3.3882421510411209</c:v>
                </c:pt>
                <c:pt idx="128">
                  <c:v>3.483718322466653</c:v>
                </c:pt>
                <c:pt idx="129">
                  <c:v>3.5784772774606175</c:v>
                </c:pt>
                <c:pt idx="130">
                  <c:v>3.6725335204082299</c:v>
                </c:pt>
                <c:pt idx="131">
                  <c:v>3.765902620793526</c:v>
                </c:pt>
                <c:pt idx="132">
                  <c:v>3.8586009471227416</c:v>
                </c:pt>
                <c:pt idx="133">
                  <c:v>3.9506453867185294</c:v>
                </c:pt>
                <c:pt idx="134">
                  <c:v>4.04205305242618</c:v>
                </c:pt>
                <c:pt idx="135">
                  <c:v>4.1328409774093426</c:v>
                </c:pt>
                <c:pt idx="136">
                  <c:v>4.2230257993487843</c:v>
                </c:pt>
                <c:pt idx="137">
                  <c:v>4.3126234354922275</c:v>
                </c:pt>
                <c:pt idx="138">
                  <c:v>4.4016487501344983</c:v>
                </c:pt>
                <c:pt idx="139">
                  <c:v>4.4901152162350284</c:v>
                </c:pt>
                <c:pt idx="140">
                  <c:v>4.5780345730017231</c:v>
                </c:pt>
                <c:pt idx="141">
                  <c:v>4.665416481386127</c:v>
                </c:pt>
                <c:pt idx="142">
                  <c:v>4.7522681795423409</c:v>
                </c:pt>
                <c:pt idx="143">
                  <c:v>4.8385941404008905</c:v>
                </c:pt>
                <c:pt idx="144">
                  <c:v>4.9243957335971222</c:v>
                </c:pt>
                <c:pt idx="145">
                  <c:v>5.0096708940694992</c:v>
                </c:pt>
                <c:pt idx="146">
                  <c:v>5.0944137997071666</c:v>
                </c:pt>
                <c:pt idx="147">
                  <c:v>5.1786145604749301</c:v>
                </c:pt>
                <c:pt idx="148">
                  <c:v>5.2622589214774962</c:v>
                </c:pt>
                <c:pt idx="149">
                  <c:v>5.3453279824421909</c:v>
                </c:pt>
                <c:pt idx="150">
                  <c:v>5.4277979360993154</c:v>
                </c:pt>
                <c:pt idx="151">
                  <c:v>5.5096398279203465</c:v>
                </c:pt>
                <c:pt idx="152">
                  <c:v>5.5908193396370631</c:v>
                </c:pt>
                <c:pt idx="153">
                  <c:v>5.6712965989069533</c:v>
                </c:pt>
                <c:pt idx="154">
                  <c:v>5.7510260174128103</c:v>
                </c:pt>
                <c:pt idx="155">
                  <c:v>5.8299561595862244</c:v>
                </c:pt>
                <c:pt idx="156">
                  <c:v>5.9080296440260307</c:v>
                </c:pt>
                <c:pt idx="157">
                  <c:v>5.9851830795428418</c:v>
                </c:pt>
                <c:pt idx="158">
                  <c:v>6.061347037601184</c:v>
                </c:pt>
                <c:pt idx="159">
                  <c:v>6.136446062750605</c:v>
                </c:pt>
                <c:pt idx="160">
                  <c:v>6.2103987224373043</c:v>
                </c:pt>
                <c:pt idx="161">
                  <c:v>6.2831176973701757</c:v>
                </c:pt>
                <c:pt idx="162">
                  <c:v>6.354509913378978</c:v>
                </c:pt>
                <c:pt idx="163">
                  <c:v>6.4244767154503961</c:v>
                </c:pt>
                <c:pt idx="164">
                  <c:v>6.4929140843606197</c:v>
                </c:pt>
                <c:pt idx="165">
                  <c:v>6.5597128960427709</c:v>
                </c:pt>
                <c:pt idx="166">
                  <c:v>6.6247592235353903</c:v>
                </c:pt>
                <c:pt idx="167">
                  <c:v>6.6879346810569782</c:v>
                </c:pt>
                <c:pt idx="168">
                  <c:v>6.7491168094430991</c:v>
                </c:pt>
                <c:pt idx="169">
                  <c:v>6.8081795018683815</c:v>
                </c:pt>
                <c:pt idx="170">
                  <c:v>6.8649934684601428</c:v>
                </c:pt>
                <c:pt idx="171">
                  <c:v>6.9194267380939083</c:v>
                </c:pt>
                <c:pt idx="172">
                  <c:v>6.9713451953478724</c:v>
                </c:pt>
                <c:pt idx="173">
                  <c:v>7.0206131502853397</c:v>
                </c:pt>
                <c:pt idx="174">
                  <c:v>7.0670939384349749</c:v>
                </c:pt>
                <c:pt idx="175">
                  <c:v>7.1106505480496232</c:v>
                </c:pt>
                <c:pt idx="176">
                  <c:v>7.1511462714503748</c:v>
                </c:pt>
                <c:pt idx="177">
                  <c:v>7.1884453770046131</c:v>
                </c:pt>
                <c:pt idx="178">
                  <c:v>7.2224137980479766</c:v>
                </c:pt>
                <c:pt idx="179">
                  <c:v>7.25291983484383</c:v>
                </c:pt>
                <c:pt idx="180">
                  <c:v>7.2798348654821927</c:v>
                </c:pt>
                <c:pt idx="181">
                  <c:v>7.3030340614540199</c:v>
                </c:pt>
                <c:pt idx="182">
                  <c:v>7.3223971035011726</c:v>
                </c:pt>
                <c:pt idx="183">
                  <c:v>7.3378088932368168</c:v>
                </c:pt>
                <c:pt idx="184">
                  <c:v>7.3491602559578295</c:v>
                </c:pt>
                <c:pt idx="185">
                  <c:v>7.3563486300323326</c:v>
                </c:pt>
                <c:pt idx="186">
                  <c:v>7.3592787382416898</c:v>
                </c:pt>
                <c:pt idx="187">
                  <c:v>7.3578632364883223</c:v>
                </c:pt>
                <c:pt idx="188">
                  <c:v>7.3520233353496334</c:v>
                </c:pt>
                <c:pt idx="189">
                  <c:v>7.3416893900640394</c:v>
                </c:pt>
                <c:pt idx="190">
                  <c:v>7.326801454676402</c:v>
                </c:pt>
                <c:pt idx="191">
                  <c:v>7.3073097962487816</c:v>
                </c:pt>
                <c:pt idx="192">
                  <c:v>7.2831753652553042</c:v>
                </c:pt>
                <c:pt idx="193">
                  <c:v>7.2543702185267795</c:v>
                </c:pt>
                <c:pt idx="194">
                  <c:v>7.2208778913904021</c:v>
                </c:pt>
                <c:pt idx="195">
                  <c:v>7.1826937159597044</c:v>
                </c:pt>
                <c:pt idx="196">
                  <c:v>7.1398250828677439</c:v>
                </c:pt>
                <c:pt idx="197">
                  <c:v>7.0922916441005848</c:v>
                </c:pt>
                <c:pt idx="198">
                  <c:v>7.0401254549747323</c:v>
                </c:pt>
                <c:pt idx="199">
                  <c:v>6.9833710537084528</c:v>
                </c:pt>
                <c:pt idx="200">
                  <c:v>6.922085477460068</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numCache>
            </c:numRef>
          </c:xVal>
          <c:yVal>
            <c:numRef>
              <c:f>HedgeBedarf!$A$5:$A$405</c:f>
              <c:numCache>
                <c:formatCode>0.0</c:formatCode>
                <c:ptCount val="4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1-AA8D-4967-9B4E-0807AFAA64EA}"/>
            </c:ext>
          </c:extLst>
        </c:ser>
        <c:ser>
          <c:idx val="5"/>
          <c:order val="5"/>
          <c:tx>
            <c:v>ZeigerSumme</c:v>
          </c:tx>
          <c:spPr>
            <a:ln>
              <a:noFill/>
            </a:ln>
          </c:spPr>
          <c:marker>
            <c:symbol val="picture"/>
            <c:spPr>
              <a:blipFill>
                <a:blip xmlns:r="http://schemas.openxmlformats.org/officeDocument/2006/relationships" r:embed="rId1"/>
                <a:stretch>
                  <a:fillRect/>
                </a:stretch>
              </a:blipFill>
              <a:ln>
                <a:noFill/>
              </a:ln>
            </c:spPr>
          </c:marker>
          <c:xVal>
            <c:numRef>
              <c:f>Ueberhaenge!$Z$5</c:f>
              <c:numCache>
                <c:formatCode>General</c:formatCode>
                <c:ptCount val="1"/>
                <c:pt idx="0">
                  <c:v>4.2444610418350157</c:v>
                </c:pt>
              </c:numCache>
            </c:numRef>
          </c:xVal>
          <c:yVal>
            <c:numRef>
              <c:f>Ueberhaenge!$X$4</c:f>
              <c:numCache>
                <c:formatCode>#,##0.00</c:formatCode>
                <c:ptCount val="1"/>
                <c:pt idx="0">
                  <c:v>15683</c:v>
                </c:pt>
              </c:numCache>
            </c:numRef>
          </c:yVal>
          <c:smooth val="0"/>
          <c:extLst>
            <c:ext xmlns:c16="http://schemas.microsoft.com/office/drawing/2014/chart" uri="{C3380CC4-5D6E-409C-BE32-E72D297353CC}">
              <c16:uniqueId val="{00000002-AA8D-4967-9B4E-0807AFAA64EA}"/>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1868-4D95-9DA3-620EB81E1018}"/>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-2.8184087674681058</c:v>
                      </c:pt>
                      <c:pt idx="1">
                        <c:v>-2.8743416055838336</c:v>
                      </c:pt>
                      <c:pt idx="2">
                        <c:v>-2.9297479338887165</c:v>
                      </c:pt>
                      <c:pt idx="3">
                        <c:v>-2.9845580901805042</c:v>
                      </c:pt>
                      <c:pt idx="4">
                        <c:v>-3.0387020767835442</c:v>
                      </c:pt>
                      <c:pt idx="5">
                        <c:v>-3.0921096782560662</c:v>
                      </c:pt>
                      <c:pt idx="6">
                        <c:v>-3.1447105794584154</c:v>
                      </c:pt>
                      <c:pt idx="7">
                        <c:v>-3.1964344836326144</c:v>
                      </c:pt>
                      <c:pt idx="8">
                        <c:v>-3.2472112301516236</c:v>
                      </c:pt>
                      <c:pt idx="9">
                        <c:v>-3.2969709116057007</c:v>
                      </c:pt>
                      <c:pt idx="10">
                        <c:v>-3.3456439899048114</c:v>
                      </c:pt>
                      <c:pt idx="11">
                        <c:v>-3.3931614110884163</c:v>
                      </c:pt>
                      <c:pt idx="12">
                        <c:v>-3.4394547185483457</c:v>
                      </c:pt>
                      <c:pt idx="13">
                        <c:v>-3.4844561643859189</c:v>
                      </c:pt>
                      <c:pt idx="14">
                        <c:v>-3.5280988186410416</c:v>
                      </c:pt>
                      <c:pt idx="15">
                        <c:v>-3.5703166761488427</c:v>
                      </c:pt>
                      <c:pt idx="16">
                        <c:v>-3.6110447607977938</c:v>
                      </c:pt>
                      <c:pt idx="17">
                        <c:v>-3.6502192269825091</c:v>
                      </c:pt>
                      <c:pt idx="18">
                        <c:v>-3.6877774580641898</c:v>
                      </c:pt>
                      <c:pt idx="19">
                        <c:v>-3.7236581616715907</c:v>
                      </c:pt>
                      <c:pt idx="20">
                        <c:v>-3.7578014616957742</c:v>
                      </c:pt>
                      <c:pt idx="21">
                        <c:v>-3.7901489868518898</c:v>
                      </c:pt>
                      <c:pt idx="22">
                        <c:v>-3.820643955701521</c:v>
                      </c:pt>
                      <c:pt idx="23">
                        <c:v>-3.8492312580484755</c:v>
                      </c:pt>
                      <c:pt idx="24">
                        <c:v>-3.8758575326403455</c:v>
                      </c:pt>
                      <c:pt idx="25">
                        <c:v>-3.90047124112666</c:v>
                      </c:pt>
                      <c:pt idx="26">
                        <c:v>-3.923022738241877</c:v>
                      </c:pt>
                      <c:pt idx="27">
                        <c:v>-3.9434643381988446</c:v>
                      </c:pt>
                      <c:pt idx="28">
                        <c:v>-3.9617503772934275</c:v>
                      </c:pt>
                      <c:pt idx="29">
                        <c:v>-3.977837272736326</c:v>
                      </c:pt>
                      <c:pt idx="30">
                        <c:v>-3.9916835777408548</c:v>
                      </c:pt>
                      <c:pt idx="31">
                        <c:v>-4.0032500329080767</c:v>
                      </c:pt>
                      <c:pt idx="32">
                        <c:v>-4.0124996139608138</c:v>
                      </c:pt>
                      <c:pt idx="33">
                        <c:v>-4.0193975758878615</c:v>
                      </c:pt>
                      <c:pt idx="34">
                        <c:v>-4.0239114935669242</c:v>
                      </c:pt>
                      <c:pt idx="35">
                        <c:v>-4.0260112989415804</c:v>
                      </c:pt>
                      <c:pt idx="36">
                        <c:v>-4.0256693148319034</c:v>
                      </c:pt>
                      <c:pt idx="37">
                        <c:v>-4.0228602854620643</c:v>
                      </c:pt>
                      <c:pt idx="38">
                        <c:v>-4.0175614037896317</c:v>
                      </c:pt>
                      <c:pt idx="39">
                        <c:v>-4.0097523357221352</c:v>
                      </c:pt>
                      <c:pt idx="40">
                        <c:v>-3.9994152413048623</c:v>
                      </c:pt>
                      <c:pt idx="41">
                        <c:v>-3.9865347929622468</c:v>
                      </c:pt>
                      <c:pt idx="42">
                        <c:v>-3.9710981908709324</c:v>
                      </c:pt>
                      <c:pt idx="43">
                        <c:v>-3.9530951755383823</c:v>
                      </c:pt>
                      <c:pt idx="44">
                        <c:v>-3.9325180376547935</c:v>
                      </c:pt>
                      <c:pt idx="45">
                        <c:v>-3.9093616252794492</c:v>
                      </c:pt>
                      <c:pt idx="46">
                        <c:v>-3.8836233484148326</c:v>
                      </c:pt>
                      <c:pt idx="47">
                        <c:v>-3.8553031810136495</c:v>
                      </c:pt>
                      <c:pt idx="48">
                        <c:v>-3.8244036604545935</c:v>
                      </c:pt>
                      <c:pt idx="49">
                        <c:v>-3.7909298845134147</c:v>
                      </c:pt>
                      <c:pt idx="50">
                        <c:v>-3.7548895058456626</c:v>
                      </c:pt>
                      <c:pt idx="51">
                        <c:v>-3.7162927239875252</c:v>
                      </c:pt>
                      <c:pt idx="52">
                        <c:v>-3.6751522748705465</c:v>
                      </c:pt>
                      <c:pt idx="53">
                        <c:v>-3.631483417836026</c:v>
                      </c:pt>
                      <c:pt idx="54">
                        <c:v>-3.5853039201242867</c:v>
                      </c:pt>
                      <c:pt idx="55">
                        <c:v>-3.5366340388043396</c:v>
                      </c:pt>
                      <c:pt idx="56">
                        <c:v>-3.4854965000994689</c:v>
                      </c:pt>
                      <c:pt idx="57">
                        <c:v>-3.4319164760554548</c:v>
                      </c:pt>
                      <c:pt idx="58">
                        <c:v>-3.3759215584891664</c:v>
                      </c:pt>
                      <c:pt idx="59">
                        <c:v>-3.3175417301475609</c:v>
                      </c:pt>
                      <c:pt idx="60">
                        <c:v>-3.256809332999838</c:v>
                      </c:pt>
                      <c:pt idx="61">
                        <c:v>-3.1937590335792638</c:v>
                      </c:pt>
                      <c:pt idx="62">
                        <c:v>-3.1284277852856612</c:v>
                      </c:pt>
                      <c:pt idx="63">
                        <c:v>-3.0608547875555376</c:v>
                      </c:pt>
                      <c:pt idx="64">
                        <c:v>-2.9910814418032601</c:v>
                      </c:pt>
                      <c:pt idx="65">
                        <c:v>-2.9191513040348767</c:v>
                      </c:pt>
                      <c:pt idx="66">
                        <c:v>-2.8451100340352591</c:v>
                      </c:pt>
                      <c:pt idx="67">
                        <c:v>-2.7690053410297515</c:v>
                      </c:pt>
                      <c:pt idx="68">
                        <c:v>-2.6908869257232158</c:v>
                      </c:pt>
                      <c:pt idx="69">
                        <c:v>-2.6108064186227269</c:v>
                      </c:pt>
                      <c:pt idx="70">
                        <c:v>-2.5288173145544826</c:v>
                      </c:pt>
                      <c:pt idx="71">
                        <c:v>-2.4449749032917745</c:v>
                      </c:pt>
                      <c:pt idx="72">
                        <c:v>-2.3593361962181727</c:v>
                      </c:pt>
                      <c:pt idx="73">
                        <c:v>-2.2719598489591379</c:v>
                      </c:pt>
                      <c:pt idx="74">
                        <c:v>-2.182906079925675</c:v>
                      </c:pt>
                      <c:pt idx="75">
                        <c:v>-2.0922365847256899</c:v>
                      </c:pt>
                      <c:pt idx="76">
                        <c:v>-2.0000144464121177</c:v>
                      </c:pt>
                      <c:pt idx="77">
                        <c:v>-1.906304041551909</c:v>
                      </c:pt>
                      <c:pt idx="78">
                        <c:v>-1.8111709421164406</c:v>
                      </c:pt>
                      <c:pt idx="79">
                        <c:v>-1.7146818132119053</c:v>
                      </c:pt>
                      <c:pt idx="80">
                        <c:v>-1.6169043066875461</c:v>
                      </c:pt>
                      <c:pt idx="81">
                        <c:v>-1.5179069506807357</c:v>
                      </c:pt>
                      <c:pt idx="82">
                        <c:v>-1.4177590351798002</c:v>
                      </c:pt>
                      <c:pt idx="83">
                        <c:v>-1.3165304937095126</c:v>
                      </c:pt>
                      <c:pt idx="84">
                        <c:v>-1.2142917812687994</c:v>
                      </c:pt>
                      <c:pt idx="85">
                        <c:v>-1.1111137486767169</c:v>
                      </c:pt>
                      <c:pt idx="86">
                        <c:v>-1.0070675135098366</c:v>
                      </c:pt>
                      <c:pt idx="87">
                        <c:v>-0.90222432784306295</c:v>
                      </c:pt>
                      <c:pt idx="88">
                        <c:v>-0.79665544303511771</c:v>
                      </c:pt>
                      <c:pt idx="89">
                        <c:v>-0.69043197183063043</c:v>
                      </c:pt>
                      <c:pt idx="90">
                        <c:v>-0.58362474808195375</c:v>
                      </c:pt>
                      <c:pt idx="91">
                        <c:v>-0.47630418442586508</c:v>
                      </c:pt>
                      <c:pt idx="92">
                        <c:v>-0.36854012828275906</c:v>
                      </c:pt>
                      <c:pt idx="93">
                        <c:v>-0.26040171657902283</c:v>
                      </c:pt>
                      <c:pt idx="94">
                        <c:v>-0.15195722962614469</c:v>
                      </c:pt>
                      <c:pt idx="95">
                        <c:v>-4.3273944623699503E-2</c:v>
                      </c:pt>
                      <c:pt idx="96">
                        <c:v>6.558201071408995E-2</c:v>
                      </c:pt>
                      <c:pt idx="97">
                        <c:v>0.17454580387550087</c:v>
                      </c:pt>
                      <c:pt idx="98">
                        <c:v>0.28355404204778023</c:v>
                      </c:pt>
                      <c:pt idx="99">
                        <c:v>0.39254491479715042</c:v>
                      </c:pt>
                      <c:pt idx="100">
                        <c:v>0.50145833430689579</c:v>
                      </c:pt>
                      <c:pt idx="101">
                        <c:v>0.61023607251931955</c:v>
                      </c:pt>
                      <c:pt idx="102">
                        <c:v>0.71882189450082568</c:v>
                      </c:pt>
                      <c:pt idx="103">
                        <c:v>0.82716168732444273</c:v>
                      </c:pt>
                      <c:pt idx="104">
                        <c:v>0.93520358374209778</c:v>
                      </c:pt>
                      <c:pt idx="105">
                        <c:v>1.0428980798991201</c:v>
                      </c:pt>
                      <c:pt idx="106">
                        <c:v>1.1501981463271889</c:v>
                      </c:pt>
                      <c:pt idx="107">
                        <c:v>1.2570593314387999</c:v>
                      </c:pt>
                      <c:pt idx="108">
                        <c:v>1.3634398567371975</c:v>
                      </c:pt>
                      <c:pt idx="109">
                        <c:v>1.4693007029506413</c:v>
                      </c:pt>
                      <c:pt idx="110">
                        <c:v>1.574605686299408</c:v>
                      </c:pt>
                      <c:pt idx="111">
                        <c:v>1.6793215241082871</c:v>
                      </c:pt>
                      <c:pt idx="112">
                        <c:v>1.7834178889870276</c:v>
                      </c:pt>
                      <c:pt idx="113">
                        <c:v>1.8868674508163734</c:v>
                      </c:pt>
                      <c:pt idx="114">
                        <c:v>1.989645905798374</c:v>
                      </c:pt>
                      <c:pt idx="115">
                        <c:v>2.0917319918570016</c:v>
                      </c:pt>
                      <c:pt idx="116">
                        <c:v>2.1931074897087948</c:v>
                      </c:pt>
                      <c:pt idx="117">
                        <c:v>2.2937572089636311</c:v>
                      </c:pt>
                      <c:pt idx="118">
                        <c:v>2.3936689586630133</c:v>
                      </c:pt>
                      <c:pt idx="119">
                        <c:v>2.4928335017175214</c:v>
                      </c:pt>
                      <c:pt idx="120">
                        <c:v>2.5912444927665472</c:v>
                      </c:pt>
                      <c:pt idx="121">
                        <c:v>2.6888983990519542</c:v>
                      </c:pt>
                      <c:pt idx="122">
                        <c:v>2.7857944039731963</c:v>
                      </c:pt>
                      <c:pt idx="123">
                        <c:v>2.8819342930742091</c:v>
                      </c:pt>
                      <c:pt idx="124">
                        <c:v>2.9773223223023293</c:v>
                      </c:pt>
                      <c:pt idx="125">
                        <c:v>3.0719650684762203</c:v>
                      </c:pt>
                      <c:pt idx="126">
                        <c:v>3.1658712620028533</c:v>
                      </c:pt>
                      <c:pt idx="127">
                        <c:v>3.2590516019929057</c:v>
                      </c:pt>
                      <c:pt idx="128">
                        <c:v>3.3515185540392656</c:v>
                      </c:pt>
                      <c:pt idx="129">
                        <c:v>3.4432861310432723</c:v>
                      </c:pt>
                      <c:pt idx="130">
                        <c:v>3.5343696575985262</c:v>
                      </c:pt>
                      <c:pt idx="131">
                        <c:v>3.6247855185709237</c:v>
                      </c:pt>
                      <c:pt idx="132">
                        <c:v>3.7145508926456841</c:v>
                      </c:pt>
                      <c:pt idx="133">
                        <c:v>3.8036834717466377</c:v>
                      </c:pt>
                      <c:pt idx="134">
                        <c:v>3.892201167369187</c:v>
                      </c:pt>
                      <c:pt idx="135">
                        <c:v>3.9801218050046709</c:v>
                      </c:pt>
                      <c:pt idx="136">
                        <c:v>4.0674628079699184</c:v>
                      </c:pt>
                      <c:pt idx="137">
                        <c:v>4.1542408720902646</c:v>
                      </c:pt>
                      <c:pt idx="138">
                        <c:v>4.2404716328155034</c:v>
                      </c:pt>
                      <c:pt idx="139">
                        <c:v>4.326169326476057</c:v>
                      </c:pt>
                      <c:pt idx="140">
                        <c:v>4.4113464475086186</c:v>
                      </c:pt>
                      <c:pt idx="141">
                        <c:v>4.4960134035964225</c:v>
                      </c:pt>
                      <c:pt idx="142">
                        <c:v>4.5801781707768452</c:v>
                      </c:pt>
                      <c:pt idx="143">
                        <c:v>4.6638459506677608</c:v>
                      </c:pt>
                      <c:pt idx="144">
                        <c:v>4.747018832052464</c:v>
                      </c:pt>
                      <c:pt idx="145">
                        <c:v>4.8296954591387617</c:v>
                      </c:pt>
                      <c:pt idx="146">
                        <c:v>4.9118707088718256</c:v>
                      </c:pt>
                      <c:pt idx="147">
                        <c:v>4.9935353797291855</c:v>
                      </c:pt>
                      <c:pt idx="148">
                        <c:v>5.0746758944599257</c:v>
                      </c:pt>
                      <c:pt idx="149">
                        <c:v>5.1552740192475213</c:v>
                      </c:pt>
                      <c:pt idx="150">
                        <c:v>5.2353066017756982</c:v>
                      </c:pt>
                      <c:pt idx="151">
                        <c:v>5.3147453306577317</c:v>
                      </c:pt>
                      <c:pt idx="152">
                        <c:v>5.3935565186524776</c:v>
                      </c:pt>
                      <c:pt idx="153">
                        <c:v>5.4717009120327003</c:v>
                      </c:pt>
                      <c:pt idx="154">
                        <c:v>5.5491335283938055</c:v>
                      </c:pt>
                      <c:pt idx="155">
                        <c:v>5.6258035250928886</c:v>
                      </c:pt>
                      <c:pt idx="156">
                        <c:v>5.7016541003893568</c:v>
                      </c:pt>
                      <c:pt idx="157">
                        <c:v>5.7766224292184374</c:v>
                      </c:pt>
                      <c:pt idx="158">
                        <c:v>5.8506396353692853</c:v>
                      </c:pt>
                      <c:pt idx="159">
                        <c:v>5.9236308016592414</c:v>
                      </c:pt>
                      <c:pt idx="160">
                        <c:v>5.9955150194959685</c:v>
                      </c:pt>
                      <c:pt idx="161">
                        <c:v>6.0662054790015247</c:v>
                      </c:pt>
                      <c:pt idx="162">
                        <c:v>6.1356096006362684</c:v>
                      </c:pt>
                      <c:pt idx="163">
                        <c:v>6.2036292090085077</c:v>
                      </c:pt>
                      <c:pt idx="164">
                        <c:v>6.2701607492886922</c:v>
                      </c:pt>
                      <c:pt idx="165">
                        <c:v>6.3350955463666239</c:v>
                      </c:pt>
                      <c:pt idx="166">
                        <c:v>6.3983201065980406</c:v>
                      </c:pt>
                      <c:pt idx="167">
                        <c:v>6.4597164616857192</c:v>
                      </c:pt>
                      <c:pt idx="168">
                        <c:v>6.5191625539317348</c:v>
                      </c:pt>
                      <c:pt idx="169">
                        <c:v>6.5765326617833395</c:v>
                      </c:pt>
                      <c:pt idx="170">
                        <c:v>6.6316978642793138</c:v>
                      </c:pt>
                      <c:pt idx="171">
                        <c:v>6.6845265426871761</c:v>
                      </c:pt>
                      <c:pt idx="172">
                        <c:v>6.7348849173084107</c:v>
                      </c:pt>
                      <c:pt idx="173">
                        <c:v>6.7826376171208498</c:v>
                      </c:pt>
                      <c:pt idx="174">
                        <c:v>6.8276482796281517</c:v>
                      </c:pt>
                      <c:pt idx="175">
                        <c:v>6.8697801779972014</c:v>
                      </c:pt>
                      <c:pt idx="176">
                        <c:v>6.9088968722902209</c:v>
                      </c:pt>
                      <c:pt idx="177">
                        <c:v>6.9448628813403825</c:v>
                      </c:pt>
                      <c:pt idx="178">
                        <c:v>6.9775443715809393</c:v>
                      </c:pt>
                      <c:pt idx="179">
                        <c:v>7.0068098589215264</c:v>
                      </c:pt>
                      <c:pt idx="180">
                        <c:v>7.0325309195736345</c:v>
                      </c:pt>
                      <c:pt idx="181">
                        <c:v>7.0545829055612135</c:v>
                      </c:pt>
                      <c:pt idx="182">
                        <c:v>7.0728456605167587</c:v>
                      </c:pt>
                      <c:pt idx="183">
                        <c:v>7.0872042312576848</c:v>
                      </c:pt>
                      <c:pt idx="184">
                        <c:v>7.0975495705645741</c:v>
                      </c:pt>
                      <c:pt idx="185">
                        <c:v>7.1037792265444377</c:v>
                      </c:pt>
                      <c:pt idx="186">
                        <c:v>7.1057980139583536</c:v>
                      </c:pt>
                      <c:pt idx="187">
                        <c:v>7.103518662924829</c:v>
                      </c:pt>
                      <c:pt idx="188">
                        <c:v>7.0968624404791791</c:v>
                      </c:pt>
                      <c:pt idx="189">
                        <c:v>7.085759740574912</c:v>
                      </c:pt>
                      <c:pt idx="190">
                        <c:v>7.0701506382543986</c:v>
                      </c:pt>
                      <c:pt idx="191">
                        <c:v>7.0499854038947181</c:v>
                      </c:pt>
                      <c:pt idx="192">
                        <c:v>7.025224973647445</c:v>
                      </c:pt>
                      <c:pt idx="193">
                        <c:v>6.9958413724379778</c:v>
                      </c:pt>
                      <c:pt idx="194">
                        <c:v>6.9618180861696874</c:v>
                      </c:pt>
                      <c:pt idx="195">
                        <c:v>6.9231503800880141</c:v>
                      </c:pt>
                      <c:pt idx="196">
                        <c:v>6.8798455605974134</c:v>
                      </c:pt>
                      <c:pt idx="197">
                        <c:v>6.8319231781881724</c:v>
                      </c:pt>
                      <c:pt idx="198">
                        <c:v>6.7794151695166516</c:v>
                      </c:pt>
                      <c:pt idx="199">
                        <c:v>6.7223659370888242</c:v>
                      </c:pt>
                      <c:pt idx="200">
                        <c:v>6.6608323654200969</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xmlns:c15="http://schemas.microsoft.com/office/drawing/2012/chart">
                  <c:ext xmlns:c16="http://schemas.microsoft.com/office/drawing/2014/chart" uri="{C3380CC4-5D6E-409C-BE32-E72D297353CC}">
                    <c16:uniqueId val="{00000000-1868-4D95-9DA3-620EB81E1018}"/>
                  </c:ext>
                </c:extLst>
              </c15:ser>
            </c15:filteredScatterSeries>
            <c15:filteredScatterSeries>
              <c15:ser>
                <c:idx val="2"/>
                <c:order val="2"/>
                <c:tx>
                  <c:v>Zeiger</c:v>
                </c:tx>
                <c:spPr>
                  <a:ln w="19050" cap="rnd">
                    <a:solidFill>
                      <a:schemeClr val="accent3"/>
                    </a:solidFill>
                    <a:round/>
                  </a:ln>
                  <a:effectLst/>
                </c:spPr>
                <c:marker>
                  <c:symbol val="picture"/>
                  <c:spPr>
                    <a:ln w="9525">
                      <a:noFill/>
                    </a:ln>
                    <a:effectLst/>
                  </c:spPr>
                </c:marker>
                <c:xVal>
                  <c:numRef>
                    <c:extLst xmlns:c15="http://schemas.microsoft.com/office/drawing/2012/chart">
                      <c:ext xmlns:c15="http://schemas.microsoft.com/office/drawing/2012/chart" uri="{02D57815-91ED-43cb-92C2-25804820EDAC}">
                        <c15:formulaRef>
                          <c15:sqref>Ueberhaenge!$Z$4</c15:sqref>
                        </c15:formulaRef>
                      </c:ext>
                    </c:extLst>
                    <c:numCache>
                      <c:formatCode>General</c:formatCode>
                      <c:ptCount val="1"/>
                      <c:pt idx="0">
                        <c:v>4.0860059819102528</c:v>
                      </c:pt>
                    </c:numCache>
                  </c:numRef>
                </c:xVal>
                <c:yVal>
                  <c:numRef>
                    <c:extLst xmlns:c15="http://schemas.microsoft.com/office/drawing/2012/chart">
                      <c:ext xmlns:c15="http://schemas.microsoft.com/office/drawing/2012/chart" uri="{02D57815-91ED-43cb-92C2-25804820EDAC}">
                        <c15:formulaRef>
                          <c15:sqref>Ueberhaenge!$X$4</c15:sqref>
                        </c15:formulaRef>
                      </c:ext>
                    </c:extLst>
                    <c:numCache>
                      <c:formatCode>#,##0.00</c:formatCode>
                      <c:ptCount val="1"/>
                      <c:pt idx="0">
                        <c:v>15683</c:v>
                      </c:pt>
                    </c:numCache>
                  </c:numRef>
                </c:yVal>
                <c:smooth val="0"/>
                <c:extLst xmlns:c15="http://schemas.microsoft.com/office/drawing/2012/chart">
                  <c:ext xmlns:c16="http://schemas.microsoft.com/office/drawing/2014/chart" uri="{C3380CC4-5D6E-409C-BE32-E72D297353CC}">
                    <c16:uniqueId val="{00000001-1868-4D95-9DA3-620EB81E1018}"/>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7000"/>
          <c:min val="15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40568290776909"/>
          <c:y val="3.080477563752651E-2"/>
          <c:w val="0.76031479895206133"/>
          <c:h val="0.94084487519335247"/>
        </c:manualLayout>
      </c:layout>
      <c:barChart>
        <c:barDir val="bar"/>
        <c:grouping val="clustered"/>
        <c:varyColors val="0"/>
        <c:ser>
          <c:idx val="0"/>
          <c:order val="0"/>
          <c:spPr>
            <a:solidFill>
              <a:srgbClr val="5DFFA6"/>
            </a:solidFill>
            <a:ln>
              <a:noFill/>
            </a:ln>
            <a:effectLst/>
          </c:spPr>
          <c:invertIfNegative val="0"/>
          <c:val>
            <c:numRef>
              <c:f>Test!$K$10:$K$50</c:f>
              <c:numCache>
                <c:formatCode>General</c:formatCode>
                <c:ptCount val="41"/>
                <c:pt idx="0">
                  <c:v>8234</c:v>
                </c:pt>
                <c:pt idx="1">
                  <c:v>511</c:v>
                </c:pt>
                <c:pt idx="2">
                  <c:v>4495</c:v>
                </c:pt>
                <c:pt idx="3">
                  <c:v>627</c:v>
                </c:pt>
                <c:pt idx="4">
                  <c:v>4107</c:v>
                </c:pt>
                <c:pt idx="5">
                  <c:v>696</c:v>
                </c:pt>
                <c:pt idx="6">
                  <c:v>6042</c:v>
                </c:pt>
                <c:pt idx="7">
                  <c:v>1216</c:v>
                </c:pt>
                <c:pt idx="8">
                  <c:v>4091</c:v>
                </c:pt>
                <c:pt idx="9">
                  <c:v>679</c:v>
                </c:pt>
                <c:pt idx="10">
                  <c:v>9664</c:v>
                </c:pt>
                <c:pt idx="11">
                  <c:v>860</c:v>
                </c:pt>
                <c:pt idx="12">
                  <c:v>3310</c:v>
                </c:pt>
                <c:pt idx="13">
                  <c:v>1055</c:v>
                </c:pt>
                <c:pt idx="14">
                  <c:v>7706</c:v>
                </c:pt>
                <c:pt idx="15">
                  <c:v>1227</c:v>
                </c:pt>
                <c:pt idx="16">
                  <c:v>4629</c:v>
                </c:pt>
                <c:pt idx="17">
                  <c:v>606</c:v>
                </c:pt>
                <c:pt idx="18">
                  <c:v>2058</c:v>
                </c:pt>
                <c:pt idx="19">
                  <c:v>561</c:v>
                </c:pt>
                <c:pt idx="20">
                  <c:v>15136</c:v>
                </c:pt>
                <c:pt idx="21">
                  <c:v>275</c:v>
                </c:pt>
                <c:pt idx="22">
                  <c:v>8614</c:v>
                </c:pt>
                <c:pt idx="23">
                  <c:v>429</c:v>
                </c:pt>
                <c:pt idx="24">
                  <c:v>3525</c:v>
                </c:pt>
                <c:pt idx="25">
                  <c:v>390</c:v>
                </c:pt>
                <c:pt idx="26">
                  <c:v>3748</c:v>
                </c:pt>
                <c:pt idx="27">
                  <c:v>198</c:v>
                </c:pt>
                <c:pt idx="28">
                  <c:v>3148</c:v>
                </c:pt>
                <c:pt idx="29">
                  <c:v>177</c:v>
                </c:pt>
                <c:pt idx="30">
                  <c:v>7074</c:v>
                </c:pt>
                <c:pt idx="31">
                  <c:v>117</c:v>
                </c:pt>
                <c:pt idx="32">
                  <c:v>1520</c:v>
                </c:pt>
                <c:pt idx="33">
                  <c:v>105</c:v>
                </c:pt>
                <c:pt idx="34">
                  <c:v>319</c:v>
                </c:pt>
                <c:pt idx="35">
                  <c:v>104</c:v>
                </c:pt>
                <c:pt idx="36">
                  <c:v>787</c:v>
                </c:pt>
                <c:pt idx="37">
                  <c:v>102</c:v>
                </c:pt>
                <c:pt idx="38">
                  <c:v>162</c:v>
                </c:pt>
                <c:pt idx="39">
                  <c:v>16</c:v>
                </c:pt>
                <c:pt idx="40">
                  <c:v>721</c:v>
                </c:pt>
              </c:numCache>
            </c:numRef>
          </c:val>
          <c:extLst>
            <c:ext xmlns:c16="http://schemas.microsoft.com/office/drawing/2014/chart" uri="{C3380CC4-5D6E-409C-BE32-E72D297353CC}">
              <c16:uniqueId val="{00000000-9DBF-4043-B7A6-95F3CB0EB927}"/>
            </c:ext>
          </c:extLst>
        </c:ser>
        <c:ser>
          <c:idx val="1"/>
          <c:order val="1"/>
          <c:spPr>
            <a:solidFill>
              <a:schemeClr val="accent1">
                <a:lumMod val="60000"/>
                <a:lumOff val="40000"/>
              </a:schemeClr>
            </a:solidFill>
            <a:ln>
              <a:noFill/>
            </a:ln>
            <a:effectLst/>
          </c:spPr>
          <c:invertIfNegative val="0"/>
          <c:val>
            <c:numRef>
              <c:f>Test!$R$10:$R$50</c:f>
              <c:numCache>
                <c:formatCode>General</c:formatCode>
                <c:ptCount val="41"/>
                <c:pt idx="1">
                  <c:v>0</c:v>
                </c:pt>
                <c:pt idx="2">
                  <c:v>-204</c:v>
                </c:pt>
                <c:pt idx="3">
                  <c:v>-41</c:v>
                </c:pt>
                <c:pt idx="4">
                  <c:v>-226</c:v>
                </c:pt>
                <c:pt idx="5">
                  <c:v>-32</c:v>
                </c:pt>
                <c:pt idx="6">
                  <c:v>-457</c:v>
                </c:pt>
                <c:pt idx="7">
                  <c:v>-25</c:v>
                </c:pt>
                <c:pt idx="8">
                  <c:v>-402</c:v>
                </c:pt>
                <c:pt idx="9">
                  <c:v>-44</c:v>
                </c:pt>
                <c:pt idx="10">
                  <c:v>-3067</c:v>
                </c:pt>
                <c:pt idx="11">
                  <c:v>-198</c:v>
                </c:pt>
                <c:pt idx="12">
                  <c:v>-845</c:v>
                </c:pt>
                <c:pt idx="13">
                  <c:v>-89</c:v>
                </c:pt>
                <c:pt idx="14">
                  <c:v>-3504</c:v>
                </c:pt>
                <c:pt idx="15">
                  <c:v>-1920</c:v>
                </c:pt>
                <c:pt idx="16">
                  <c:v>-3184</c:v>
                </c:pt>
                <c:pt idx="17">
                  <c:v>-579</c:v>
                </c:pt>
                <c:pt idx="18">
                  <c:v>-1643</c:v>
                </c:pt>
                <c:pt idx="19">
                  <c:v>-492</c:v>
                </c:pt>
                <c:pt idx="20">
                  <c:v>-16403</c:v>
                </c:pt>
                <c:pt idx="21">
                  <c:v>-607</c:v>
                </c:pt>
                <c:pt idx="22">
                  <c:v>-11923</c:v>
                </c:pt>
                <c:pt idx="23">
                  <c:v>-552</c:v>
                </c:pt>
                <c:pt idx="24">
                  <c:v>-8159</c:v>
                </c:pt>
                <c:pt idx="25">
                  <c:v>-1247</c:v>
                </c:pt>
                <c:pt idx="26">
                  <c:v>-4644</c:v>
                </c:pt>
                <c:pt idx="27">
                  <c:v>-3378</c:v>
                </c:pt>
                <c:pt idx="28">
                  <c:v>-9388</c:v>
                </c:pt>
                <c:pt idx="29">
                  <c:v>-1269</c:v>
                </c:pt>
                <c:pt idx="30">
                  <c:v>-7672</c:v>
                </c:pt>
                <c:pt idx="31">
                  <c:v>-1955</c:v>
                </c:pt>
                <c:pt idx="32">
                  <c:v>-3691</c:v>
                </c:pt>
                <c:pt idx="33">
                  <c:v>-1175</c:v>
                </c:pt>
                <c:pt idx="34">
                  <c:v>-5908</c:v>
                </c:pt>
                <c:pt idx="35">
                  <c:v>-991</c:v>
                </c:pt>
                <c:pt idx="36">
                  <c:v>-8163</c:v>
                </c:pt>
                <c:pt idx="37">
                  <c:v>-631</c:v>
                </c:pt>
                <c:pt idx="38">
                  <c:v>-14398</c:v>
                </c:pt>
                <c:pt idx="39">
                  <c:v>-707</c:v>
                </c:pt>
                <c:pt idx="40">
                  <c:v>-21538</c:v>
                </c:pt>
              </c:numCache>
            </c:numRef>
          </c:val>
          <c:extLst>
            <c:ext xmlns:c16="http://schemas.microsoft.com/office/drawing/2014/chart" uri="{C3380CC4-5D6E-409C-BE32-E72D297353CC}">
              <c16:uniqueId val="{00000001-9DBF-4043-B7A6-95F3CB0EB927}"/>
            </c:ext>
          </c:extLst>
        </c:ser>
        <c:dLbls>
          <c:showLegendKey val="0"/>
          <c:showVal val="0"/>
          <c:showCatName val="0"/>
          <c:showSerName val="0"/>
          <c:showPercent val="0"/>
          <c:showBubbleSize val="0"/>
        </c:dLbls>
        <c:gapWidth val="10"/>
        <c:axId val="1852899872"/>
        <c:axId val="2050937792"/>
      </c:barChart>
      <c:catAx>
        <c:axId val="1852899872"/>
        <c:scaling>
          <c:orientation val="maxMin"/>
        </c:scaling>
        <c:delete val="1"/>
        <c:axPos val="l"/>
        <c:majorTickMark val="none"/>
        <c:minorTickMark val="none"/>
        <c:tickLblPos val="nextTo"/>
        <c:crossAx val="2050937792"/>
        <c:crosses val="autoZero"/>
        <c:auto val="1"/>
        <c:lblAlgn val="ctr"/>
        <c:lblOffset val="100"/>
        <c:noMultiLvlLbl val="0"/>
      </c:catAx>
      <c:valAx>
        <c:axId val="2050937792"/>
        <c:scaling>
          <c:orientation val="minMax"/>
          <c:max val="60000"/>
          <c:min val="-60000"/>
        </c:scaling>
        <c:delete val="1"/>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52899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99FF"/>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5414449106270487E-2"/>
          <c:w val="0.829232785182212"/>
          <c:h val="0.88676848094718086"/>
        </c:manualLayout>
      </c:layout>
      <c:scatterChart>
        <c:scatterStyle val="lineMarker"/>
        <c:varyColors val="0"/>
        <c:ser>
          <c:idx val="2"/>
          <c:order val="2"/>
          <c:tx>
            <c:v>10/18</c:v>
          </c:tx>
          <c:spPr>
            <a:ln w="22225" cap="rnd">
              <a:solidFill>
                <a:srgbClr val="FF33CC"/>
              </a:solidFill>
              <a:round/>
            </a:ln>
            <a:effectLst/>
          </c:spPr>
          <c:marker>
            <c:symbol val="none"/>
          </c:marker>
          <c:xVal>
            <c:numRef>
              <c:f>'HedgeBedarf+01'!$C$5:$C$205</c:f>
              <c:numCache>
                <c:formatCode>0.0</c:formatCode>
                <c:ptCount val="201"/>
                <c:pt idx="0">
                  <c:v>-0.15286646585390815</c:v>
                </c:pt>
                <c:pt idx="1">
                  <c:v>-0.15250346749684238</c:v>
                </c:pt>
                <c:pt idx="2">
                  <c:v>-0.15210905849235934</c:v>
                </c:pt>
                <c:pt idx="3">
                  <c:v>-0.15168296223160016</c:v>
                </c:pt>
                <c:pt idx="4">
                  <c:v>-0.15122490907376465</c:v>
                </c:pt>
                <c:pt idx="5">
                  <c:v>-0.1507346365460473</c:v>
                </c:pt>
                <c:pt idx="6">
                  <c:v>-0.15021188954278977</c:v>
                </c:pt>
                <c:pt idx="7">
                  <c:v>-0.14965642052372666</c:v>
                </c:pt>
                <c:pt idx="8">
                  <c:v>-0.14906798971119833</c:v>
                </c:pt>
                <c:pt idx="9">
                  <c:v>-0.14844636528620636</c:v>
                </c:pt>
                <c:pt idx="10">
                  <c:v>-0.14779132358317706</c:v>
                </c:pt>
                <c:pt idx="11">
                  <c:v>-0.14710264928331357</c:v>
                </c:pt>
                <c:pt idx="12">
                  <c:v>-0.14638013560639701</c:v>
                </c:pt>
                <c:pt idx="13">
                  <c:v>-0.14562358450091228</c:v>
                </c:pt>
                <c:pt idx="14">
                  <c:v>-0.14483280683236163</c:v>
                </c:pt>
                <c:pt idx="15">
                  <c:v>-0.14400762256964006</c:v>
                </c:pt>
                <c:pt idx="16">
                  <c:v>-0.14314786096933069</c:v>
                </c:pt>
                <c:pt idx="17">
                  <c:v>-0.14225336075779585</c:v>
                </c:pt>
                <c:pt idx="18">
                  <c:v>-0.14132397031091995</c:v>
                </c:pt>
                <c:pt idx="19">
                  <c:v>-0.14035954783137905</c:v>
                </c:pt>
                <c:pt idx="20">
                  <c:v>-0.13935996152329497</c:v>
                </c:pt>
                <c:pt idx="21">
                  <c:v>-0.13832508976414204</c:v>
                </c:pt>
                <c:pt idx="22">
                  <c:v>-0.13725482127377234</c:v>
                </c:pt>
                <c:pt idx="23">
                  <c:v>-0.13614905528042226</c:v>
                </c:pt>
                <c:pt idx="24">
                  <c:v>-0.13500770168356507</c:v>
                </c:pt>
                <c:pt idx="25">
                  <c:v>-0.13383068121347944</c:v>
                </c:pt>
                <c:pt idx="26">
                  <c:v>-0.13261792558738963</c:v>
                </c:pt>
                <c:pt idx="27">
                  <c:v>-0.13136937766205783</c:v>
                </c:pt>
                <c:pt idx="28">
                  <c:v>-0.13008499158267894</c:v>
                </c:pt>
                <c:pt idx="29">
                  <c:v>-0.1287647329279592</c:v>
                </c:pt>
                <c:pt idx="30">
                  <c:v>-0.12740857885123499</c:v>
                </c:pt>
                <c:pt idx="31">
                  <c:v>-0.12601651821751164</c:v>
                </c:pt>
                <c:pt idx="32">
                  <c:v>-0.12458855173627963</c:v>
                </c:pt>
                <c:pt idx="33">
                  <c:v>-0.12312469208999192</c:v>
                </c:pt>
                <c:pt idx="34">
                  <c:v>-0.12162496405806228</c:v>
                </c:pt>
                <c:pt idx="35">
                  <c:v>-0.1200894046362678</c:v>
                </c:pt>
                <c:pt idx="36">
                  <c:v>-0.11851806315142374</c:v>
                </c:pt>
                <c:pt idx="37">
                  <c:v>-0.11691100137120983</c:v>
                </c:pt>
                <c:pt idx="38">
                  <c:v>-0.11526829360902351</c:v>
                </c:pt>
                <c:pt idx="39">
                  <c:v>-0.11359002682374555</c:v>
                </c:pt>
                <c:pt idx="40">
                  <c:v>-0.11187630071428949</c:v>
                </c:pt>
                <c:pt idx="41">
                  <c:v>-0.11012722780882893</c:v>
                </c:pt>
                <c:pt idx="42">
                  <c:v>-0.10834293354857957</c:v>
                </c:pt>
                <c:pt idx="43">
                  <c:v>-0.10652355636603131</c:v>
                </c:pt>
                <c:pt idx="44">
                  <c:v>-0.10466924775751113</c:v>
                </c:pt>
                <c:pt idx="45">
                  <c:v>-0.10278017234998089</c:v>
                </c:pt>
                <c:pt idx="46">
                  <c:v>-0.10085650796195272</c:v>
                </c:pt>
                <c:pt idx="47">
                  <c:v>-9.8898445658430048E-2</c:v>
                </c:pt>
                <c:pt idx="48">
                  <c:v>-9.6906189799766423E-2</c:v>
                </c:pt>
                <c:pt idx="49">
                  <c:v>-9.4879958084353788E-2</c:v>
                </c:pt>
                <c:pt idx="50">
                  <c:v>-9.2819981585036071E-2</c:v>
                </c:pt>
                <c:pt idx="51">
                  <c:v>-9.0726504779168729E-2</c:v>
                </c:pt>
                <c:pt idx="52">
                  <c:v>-8.8599785572227224E-2</c:v>
                </c:pt>
                <c:pt idx="53">
                  <c:v>-8.6440095314886584E-2</c:v>
                </c:pt>
                <c:pt idx="54">
                  <c:v>-8.4247718813487527E-2</c:v>
                </c:pt>
                <c:pt idx="55">
                  <c:v>-8.2022954333815554E-2</c:v>
                </c:pt>
                <c:pt idx="56">
                  <c:v>-7.976611359811378E-2</c:v>
                </c:pt>
                <c:pt idx="57">
                  <c:v>-7.7477521775267455E-2</c:v>
                </c:pt>
                <c:pt idx="58">
                  <c:v>-7.5157517464085569E-2</c:v>
                </c:pt>
                <c:pt idx="59">
                  <c:v>-7.280645266962528E-2</c:v>
                </c:pt>
                <c:pt idx="60">
                  <c:v>-7.0424692772493303E-2</c:v>
                </c:pt>
                <c:pt idx="61">
                  <c:v>-6.8012616491078801E-2</c:v>
                </c:pt>
                <c:pt idx="62">
                  <c:v>-6.5570615836658783E-2</c:v>
                </c:pt>
                <c:pt idx="63">
                  <c:v>-6.3099096061338011E-2</c:v>
                </c:pt>
                <c:pt idx="64">
                  <c:v>-6.0598475598777159E-2</c:v>
                </c:pt>
                <c:pt idx="65">
                  <c:v>-5.8069185997676201E-2</c:v>
                </c:pt>
                <c:pt idx="66">
                  <c:v>-5.5511671847976049E-2</c:v>
                </c:pt>
                <c:pt idx="67">
                  <c:v>-5.2926390699756541E-2</c:v>
                </c:pt>
                <c:pt idx="68">
                  <c:v>-5.0313812974802932E-2</c:v>
                </c:pt>
                <c:pt idx="69">
                  <c:v>-4.7674421870824428E-2</c:v>
                </c:pt>
                <c:pt idx="70">
                  <c:v>-4.5008713258311572E-2</c:v>
                </c:pt>
                <c:pt idx="71">
                  <c:v>-4.2317195570024967E-2</c:v>
                </c:pt>
                <c:pt idx="72">
                  <c:v>-3.9600389683107175E-2</c:v>
                </c:pt>
                <c:pt idx="73">
                  <c:v>-3.6858828793825398E-2</c:v>
                </c:pt>
                <c:pt idx="74">
                  <c:v>-3.4093058284945757E-2</c:v>
                </c:pt>
                <c:pt idx="75">
                  <c:v>-3.1303635585754226E-2</c:v>
                </c:pt>
                <c:pt idx="76">
                  <c:v>-2.8491130024738531E-2</c:v>
                </c:pt>
                <c:pt idx="77">
                  <c:v>-2.565612267495581E-2</c:v>
                </c:pt>
                <c:pt idx="78">
                  <c:v>-2.2799206192107672E-2</c:v>
                </c:pt>
                <c:pt idx="79">
                  <c:v>-1.992098464536159E-2</c:v>
                </c:pt>
                <c:pt idx="80">
                  <c:v>-1.7022073340950052E-2</c:v>
                </c:pt>
                <c:pt idx="81">
                  <c:v>-1.4103098638594467E-2</c:v>
                </c:pt>
                <c:pt idx="82">
                  <c:v>-1.1164697760799949E-2</c:v>
                </c:pt>
                <c:pt idx="83">
                  <c:v>-8.2075185950761763E-3</c:v>
                </c:pt>
                <c:pt idx="84">
                  <c:v>-5.2322194891386981E-3</c:v>
                </c:pt>
                <c:pt idx="85">
                  <c:v>-2.2394690391634303E-3</c:v>
                </c:pt>
                <c:pt idx="86">
                  <c:v>7.7005412884693231E-4</c:v>
                </c:pt>
                <c:pt idx="87">
                  <c:v>3.7956615844998848E-3</c:v>
                </c:pt>
                <c:pt idx="88">
                  <c:v>6.8366553251784923E-3</c:v>
                </c:pt>
                <c:pt idx="89">
                  <c:v>9.8923280148481615E-3</c:v>
                </c:pt>
                <c:pt idx="90">
                  <c:v>1.2961963229415471E-2</c:v>
                </c:pt>
                <c:pt idx="91">
                  <c:v>1.6044835708537077E-2</c:v>
                </c:pt>
                <c:pt idx="92">
                  <c:v>1.9140211613785825E-2</c:v>
                </c:pt>
                <c:pt idx="93">
                  <c:v>2.2247348793059073E-2</c:v>
                </c:pt>
                <c:pt idx="94">
                  <c:v>2.5365497051120647E-2</c:v>
                </c:pt>
                <c:pt idx="95">
                  <c:v>2.8493898426161061E-2</c:v>
                </c:pt>
                <c:pt idx="96">
                  <c:v>3.1631787472249109E-2</c:v>
                </c:pt>
                <c:pt idx="97">
                  <c:v>3.477839154754904E-2</c:v>
                </c:pt>
                <c:pt idx="98">
                  <c:v>3.7932931108174667E-2</c:v>
                </c:pt>
                <c:pt idx="99">
                  <c:v>4.1094620007533958E-2</c:v>
                </c:pt>
                <c:pt idx="100">
                  <c:v>4.4262665801030672E-2</c:v>
                </c:pt>
                <c:pt idx="101">
                  <c:v>4.7436270055970307E-2</c:v>
                </c:pt>
                <c:pt idx="102">
                  <c:v>5.0614628666520146E-2</c:v>
                </c:pt>
                <c:pt idx="103">
                  <c:v>5.3796932173564321E-2</c:v>
                </c:pt>
                <c:pt idx="104">
                  <c:v>5.6982366089297014E-2</c:v>
                </c:pt>
                <c:pt idx="105">
                  <c:v>6.0170111226380704E-2</c:v>
                </c:pt>
                <c:pt idx="106">
                  <c:v>6.3359344031507253E-2</c:v>
                </c:pt>
                <c:pt idx="107">
                  <c:v>6.654923692317867E-2</c:v>
                </c:pt>
                <c:pt idx="108">
                  <c:v>6.973895863353663E-2</c:v>
                </c:pt>
                <c:pt idx="109">
                  <c:v>7.2927674554048499E-2</c:v>
                </c:pt>
                <c:pt idx="110">
                  <c:v>7.6114547084872641E-2</c:v>
                </c:pt>
                <c:pt idx="111">
                  <c:v>7.9298735987702818E-2</c:v>
                </c:pt>
                <c:pt idx="112">
                  <c:v>8.2479398741902077E-2</c:v>
                </c:pt>
                <c:pt idx="113">
                  <c:v>8.5655690903726434E-2</c:v>
                </c:pt>
                <c:pt idx="114">
                  <c:v>8.8826766468435528E-2</c:v>
                </c:pt>
                <c:pt idx="115">
                  <c:v>9.1991778235083491E-2</c:v>
                </c:pt>
                <c:pt idx="116">
                  <c:v>9.5149878173785618E-2</c:v>
                </c:pt>
                <c:pt idx="117">
                  <c:v>9.8300217795243394E-2</c:v>
                </c:pt>
                <c:pt idx="118">
                  <c:v>0.10144194852231629</c:v>
                </c:pt>
                <c:pt idx="119">
                  <c:v>0.10457422206342232</c:v>
                </c:pt>
                <c:pt idx="120">
                  <c:v>0.107696190787546</c:v>
                </c:pt>
                <c:pt idx="121">
                  <c:v>0.11080700810063025</c:v>
                </c:pt>
                <c:pt idx="122">
                  <c:v>0.11390582882313033</c:v>
                </c:pt>
                <c:pt idx="123">
                  <c:v>0.11699180956849597</c:v>
                </c:pt>
                <c:pt idx="124">
                  <c:v>0.12006410912235853</c:v>
                </c:pt>
                <c:pt idx="125">
                  <c:v>0.12312188882218969</c:v>
                </c:pt>
                <c:pt idx="126">
                  <c:v>0.12616431293719571</c:v>
                </c:pt>
                <c:pt idx="127">
                  <c:v>0.12919054904821548</c:v>
                </c:pt>
                <c:pt idx="128">
                  <c:v>0.13219976842738745</c:v>
                </c:pt>
                <c:pt idx="129">
                  <c:v>0.13519114641734514</c:v>
                </c:pt>
                <c:pt idx="130">
                  <c:v>0.13816386280970364</c:v>
                </c:pt>
                <c:pt idx="131">
                  <c:v>0.14111710222260224</c:v>
                </c:pt>
                <c:pt idx="132">
                  <c:v>0.14405005447705765</c:v>
                </c:pt>
                <c:pt idx="133">
                  <c:v>0.14696191497189168</c:v>
                </c:pt>
                <c:pt idx="134">
                  <c:v>0.14985188505699309</c:v>
                </c:pt>
                <c:pt idx="135">
                  <c:v>0.15271917240467175</c:v>
                </c:pt>
                <c:pt idx="136">
                  <c:v>0.15556299137886562</c:v>
                </c:pt>
                <c:pt idx="137">
                  <c:v>0.1583825634019625</c:v>
                </c:pt>
                <c:pt idx="138">
                  <c:v>0.16117711731899498</c:v>
                </c:pt>
                <c:pt idx="139">
                  <c:v>0.16394588975897129</c:v>
                </c:pt>
                <c:pt idx="140">
                  <c:v>0.16668812549310458</c:v>
                </c:pt>
                <c:pt idx="141">
                  <c:v>0.16940307778970448</c:v>
                </c:pt>
                <c:pt idx="142">
                  <c:v>0.17209000876549591</c:v>
                </c:pt>
                <c:pt idx="143">
                  <c:v>0.17474818973312994</c:v>
                </c:pt>
                <c:pt idx="144">
                  <c:v>0.1773769015446581</c:v>
                </c:pt>
                <c:pt idx="145">
                  <c:v>0.17997543493073787</c:v>
                </c:pt>
                <c:pt idx="146">
                  <c:v>0.18254309083534129</c:v>
                </c:pt>
                <c:pt idx="147">
                  <c:v>0.1850791807457445</c:v>
                </c:pt>
                <c:pt idx="148">
                  <c:v>0.18758302701757071</c:v>
                </c:pt>
                <c:pt idx="149">
                  <c:v>0.19005396319466997</c:v>
                </c:pt>
                <c:pt idx="150">
                  <c:v>0.19249133432361756</c:v>
                </c:pt>
                <c:pt idx="151">
                  <c:v>0.1948944972626151</c:v>
                </c:pt>
                <c:pt idx="152">
                  <c:v>0.19726282098458536</c:v>
                </c:pt>
                <c:pt idx="153">
                  <c:v>0.19959568687425278</c:v>
                </c:pt>
                <c:pt idx="154">
                  <c:v>0.20189248901900503</c:v>
                </c:pt>
                <c:pt idx="155">
                  <c:v>0.20415263449333559</c:v>
                </c:pt>
                <c:pt idx="156">
                  <c:v>0.20637554363667354</c:v>
                </c:pt>
                <c:pt idx="157">
                  <c:v>0.20856065032440452</c:v>
                </c:pt>
                <c:pt idx="158">
                  <c:v>0.21070740223189899</c:v>
                </c:pt>
                <c:pt idx="159">
                  <c:v>0.2128152610913637</c:v>
                </c:pt>
                <c:pt idx="160">
                  <c:v>0.21488370294133591</c:v>
                </c:pt>
                <c:pt idx="161">
                  <c:v>0.21691221836865071</c:v>
                </c:pt>
                <c:pt idx="162">
                  <c:v>0.21890031274270955</c:v>
                </c:pt>
                <c:pt idx="163">
                  <c:v>0.22084750644188852</c:v>
                </c:pt>
                <c:pt idx="164">
                  <c:v>0.22275333507192718</c:v>
                </c:pt>
                <c:pt idx="165">
                  <c:v>0.2246173496761466</c:v>
                </c:pt>
                <c:pt idx="166">
                  <c:v>0.2264391169373495</c:v>
                </c:pt>
                <c:pt idx="167">
                  <c:v>0.22821821937125875</c:v>
                </c:pt>
                <c:pt idx="168">
                  <c:v>0.229954255511364</c:v>
                </c:pt>
                <c:pt idx="169">
                  <c:v>0.2316468400850418</c:v>
                </c:pt>
                <c:pt idx="170">
                  <c:v>0.23329560418082884</c:v>
                </c:pt>
                <c:pt idx="171">
                  <c:v>0.23490019540673202</c:v>
                </c:pt>
                <c:pt idx="172">
                  <c:v>0.23646027803946218</c:v>
                </c:pt>
                <c:pt idx="173">
                  <c:v>0.23797553316448955</c:v>
                </c:pt>
                <c:pt idx="174">
                  <c:v>0.23944565880682303</c:v>
                </c:pt>
                <c:pt idx="175">
                  <c:v>0.24087037005242146</c:v>
                </c:pt>
                <c:pt idx="176">
                  <c:v>0.24224939916015364</c:v>
                </c:pt>
                <c:pt idx="177">
                  <c:v>0.24358249566423054</c:v>
                </c:pt>
                <c:pt idx="178">
                  <c:v>0.24486942646703724</c:v>
                </c:pt>
                <c:pt idx="179">
                  <c:v>0.24610997592230399</c:v>
                </c:pt>
                <c:pt idx="180">
                  <c:v>0.24730394590855787</c:v>
                </c:pt>
                <c:pt idx="181">
                  <c:v>0.24845115589280645</c:v>
                </c:pt>
                <c:pt idx="182">
                  <c:v>0.24955144298441409</c:v>
                </c:pt>
                <c:pt idx="183">
                  <c:v>0.25060466197913167</c:v>
                </c:pt>
                <c:pt idx="184">
                  <c:v>0.25161068539325543</c:v>
                </c:pt>
                <c:pt idx="185">
                  <c:v>0.25256940348789508</c:v>
                </c:pt>
                <c:pt idx="186">
                  <c:v>0.25348072428333629</c:v>
                </c:pt>
                <c:pt idx="187">
                  <c:v>0.25434457356349355</c:v>
                </c:pt>
                <c:pt idx="188">
                  <c:v>0.25516089487045462</c:v>
                </c:pt>
                <c:pt idx="189">
                  <c:v>0.25592964948912722</c:v>
                </c:pt>
                <c:pt idx="190">
                  <c:v>0.25665081642200316</c:v>
                </c:pt>
                <c:pt idx="191">
                  <c:v>0.25732439235406357</c:v>
                </c:pt>
                <c:pt idx="192">
                  <c:v>0.25795039160785921</c:v>
                </c:pt>
                <c:pt idx="193">
                  <c:v>0.25852884608880217</c:v>
                </c:pt>
                <c:pt idx="194">
                  <c:v>0.25905980522071442</c:v>
                </c:pt>
                <c:pt idx="195">
                  <c:v>0.25954333587169065</c:v>
                </c:pt>
                <c:pt idx="196">
                  <c:v>0.25997952227033072</c:v>
                </c:pt>
                <c:pt idx="197">
                  <c:v>0.26036846591241258</c:v>
                </c:pt>
                <c:pt idx="198">
                  <c:v>0.2607102854580805</c:v>
                </c:pt>
                <c:pt idx="199">
                  <c:v>0.26100511661962883</c:v>
                </c:pt>
                <c:pt idx="200">
                  <c:v>0.26125311203997142</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2-9E4D-4D4A-B606-66E0B1EFE869}"/>
            </c:ext>
          </c:extLst>
        </c:ser>
        <c:ser>
          <c:idx val="3"/>
          <c:order val="3"/>
          <c:tx>
            <c:v>09+10/18</c:v>
          </c:tx>
          <c:spPr>
            <a:ln w="19050" cap="rnd">
              <a:solidFill>
                <a:schemeClr val="accent1"/>
              </a:solidFill>
              <a:round/>
            </a:ln>
            <a:effectLst/>
          </c:spPr>
          <c:marker>
            <c:symbol val="none"/>
          </c:marker>
          <c:xVal>
            <c:numRef>
              <c:f>Ueberhaenge!$U$10:$U$210</c:f>
              <c:numCache>
                <c:formatCode>General</c:formatCode>
                <c:ptCount val="201"/>
                <c:pt idx="0">
                  <c:v>-2.971275233322014</c:v>
                </c:pt>
                <c:pt idx="1">
                  <c:v>-3.026845073080676</c:v>
                </c:pt>
                <c:pt idx="2">
                  <c:v>-3.0818569923810757</c:v>
                </c:pt>
                <c:pt idx="3">
                  <c:v>-3.1362410524121045</c:v>
                </c:pt>
                <c:pt idx="4">
                  <c:v>-3.1899269858573089</c:v>
                </c:pt>
                <c:pt idx="5">
                  <c:v>-3.2428443148021135</c:v>
                </c:pt>
                <c:pt idx="6">
                  <c:v>-3.2949224690012051</c:v>
                </c:pt>
                <c:pt idx="7">
                  <c:v>-3.3460909041563411</c:v>
                </c:pt>
                <c:pt idx="8">
                  <c:v>-3.396279219862822</c:v>
                </c:pt>
                <c:pt idx="9">
                  <c:v>-3.4454172768919071</c:v>
                </c:pt>
                <c:pt idx="10">
                  <c:v>-3.4934353134879883</c:v>
                </c:pt>
                <c:pt idx="11">
                  <c:v>-3.5402640603717299</c:v>
                </c:pt>
                <c:pt idx="12">
                  <c:v>-3.5858348541547427</c:v>
                </c:pt>
                <c:pt idx="13">
                  <c:v>-3.630079748886831</c:v>
                </c:pt>
                <c:pt idx="14">
                  <c:v>-3.672931625473403</c:v>
                </c:pt>
                <c:pt idx="15">
                  <c:v>-3.7143242987184828</c:v>
                </c:pt>
                <c:pt idx="16">
                  <c:v>-3.7541926217671246</c:v>
                </c:pt>
                <c:pt idx="17">
                  <c:v>-3.7924725877403049</c:v>
                </c:pt>
                <c:pt idx="18">
                  <c:v>-3.8291014283751097</c:v>
                </c:pt>
                <c:pt idx="19">
                  <c:v>-3.8640177095029697</c:v>
                </c:pt>
                <c:pt idx="20">
                  <c:v>-3.8971614232190692</c:v>
                </c:pt>
                <c:pt idx="21">
                  <c:v>-3.9284740766160318</c:v>
                </c:pt>
                <c:pt idx="22">
                  <c:v>-3.9578987769752936</c:v>
                </c:pt>
                <c:pt idx="23">
                  <c:v>-3.9853803133288976</c:v>
                </c:pt>
                <c:pt idx="24">
                  <c:v>-4.0108652343239104</c:v>
                </c:pt>
                <c:pt idx="25">
                  <c:v>-4.0343019223401395</c:v>
                </c:pt>
                <c:pt idx="26">
                  <c:v>-4.0556406638292666</c:v>
                </c:pt>
                <c:pt idx="27">
                  <c:v>-4.074833715860902</c:v>
                </c:pt>
                <c:pt idx="28">
                  <c:v>-4.0918353688761062</c:v>
                </c:pt>
                <c:pt idx="29">
                  <c:v>-4.1066020056642856</c:v>
                </c:pt>
                <c:pt idx="30">
                  <c:v>-4.1190921565920897</c:v>
                </c:pt>
                <c:pt idx="31">
                  <c:v>-4.1292665511255882</c:v>
                </c:pt>
                <c:pt idx="32">
                  <c:v>-4.1370881656970937</c:v>
                </c:pt>
                <c:pt idx="33">
                  <c:v>-4.1425222679778537</c:v>
                </c:pt>
                <c:pt idx="34">
                  <c:v>-4.1455364576249867</c:v>
                </c:pt>
                <c:pt idx="35">
                  <c:v>-4.1461007035778481</c:v>
                </c:pt>
                <c:pt idx="36">
                  <c:v>-4.1441873779833269</c:v>
                </c:pt>
                <c:pt idx="37">
                  <c:v>-4.1397712868332741</c:v>
                </c:pt>
                <c:pt idx="38">
                  <c:v>-4.1328296973986554</c:v>
                </c:pt>
                <c:pt idx="39">
                  <c:v>-4.1233423625458805</c:v>
                </c:pt>
                <c:pt idx="40">
                  <c:v>-4.1112915420191518</c:v>
                </c:pt>
                <c:pt idx="41">
                  <c:v>-4.0966620207710758</c:v>
                </c:pt>
                <c:pt idx="42">
                  <c:v>-4.0794411244195121</c:v>
                </c:pt>
                <c:pt idx="43">
                  <c:v>-4.0596187319044139</c:v>
                </c:pt>
                <c:pt idx="44">
                  <c:v>-4.0371872854123048</c:v>
                </c:pt>
                <c:pt idx="45">
                  <c:v>-4.0121417976294298</c:v>
                </c:pt>
                <c:pt idx="46">
                  <c:v>-3.9844798563767854</c:v>
                </c:pt>
                <c:pt idx="47">
                  <c:v>-3.9542016266720794</c:v>
                </c:pt>
                <c:pt idx="48">
                  <c:v>-3.9213098502543597</c:v>
                </c:pt>
                <c:pt idx="49">
                  <c:v>-3.8858098425977685</c:v>
                </c:pt>
                <c:pt idx="50">
                  <c:v>-3.8477094874306985</c:v>
                </c:pt>
                <c:pt idx="51">
                  <c:v>-3.807019228766694</c:v>
                </c:pt>
                <c:pt idx="52">
                  <c:v>-3.7637520604427737</c:v>
                </c:pt>
                <c:pt idx="53">
                  <c:v>-3.7179235131509127</c:v>
                </c:pt>
                <c:pt idx="54">
                  <c:v>-3.669551638937774</c:v>
                </c:pt>
                <c:pt idx="55">
                  <c:v>-3.6186569931381549</c:v>
                </c:pt>
                <c:pt idx="56">
                  <c:v>-3.5652626136975827</c:v>
                </c:pt>
                <c:pt idx="57">
                  <c:v>-3.5093939978307223</c:v>
                </c:pt>
                <c:pt idx="58">
                  <c:v>-3.4510790759532521</c:v>
                </c:pt>
                <c:pt idx="59">
                  <c:v>-3.3903481828171862</c:v>
                </c:pt>
                <c:pt idx="60">
                  <c:v>-3.3272340257723312</c:v>
                </c:pt>
                <c:pt idx="61">
                  <c:v>-3.2617716500703424</c:v>
                </c:pt>
                <c:pt idx="62">
                  <c:v>-3.1939984011223199</c:v>
                </c:pt>
                <c:pt idx="63">
                  <c:v>-3.1239538836168759</c:v>
                </c:pt>
                <c:pt idx="64">
                  <c:v>-3.051679917402037</c:v>
                </c:pt>
                <c:pt idx="65">
                  <c:v>-2.9772204900325527</c:v>
                </c:pt>
                <c:pt idx="66">
                  <c:v>-2.9006217058832351</c:v>
                </c:pt>
                <c:pt idx="67">
                  <c:v>-2.8219317317295078</c:v>
                </c:pt>
                <c:pt idx="68">
                  <c:v>-2.7412007386980188</c:v>
                </c:pt>
                <c:pt idx="69">
                  <c:v>-2.6584808404935512</c:v>
                </c:pt>
                <c:pt idx="70">
                  <c:v>-2.5738260278127942</c:v>
                </c:pt>
                <c:pt idx="71">
                  <c:v>-2.4872920988617992</c:v>
                </c:pt>
                <c:pt idx="72">
                  <c:v>-2.3989365859012799</c:v>
                </c:pt>
                <c:pt idx="73">
                  <c:v>-2.3088186777529631</c:v>
                </c:pt>
                <c:pt idx="74">
                  <c:v>-2.2169991382106207</c:v>
                </c:pt>
                <c:pt idx="75">
                  <c:v>-2.123540220311444</c:v>
                </c:pt>
                <c:pt idx="76">
                  <c:v>-2.028505576436856</c:v>
                </c:pt>
                <c:pt idx="77">
                  <c:v>-1.9319601642268649</c:v>
                </c:pt>
                <c:pt idx="78">
                  <c:v>-1.8339701483085482</c:v>
                </c:pt>
                <c:pt idx="79">
                  <c:v>-1.7346027978572669</c:v>
                </c:pt>
                <c:pt idx="80">
                  <c:v>-1.6339263800284962</c:v>
                </c:pt>
                <c:pt idx="81">
                  <c:v>-1.53201004931933</c:v>
                </c:pt>
                <c:pt idx="82">
                  <c:v>-1.4289237329406002</c:v>
                </c:pt>
                <c:pt idx="83">
                  <c:v>-1.3247380123045887</c:v>
                </c:pt>
                <c:pt idx="84">
                  <c:v>-1.2195240007579382</c:v>
                </c:pt>
                <c:pt idx="85">
                  <c:v>-1.1133532177158803</c:v>
                </c:pt>
                <c:pt idx="86">
                  <c:v>-1.0062974593809897</c:v>
                </c:pt>
                <c:pt idx="87">
                  <c:v>-0.8984286662585631</c:v>
                </c:pt>
                <c:pt idx="88">
                  <c:v>-0.78981878770993919</c:v>
                </c:pt>
                <c:pt idx="89">
                  <c:v>-0.68053964381578225</c:v>
                </c:pt>
                <c:pt idx="90">
                  <c:v>-0.5706627848525383</c:v>
                </c:pt>
                <c:pt idx="91">
                  <c:v>-0.46025934871732799</c:v>
                </c:pt>
                <c:pt idx="92">
                  <c:v>-0.34939991666897324</c:v>
                </c:pt>
                <c:pt idx="93">
                  <c:v>-0.23815436778596377</c:v>
                </c:pt>
                <c:pt idx="94">
                  <c:v>-0.12659173257502404</c:v>
                </c:pt>
                <c:pt idx="95">
                  <c:v>-1.4780046197538442E-2</c:v>
                </c:pt>
                <c:pt idx="96">
                  <c:v>9.7213798186339059E-2</c:v>
                </c:pt>
                <c:pt idx="97">
                  <c:v>0.20932419542304992</c:v>
                </c:pt>
                <c:pt idx="98">
                  <c:v>0.32148697315595487</c:v>
                </c:pt>
                <c:pt idx="99">
                  <c:v>0.43363953480468437</c:v>
                </c:pt>
                <c:pt idx="100">
                  <c:v>0.54572100010792646</c:v>
                </c:pt>
                <c:pt idx="101">
                  <c:v>0.65767234257528984</c:v>
                </c:pt>
                <c:pt idx="102">
                  <c:v>0.76943652316734579</c:v>
                </c:pt>
                <c:pt idx="103">
                  <c:v>0.88095861949800702</c:v>
                </c:pt>
                <c:pt idx="104">
                  <c:v>0.99218594983139474</c:v>
                </c:pt>
                <c:pt idx="105">
                  <c:v>1.1030681911255007</c:v>
                </c:pt>
                <c:pt idx="106">
                  <c:v>1.2135574903586961</c:v>
                </c:pt>
                <c:pt idx="107">
                  <c:v>1.3236085683619785</c:v>
                </c:pt>
                <c:pt idx="108">
                  <c:v>1.4331788153707341</c:v>
                </c:pt>
                <c:pt idx="109">
                  <c:v>1.5422283775046899</c:v>
                </c:pt>
                <c:pt idx="110">
                  <c:v>1.6507202333842805</c:v>
                </c:pt>
                <c:pt idx="111">
                  <c:v>1.7586202600959899</c:v>
                </c:pt>
                <c:pt idx="112">
                  <c:v>1.8658972877289297</c:v>
                </c:pt>
                <c:pt idx="113">
                  <c:v>1.9725231417200999</c:v>
                </c:pt>
                <c:pt idx="114">
                  <c:v>2.0784726722668094</c:v>
                </c:pt>
                <c:pt idx="115">
                  <c:v>2.1837237700920853</c:v>
                </c:pt>
                <c:pt idx="116">
                  <c:v>2.2882573678825802</c:v>
                </c:pt>
                <c:pt idx="117">
                  <c:v>2.3920574267588743</c:v>
                </c:pt>
                <c:pt idx="118">
                  <c:v>2.4951109071853295</c:v>
                </c:pt>
                <c:pt idx="119">
                  <c:v>2.5974077237809436</c:v>
                </c:pt>
                <c:pt idx="120">
                  <c:v>2.6989406835540932</c:v>
                </c:pt>
                <c:pt idx="121">
                  <c:v>2.7997054071525844</c:v>
                </c:pt>
                <c:pt idx="122">
                  <c:v>2.8997002327963268</c:v>
                </c:pt>
                <c:pt idx="123">
                  <c:v>2.998926102642705</c:v>
                </c:pt>
                <c:pt idx="124">
                  <c:v>3.0973864314246877</c:v>
                </c:pt>
                <c:pt idx="125">
                  <c:v>3.1950869572984102</c:v>
                </c:pt>
                <c:pt idx="126">
                  <c:v>3.2920355749400492</c:v>
                </c:pt>
                <c:pt idx="127">
                  <c:v>3.3882421510411209</c:v>
                </c:pt>
                <c:pt idx="128">
                  <c:v>3.483718322466653</c:v>
                </c:pt>
                <c:pt idx="129">
                  <c:v>3.5784772774606175</c:v>
                </c:pt>
                <c:pt idx="130">
                  <c:v>3.6725335204082299</c:v>
                </c:pt>
                <c:pt idx="131">
                  <c:v>3.765902620793526</c:v>
                </c:pt>
                <c:pt idx="132">
                  <c:v>3.8586009471227416</c:v>
                </c:pt>
                <c:pt idx="133">
                  <c:v>3.9506453867185294</c:v>
                </c:pt>
                <c:pt idx="134">
                  <c:v>4.04205305242618</c:v>
                </c:pt>
                <c:pt idx="135">
                  <c:v>4.1328409774093426</c:v>
                </c:pt>
                <c:pt idx="136">
                  <c:v>4.2230257993487843</c:v>
                </c:pt>
                <c:pt idx="137">
                  <c:v>4.3126234354922275</c:v>
                </c:pt>
                <c:pt idx="138">
                  <c:v>4.4016487501344983</c:v>
                </c:pt>
                <c:pt idx="139">
                  <c:v>4.4901152162350284</c:v>
                </c:pt>
                <c:pt idx="140">
                  <c:v>4.5780345730017231</c:v>
                </c:pt>
                <c:pt idx="141">
                  <c:v>4.665416481386127</c:v>
                </c:pt>
                <c:pt idx="142">
                  <c:v>4.7522681795423409</c:v>
                </c:pt>
                <c:pt idx="143">
                  <c:v>4.8385941404008905</c:v>
                </c:pt>
                <c:pt idx="144">
                  <c:v>4.9243957335971222</c:v>
                </c:pt>
                <c:pt idx="145">
                  <c:v>5.0096708940694992</c:v>
                </c:pt>
                <c:pt idx="146">
                  <c:v>5.0944137997071666</c:v>
                </c:pt>
                <c:pt idx="147">
                  <c:v>5.1786145604749301</c:v>
                </c:pt>
                <c:pt idx="148">
                  <c:v>5.2622589214774962</c:v>
                </c:pt>
                <c:pt idx="149">
                  <c:v>5.3453279824421909</c:v>
                </c:pt>
                <c:pt idx="150">
                  <c:v>5.4277979360993154</c:v>
                </c:pt>
                <c:pt idx="151">
                  <c:v>5.5096398279203465</c:v>
                </c:pt>
                <c:pt idx="152">
                  <c:v>5.5908193396370631</c:v>
                </c:pt>
                <c:pt idx="153">
                  <c:v>5.6712965989069533</c:v>
                </c:pt>
                <c:pt idx="154">
                  <c:v>5.7510260174128103</c:v>
                </c:pt>
                <c:pt idx="155">
                  <c:v>5.8299561595862244</c:v>
                </c:pt>
                <c:pt idx="156">
                  <c:v>5.9080296440260307</c:v>
                </c:pt>
                <c:pt idx="157">
                  <c:v>5.9851830795428418</c:v>
                </c:pt>
                <c:pt idx="158">
                  <c:v>6.061347037601184</c:v>
                </c:pt>
                <c:pt idx="159">
                  <c:v>6.136446062750605</c:v>
                </c:pt>
                <c:pt idx="160">
                  <c:v>6.2103987224373043</c:v>
                </c:pt>
                <c:pt idx="161">
                  <c:v>6.2831176973701757</c:v>
                </c:pt>
                <c:pt idx="162">
                  <c:v>6.354509913378978</c:v>
                </c:pt>
                <c:pt idx="163">
                  <c:v>6.4244767154503961</c:v>
                </c:pt>
                <c:pt idx="164">
                  <c:v>6.4929140843606197</c:v>
                </c:pt>
                <c:pt idx="165">
                  <c:v>6.5597128960427709</c:v>
                </c:pt>
                <c:pt idx="166">
                  <c:v>6.6247592235353903</c:v>
                </c:pt>
                <c:pt idx="167">
                  <c:v>6.6879346810569782</c:v>
                </c:pt>
                <c:pt idx="168">
                  <c:v>6.7491168094430991</c:v>
                </c:pt>
                <c:pt idx="169">
                  <c:v>6.8081795018683815</c:v>
                </c:pt>
                <c:pt idx="170">
                  <c:v>6.8649934684601428</c:v>
                </c:pt>
                <c:pt idx="171">
                  <c:v>6.9194267380939083</c:v>
                </c:pt>
                <c:pt idx="172">
                  <c:v>6.9713451953478724</c:v>
                </c:pt>
                <c:pt idx="173">
                  <c:v>7.0206131502853397</c:v>
                </c:pt>
                <c:pt idx="174">
                  <c:v>7.0670939384349749</c:v>
                </c:pt>
                <c:pt idx="175">
                  <c:v>7.1106505480496232</c:v>
                </c:pt>
                <c:pt idx="176">
                  <c:v>7.1511462714503748</c:v>
                </c:pt>
                <c:pt idx="177">
                  <c:v>7.1884453770046131</c:v>
                </c:pt>
                <c:pt idx="178">
                  <c:v>7.2224137980479766</c:v>
                </c:pt>
                <c:pt idx="179">
                  <c:v>7.25291983484383</c:v>
                </c:pt>
                <c:pt idx="180">
                  <c:v>7.2798348654821927</c:v>
                </c:pt>
                <c:pt idx="181">
                  <c:v>7.3030340614540199</c:v>
                </c:pt>
                <c:pt idx="182">
                  <c:v>7.3223971035011726</c:v>
                </c:pt>
                <c:pt idx="183">
                  <c:v>7.3378088932368168</c:v>
                </c:pt>
                <c:pt idx="184">
                  <c:v>7.3491602559578295</c:v>
                </c:pt>
                <c:pt idx="185">
                  <c:v>7.3563486300323326</c:v>
                </c:pt>
                <c:pt idx="186">
                  <c:v>7.3592787382416898</c:v>
                </c:pt>
                <c:pt idx="187">
                  <c:v>7.3578632364883223</c:v>
                </c:pt>
                <c:pt idx="188">
                  <c:v>7.3520233353496334</c:v>
                </c:pt>
                <c:pt idx="189">
                  <c:v>7.3416893900640394</c:v>
                </c:pt>
                <c:pt idx="190">
                  <c:v>7.326801454676402</c:v>
                </c:pt>
                <c:pt idx="191">
                  <c:v>7.3073097962487816</c:v>
                </c:pt>
                <c:pt idx="192">
                  <c:v>7.2831753652553042</c:v>
                </c:pt>
                <c:pt idx="193">
                  <c:v>7.2543702185267795</c:v>
                </c:pt>
                <c:pt idx="194">
                  <c:v>7.2208778913904021</c:v>
                </c:pt>
                <c:pt idx="195">
                  <c:v>7.1826937159597044</c:v>
                </c:pt>
                <c:pt idx="196">
                  <c:v>7.1398250828677439</c:v>
                </c:pt>
                <c:pt idx="197">
                  <c:v>7.0922916441005848</c:v>
                </c:pt>
                <c:pt idx="198">
                  <c:v>7.0401254549747323</c:v>
                </c:pt>
                <c:pt idx="199">
                  <c:v>6.9833710537084528</c:v>
                </c:pt>
                <c:pt idx="200">
                  <c:v>6.922085477460068</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4-9E4D-4D4A-B606-66E0B1EFE869}"/>
            </c:ext>
          </c:extLst>
        </c:ser>
        <c:ser>
          <c:idx val="4"/>
          <c:order val="4"/>
          <c:tx>
            <c:v>Test</c:v>
          </c:tx>
          <c:spPr>
            <a:ln w="19050" cap="rnd">
              <a:solidFill>
                <a:schemeClr val="accent5"/>
              </a:solidFill>
              <a:round/>
            </a:ln>
            <a:effectLst/>
          </c:spPr>
          <c:marker>
            <c:symbol val="picture"/>
            <c:spPr>
              <a:blipFill dpi="0" rotWithShape="1">
                <a:blip xmlns:r="http://schemas.openxmlformats.org/officeDocument/2006/relationships" r:embed="rId1"/>
                <a:srcRect/>
                <a:stretch>
                  <a:fillRect/>
                </a:stretch>
              </a:blipFill>
              <a:ln w="9525">
                <a:noFill/>
              </a:ln>
              <a:effectLst/>
            </c:spPr>
          </c:marker>
          <c:xVal>
            <c:numRef>
              <c:f>Ueberhaenge!$Z$5</c:f>
              <c:numCache>
                <c:formatCode>General</c:formatCode>
                <c:ptCount val="1"/>
                <c:pt idx="0">
                  <c:v>4.2444610418350157</c:v>
                </c:pt>
              </c:numCache>
            </c:numRef>
          </c:xVal>
          <c:yVal>
            <c:numRef>
              <c:f>Ueberhaenge!$X$4</c:f>
              <c:numCache>
                <c:formatCode>#,##0.00</c:formatCode>
                <c:ptCount val="1"/>
                <c:pt idx="0">
                  <c:v>15683</c:v>
                </c:pt>
              </c:numCache>
            </c:numRef>
          </c:yVal>
          <c:smooth val="0"/>
          <c:extLst>
            <c:ext xmlns:c16="http://schemas.microsoft.com/office/drawing/2014/chart" uri="{C3380CC4-5D6E-409C-BE32-E72D297353CC}">
              <c16:uniqueId val="{00000000-D6C1-48AB-BAA2-D859EB5F6A84}"/>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1-9E4D-4D4A-B606-66E0B1EFE869}"/>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-2.8184087674681058</c:v>
                      </c:pt>
                      <c:pt idx="1">
                        <c:v>-2.8743416055838336</c:v>
                      </c:pt>
                      <c:pt idx="2">
                        <c:v>-2.9297479338887165</c:v>
                      </c:pt>
                      <c:pt idx="3">
                        <c:v>-2.9845580901805042</c:v>
                      </c:pt>
                      <c:pt idx="4">
                        <c:v>-3.0387020767835442</c:v>
                      </c:pt>
                      <c:pt idx="5">
                        <c:v>-3.0921096782560662</c:v>
                      </c:pt>
                      <c:pt idx="6">
                        <c:v>-3.1447105794584154</c:v>
                      </c:pt>
                      <c:pt idx="7">
                        <c:v>-3.1964344836326144</c:v>
                      </c:pt>
                      <c:pt idx="8">
                        <c:v>-3.2472112301516236</c:v>
                      </c:pt>
                      <c:pt idx="9">
                        <c:v>-3.2969709116057007</c:v>
                      </c:pt>
                      <c:pt idx="10">
                        <c:v>-3.3456439899048114</c:v>
                      </c:pt>
                      <c:pt idx="11">
                        <c:v>-3.3931614110884163</c:v>
                      </c:pt>
                      <c:pt idx="12">
                        <c:v>-3.4394547185483457</c:v>
                      </c:pt>
                      <c:pt idx="13">
                        <c:v>-3.4844561643859189</c:v>
                      </c:pt>
                      <c:pt idx="14">
                        <c:v>-3.5280988186410416</c:v>
                      </c:pt>
                      <c:pt idx="15">
                        <c:v>-3.5703166761488427</c:v>
                      </c:pt>
                      <c:pt idx="16">
                        <c:v>-3.6110447607977938</c:v>
                      </c:pt>
                      <c:pt idx="17">
                        <c:v>-3.6502192269825091</c:v>
                      </c:pt>
                      <c:pt idx="18">
                        <c:v>-3.6877774580641898</c:v>
                      </c:pt>
                      <c:pt idx="19">
                        <c:v>-3.7236581616715907</c:v>
                      </c:pt>
                      <c:pt idx="20">
                        <c:v>-3.7578014616957742</c:v>
                      </c:pt>
                      <c:pt idx="21">
                        <c:v>-3.7901489868518898</c:v>
                      </c:pt>
                      <c:pt idx="22">
                        <c:v>-3.820643955701521</c:v>
                      </c:pt>
                      <c:pt idx="23">
                        <c:v>-3.8492312580484755</c:v>
                      </c:pt>
                      <c:pt idx="24">
                        <c:v>-3.8758575326403455</c:v>
                      </c:pt>
                      <c:pt idx="25">
                        <c:v>-3.90047124112666</c:v>
                      </c:pt>
                      <c:pt idx="26">
                        <c:v>-3.923022738241877</c:v>
                      </c:pt>
                      <c:pt idx="27">
                        <c:v>-3.9434643381988446</c:v>
                      </c:pt>
                      <c:pt idx="28">
                        <c:v>-3.9617503772934275</c:v>
                      </c:pt>
                      <c:pt idx="29">
                        <c:v>-3.977837272736326</c:v>
                      </c:pt>
                      <c:pt idx="30">
                        <c:v>-3.9916835777408548</c:v>
                      </c:pt>
                      <c:pt idx="31">
                        <c:v>-4.0032500329080767</c:v>
                      </c:pt>
                      <c:pt idx="32">
                        <c:v>-4.0124996139608138</c:v>
                      </c:pt>
                      <c:pt idx="33">
                        <c:v>-4.0193975758878615</c:v>
                      </c:pt>
                      <c:pt idx="34">
                        <c:v>-4.0239114935669242</c:v>
                      </c:pt>
                      <c:pt idx="35">
                        <c:v>-4.0260112989415804</c:v>
                      </c:pt>
                      <c:pt idx="36">
                        <c:v>-4.0256693148319034</c:v>
                      </c:pt>
                      <c:pt idx="37">
                        <c:v>-4.0228602854620643</c:v>
                      </c:pt>
                      <c:pt idx="38">
                        <c:v>-4.0175614037896317</c:v>
                      </c:pt>
                      <c:pt idx="39">
                        <c:v>-4.0097523357221352</c:v>
                      </c:pt>
                      <c:pt idx="40">
                        <c:v>-3.9994152413048623</c:v>
                      </c:pt>
                      <c:pt idx="41">
                        <c:v>-3.9865347929622468</c:v>
                      </c:pt>
                      <c:pt idx="42">
                        <c:v>-3.9710981908709324</c:v>
                      </c:pt>
                      <c:pt idx="43">
                        <c:v>-3.9530951755383823</c:v>
                      </c:pt>
                      <c:pt idx="44">
                        <c:v>-3.9325180376547935</c:v>
                      </c:pt>
                      <c:pt idx="45">
                        <c:v>-3.9093616252794492</c:v>
                      </c:pt>
                      <c:pt idx="46">
                        <c:v>-3.8836233484148326</c:v>
                      </c:pt>
                      <c:pt idx="47">
                        <c:v>-3.8553031810136495</c:v>
                      </c:pt>
                      <c:pt idx="48">
                        <c:v>-3.8244036604545935</c:v>
                      </c:pt>
                      <c:pt idx="49">
                        <c:v>-3.7909298845134147</c:v>
                      </c:pt>
                      <c:pt idx="50">
                        <c:v>-3.7548895058456626</c:v>
                      </c:pt>
                      <c:pt idx="51">
                        <c:v>-3.7162927239875252</c:v>
                      </c:pt>
                      <c:pt idx="52">
                        <c:v>-3.6751522748705465</c:v>
                      </c:pt>
                      <c:pt idx="53">
                        <c:v>-3.631483417836026</c:v>
                      </c:pt>
                      <c:pt idx="54">
                        <c:v>-3.5853039201242867</c:v>
                      </c:pt>
                      <c:pt idx="55">
                        <c:v>-3.5366340388043396</c:v>
                      </c:pt>
                      <c:pt idx="56">
                        <c:v>-3.4854965000994689</c:v>
                      </c:pt>
                      <c:pt idx="57">
                        <c:v>-3.4319164760554548</c:v>
                      </c:pt>
                      <c:pt idx="58">
                        <c:v>-3.3759215584891664</c:v>
                      </c:pt>
                      <c:pt idx="59">
                        <c:v>-3.3175417301475609</c:v>
                      </c:pt>
                      <c:pt idx="60">
                        <c:v>-3.256809332999838</c:v>
                      </c:pt>
                      <c:pt idx="61">
                        <c:v>-3.1937590335792638</c:v>
                      </c:pt>
                      <c:pt idx="62">
                        <c:v>-3.1284277852856612</c:v>
                      </c:pt>
                      <c:pt idx="63">
                        <c:v>-3.0608547875555376</c:v>
                      </c:pt>
                      <c:pt idx="64">
                        <c:v>-2.9910814418032601</c:v>
                      </c:pt>
                      <c:pt idx="65">
                        <c:v>-2.9191513040348767</c:v>
                      </c:pt>
                      <c:pt idx="66">
                        <c:v>-2.8451100340352591</c:v>
                      </c:pt>
                      <c:pt idx="67">
                        <c:v>-2.7690053410297515</c:v>
                      </c:pt>
                      <c:pt idx="68">
                        <c:v>-2.6908869257232158</c:v>
                      </c:pt>
                      <c:pt idx="69">
                        <c:v>-2.6108064186227269</c:v>
                      </c:pt>
                      <c:pt idx="70">
                        <c:v>-2.5288173145544826</c:v>
                      </c:pt>
                      <c:pt idx="71">
                        <c:v>-2.4449749032917745</c:v>
                      </c:pt>
                      <c:pt idx="72">
                        <c:v>-2.3593361962181727</c:v>
                      </c:pt>
                      <c:pt idx="73">
                        <c:v>-2.2719598489591379</c:v>
                      </c:pt>
                      <c:pt idx="74">
                        <c:v>-2.182906079925675</c:v>
                      </c:pt>
                      <c:pt idx="75">
                        <c:v>-2.0922365847256899</c:v>
                      </c:pt>
                      <c:pt idx="76">
                        <c:v>-2.0000144464121177</c:v>
                      </c:pt>
                      <c:pt idx="77">
                        <c:v>-1.906304041551909</c:v>
                      </c:pt>
                      <c:pt idx="78">
                        <c:v>-1.8111709421164406</c:v>
                      </c:pt>
                      <c:pt idx="79">
                        <c:v>-1.7146818132119053</c:v>
                      </c:pt>
                      <c:pt idx="80">
                        <c:v>-1.6169043066875461</c:v>
                      </c:pt>
                      <c:pt idx="81">
                        <c:v>-1.5179069506807357</c:v>
                      </c:pt>
                      <c:pt idx="82">
                        <c:v>-1.4177590351798002</c:v>
                      </c:pt>
                      <c:pt idx="83">
                        <c:v>-1.3165304937095126</c:v>
                      </c:pt>
                      <c:pt idx="84">
                        <c:v>-1.2142917812687994</c:v>
                      </c:pt>
                      <c:pt idx="85">
                        <c:v>-1.1111137486767169</c:v>
                      </c:pt>
                      <c:pt idx="86">
                        <c:v>-1.0070675135098366</c:v>
                      </c:pt>
                      <c:pt idx="87">
                        <c:v>-0.90222432784306295</c:v>
                      </c:pt>
                      <c:pt idx="88">
                        <c:v>-0.79665544303511771</c:v>
                      </c:pt>
                      <c:pt idx="89">
                        <c:v>-0.69043197183063043</c:v>
                      </c:pt>
                      <c:pt idx="90">
                        <c:v>-0.58362474808195375</c:v>
                      </c:pt>
                      <c:pt idx="91">
                        <c:v>-0.47630418442586508</c:v>
                      </c:pt>
                      <c:pt idx="92">
                        <c:v>-0.36854012828275906</c:v>
                      </c:pt>
                      <c:pt idx="93">
                        <c:v>-0.26040171657902283</c:v>
                      </c:pt>
                      <c:pt idx="94">
                        <c:v>-0.15195722962614469</c:v>
                      </c:pt>
                      <c:pt idx="95">
                        <c:v>-4.3273944623699503E-2</c:v>
                      </c:pt>
                      <c:pt idx="96">
                        <c:v>6.558201071408995E-2</c:v>
                      </c:pt>
                      <c:pt idx="97">
                        <c:v>0.17454580387550087</c:v>
                      </c:pt>
                      <c:pt idx="98">
                        <c:v>0.28355404204778023</c:v>
                      </c:pt>
                      <c:pt idx="99">
                        <c:v>0.39254491479715042</c:v>
                      </c:pt>
                      <c:pt idx="100">
                        <c:v>0.50145833430689579</c:v>
                      </c:pt>
                      <c:pt idx="101">
                        <c:v>0.61023607251931955</c:v>
                      </c:pt>
                      <c:pt idx="102">
                        <c:v>0.71882189450082568</c:v>
                      </c:pt>
                      <c:pt idx="103">
                        <c:v>0.82716168732444273</c:v>
                      </c:pt>
                      <c:pt idx="104">
                        <c:v>0.93520358374209778</c:v>
                      </c:pt>
                      <c:pt idx="105">
                        <c:v>1.0428980798991201</c:v>
                      </c:pt>
                      <c:pt idx="106">
                        <c:v>1.1501981463271889</c:v>
                      </c:pt>
                      <c:pt idx="107">
                        <c:v>1.2570593314387999</c:v>
                      </c:pt>
                      <c:pt idx="108">
                        <c:v>1.3634398567371975</c:v>
                      </c:pt>
                      <c:pt idx="109">
                        <c:v>1.4693007029506413</c:v>
                      </c:pt>
                      <c:pt idx="110">
                        <c:v>1.574605686299408</c:v>
                      </c:pt>
                      <c:pt idx="111">
                        <c:v>1.6793215241082871</c:v>
                      </c:pt>
                      <c:pt idx="112">
                        <c:v>1.7834178889870276</c:v>
                      </c:pt>
                      <c:pt idx="113">
                        <c:v>1.8868674508163734</c:v>
                      </c:pt>
                      <c:pt idx="114">
                        <c:v>1.989645905798374</c:v>
                      </c:pt>
                      <c:pt idx="115">
                        <c:v>2.0917319918570016</c:v>
                      </c:pt>
                      <c:pt idx="116">
                        <c:v>2.1931074897087948</c:v>
                      </c:pt>
                      <c:pt idx="117">
                        <c:v>2.2937572089636311</c:v>
                      </c:pt>
                      <c:pt idx="118">
                        <c:v>2.3936689586630133</c:v>
                      </c:pt>
                      <c:pt idx="119">
                        <c:v>2.4928335017175214</c:v>
                      </c:pt>
                      <c:pt idx="120">
                        <c:v>2.5912444927665472</c:v>
                      </c:pt>
                      <c:pt idx="121">
                        <c:v>2.6888983990519542</c:v>
                      </c:pt>
                      <c:pt idx="122">
                        <c:v>2.7857944039731963</c:v>
                      </c:pt>
                      <c:pt idx="123">
                        <c:v>2.8819342930742091</c:v>
                      </c:pt>
                      <c:pt idx="124">
                        <c:v>2.9773223223023293</c:v>
                      </c:pt>
                      <c:pt idx="125">
                        <c:v>3.0719650684762203</c:v>
                      </c:pt>
                      <c:pt idx="126">
                        <c:v>3.1658712620028533</c:v>
                      </c:pt>
                      <c:pt idx="127">
                        <c:v>3.2590516019929057</c:v>
                      </c:pt>
                      <c:pt idx="128">
                        <c:v>3.3515185540392656</c:v>
                      </c:pt>
                      <c:pt idx="129">
                        <c:v>3.4432861310432723</c:v>
                      </c:pt>
                      <c:pt idx="130">
                        <c:v>3.5343696575985262</c:v>
                      </c:pt>
                      <c:pt idx="131">
                        <c:v>3.6247855185709237</c:v>
                      </c:pt>
                      <c:pt idx="132">
                        <c:v>3.7145508926456841</c:v>
                      </c:pt>
                      <c:pt idx="133">
                        <c:v>3.8036834717466377</c:v>
                      </c:pt>
                      <c:pt idx="134">
                        <c:v>3.892201167369187</c:v>
                      </c:pt>
                      <c:pt idx="135">
                        <c:v>3.9801218050046709</c:v>
                      </c:pt>
                      <c:pt idx="136">
                        <c:v>4.0674628079699184</c:v>
                      </c:pt>
                      <c:pt idx="137">
                        <c:v>4.1542408720902646</c:v>
                      </c:pt>
                      <c:pt idx="138">
                        <c:v>4.2404716328155034</c:v>
                      </c:pt>
                      <c:pt idx="139">
                        <c:v>4.326169326476057</c:v>
                      </c:pt>
                      <c:pt idx="140">
                        <c:v>4.4113464475086186</c:v>
                      </c:pt>
                      <c:pt idx="141">
                        <c:v>4.4960134035964225</c:v>
                      </c:pt>
                      <c:pt idx="142">
                        <c:v>4.5801781707768452</c:v>
                      </c:pt>
                      <c:pt idx="143">
                        <c:v>4.6638459506677608</c:v>
                      </c:pt>
                      <c:pt idx="144">
                        <c:v>4.747018832052464</c:v>
                      </c:pt>
                      <c:pt idx="145">
                        <c:v>4.8296954591387617</c:v>
                      </c:pt>
                      <c:pt idx="146">
                        <c:v>4.9118707088718256</c:v>
                      </c:pt>
                      <c:pt idx="147">
                        <c:v>4.9935353797291855</c:v>
                      </c:pt>
                      <c:pt idx="148">
                        <c:v>5.0746758944599257</c:v>
                      </c:pt>
                      <c:pt idx="149">
                        <c:v>5.1552740192475213</c:v>
                      </c:pt>
                      <c:pt idx="150">
                        <c:v>5.2353066017756982</c:v>
                      </c:pt>
                      <c:pt idx="151">
                        <c:v>5.3147453306577317</c:v>
                      </c:pt>
                      <c:pt idx="152">
                        <c:v>5.3935565186524776</c:v>
                      </c:pt>
                      <c:pt idx="153">
                        <c:v>5.4717009120327003</c:v>
                      </c:pt>
                      <c:pt idx="154">
                        <c:v>5.5491335283938055</c:v>
                      </c:pt>
                      <c:pt idx="155">
                        <c:v>5.6258035250928886</c:v>
                      </c:pt>
                      <c:pt idx="156">
                        <c:v>5.7016541003893568</c:v>
                      </c:pt>
                      <c:pt idx="157">
                        <c:v>5.7766224292184374</c:v>
                      </c:pt>
                      <c:pt idx="158">
                        <c:v>5.8506396353692853</c:v>
                      </c:pt>
                      <c:pt idx="159">
                        <c:v>5.9236308016592414</c:v>
                      </c:pt>
                      <c:pt idx="160">
                        <c:v>5.9955150194959685</c:v>
                      </c:pt>
                      <c:pt idx="161">
                        <c:v>6.0662054790015247</c:v>
                      </c:pt>
                      <c:pt idx="162">
                        <c:v>6.1356096006362684</c:v>
                      </c:pt>
                      <c:pt idx="163">
                        <c:v>6.2036292090085077</c:v>
                      </c:pt>
                      <c:pt idx="164">
                        <c:v>6.2701607492886922</c:v>
                      </c:pt>
                      <c:pt idx="165">
                        <c:v>6.3350955463666239</c:v>
                      </c:pt>
                      <c:pt idx="166">
                        <c:v>6.3983201065980406</c:v>
                      </c:pt>
                      <c:pt idx="167">
                        <c:v>6.4597164616857192</c:v>
                      </c:pt>
                      <c:pt idx="168">
                        <c:v>6.5191625539317348</c:v>
                      </c:pt>
                      <c:pt idx="169">
                        <c:v>6.5765326617833395</c:v>
                      </c:pt>
                      <c:pt idx="170">
                        <c:v>6.6316978642793138</c:v>
                      </c:pt>
                      <c:pt idx="171">
                        <c:v>6.6845265426871761</c:v>
                      </c:pt>
                      <c:pt idx="172">
                        <c:v>6.7348849173084107</c:v>
                      </c:pt>
                      <c:pt idx="173">
                        <c:v>6.7826376171208498</c:v>
                      </c:pt>
                      <c:pt idx="174">
                        <c:v>6.8276482796281517</c:v>
                      </c:pt>
                      <c:pt idx="175">
                        <c:v>6.8697801779972014</c:v>
                      </c:pt>
                      <c:pt idx="176">
                        <c:v>6.9088968722902209</c:v>
                      </c:pt>
                      <c:pt idx="177">
                        <c:v>6.9448628813403825</c:v>
                      </c:pt>
                      <c:pt idx="178">
                        <c:v>6.9775443715809393</c:v>
                      </c:pt>
                      <c:pt idx="179">
                        <c:v>7.0068098589215264</c:v>
                      </c:pt>
                      <c:pt idx="180">
                        <c:v>7.0325309195736345</c:v>
                      </c:pt>
                      <c:pt idx="181">
                        <c:v>7.0545829055612135</c:v>
                      </c:pt>
                      <c:pt idx="182">
                        <c:v>7.0728456605167587</c:v>
                      </c:pt>
                      <c:pt idx="183">
                        <c:v>7.0872042312576848</c:v>
                      </c:pt>
                      <c:pt idx="184">
                        <c:v>7.0975495705645741</c:v>
                      </c:pt>
                      <c:pt idx="185">
                        <c:v>7.1037792265444377</c:v>
                      </c:pt>
                      <c:pt idx="186">
                        <c:v>7.1057980139583536</c:v>
                      </c:pt>
                      <c:pt idx="187">
                        <c:v>7.103518662924829</c:v>
                      </c:pt>
                      <c:pt idx="188">
                        <c:v>7.0968624404791791</c:v>
                      </c:pt>
                      <c:pt idx="189">
                        <c:v>7.085759740574912</c:v>
                      </c:pt>
                      <c:pt idx="190">
                        <c:v>7.0701506382543986</c:v>
                      </c:pt>
                      <c:pt idx="191">
                        <c:v>7.0499854038947181</c:v>
                      </c:pt>
                      <c:pt idx="192">
                        <c:v>7.025224973647445</c:v>
                      </c:pt>
                      <c:pt idx="193">
                        <c:v>6.9958413724379778</c:v>
                      </c:pt>
                      <c:pt idx="194">
                        <c:v>6.9618180861696874</c:v>
                      </c:pt>
                      <c:pt idx="195">
                        <c:v>6.9231503800880141</c:v>
                      </c:pt>
                      <c:pt idx="196">
                        <c:v>6.8798455605974134</c:v>
                      </c:pt>
                      <c:pt idx="197">
                        <c:v>6.8319231781881724</c:v>
                      </c:pt>
                      <c:pt idx="198">
                        <c:v>6.7794151695166516</c:v>
                      </c:pt>
                      <c:pt idx="199">
                        <c:v>6.7223659370888242</c:v>
                      </c:pt>
                      <c:pt idx="200">
                        <c:v>6.6608323654200969</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xmlns:c15="http://schemas.microsoft.com/office/drawing/2012/chart">
                  <c:ext xmlns:c16="http://schemas.microsoft.com/office/drawing/2014/chart" uri="{C3380CC4-5D6E-409C-BE32-E72D297353CC}">
                    <c16:uniqueId val="{00000000-9E4D-4D4A-B606-66E0B1EFE869}"/>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7000"/>
          <c:min val="15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majorUnit val="100"/>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6.2774319920239102E-2"/>
          <c:w val="0.829232785182212"/>
          <c:h val="0.89582268166688317"/>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HedgeBedarf!$C$5:$C$205</c:f>
              <c:numCache>
                <c:formatCode>0.0</c:formatCode>
                <c:ptCount val="201"/>
                <c:pt idx="0">
                  <c:v>-2.8184087674681058</c:v>
                </c:pt>
                <c:pt idx="1">
                  <c:v>-2.8743416055838336</c:v>
                </c:pt>
                <c:pt idx="2">
                  <c:v>-2.9297479338887165</c:v>
                </c:pt>
                <c:pt idx="3">
                  <c:v>-2.9845580901805042</c:v>
                </c:pt>
                <c:pt idx="4">
                  <c:v>-3.0387020767835442</c:v>
                </c:pt>
                <c:pt idx="5">
                  <c:v>-3.0921096782560662</c:v>
                </c:pt>
                <c:pt idx="6">
                  <c:v>-3.1447105794584154</c:v>
                </c:pt>
                <c:pt idx="7">
                  <c:v>-3.1964344836326144</c:v>
                </c:pt>
                <c:pt idx="8">
                  <c:v>-3.2472112301516236</c:v>
                </c:pt>
                <c:pt idx="9">
                  <c:v>-3.2969709116057007</c:v>
                </c:pt>
                <c:pt idx="10">
                  <c:v>-3.3456439899048114</c:v>
                </c:pt>
                <c:pt idx="11">
                  <c:v>-3.3931614110884163</c:v>
                </c:pt>
                <c:pt idx="12">
                  <c:v>-3.4394547185483457</c:v>
                </c:pt>
                <c:pt idx="13">
                  <c:v>-3.4844561643859189</c:v>
                </c:pt>
                <c:pt idx="14">
                  <c:v>-3.5280988186410416</c:v>
                </c:pt>
                <c:pt idx="15">
                  <c:v>-3.5703166761488427</c:v>
                </c:pt>
                <c:pt idx="16">
                  <c:v>-3.6110447607977938</c:v>
                </c:pt>
                <c:pt idx="17">
                  <c:v>-3.6502192269825091</c:v>
                </c:pt>
                <c:pt idx="18">
                  <c:v>-3.6877774580641898</c:v>
                </c:pt>
                <c:pt idx="19">
                  <c:v>-3.7236581616715907</c:v>
                </c:pt>
                <c:pt idx="20">
                  <c:v>-3.7578014616957742</c:v>
                </c:pt>
                <c:pt idx="21">
                  <c:v>-3.7901489868518898</c:v>
                </c:pt>
                <c:pt idx="22">
                  <c:v>-3.820643955701521</c:v>
                </c:pt>
                <c:pt idx="23">
                  <c:v>-3.8492312580484755</c:v>
                </c:pt>
                <c:pt idx="24">
                  <c:v>-3.8758575326403455</c:v>
                </c:pt>
                <c:pt idx="25">
                  <c:v>-3.90047124112666</c:v>
                </c:pt>
                <c:pt idx="26">
                  <c:v>-3.923022738241877</c:v>
                </c:pt>
                <c:pt idx="27">
                  <c:v>-3.9434643381988446</c:v>
                </c:pt>
                <c:pt idx="28">
                  <c:v>-3.9617503772934275</c:v>
                </c:pt>
                <c:pt idx="29">
                  <c:v>-3.977837272736326</c:v>
                </c:pt>
                <c:pt idx="30">
                  <c:v>-3.9916835777408548</c:v>
                </c:pt>
                <c:pt idx="31">
                  <c:v>-4.0032500329080767</c:v>
                </c:pt>
                <c:pt idx="32">
                  <c:v>-4.0124996139608138</c:v>
                </c:pt>
                <c:pt idx="33">
                  <c:v>-4.0193975758878615</c:v>
                </c:pt>
                <c:pt idx="34">
                  <c:v>-4.0239114935669242</c:v>
                </c:pt>
                <c:pt idx="35">
                  <c:v>-4.0260112989415804</c:v>
                </c:pt>
                <c:pt idx="36">
                  <c:v>-4.0256693148319034</c:v>
                </c:pt>
                <c:pt idx="37">
                  <c:v>-4.0228602854620643</c:v>
                </c:pt>
                <c:pt idx="38">
                  <c:v>-4.0175614037896317</c:v>
                </c:pt>
                <c:pt idx="39">
                  <c:v>-4.0097523357221352</c:v>
                </c:pt>
                <c:pt idx="40">
                  <c:v>-3.9994152413048623</c:v>
                </c:pt>
                <c:pt idx="41">
                  <c:v>-3.9865347929622468</c:v>
                </c:pt>
                <c:pt idx="42">
                  <c:v>-3.9710981908709324</c:v>
                </c:pt>
                <c:pt idx="43">
                  <c:v>-3.9530951755383823</c:v>
                </c:pt>
                <c:pt idx="44">
                  <c:v>-3.9325180376547935</c:v>
                </c:pt>
                <c:pt idx="45">
                  <c:v>-3.9093616252794492</c:v>
                </c:pt>
                <c:pt idx="46">
                  <c:v>-3.8836233484148326</c:v>
                </c:pt>
                <c:pt idx="47">
                  <c:v>-3.8553031810136495</c:v>
                </c:pt>
                <c:pt idx="48">
                  <c:v>-3.8244036604545935</c:v>
                </c:pt>
                <c:pt idx="49">
                  <c:v>-3.7909298845134147</c:v>
                </c:pt>
                <c:pt idx="50">
                  <c:v>-3.7548895058456626</c:v>
                </c:pt>
                <c:pt idx="51">
                  <c:v>-3.7162927239875252</c:v>
                </c:pt>
                <c:pt idx="52">
                  <c:v>-3.6751522748705465</c:v>
                </c:pt>
                <c:pt idx="53">
                  <c:v>-3.631483417836026</c:v>
                </c:pt>
                <c:pt idx="54">
                  <c:v>-3.5853039201242867</c:v>
                </c:pt>
                <c:pt idx="55">
                  <c:v>-3.5366340388043396</c:v>
                </c:pt>
                <c:pt idx="56">
                  <c:v>-3.4854965000994689</c:v>
                </c:pt>
                <c:pt idx="57">
                  <c:v>-3.4319164760554548</c:v>
                </c:pt>
                <c:pt idx="58">
                  <c:v>-3.3759215584891664</c:v>
                </c:pt>
                <c:pt idx="59">
                  <c:v>-3.3175417301475609</c:v>
                </c:pt>
                <c:pt idx="60">
                  <c:v>-3.256809332999838</c:v>
                </c:pt>
                <c:pt idx="61">
                  <c:v>-3.1937590335792638</c:v>
                </c:pt>
                <c:pt idx="62">
                  <c:v>-3.1284277852856612</c:v>
                </c:pt>
                <c:pt idx="63">
                  <c:v>-3.0608547875555376</c:v>
                </c:pt>
                <c:pt idx="64">
                  <c:v>-2.9910814418032601</c:v>
                </c:pt>
                <c:pt idx="65">
                  <c:v>-2.9191513040348767</c:v>
                </c:pt>
                <c:pt idx="66">
                  <c:v>-2.8451100340352591</c:v>
                </c:pt>
                <c:pt idx="67">
                  <c:v>-2.7690053410297515</c:v>
                </c:pt>
                <c:pt idx="68">
                  <c:v>-2.6908869257232158</c:v>
                </c:pt>
                <c:pt idx="69">
                  <c:v>-2.6108064186227269</c:v>
                </c:pt>
                <c:pt idx="70">
                  <c:v>-2.5288173145544826</c:v>
                </c:pt>
                <c:pt idx="71">
                  <c:v>-2.4449749032917745</c:v>
                </c:pt>
                <c:pt idx="72">
                  <c:v>-2.3593361962181727</c:v>
                </c:pt>
                <c:pt idx="73">
                  <c:v>-2.2719598489591379</c:v>
                </c:pt>
                <c:pt idx="74">
                  <c:v>-2.182906079925675</c:v>
                </c:pt>
                <c:pt idx="75">
                  <c:v>-2.0922365847256899</c:v>
                </c:pt>
                <c:pt idx="76">
                  <c:v>-2.0000144464121177</c:v>
                </c:pt>
                <c:pt idx="77">
                  <c:v>-1.906304041551909</c:v>
                </c:pt>
                <c:pt idx="78">
                  <c:v>-1.8111709421164406</c:v>
                </c:pt>
                <c:pt idx="79">
                  <c:v>-1.7146818132119053</c:v>
                </c:pt>
                <c:pt idx="80">
                  <c:v>-1.6169043066875461</c:v>
                </c:pt>
                <c:pt idx="81">
                  <c:v>-1.5179069506807357</c:v>
                </c:pt>
                <c:pt idx="82">
                  <c:v>-1.4177590351798002</c:v>
                </c:pt>
                <c:pt idx="83">
                  <c:v>-1.3165304937095126</c:v>
                </c:pt>
                <c:pt idx="84">
                  <c:v>-1.2142917812687994</c:v>
                </c:pt>
                <c:pt idx="85">
                  <c:v>-1.1111137486767169</c:v>
                </c:pt>
                <c:pt idx="86">
                  <c:v>-1.0070675135098366</c:v>
                </c:pt>
                <c:pt idx="87">
                  <c:v>-0.90222432784306295</c:v>
                </c:pt>
                <c:pt idx="88">
                  <c:v>-0.79665544303511771</c:v>
                </c:pt>
                <c:pt idx="89">
                  <c:v>-0.69043197183063043</c:v>
                </c:pt>
                <c:pt idx="90">
                  <c:v>-0.58362474808195375</c:v>
                </c:pt>
                <c:pt idx="91">
                  <c:v>-0.47630418442586508</c:v>
                </c:pt>
                <c:pt idx="92">
                  <c:v>-0.36854012828275906</c:v>
                </c:pt>
                <c:pt idx="93">
                  <c:v>-0.26040171657902283</c:v>
                </c:pt>
                <c:pt idx="94">
                  <c:v>-0.15195722962614469</c:v>
                </c:pt>
                <c:pt idx="95">
                  <c:v>-4.3273944623699503E-2</c:v>
                </c:pt>
                <c:pt idx="96">
                  <c:v>6.558201071408995E-2</c:v>
                </c:pt>
                <c:pt idx="97">
                  <c:v>0.17454580387550087</c:v>
                </c:pt>
                <c:pt idx="98">
                  <c:v>0.28355404204778023</c:v>
                </c:pt>
                <c:pt idx="99">
                  <c:v>0.39254491479715042</c:v>
                </c:pt>
                <c:pt idx="100">
                  <c:v>0.50145833430689579</c:v>
                </c:pt>
                <c:pt idx="101">
                  <c:v>0.61023607251931955</c:v>
                </c:pt>
                <c:pt idx="102">
                  <c:v>0.71882189450082568</c:v>
                </c:pt>
                <c:pt idx="103">
                  <c:v>0.82716168732444273</c:v>
                </c:pt>
                <c:pt idx="104">
                  <c:v>0.93520358374209778</c:v>
                </c:pt>
                <c:pt idx="105">
                  <c:v>1.0428980798991201</c:v>
                </c:pt>
                <c:pt idx="106">
                  <c:v>1.1501981463271889</c:v>
                </c:pt>
                <c:pt idx="107">
                  <c:v>1.2570593314387999</c:v>
                </c:pt>
                <c:pt idx="108">
                  <c:v>1.3634398567371975</c:v>
                </c:pt>
                <c:pt idx="109">
                  <c:v>1.4693007029506413</c:v>
                </c:pt>
                <c:pt idx="110">
                  <c:v>1.574605686299408</c:v>
                </c:pt>
                <c:pt idx="111">
                  <c:v>1.6793215241082871</c:v>
                </c:pt>
                <c:pt idx="112">
                  <c:v>1.7834178889870276</c:v>
                </c:pt>
                <c:pt idx="113">
                  <c:v>1.8868674508163734</c:v>
                </c:pt>
                <c:pt idx="114">
                  <c:v>1.989645905798374</c:v>
                </c:pt>
                <c:pt idx="115">
                  <c:v>2.0917319918570016</c:v>
                </c:pt>
                <c:pt idx="116">
                  <c:v>2.1931074897087948</c:v>
                </c:pt>
                <c:pt idx="117">
                  <c:v>2.2937572089636311</c:v>
                </c:pt>
                <c:pt idx="118">
                  <c:v>2.3936689586630133</c:v>
                </c:pt>
                <c:pt idx="119">
                  <c:v>2.4928335017175214</c:v>
                </c:pt>
                <c:pt idx="120">
                  <c:v>2.5912444927665472</c:v>
                </c:pt>
                <c:pt idx="121">
                  <c:v>2.6888983990519542</c:v>
                </c:pt>
                <c:pt idx="122">
                  <c:v>2.7857944039731963</c:v>
                </c:pt>
                <c:pt idx="123">
                  <c:v>2.8819342930742091</c:v>
                </c:pt>
                <c:pt idx="124">
                  <c:v>2.9773223223023293</c:v>
                </c:pt>
                <c:pt idx="125">
                  <c:v>3.0719650684762203</c:v>
                </c:pt>
                <c:pt idx="126">
                  <c:v>3.1658712620028533</c:v>
                </c:pt>
                <c:pt idx="127">
                  <c:v>3.2590516019929057</c:v>
                </c:pt>
                <c:pt idx="128">
                  <c:v>3.3515185540392656</c:v>
                </c:pt>
                <c:pt idx="129">
                  <c:v>3.4432861310432723</c:v>
                </c:pt>
                <c:pt idx="130">
                  <c:v>3.5343696575985262</c:v>
                </c:pt>
                <c:pt idx="131">
                  <c:v>3.6247855185709237</c:v>
                </c:pt>
                <c:pt idx="132">
                  <c:v>3.7145508926456841</c:v>
                </c:pt>
                <c:pt idx="133">
                  <c:v>3.8036834717466377</c:v>
                </c:pt>
                <c:pt idx="134">
                  <c:v>3.892201167369187</c:v>
                </c:pt>
                <c:pt idx="135">
                  <c:v>3.9801218050046709</c:v>
                </c:pt>
                <c:pt idx="136">
                  <c:v>4.0674628079699184</c:v>
                </c:pt>
                <c:pt idx="137">
                  <c:v>4.1542408720902646</c:v>
                </c:pt>
                <c:pt idx="138">
                  <c:v>4.2404716328155034</c:v>
                </c:pt>
                <c:pt idx="139">
                  <c:v>4.326169326476057</c:v>
                </c:pt>
                <c:pt idx="140">
                  <c:v>4.4113464475086186</c:v>
                </c:pt>
                <c:pt idx="141">
                  <c:v>4.4960134035964225</c:v>
                </c:pt>
                <c:pt idx="142">
                  <c:v>4.5801781707768452</c:v>
                </c:pt>
                <c:pt idx="143">
                  <c:v>4.6638459506677608</c:v>
                </c:pt>
                <c:pt idx="144">
                  <c:v>4.747018832052464</c:v>
                </c:pt>
                <c:pt idx="145">
                  <c:v>4.8296954591387617</c:v>
                </c:pt>
                <c:pt idx="146">
                  <c:v>4.9118707088718256</c:v>
                </c:pt>
                <c:pt idx="147">
                  <c:v>4.9935353797291855</c:v>
                </c:pt>
                <c:pt idx="148">
                  <c:v>5.0746758944599257</c:v>
                </c:pt>
                <c:pt idx="149">
                  <c:v>5.1552740192475213</c:v>
                </c:pt>
                <c:pt idx="150">
                  <c:v>5.2353066017756982</c:v>
                </c:pt>
                <c:pt idx="151">
                  <c:v>5.3147453306577317</c:v>
                </c:pt>
                <c:pt idx="152">
                  <c:v>5.3935565186524776</c:v>
                </c:pt>
                <c:pt idx="153">
                  <c:v>5.4717009120327003</c:v>
                </c:pt>
                <c:pt idx="154">
                  <c:v>5.5491335283938055</c:v>
                </c:pt>
                <c:pt idx="155">
                  <c:v>5.6258035250928886</c:v>
                </c:pt>
                <c:pt idx="156">
                  <c:v>5.7016541003893568</c:v>
                </c:pt>
                <c:pt idx="157">
                  <c:v>5.7766224292184374</c:v>
                </c:pt>
                <c:pt idx="158">
                  <c:v>5.8506396353692853</c:v>
                </c:pt>
                <c:pt idx="159">
                  <c:v>5.9236308016592414</c:v>
                </c:pt>
                <c:pt idx="160">
                  <c:v>5.9955150194959685</c:v>
                </c:pt>
                <c:pt idx="161">
                  <c:v>6.0662054790015247</c:v>
                </c:pt>
                <c:pt idx="162">
                  <c:v>6.1356096006362684</c:v>
                </c:pt>
                <c:pt idx="163">
                  <c:v>6.2036292090085077</c:v>
                </c:pt>
                <c:pt idx="164">
                  <c:v>6.2701607492886922</c:v>
                </c:pt>
                <c:pt idx="165">
                  <c:v>6.3350955463666239</c:v>
                </c:pt>
                <c:pt idx="166">
                  <c:v>6.3983201065980406</c:v>
                </c:pt>
                <c:pt idx="167">
                  <c:v>6.4597164616857192</c:v>
                </c:pt>
                <c:pt idx="168">
                  <c:v>6.5191625539317348</c:v>
                </c:pt>
                <c:pt idx="169">
                  <c:v>6.5765326617833395</c:v>
                </c:pt>
                <c:pt idx="170">
                  <c:v>6.6316978642793138</c:v>
                </c:pt>
                <c:pt idx="171">
                  <c:v>6.6845265426871761</c:v>
                </c:pt>
                <c:pt idx="172">
                  <c:v>6.7348849173084107</c:v>
                </c:pt>
                <c:pt idx="173">
                  <c:v>6.7826376171208498</c:v>
                </c:pt>
                <c:pt idx="174">
                  <c:v>6.8276482796281517</c:v>
                </c:pt>
                <c:pt idx="175">
                  <c:v>6.8697801779972014</c:v>
                </c:pt>
                <c:pt idx="176">
                  <c:v>6.9088968722902209</c:v>
                </c:pt>
                <c:pt idx="177">
                  <c:v>6.9448628813403825</c:v>
                </c:pt>
                <c:pt idx="178">
                  <c:v>6.9775443715809393</c:v>
                </c:pt>
                <c:pt idx="179">
                  <c:v>7.0068098589215264</c:v>
                </c:pt>
                <c:pt idx="180">
                  <c:v>7.0325309195736345</c:v>
                </c:pt>
                <c:pt idx="181">
                  <c:v>7.0545829055612135</c:v>
                </c:pt>
                <c:pt idx="182">
                  <c:v>7.0728456605167587</c:v>
                </c:pt>
                <c:pt idx="183">
                  <c:v>7.0872042312576848</c:v>
                </c:pt>
                <c:pt idx="184">
                  <c:v>7.0975495705645741</c:v>
                </c:pt>
                <c:pt idx="185">
                  <c:v>7.1037792265444377</c:v>
                </c:pt>
                <c:pt idx="186">
                  <c:v>7.1057980139583536</c:v>
                </c:pt>
                <c:pt idx="187">
                  <c:v>7.103518662924829</c:v>
                </c:pt>
                <c:pt idx="188">
                  <c:v>7.0968624404791791</c:v>
                </c:pt>
                <c:pt idx="189">
                  <c:v>7.085759740574912</c:v>
                </c:pt>
                <c:pt idx="190">
                  <c:v>7.0701506382543986</c:v>
                </c:pt>
                <c:pt idx="191">
                  <c:v>7.0499854038947181</c:v>
                </c:pt>
                <c:pt idx="192">
                  <c:v>7.025224973647445</c:v>
                </c:pt>
                <c:pt idx="193">
                  <c:v>6.9958413724379778</c:v>
                </c:pt>
                <c:pt idx="194">
                  <c:v>6.9618180861696874</c:v>
                </c:pt>
                <c:pt idx="195">
                  <c:v>6.9231503800880141</c:v>
                </c:pt>
                <c:pt idx="196">
                  <c:v>6.8798455605974134</c:v>
                </c:pt>
                <c:pt idx="197">
                  <c:v>6.8319231781881724</c:v>
                </c:pt>
                <c:pt idx="198">
                  <c:v>6.7794151695166516</c:v>
                </c:pt>
                <c:pt idx="199">
                  <c:v>6.7223659370888242</c:v>
                </c:pt>
                <c:pt idx="200">
                  <c:v>6.6608323654200969</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D73F-47FD-B79B-E0B1E1625E15}"/>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4.0860059819102528</c:v>
                </c:pt>
              </c:numCache>
            </c:numRef>
          </c:xVal>
          <c:yVal>
            <c:numRef>
              <c:f>Ueberhaenge!$X$4</c:f>
              <c:numCache>
                <c:formatCode>#,##0.00</c:formatCode>
                <c:ptCount val="1"/>
                <c:pt idx="0">
                  <c:v>15683</c:v>
                </c:pt>
              </c:numCache>
            </c:numRef>
          </c:yVal>
          <c:smooth val="0"/>
          <c:extLst>
            <c:ext xmlns:c16="http://schemas.microsoft.com/office/drawing/2014/chart" uri="{C3380CC4-5D6E-409C-BE32-E72D297353CC}">
              <c16:uniqueId val="{00000001-D73F-47FD-B79B-E0B1E1625E15}"/>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D73F-47FD-B79B-E0B1E1625E15}"/>
                  </c:ext>
                </c:extLst>
              </c15:ser>
            </c15:filteredScatterSeries>
          </c:ext>
        </c:extLst>
      </c:scatterChart>
      <c:valAx>
        <c:axId val="1294953968"/>
        <c:scaling>
          <c:orientation val="minMax"/>
          <c:max val="50"/>
          <c:min val="-100"/>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6200"/>
          <c:min val="152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869126288291975E-2"/>
          <c:y val="1.9308797854012742E-2"/>
          <c:w val="0.82048584352487852"/>
          <c:h val="0.93928817047648783"/>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HedgeBedarf!$C$5:$C$205</c:f>
              <c:numCache>
                <c:formatCode>0.0</c:formatCode>
                <c:ptCount val="201"/>
                <c:pt idx="0">
                  <c:v>-2.8184087674681058</c:v>
                </c:pt>
                <c:pt idx="1">
                  <c:v>-2.8743416055838336</c:v>
                </c:pt>
                <c:pt idx="2">
                  <c:v>-2.9297479338887165</c:v>
                </c:pt>
                <c:pt idx="3">
                  <c:v>-2.9845580901805042</c:v>
                </c:pt>
                <c:pt idx="4">
                  <c:v>-3.0387020767835442</c:v>
                </c:pt>
                <c:pt idx="5">
                  <c:v>-3.0921096782560662</c:v>
                </c:pt>
                <c:pt idx="6">
                  <c:v>-3.1447105794584154</c:v>
                </c:pt>
                <c:pt idx="7">
                  <c:v>-3.1964344836326144</c:v>
                </c:pt>
                <c:pt idx="8">
                  <c:v>-3.2472112301516236</c:v>
                </c:pt>
                <c:pt idx="9">
                  <c:v>-3.2969709116057007</c:v>
                </c:pt>
                <c:pt idx="10">
                  <c:v>-3.3456439899048114</c:v>
                </c:pt>
                <c:pt idx="11">
                  <c:v>-3.3931614110884163</c:v>
                </c:pt>
                <c:pt idx="12">
                  <c:v>-3.4394547185483457</c:v>
                </c:pt>
                <c:pt idx="13">
                  <c:v>-3.4844561643859189</c:v>
                </c:pt>
                <c:pt idx="14">
                  <c:v>-3.5280988186410416</c:v>
                </c:pt>
                <c:pt idx="15">
                  <c:v>-3.5703166761488427</c:v>
                </c:pt>
                <c:pt idx="16">
                  <c:v>-3.6110447607977938</c:v>
                </c:pt>
                <c:pt idx="17">
                  <c:v>-3.6502192269825091</c:v>
                </c:pt>
                <c:pt idx="18">
                  <c:v>-3.6877774580641898</c:v>
                </c:pt>
                <c:pt idx="19">
                  <c:v>-3.7236581616715907</c:v>
                </c:pt>
                <c:pt idx="20">
                  <c:v>-3.7578014616957742</c:v>
                </c:pt>
                <c:pt idx="21">
                  <c:v>-3.7901489868518898</c:v>
                </c:pt>
                <c:pt idx="22">
                  <c:v>-3.820643955701521</c:v>
                </c:pt>
                <c:pt idx="23">
                  <c:v>-3.8492312580484755</c:v>
                </c:pt>
                <c:pt idx="24">
                  <c:v>-3.8758575326403455</c:v>
                </c:pt>
                <c:pt idx="25">
                  <c:v>-3.90047124112666</c:v>
                </c:pt>
                <c:pt idx="26">
                  <c:v>-3.923022738241877</c:v>
                </c:pt>
                <c:pt idx="27">
                  <c:v>-3.9434643381988446</c:v>
                </c:pt>
                <c:pt idx="28">
                  <c:v>-3.9617503772934275</c:v>
                </c:pt>
                <c:pt idx="29">
                  <c:v>-3.977837272736326</c:v>
                </c:pt>
                <c:pt idx="30">
                  <c:v>-3.9916835777408548</c:v>
                </c:pt>
                <c:pt idx="31">
                  <c:v>-4.0032500329080767</c:v>
                </c:pt>
                <c:pt idx="32">
                  <c:v>-4.0124996139608138</c:v>
                </c:pt>
                <c:pt idx="33">
                  <c:v>-4.0193975758878615</c:v>
                </c:pt>
                <c:pt idx="34">
                  <c:v>-4.0239114935669242</c:v>
                </c:pt>
                <c:pt idx="35">
                  <c:v>-4.0260112989415804</c:v>
                </c:pt>
                <c:pt idx="36">
                  <c:v>-4.0256693148319034</c:v>
                </c:pt>
                <c:pt idx="37">
                  <c:v>-4.0228602854620643</c:v>
                </c:pt>
                <c:pt idx="38">
                  <c:v>-4.0175614037896317</c:v>
                </c:pt>
                <c:pt idx="39">
                  <c:v>-4.0097523357221352</c:v>
                </c:pt>
                <c:pt idx="40">
                  <c:v>-3.9994152413048623</c:v>
                </c:pt>
                <c:pt idx="41">
                  <c:v>-3.9865347929622468</c:v>
                </c:pt>
                <c:pt idx="42">
                  <c:v>-3.9710981908709324</c:v>
                </c:pt>
                <c:pt idx="43">
                  <c:v>-3.9530951755383823</c:v>
                </c:pt>
                <c:pt idx="44">
                  <c:v>-3.9325180376547935</c:v>
                </c:pt>
                <c:pt idx="45">
                  <c:v>-3.9093616252794492</c:v>
                </c:pt>
                <c:pt idx="46">
                  <c:v>-3.8836233484148326</c:v>
                </c:pt>
                <c:pt idx="47">
                  <c:v>-3.8553031810136495</c:v>
                </c:pt>
                <c:pt idx="48">
                  <c:v>-3.8244036604545935</c:v>
                </c:pt>
                <c:pt idx="49">
                  <c:v>-3.7909298845134147</c:v>
                </c:pt>
                <c:pt idx="50">
                  <c:v>-3.7548895058456626</c:v>
                </c:pt>
                <c:pt idx="51">
                  <c:v>-3.7162927239875252</c:v>
                </c:pt>
                <c:pt idx="52">
                  <c:v>-3.6751522748705465</c:v>
                </c:pt>
                <c:pt idx="53">
                  <c:v>-3.631483417836026</c:v>
                </c:pt>
                <c:pt idx="54">
                  <c:v>-3.5853039201242867</c:v>
                </c:pt>
                <c:pt idx="55">
                  <c:v>-3.5366340388043396</c:v>
                </c:pt>
                <c:pt idx="56">
                  <c:v>-3.4854965000994689</c:v>
                </c:pt>
                <c:pt idx="57">
                  <c:v>-3.4319164760554548</c:v>
                </c:pt>
                <c:pt idx="58">
                  <c:v>-3.3759215584891664</c:v>
                </c:pt>
                <c:pt idx="59">
                  <c:v>-3.3175417301475609</c:v>
                </c:pt>
                <c:pt idx="60">
                  <c:v>-3.256809332999838</c:v>
                </c:pt>
                <c:pt idx="61">
                  <c:v>-3.1937590335792638</c:v>
                </c:pt>
                <c:pt idx="62">
                  <c:v>-3.1284277852856612</c:v>
                </c:pt>
                <c:pt idx="63">
                  <c:v>-3.0608547875555376</c:v>
                </c:pt>
                <c:pt idx="64">
                  <c:v>-2.9910814418032601</c:v>
                </c:pt>
                <c:pt idx="65">
                  <c:v>-2.9191513040348767</c:v>
                </c:pt>
                <c:pt idx="66">
                  <c:v>-2.8451100340352591</c:v>
                </c:pt>
                <c:pt idx="67">
                  <c:v>-2.7690053410297515</c:v>
                </c:pt>
                <c:pt idx="68">
                  <c:v>-2.6908869257232158</c:v>
                </c:pt>
                <c:pt idx="69">
                  <c:v>-2.6108064186227269</c:v>
                </c:pt>
                <c:pt idx="70">
                  <c:v>-2.5288173145544826</c:v>
                </c:pt>
                <c:pt idx="71">
                  <c:v>-2.4449749032917745</c:v>
                </c:pt>
                <c:pt idx="72">
                  <c:v>-2.3593361962181727</c:v>
                </c:pt>
                <c:pt idx="73">
                  <c:v>-2.2719598489591379</c:v>
                </c:pt>
                <c:pt idx="74">
                  <c:v>-2.182906079925675</c:v>
                </c:pt>
                <c:pt idx="75">
                  <c:v>-2.0922365847256899</c:v>
                </c:pt>
                <c:pt idx="76">
                  <c:v>-2.0000144464121177</c:v>
                </c:pt>
                <c:pt idx="77">
                  <c:v>-1.906304041551909</c:v>
                </c:pt>
                <c:pt idx="78">
                  <c:v>-1.8111709421164406</c:v>
                </c:pt>
                <c:pt idx="79">
                  <c:v>-1.7146818132119053</c:v>
                </c:pt>
                <c:pt idx="80">
                  <c:v>-1.6169043066875461</c:v>
                </c:pt>
                <c:pt idx="81">
                  <c:v>-1.5179069506807357</c:v>
                </c:pt>
                <c:pt idx="82">
                  <c:v>-1.4177590351798002</c:v>
                </c:pt>
                <c:pt idx="83">
                  <c:v>-1.3165304937095126</c:v>
                </c:pt>
                <c:pt idx="84">
                  <c:v>-1.2142917812687994</c:v>
                </c:pt>
                <c:pt idx="85">
                  <c:v>-1.1111137486767169</c:v>
                </c:pt>
                <c:pt idx="86">
                  <c:v>-1.0070675135098366</c:v>
                </c:pt>
                <c:pt idx="87">
                  <c:v>-0.90222432784306295</c:v>
                </c:pt>
                <c:pt idx="88">
                  <c:v>-0.79665544303511771</c:v>
                </c:pt>
                <c:pt idx="89">
                  <c:v>-0.69043197183063043</c:v>
                </c:pt>
                <c:pt idx="90">
                  <c:v>-0.58362474808195375</c:v>
                </c:pt>
                <c:pt idx="91">
                  <c:v>-0.47630418442586508</c:v>
                </c:pt>
                <c:pt idx="92">
                  <c:v>-0.36854012828275906</c:v>
                </c:pt>
                <c:pt idx="93">
                  <c:v>-0.26040171657902283</c:v>
                </c:pt>
                <c:pt idx="94">
                  <c:v>-0.15195722962614469</c:v>
                </c:pt>
                <c:pt idx="95">
                  <c:v>-4.3273944623699503E-2</c:v>
                </c:pt>
                <c:pt idx="96">
                  <c:v>6.558201071408995E-2</c:v>
                </c:pt>
                <c:pt idx="97">
                  <c:v>0.17454580387550087</c:v>
                </c:pt>
                <c:pt idx="98">
                  <c:v>0.28355404204778023</c:v>
                </c:pt>
                <c:pt idx="99">
                  <c:v>0.39254491479715042</c:v>
                </c:pt>
                <c:pt idx="100">
                  <c:v>0.50145833430689579</c:v>
                </c:pt>
                <c:pt idx="101">
                  <c:v>0.61023607251931955</c:v>
                </c:pt>
                <c:pt idx="102">
                  <c:v>0.71882189450082568</c:v>
                </c:pt>
                <c:pt idx="103">
                  <c:v>0.82716168732444273</c:v>
                </c:pt>
                <c:pt idx="104">
                  <c:v>0.93520358374209778</c:v>
                </c:pt>
                <c:pt idx="105">
                  <c:v>1.0428980798991201</c:v>
                </c:pt>
                <c:pt idx="106">
                  <c:v>1.1501981463271889</c:v>
                </c:pt>
                <c:pt idx="107">
                  <c:v>1.2570593314387999</c:v>
                </c:pt>
                <c:pt idx="108">
                  <c:v>1.3634398567371975</c:v>
                </c:pt>
                <c:pt idx="109">
                  <c:v>1.4693007029506413</c:v>
                </c:pt>
                <c:pt idx="110">
                  <c:v>1.574605686299408</c:v>
                </c:pt>
                <c:pt idx="111">
                  <c:v>1.6793215241082871</c:v>
                </c:pt>
                <c:pt idx="112">
                  <c:v>1.7834178889870276</c:v>
                </c:pt>
                <c:pt idx="113">
                  <c:v>1.8868674508163734</c:v>
                </c:pt>
                <c:pt idx="114">
                  <c:v>1.989645905798374</c:v>
                </c:pt>
                <c:pt idx="115">
                  <c:v>2.0917319918570016</c:v>
                </c:pt>
                <c:pt idx="116">
                  <c:v>2.1931074897087948</c:v>
                </c:pt>
                <c:pt idx="117">
                  <c:v>2.2937572089636311</c:v>
                </c:pt>
                <c:pt idx="118">
                  <c:v>2.3936689586630133</c:v>
                </c:pt>
                <c:pt idx="119">
                  <c:v>2.4928335017175214</c:v>
                </c:pt>
                <c:pt idx="120">
                  <c:v>2.5912444927665472</c:v>
                </c:pt>
                <c:pt idx="121">
                  <c:v>2.6888983990519542</c:v>
                </c:pt>
                <c:pt idx="122">
                  <c:v>2.7857944039731963</c:v>
                </c:pt>
                <c:pt idx="123">
                  <c:v>2.8819342930742091</c:v>
                </c:pt>
                <c:pt idx="124">
                  <c:v>2.9773223223023293</c:v>
                </c:pt>
                <c:pt idx="125">
                  <c:v>3.0719650684762203</c:v>
                </c:pt>
                <c:pt idx="126">
                  <c:v>3.1658712620028533</c:v>
                </c:pt>
                <c:pt idx="127">
                  <c:v>3.2590516019929057</c:v>
                </c:pt>
                <c:pt idx="128">
                  <c:v>3.3515185540392656</c:v>
                </c:pt>
                <c:pt idx="129">
                  <c:v>3.4432861310432723</c:v>
                </c:pt>
                <c:pt idx="130">
                  <c:v>3.5343696575985262</c:v>
                </c:pt>
                <c:pt idx="131">
                  <c:v>3.6247855185709237</c:v>
                </c:pt>
                <c:pt idx="132">
                  <c:v>3.7145508926456841</c:v>
                </c:pt>
                <c:pt idx="133">
                  <c:v>3.8036834717466377</c:v>
                </c:pt>
                <c:pt idx="134">
                  <c:v>3.892201167369187</c:v>
                </c:pt>
                <c:pt idx="135">
                  <c:v>3.9801218050046709</c:v>
                </c:pt>
                <c:pt idx="136">
                  <c:v>4.0674628079699184</c:v>
                </c:pt>
                <c:pt idx="137">
                  <c:v>4.1542408720902646</c:v>
                </c:pt>
                <c:pt idx="138">
                  <c:v>4.2404716328155034</c:v>
                </c:pt>
                <c:pt idx="139">
                  <c:v>4.326169326476057</c:v>
                </c:pt>
                <c:pt idx="140">
                  <c:v>4.4113464475086186</c:v>
                </c:pt>
                <c:pt idx="141">
                  <c:v>4.4960134035964225</c:v>
                </c:pt>
                <c:pt idx="142">
                  <c:v>4.5801781707768452</c:v>
                </c:pt>
                <c:pt idx="143">
                  <c:v>4.6638459506677608</c:v>
                </c:pt>
                <c:pt idx="144">
                  <c:v>4.747018832052464</c:v>
                </c:pt>
                <c:pt idx="145">
                  <c:v>4.8296954591387617</c:v>
                </c:pt>
                <c:pt idx="146">
                  <c:v>4.9118707088718256</c:v>
                </c:pt>
                <c:pt idx="147">
                  <c:v>4.9935353797291855</c:v>
                </c:pt>
                <c:pt idx="148">
                  <c:v>5.0746758944599257</c:v>
                </c:pt>
                <c:pt idx="149">
                  <c:v>5.1552740192475213</c:v>
                </c:pt>
                <c:pt idx="150">
                  <c:v>5.2353066017756982</c:v>
                </c:pt>
                <c:pt idx="151">
                  <c:v>5.3147453306577317</c:v>
                </c:pt>
                <c:pt idx="152">
                  <c:v>5.3935565186524776</c:v>
                </c:pt>
                <c:pt idx="153">
                  <c:v>5.4717009120327003</c:v>
                </c:pt>
                <c:pt idx="154">
                  <c:v>5.5491335283938055</c:v>
                </c:pt>
                <c:pt idx="155">
                  <c:v>5.6258035250928886</c:v>
                </c:pt>
                <c:pt idx="156">
                  <c:v>5.7016541003893568</c:v>
                </c:pt>
                <c:pt idx="157">
                  <c:v>5.7766224292184374</c:v>
                </c:pt>
                <c:pt idx="158">
                  <c:v>5.8506396353692853</c:v>
                </c:pt>
                <c:pt idx="159">
                  <c:v>5.9236308016592414</c:v>
                </c:pt>
                <c:pt idx="160">
                  <c:v>5.9955150194959685</c:v>
                </c:pt>
                <c:pt idx="161">
                  <c:v>6.0662054790015247</c:v>
                </c:pt>
                <c:pt idx="162">
                  <c:v>6.1356096006362684</c:v>
                </c:pt>
                <c:pt idx="163">
                  <c:v>6.2036292090085077</c:v>
                </c:pt>
                <c:pt idx="164">
                  <c:v>6.2701607492886922</c:v>
                </c:pt>
                <c:pt idx="165">
                  <c:v>6.3350955463666239</c:v>
                </c:pt>
                <c:pt idx="166">
                  <c:v>6.3983201065980406</c:v>
                </c:pt>
                <c:pt idx="167">
                  <c:v>6.4597164616857192</c:v>
                </c:pt>
                <c:pt idx="168">
                  <c:v>6.5191625539317348</c:v>
                </c:pt>
                <c:pt idx="169">
                  <c:v>6.5765326617833395</c:v>
                </c:pt>
                <c:pt idx="170">
                  <c:v>6.6316978642793138</c:v>
                </c:pt>
                <c:pt idx="171">
                  <c:v>6.6845265426871761</c:v>
                </c:pt>
                <c:pt idx="172">
                  <c:v>6.7348849173084107</c:v>
                </c:pt>
                <c:pt idx="173">
                  <c:v>6.7826376171208498</c:v>
                </c:pt>
                <c:pt idx="174">
                  <c:v>6.8276482796281517</c:v>
                </c:pt>
                <c:pt idx="175">
                  <c:v>6.8697801779972014</c:v>
                </c:pt>
                <c:pt idx="176">
                  <c:v>6.9088968722902209</c:v>
                </c:pt>
                <c:pt idx="177">
                  <c:v>6.9448628813403825</c:v>
                </c:pt>
                <c:pt idx="178">
                  <c:v>6.9775443715809393</c:v>
                </c:pt>
                <c:pt idx="179">
                  <c:v>7.0068098589215264</c:v>
                </c:pt>
                <c:pt idx="180">
                  <c:v>7.0325309195736345</c:v>
                </c:pt>
                <c:pt idx="181">
                  <c:v>7.0545829055612135</c:v>
                </c:pt>
                <c:pt idx="182">
                  <c:v>7.0728456605167587</c:v>
                </c:pt>
                <c:pt idx="183">
                  <c:v>7.0872042312576848</c:v>
                </c:pt>
                <c:pt idx="184">
                  <c:v>7.0975495705645741</c:v>
                </c:pt>
                <c:pt idx="185">
                  <c:v>7.1037792265444377</c:v>
                </c:pt>
                <c:pt idx="186">
                  <c:v>7.1057980139583536</c:v>
                </c:pt>
                <c:pt idx="187">
                  <c:v>7.103518662924829</c:v>
                </c:pt>
                <c:pt idx="188">
                  <c:v>7.0968624404791791</c:v>
                </c:pt>
                <c:pt idx="189">
                  <c:v>7.085759740574912</c:v>
                </c:pt>
                <c:pt idx="190">
                  <c:v>7.0701506382543986</c:v>
                </c:pt>
                <c:pt idx="191">
                  <c:v>7.0499854038947181</c:v>
                </c:pt>
                <c:pt idx="192">
                  <c:v>7.025224973647445</c:v>
                </c:pt>
                <c:pt idx="193">
                  <c:v>6.9958413724379778</c:v>
                </c:pt>
                <c:pt idx="194">
                  <c:v>6.9618180861696874</c:v>
                </c:pt>
                <c:pt idx="195">
                  <c:v>6.9231503800880141</c:v>
                </c:pt>
                <c:pt idx="196">
                  <c:v>6.8798455605974134</c:v>
                </c:pt>
                <c:pt idx="197">
                  <c:v>6.8319231781881724</c:v>
                </c:pt>
                <c:pt idx="198">
                  <c:v>6.7794151695166516</c:v>
                </c:pt>
                <c:pt idx="199">
                  <c:v>6.7223659370888242</c:v>
                </c:pt>
                <c:pt idx="200">
                  <c:v>6.6608323654200969</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3DF6-4FC3-A2AE-D5F4D7D40E2B}"/>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4.0860059819102528</c:v>
                </c:pt>
              </c:numCache>
            </c:numRef>
          </c:xVal>
          <c:yVal>
            <c:numRef>
              <c:f>Ueberhaenge!$X$4</c:f>
              <c:numCache>
                <c:formatCode>#,##0.00</c:formatCode>
                <c:ptCount val="1"/>
                <c:pt idx="0">
                  <c:v>15683</c:v>
                </c:pt>
              </c:numCache>
            </c:numRef>
          </c:yVal>
          <c:smooth val="0"/>
          <c:extLst>
            <c:ext xmlns:c16="http://schemas.microsoft.com/office/drawing/2014/chart" uri="{C3380CC4-5D6E-409C-BE32-E72D297353CC}">
              <c16:uniqueId val="{00000001-3DF6-4FC3-A2AE-D5F4D7D40E2B}"/>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3DF6-4FC3-A2AE-D5F4D7D40E2B}"/>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3500"/>
          <c:min val="115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6.2774319920239102E-2"/>
          <c:w val="0.829232785182212"/>
          <c:h val="0.89582268166688317"/>
        </c:manualLayout>
      </c:layout>
      <c:scatterChart>
        <c:scatterStyle val="lineMarker"/>
        <c:varyColors val="0"/>
        <c:ser>
          <c:idx val="3"/>
          <c:order val="3"/>
          <c:tx>
            <c:v>Front+1</c:v>
          </c:tx>
          <c:spPr>
            <a:ln w="22225">
              <a:solidFill>
                <a:srgbClr val="FF33CC"/>
              </a:solidFill>
            </a:ln>
          </c:spPr>
          <c:marker>
            <c:symbol val="none"/>
          </c:marker>
          <c:xVal>
            <c:numRef>
              <c:f>'HedgeBedarf+01'!$C$5:$C$205</c:f>
              <c:numCache>
                <c:formatCode>0.0</c:formatCode>
                <c:ptCount val="201"/>
                <c:pt idx="0">
                  <c:v>-0.15286646585390815</c:v>
                </c:pt>
                <c:pt idx="1">
                  <c:v>-0.15250346749684238</c:v>
                </c:pt>
                <c:pt idx="2">
                  <c:v>-0.15210905849235934</c:v>
                </c:pt>
                <c:pt idx="3">
                  <c:v>-0.15168296223160016</c:v>
                </c:pt>
                <c:pt idx="4">
                  <c:v>-0.15122490907376465</c:v>
                </c:pt>
                <c:pt idx="5">
                  <c:v>-0.1507346365460473</c:v>
                </c:pt>
                <c:pt idx="6">
                  <c:v>-0.15021188954278977</c:v>
                </c:pt>
                <c:pt idx="7">
                  <c:v>-0.14965642052372666</c:v>
                </c:pt>
                <c:pt idx="8">
                  <c:v>-0.14906798971119833</c:v>
                </c:pt>
                <c:pt idx="9">
                  <c:v>-0.14844636528620636</c:v>
                </c:pt>
                <c:pt idx="10">
                  <c:v>-0.14779132358317706</c:v>
                </c:pt>
                <c:pt idx="11">
                  <c:v>-0.14710264928331357</c:v>
                </c:pt>
                <c:pt idx="12">
                  <c:v>-0.14638013560639701</c:v>
                </c:pt>
                <c:pt idx="13">
                  <c:v>-0.14562358450091228</c:v>
                </c:pt>
                <c:pt idx="14">
                  <c:v>-0.14483280683236163</c:v>
                </c:pt>
                <c:pt idx="15">
                  <c:v>-0.14400762256964006</c:v>
                </c:pt>
                <c:pt idx="16">
                  <c:v>-0.14314786096933069</c:v>
                </c:pt>
                <c:pt idx="17">
                  <c:v>-0.14225336075779585</c:v>
                </c:pt>
                <c:pt idx="18">
                  <c:v>-0.14132397031091995</c:v>
                </c:pt>
                <c:pt idx="19">
                  <c:v>-0.14035954783137905</c:v>
                </c:pt>
                <c:pt idx="20">
                  <c:v>-0.13935996152329497</c:v>
                </c:pt>
                <c:pt idx="21">
                  <c:v>-0.13832508976414204</c:v>
                </c:pt>
                <c:pt idx="22">
                  <c:v>-0.13725482127377234</c:v>
                </c:pt>
                <c:pt idx="23">
                  <c:v>-0.13614905528042226</c:v>
                </c:pt>
                <c:pt idx="24">
                  <c:v>-0.13500770168356507</c:v>
                </c:pt>
                <c:pt idx="25">
                  <c:v>-0.13383068121347944</c:v>
                </c:pt>
                <c:pt idx="26">
                  <c:v>-0.13261792558738963</c:v>
                </c:pt>
                <c:pt idx="27">
                  <c:v>-0.13136937766205783</c:v>
                </c:pt>
                <c:pt idx="28">
                  <c:v>-0.13008499158267894</c:v>
                </c:pt>
                <c:pt idx="29">
                  <c:v>-0.1287647329279592</c:v>
                </c:pt>
                <c:pt idx="30">
                  <c:v>-0.12740857885123499</c:v>
                </c:pt>
                <c:pt idx="31">
                  <c:v>-0.12601651821751164</c:v>
                </c:pt>
                <c:pt idx="32">
                  <c:v>-0.12458855173627963</c:v>
                </c:pt>
                <c:pt idx="33">
                  <c:v>-0.12312469208999192</c:v>
                </c:pt>
                <c:pt idx="34">
                  <c:v>-0.12162496405806228</c:v>
                </c:pt>
                <c:pt idx="35">
                  <c:v>-0.1200894046362678</c:v>
                </c:pt>
                <c:pt idx="36">
                  <c:v>-0.11851806315142374</c:v>
                </c:pt>
                <c:pt idx="37">
                  <c:v>-0.11691100137120983</c:v>
                </c:pt>
                <c:pt idx="38">
                  <c:v>-0.11526829360902351</c:v>
                </c:pt>
                <c:pt idx="39">
                  <c:v>-0.11359002682374555</c:v>
                </c:pt>
                <c:pt idx="40">
                  <c:v>-0.11187630071428949</c:v>
                </c:pt>
                <c:pt idx="41">
                  <c:v>-0.11012722780882893</c:v>
                </c:pt>
                <c:pt idx="42">
                  <c:v>-0.10834293354857957</c:v>
                </c:pt>
                <c:pt idx="43">
                  <c:v>-0.10652355636603131</c:v>
                </c:pt>
                <c:pt idx="44">
                  <c:v>-0.10466924775751113</c:v>
                </c:pt>
                <c:pt idx="45">
                  <c:v>-0.10278017234998089</c:v>
                </c:pt>
                <c:pt idx="46">
                  <c:v>-0.10085650796195272</c:v>
                </c:pt>
                <c:pt idx="47">
                  <c:v>-9.8898445658430048E-2</c:v>
                </c:pt>
                <c:pt idx="48">
                  <c:v>-9.6906189799766423E-2</c:v>
                </c:pt>
                <c:pt idx="49">
                  <c:v>-9.4879958084353788E-2</c:v>
                </c:pt>
                <c:pt idx="50">
                  <c:v>-9.2819981585036071E-2</c:v>
                </c:pt>
                <c:pt idx="51">
                  <c:v>-9.0726504779168729E-2</c:v>
                </c:pt>
                <c:pt idx="52">
                  <c:v>-8.8599785572227224E-2</c:v>
                </c:pt>
                <c:pt idx="53">
                  <c:v>-8.6440095314886584E-2</c:v>
                </c:pt>
                <c:pt idx="54">
                  <c:v>-8.4247718813487527E-2</c:v>
                </c:pt>
                <c:pt idx="55">
                  <c:v>-8.2022954333815554E-2</c:v>
                </c:pt>
                <c:pt idx="56">
                  <c:v>-7.976611359811378E-2</c:v>
                </c:pt>
                <c:pt idx="57">
                  <c:v>-7.7477521775267455E-2</c:v>
                </c:pt>
                <c:pt idx="58">
                  <c:v>-7.5157517464085569E-2</c:v>
                </c:pt>
                <c:pt idx="59">
                  <c:v>-7.280645266962528E-2</c:v>
                </c:pt>
                <c:pt idx="60">
                  <c:v>-7.0424692772493303E-2</c:v>
                </c:pt>
                <c:pt idx="61">
                  <c:v>-6.8012616491078801E-2</c:v>
                </c:pt>
                <c:pt idx="62">
                  <c:v>-6.5570615836658783E-2</c:v>
                </c:pt>
                <c:pt idx="63">
                  <c:v>-6.3099096061338011E-2</c:v>
                </c:pt>
                <c:pt idx="64">
                  <c:v>-6.0598475598777159E-2</c:v>
                </c:pt>
                <c:pt idx="65">
                  <c:v>-5.8069185997676201E-2</c:v>
                </c:pt>
                <c:pt idx="66">
                  <c:v>-5.5511671847976049E-2</c:v>
                </c:pt>
                <c:pt idx="67">
                  <c:v>-5.2926390699756541E-2</c:v>
                </c:pt>
                <c:pt idx="68">
                  <c:v>-5.0313812974802932E-2</c:v>
                </c:pt>
                <c:pt idx="69">
                  <c:v>-4.7674421870824428E-2</c:v>
                </c:pt>
                <c:pt idx="70">
                  <c:v>-4.5008713258311572E-2</c:v>
                </c:pt>
                <c:pt idx="71">
                  <c:v>-4.2317195570024967E-2</c:v>
                </c:pt>
                <c:pt idx="72">
                  <c:v>-3.9600389683107175E-2</c:v>
                </c:pt>
                <c:pt idx="73">
                  <c:v>-3.6858828793825398E-2</c:v>
                </c:pt>
                <c:pt idx="74">
                  <c:v>-3.4093058284945757E-2</c:v>
                </c:pt>
                <c:pt idx="75">
                  <c:v>-3.1303635585754226E-2</c:v>
                </c:pt>
                <c:pt idx="76">
                  <c:v>-2.8491130024738531E-2</c:v>
                </c:pt>
                <c:pt idx="77">
                  <c:v>-2.565612267495581E-2</c:v>
                </c:pt>
                <c:pt idx="78">
                  <c:v>-2.2799206192107672E-2</c:v>
                </c:pt>
                <c:pt idx="79">
                  <c:v>-1.992098464536159E-2</c:v>
                </c:pt>
                <c:pt idx="80">
                  <c:v>-1.7022073340950052E-2</c:v>
                </c:pt>
                <c:pt idx="81">
                  <c:v>-1.4103098638594467E-2</c:v>
                </c:pt>
                <c:pt idx="82">
                  <c:v>-1.1164697760799949E-2</c:v>
                </c:pt>
                <c:pt idx="83">
                  <c:v>-8.2075185950761763E-3</c:v>
                </c:pt>
                <c:pt idx="84">
                  <c:v>-5.2322194891386981E-3</c:v>
                </c:pt>
                <c:pt idx="85">
                  <c:v>-2.2394690391634303E-3</c:v>
                </c:pt>
                <c:pt idx="86">
                  <c:v>7.7005412884693231E-4</c:v>
                </c:pt>
                <c:pt idx="87">
                  <c:v>3.7956615844998848E-3</c:v>
                </c:pt>
                <c:pt idx="88">
                  <c:v>6.8366553251784923E-3</c:v>
                </c:pt>
                <c:pt idx="89">
                  <c:v>9.8923280148481615E-3</c:v>
                </c:pt>
                <c:pt idx="90">
                  <c:v>1.2961963229415471E-2</c:v>
                </c:pt>
                <c:pt idx="91">
                  <c:v>1.6044835708537077E-2</c:v>
                </c:pt>
                <c:pt idx="92">
                  <c:v>1.9140211613785825E-2</c:v>
                </c:pt>
                <c:pt idx="93">
                  <c:v>2.2247348793059073E-2</c:v>
                </c:pt>
                <c:pt idx="94">
                  <c:v>2.5365497051120647E-2</c:v>
                </c:pt>
                <c:pt idx="95">
                  <c:v>2.8493898426161061E-2</c:v>
                </c:pt>
                <c:pt idx="96">
                  <c:v>3.1631787472249109E-2</c:v>
                </c:pt>
                <c:pt idx="97">
                  <c:v>3.477839154754904E-2</c:v>
                </c:pt>
                <c:pt idx="98">
                  <c:v>3.7932931108174667E-2</c:v>
                </c:pt>
                <c:pt idx="99">
                  <c:v>4.1094620007533958E-2</c:v>
                </c:pt>
                <c:pt idx="100">
                  <c:v>4.4262665801030672E-2</c:v>
                </c:pt>
                <c:pt idx="101">
                  <c:v>4.7436270055970307E-2</c:v>
                </c:pt>
                <c:pt idx="102">
                  <c:v>5.0614628666520146E-2</c:v>
                </c:pt>
                <c:pt idx="103">
                  <c:v>5.3796932173564321E-2</c:v>
                </c:pt>
                <c:pt idx="104">
                  <c:v>5.6982366089297014E-2</c:v>
                </c:pt>
                <c:pt idx="105">
                  <c:v>6.0170111226380704E-2</c:v>
                </c:pt>
                <c:pt idx="106">
                  <c:v>6.3359344031507253E-2</c:v>
                </c:pt>
                <c:pt idx="107">
                  <c:v>6.654923692317867E-2</c:v>
                </c:pt>
                <c:pt idx="108">
                  <c:v>6.973895863353663E-2</c:v>
                </c:pt>
                <c:pt idx="109">
                  <c:v>7.2927674554048499E-2</c:v>
                </c:pt>
                <c:pt idx="110">
                  <c:v>7.6114547084872641E-2</c:v>
                </c:pt>
                <c:pt idx="111">
                  <c:v>7.9298735987702818E-2</c:v>
                </c:pt>
                <c:pt idx="112">
                  <c:v>8.2479398741902077E-2</c:v>
                </c:pt>
                <c:pt idx="113">
                  <c:v>8.5655690903726434E-2</c:v>
                </c:pt>
                <c:pt idx="114">
                  <c:v>8.8826766468435528E-2</c:v>
                </c:pt>
                <c:pt idx="115">
                  <c:v>9.1991778235083491E-2</c:v>
                </c:pt>
                <c:pt idx="116">
                  <c:v>9.5149878173785618E-2</c:v>
                </c:pt>
                <c:pt idx="117">
                  <c:v>9.8300217795243394E-2</c:v>
                </c:pt>
                <c:pt idx="118">
                  <c:v>0.10144194852231629</c:v>
                </c:pt>
                <c:pt idx="119">
                  <c:v>0.10457422206342232</c:v>
                </c:pt>
                <c:pt idx="120">
                  <c:v>0.107696190787546</c:v>
                </c:pt>
                <c:pt idx="121">
                  <c:v>0.11080700810063025</c:v>
                </c:pt>
                <c:pt idx="122">
                  <c:v>0.11390582882313033</c:v>
                </c:pt>
                <c:pt idx="123">
                  <c:v>0.11699180956849597</c:v>
                </c:pt>
                <c:pt idx="124">
                  <c:v>0.12006410912235853</c:v>
                </c:pt>
                <c:pt idx="125">
                  <c:v>0.12312188882218969</c:v>
                </c:pt>
                <c:pt idx="126">
                  <c:v>0.12616431293719571</c:v>
                </c:pt>
                <c:pt idx="127">
                  <c:v>0.12919054904821548</c:v>
                </c:pt>
                <c:pt idx="128">
                  <c:v>0.13219976842738745</c:v>
                </c:pt>
                <c:pt idx="129">
                  <c:v>0.13519114641734514</c:v>
                </c:pt>
                <c:pt idx="130">
                  <c:v>0.13816386280970364</c:v>
                </c:pt>
                <c:pt idx="131">
                  <c:v>0.14111710222260224</c:v>
                </c:pt>
                <c:pt idx="132">
                  <c:v>0.14405005447705765</c:v>
                </c:pt>
                <c:pt idx="133">
                  <c:v>0.14696191497189168</c:v>
                </c:pt>
                <c:pt idx="134">
                  <c:v>0.14985188505699309</c:v>
                </c:pt>
                <c:pt idx="135">
                  <c:v>0.15271917240467175</c:v>
                </c:pt>
                <c:pt idx="136">
                  <c:v>0.15556299137886562</c:v>
                </c:pt>
                <c:pt idx="137">
                  <c:v>0.1583825634019625</c:v>
                </c:pt>
                <c:pt idx="138">
                  <c:v>0.16117711731899498</c:v>
                </c:pt>
                <c:pt idx="139">
                  <c:v>0.16394588975897129</c:v>
                </c:pt>
                <c:pt idx="140">
                  <c:v>0.16668812549310458</c:v>
                </c:pt>
                <c:pt idx="141">
                  <c:v>0.16940307778970448</c:v>
                </c:pt>
                <c:pt idx="142">
                  <c:v>0.17209000876549591</c:v>
                </c:pt>
                <c:pt idx="143">
                  <c:v>0.17474818973312994</c:v>
                </c:pt>
                <c:pt idx="144">
                  <c:v>0.1773769015446581</c:v>
                </c:pt>
                <c:pt idx="145">
                  <c:v>0.17997543493073787</c:v>
                </c:pt>
                <c:pt idx="146">
                  <c:v>0.18254309083534129</c:v>
                </c:pt>
                <c:pt idx="147">
                  <c:v>0.1850791807457445</c:v>
                </c:pt>
                <c:pt idx="148">
                  <c:v>0.18758302701757071</c:v>
                </c:pt>
                <c:pt idx="149">
                  <c:v>0.19005396319466997</c:v>
                </c:pt>
                <c:pt idx="150">
                  <c:v>0.19249133432361756</c:v>
                </c:pt>
                <c:pt idx="151">
                  <c:v>0.1948944972626151</c:v>
                </c:pt>
                <c:pt idx="152">
                  <c:v>0.19726282098458536</c:v>
                </c:pt>
                <c:pt idx="153">
                  <c:v>0.19959568687425278</c:v>
                </c:pt>
                <c:pt idx="154">
                  <c:v>0.20189248901900503</c:v>
                </c:pt>
                <c:pt idx="155">
                  <c:v>0.20415263449333559</c:v>
                </c:pt>
                <c:pt idx="156">
                  <c:v>0.20637554363667354</c:v>
                </c:pt>
                <c:pt idx="157">
                  <c:v>0.20856065032440452</c:v>
                </c:pt>
                <c:pt idx="158">
                  <c:v>0.21070740223189899</c:v>
                </c:pt>
                <c:pt idx="159">
                  <c:v>0.2128152610913637</c:v>
                </c:pt>
                <c:pt idx="160">
                  <c:v>0.21488370294133591</c:v>
                </c:pt>
                <c:pt idx="161">
                  <c:v>0.21691221836865071</c:v>
                </c:pt>
                <c:pt idx="162">
                  <c:v>0.21890031274270955</c:v>
                </c:pt>
                <c:pt idx="163">
                  <c:v>0.22084750644188852</c:v>
                </c:pt>
                <c:pt idx="164">
                  <c:v>0.22275333507192718</c:v>
                </c:pt>
                <c:pt idx="165">
                  <c:v>0.2246173496761466</c:v>
                </c:pt>
                <c:pt idx="166">
                  <c:v>0.2264391169373495</c:v>
                </c:pt>
                <c:pt idx="167">
                  <c:v>0.22821821937125875</c:v>
                </c:pt>
                <c:pt idx="168">
                  <c:v>0.229954255511364</c:v>
                </c:pt>
                <c:pt idx="169">
                  <c:v>0.2316468400850418</c:v>
                </c:pt>
                <c:pt idx="170">
                  <c:v>0.23329560418082884</c:v>
                </c:pt>
                <c:pt idx="171">
                  <c:v>0.23490019540673202</c:v>
                </c:pt>
                <c:pt idx="172">
                  <c:v>0.23646027803946218</c:v>
                </c:pt>
                <c:pt idx="173">
                  <c:v>0.23797553316448955</c:v>
                </c:pt>
                <c:pt idx="174">
                  <c:v>0.23944565880682303</c:v>
                </c:pt>
                <c:pt idx="175">
                  <c:v>0.24087037005242146</c:v>
                </c:pt>
                <c:pt idx="176">
                  <c:v>0.24224939916015364</c:v>
                </c:pt>
                <c:pt idx="177">
                  <c:v>0.24358249566423054</c:v>
                </c:pt>
                <c:pt idx="178">
                  <c:v>0.24486942646703724</c:v>
                </c:pt>
                <c:pt idx="179">
                  <c:v>0.24610997592230399</c:v>
                </c:pt>
                <c:pt idx="180">
                  <c:v>0.24730394590855787</c:v>
                </c:pt>
                <c:pt idx="181">
                  <c:v>0.24845115589280645</c:v>
                </c:pt>
                <c:pt idx="182">
                  <c:v>0.24955144298441409</c:v>
                </c:pt>
                <c:pt idx="183">
                  <c:v>0.25060466197913167</c:v>
                </c:pt>
                <c:pt idx="184">
                  <c:v>0.25161068539325543</c:v>
                </c:pt>
                <c:pt idx="185">
                  <c:v>0.25256940348789508</c:v>
                </c:pt>
                <c:pt idx="186">
                  <c:v>0.25348072428333629</c:v>
                </c:pt>
                <c:pt idx="187">
                  <c:v>0.25434457356349355</c:v>
                </c:pt>
                <c:pt idx="188">
                  <c:v>0.25516089487045462</c:v>
                </c:pt>
                <c:pt idx="189">
                  <c:v>0.25592964948912722</c:v>
                </c:pt>
                <c:pt idx="190">
                  <c:v>0.25665081642200316</c:v>
                </c:pt>
                <c:pt idx="191">
                  <c:v>0.25732439235406357</c:v>
                </c:pt>
                <c:pt idx="192">
                  <c:v>0.25795039160785921</c:v>
                </c:pt>
                <c:pt idx="193">
                  <c:v>0.25852884608880217</c:v>
                </c:pt>
                <c:pt idx="194">
                  <c:v>0.25905980522071442</c:v>
                </c:pt>
                <c:pt idx="195">
                  <c:v>0.25954333587169065</c:v>
                </c:pt>
                <c:pt idx="196">
                  <c:v>0.25997952227033072</c:v>
                </c:pt>
                <c:pt idx="197">
                  <c:v>0.26036846591241258</c:v>
                </c:pt>
                <c:pt idx="198">
                  <c:v>0.2607102854580805</c:v>
                </c:pt>
                <c:pt idx="199">
                  <c:v>0.26100511661962883</c:v>
                </c:pt>
                <c:pt idx="200">
                  <c:v>0.26125311203997142</c:v>
                </c:pt>
              </c:numCache>
            </c:numRef>
          </c:xVal>
          <c:yVal>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4-7B36-4541-87D0-513C57A0EF16}"/>
            </c:ext>
          </c:extLst>
        </c:ser>
        <c:ser>
          <c:idx val="4"/>
          <c:order val="4"/>
          <c:tx>
            <c:v>Front + Front+1</c:v>
          </c:tx>
          <c:marker>
            <c:symbol val="none"/>
          </c:marker>
          <c:xVal>
            <c:numRef>
              <c:f>Ueberhaenge!$U$10:$U$210</c:f>
              <c:numCache>
                <c:formatCode>General</c:formatCode>
                <c:ptCount val="201"/>
                <c:pt idx="0">
                  <c:v>-2.971275233322014</c:v>
                </c:pt>
                <c:pt idx="1">
                  <c:v>-3.026845073080676</c:v>
                </c:pt>
                <c:pt idx="2">
                  <c:v>-3.0818569923810757</c:v>
                </c:pt>
                <c:pt idx="3">
                  <c:v>-3.1362410524121045</c:v>
                </c:pt>
                <c:pt idx="4">
                  <c:v>-3.1899269858573089</c:v>
                </c:pt>
                <c:pt idx="5">
                  <c:v>-3.2428443148021135</c:v>
                </c:pt>
                <c:pt idx="6">
                  <c:v>-3.2949224690012051</c:v>
                </c:pt>
                <c:pt idx="7">
                  <c:v>-3.3460909041563411</c:v>
                </c:pt>
                <c:pt idx="8">
                  <c:v>-3.396279219862822</c:v>
                </c:pt>
                <c:pt idx="9">
                  <c:v>-3.4454172768919071</c:v>
                </c:pt>
                <c:pt idx="10">
                  <c:v>-3.4934353134879883</c:v>
                </c:pt>
                <c:pt idx="11">
                  <c:v>-3.5402640603717299</c:v>
                </c:pt>
                <c:pt idx="12">
                  <c:v>-3.5858348541547427</c:v>
                </c:pt>
                <c:pt idx="13">
                  <c:v>-3.630079748886831</c:v>
                </c:pt>
                <c:pt idx="14">
                  <c:v>-3.672931625473403</c:v>
                </c:pt>
                <c:pt idx="15">
                  <c:v>-3.7143242987184828</c:v>
                </c:pt>
                <c:pt idx="16">
                  <c:v>-3.7541926217671246</c:v>
                </c:pt>
                <c:pt idx="17">
                  <c:v>-3.7924725877403049</c:v>
                </c:pt>
                <c:pt idx="18">
                  <c:v>-3.8291014283751097</c:v>
                </c:pt>
                <c:pt idx="19">
                  <c:v>-3.8640177095029697</c:v>
                </c:pt>
                <c:pt idx="20">
                  <c:v>-3.8971614232190692</c:v>
                </c:pt>
                <c:pt idx="21">
                  <c:v>-3.9284740766160318</c:v>
                </c:pt>
                <c:pt idx="22">
                  <c:v>-3.9578987769752936</c:v>
                </c:pt>
                <c:pt idx="23">
                  <c:v>-3.9853803133288976</c:v>
                </c:pt>
                <c:pt idx="24">
                  <c:v>-4.0108652343239104</c:v>
                </c:pt>
                <c:pt idx="25">
                  <c:v>-4.0343019223401395</c:v>
                </c:pt>
                <c:pt idx="26">
                  <c:v>-4.0556406638292666</c:v>
                </c:pt>
                <c:pt idx="27">
                  <c:v>-4.074833715860902</c:v>
                </c:pt>
                <c:pt idx="28">
                  <c:v>-4.0918353688761062</c:v>
                </c:pt>
                <c:pt idx="29">
                  <c:v>-4.1066020056642856</c:v>
                </c:pt>
                <c:pt idx="30">
                  <c:v>-4.1190921565920897</c:v>
                </c:pt>
                <c:pt idx="31">
                  <c:v>-4.1292665511255882</c:v>
                </c:pt>
                <c:pt idx="32">
                  <c:v>-4.1370881656970937</c:v>
                </c:pt>
                <c:pt idx="33">
                  <c:v>-4.1425222679778537</c:v>
                </c:pt>
                <c:pt idx="34">
                  <c:v>-4.1455364576249867</c:v>
                </c:pt>
                <c:pt idx="35">
                  <c:v>-4.1461007035778481</c:v>
                </c:pt>
                <c:pt idx="36">
                  <c:v>-4.1441873779833269</c:v>
                </c:pt>
                <c:pt idx="37">
                  <c:v>-4.1397712868332741</c:v>
                </c:pt>
                <c:pt idx="38">
                  <c:v>-4.1328296973986554</c:v>
                </c:pt>
                <c:pt idx="39">
                  <c:v>-4.1233423625458805</c:v>
                </c:pt>
                <c:pt idx="40">
                  <c:v>-4.1112915420191518</c:v>
                </c:pt>
                <c:pt idx="41">
                  <c:v>-4.0966620207710758</c:v>
                </c:pt>
                <c:pt idx="42">
                  <c:v>-4.0794411244195121</c:v>
                </c:pt>
                <c:pt idx="43">
                  <c:v>-4.0596187319044139</c:v>
                </c:pt>
                <c:pt idx="44">
                  <c:v>-4.0371872854123048</c:v>
                </c:pt>
                <c:pt idx="45">
                  <c:v>-4.0121417976294298</c:v>
                </c:pt>
                <c:pt idx="46">
                  <c:v>-3.9844798563767854</c:v>
                </c:pt>
                <c:pt idx="47">
                  <c:v>-3.9542016266720794</c:v>
                </c:pt>
                <c:pt idx="48">
                  <c:v>-3.9213098502543597</c:v>
                </c:pt>
                <c:pt idx="49">
                  <c:v>-3.8858098425977685</c:v>
                </c:pt>
                <c:pt idx="50">
                  <c:v>-3.8477094874306985</c:v>
                </c:pt>
                <c:pt idx="51">
                  <c:v>-3.807019228766694</c:v>
                </c:pt>
                <c:pt idx="52">
                  <c:v>-3.7637520604427737</c:v>
                </c:pt>
                <c:pt idx="53">
                  <c:v>-3.7179235131509127</c:v>
                </c:pt>
                <c:pt idx="54">
                  <c:v>-3.669551638937774</c:v>
                </c:pt>
                <c:pt idx="55">
                  <c:v>-3.6186569931381549</c:v>
                </c:pt>
                <c:pt idx="56">
                  <c:v>-3.5652626136975827</c:v>
                </c:pt>
                <c:pt idx="57">
                  <c:v>-3.5093939978307223</c:v>
                </c:pt>
                <c:pt idx="58">
                  <c:v>-3.4510790759532521</c:v>
                </c:pt>
                <c:pt idx="59">
                  <c:v>-3.3903481828171862</c:v>
                </c:pt>
                <c:pt idx="60">
                  <c:v>-3.3272340257723312</c:v>
                </c:pt>
                <c:pt idx="61">
                  <c:v>-3.2617716500703424</c:v>
                </c:pt>
                <c:pt idx="62">
                  <c:v>-3.1939984011223199</c:v>
                </c:pt>
                <c:pt idx="63">
                  <c:v>-3.1239538836168759</c:v>
                </c:pt>
                <c:pt idx="64">
                  <c:v>-3.051679917402037</c:v>
                </c:pt>
                <c:pt idx="65">
                  <c:v>-2.9772204900325527</c:v>
                </c:pt>
                <c:pt idx="66">
                  <c:v>-2.9006217058832351</c:v>
                </c:pt>
                <c:pt idx="67">
                  <c:v>-2.8219317317295078</c:v>
                </c:pt>
                <c:pt idx="68">
                  <c:v>-2.7412007386980188</c:v>
                </c:pt>
                <c:pt idx="69">
                  <c:v>-2.6584808404935512</c:v>
                </c:pt>
                <c:pt idx="70">
                  <c:v>-2.5738260278127942</c:v>
                </c:pt>
                <c:pt idx="71">
                  <c:v>-2.4872920988617992</c:v>
                </c:pt>
                <c:pt idx="72">
                  <c:v>-2.3989365859012799</c:v>
                </c:pt>
                <c:pt idx="73">
                  <c:v>-2.3088186777529631</c:v>
                </c:pt>
                <c:pt idx="74">
                  <c:v>-2.2169991382106207</c:v>
                </c:pt>
                <c:pt idx="75">
                  <c:v>-2.123540220311444</c:v>
                </c:pt>
                <c:pt idx="76">
                  <c:v>-2.028505576436856</c:v>
                </c:pt>
                <c:pt idx="77">
                  <c:v>-1.9319601642268649</c:v>
                </c:pt>
                <c:pt idx="78">
                  <c:v>-1.8339701483085482</c:v>
                </c:pt>
                <c:pt idx="79">
                  <c:v>-1.7346027978572669</c:v>
                </c:pt>
                <c:pt idx="80">
                  <c:v>-1.6339263800284962</c:v>
                </c:pt>
                <c:pt idx="81">
                  <c:v>-1.53201004931933</c:v>
                </c:pt>
                <c:pt idx="82">
                  <c:v>-1.4289237329406002</c:v>
                </c:pt>
                <c:pt idx="83">
                  <c:v>-1.3247380123045887</c:v>
                </c:pt>
                <c:pt idx="84">
                  <c:v>-1.2195240007579382</c:v>
                </c:pt>
                <c:pt idx="85">
                  <c:v>-1.1133532177158803</c:v>
                </c:pt>
                <c:pt idx="86">
                  <c:v>-1.0062974593809897</c:v>
                </c:pt>
                <c:pt idx="87">
                  <c:v>-0.8984286662585631</c:v>
                </c:pt>
                <c:pt idx="88">
                  <c:v>-0.78981878770993919</c:v>
                </c:pt>
                <c:pt idx="89">
                  <c:v>-0.68053964381578225</c:v>
                </c:pt>
                <c:pt idx="90">
                  <c:v>-0.5706627848525383</c:v>
                </c:pt>
                <c:pt idx="91">
                  <c:v>-0.46025934871732799</c:v>
                </c:pt>
                <c:pt idx="92">
                  <c:v>-0.34939991666897324</c:v>
                </c:pt>
                <c:pt idx="93">
                  <c:v>-0.23815436778596377</c:v>
                </c:pt>
                <c:pt idx="94">
                  <c:v>-0.12659173257502404</c:v>
                </c:pt>
                <c:pt idx="95">
                  <c:v>-1.4780046197538442E-2</c:v>
                </c:pt>
                <c:pt idx="96">
                  <c:v>9.7213798186339059E-2</c:v>
                </c:pt>
                <c:pt idx="97">
                  <c:v>0.20932419542304992</c:v>
                </c:pt>
                <c:pt idx="98">
                  <c:v>0.32148697315595487</c:v>
                </c:pt>
                <c:pt idx="99">
                  <c:v>0.43363953480468437</c:v>
                </c:pt>
                <c:pt idx="100">
                  <c:v>0.54572100010792646</c:v>
                </c:pt>
                <c:pt idx="101">
                  <c:v>0.65767234257528984</c:v>
                </c:pt>
                <c:pt idx="102">
                  <c:v>0.76943652316734579</c:v>
                </c:pt>
                <c:pt idx="103">
                  <c:v>0.88095861949800702</c:v>
                </c:pt>
                <c:pt idx="104">
                  <c:v>0.99218594983139474</c:v>
                </c:pt>
                <c:pt idx="105">
                  <c:v>1.1030681911255007</c:v>
                </c:pt>
                <c:pt idx="106">
                  <c:v>1.2135574903586961</c:v>
                </c:pt>
                <c:pt idx="107">
                  <c:v>1.3236085683619785</c:v>
                </c:pt>
                <c:pt idx="108">
                  <c:v>1.4331788153707341</c:v>
                </c:pt>
                <c:pt idx="109">
                  <c:v>1.5422283775046899</c:v>
                </c:pt>
                <c:pt idx="110">
                  <c:v>1.6507202333842805</c:v>
                </c:pt>
                <c:pt idx="111">
                  <c:v>1.7586202600959899</c:v>
                </c:pt>
                <c:pt idx="112">
                  <c:v>1.8658972877289297</c:v>
                </c:pt>
                <c:pt idx="113">
                  <c:v>1.9725231417200999</c:v>
                </c:pt>
                <c:pt idx="114">
                  <c:v>2.0784726722668094</c:v>
                </c:pt>
                <c:pt idx="115">
                  <c:v>2.1837237700920853</c:v>
                </c:pt>
                <c:pt idx="116">
                  <c:v>2.2882573678825802</c:v>
                </c:pt>
                <c:pt idx="117">
                  <c:v>2.3920574267588743</c:v>
                </c:pt>
                <c:pt idx="118">
                  <c:v>2.4951109071853295</c:v>
                </c:pt>
                <c:pt idx="119">
                  <c:v>2.5974077237809436</c:v>
                </c:pt>
                <c:pt idx="120">
                  <c:v>2.6989406835540932</c:v>
                </c:pt>
                <c:pt idx="121">
                  <c:v>2.7997054071525844</c:v>
                </c:pt>
                <c:pt idx="122">
                  <c:v>2.8997002327963268</c:v>
                </c:pt>
                <c:pt idx="123">
                  <c:v>2.998926102642705</c:v>
                </c:pt>
                <c:pt idx="124">
                  <c:v>3.0973864314246877</c:v>
                </c:pt>
                <c:pt idx="125">
                  <c:v>3.1950869572984102</c:v>
                </c:pt>
                <c:pt idx="126">
                  <c:v>3.2920355749400492</c:v>
                </c:pt>
                <c:pt idx="127">
                  <c:v>3.3882421510411209</c:v>
                </c:pt>
                <c:pt idx="128">
                  <c:v>3.483718322466653</c:v>
                </c:pt>
                <c:pt idx="129">
                  <c:v>3.5784772774606175</c:v>
                </c:pt>
                <c:pt idx="130">
                  <c:v>3.6725335204082299</c:v>
                </c:pt>
                <c:pt idx="131">
                  <c:v>3.765902620793526</c:v>
                </c:pt>
                <c:pt idx="132">
                  <c:v>3.8586009471227416</c:v>
                </c:pt>
                <c:pt idx="133">
                  <c:v>3.9506453867185294</c:v>
                </c:pt>
                <c:pt idx="134">
                  <c:v>4.04205305242618</c:v>
                </c:pt>
                <c:pt idx="135">
                  <c:v>4.1328409774093426</c:v>
                </c:pt>
                <c:pt idx="136">
                  <c:v>4.2230257993487843</c:v>
                </c:pt>
                <c:pt idx="137">
                  <c:v>4.3126234354922275</c:v>
                </c:pt>
                <c:pt idx="138">
                  <c:v>4.4016487501344983</c:v>
                </c:pt>
                <c:pt idx="139">
                  <c:v>4.4901152162350284</c:v>
                </c:pt>
                <c:pt idx="140">
                  <c:v>4.5780345730017231</c:v>
                </c:pt>
                <c:pt idx="141">
                  <c:v>4.665416481386127</c:v>
                </c:pt>
                <c:pt idx="142">
                  <c:v>4.7522681795423409</c:v>
                </c:pt>
                <c:pt idx="143">
                  <c:v>4.8385941404008905</c:v>
                </c:pt>
                <c:pt idx="144">
                  <c:v>4.9243957335971222</c:v>
                </c:pt>
                <c:pt idx="145">
                  <c:v>5.0096708940694992</c:v>
                </c:pt>
                <c:pt idx="146">
                  <c:v>5.0944137997071666</c:v>
                </c:pt>
                <c:pt idx="147">
                  <c:v>5.1786145604749301</c:v>
                </c:pt>
                <c:pt idx="148">
                  <c:v>5.2622589214774962</c:v>
                </c:pt>
                <c:pt idx="149">
                  <c:v>5.3453279824421909</c:v>
                </c:pt>
                <c:pt idx="150">
                  <c:v>5.4277979360993154</c:v>
                </c:pt>
                <c:pt idx="151">
                  <c:v>5.5096398279203465</c:v>
                </c:pt>
                <c:pt idx="152">
                  <c:v>5.5908193396370631</c:v>
                </c:pt>
                <c:pt idx="153">
                  <c:v>5.6712965989069533</c:v>
                </c:pt>
                <c:pt idx="154">
                  <c:v>5.7510260174128103</c:v>
                </c:pt>
                <c:pt idx="155">
                  <c:v>5.8299561595862244</c:v>
                </c:pt>
                <c:pt idx="156">
                  <c:v>5.9080296440260307</c:v>
                </c:pt>
                <c:pt idx="157">
                  <c:v>5.9851830795428418</c:v>
                </c:pt>
                <c:pt idx="158">
                  <c:v>6.061347037601184</c:v>
                </c:pt>
                <c:pt idx="159">
                  <c:v>6.136446062750605</c:v>
                </c:pt>
                <c:pt idx="160">
                  <c:v>6.2103987224373043</c:v>
                </c:pt>
                <c:pt idx="161">
                  <c:v>6.2831176973701757</c:v>
                </c:pt>
                <c:pt idx="162">
                  <c:v>6.354509913378978</c:v>
                </c:pt>
                <c:pt idx="163">
                  <c:v>6.4244767154503961</c:v>
                </c:pt>
                <c:pt idx="164">
                  <c:v>6.4929140843606197</c:v>
                </c:pt>
                <c:pt idx="165">
                  <c:v>6.5597128960427709</c:v>
                </c:pt>
                <c:pt idx="166">
                  <c:v>6.6247592235353903</c:v>
                </c:pt>
                <c:pt idx="167">
                  <c:v>6.6879346810569782</c:v>
                </c:pt>
                <c:pt idx="168">
                  <c:v>6.7491168094430991</c:v>
                </c:pt>
                <c:pt idx="169">
                  <c:v>6.8081795018683815</c:v>
                </c:pt>
                <c:pt idx="170">
                  <c:v>6.8649934684601428</c:v>
                </c:pt>
                <c:pt idx="171">
                  <c:v>6.9194267380939083</c:v>
                </c:pt>
                <c:pt idx="172">
                  <c:v>6.9713451953478724</c:v>
                </c:pt>
                <c:pt idx="173">
                  <c:v>7.0206131502853397</c:v>
                </c:pt>
                <c:pt idx="174">
                  <c:v>7.0670939384349749</c:v>
                </c:pt>
                <c:pt idx="175">
                  <c:v>7.1106505480496232</c:v>
                </c:pt>
                <c:pt idx="176">
                  <c:v>7.1511462714503748</c:v>
                </c:pt>
                <c:pt idx="177">
                  <c:v>7.1884453770046131</c:v>
                </c:pt>
                <c:pt idx="178">
                  <c:v>7.2224137980479766</c:v>
                </c:pt>
                <c:pt idx="179">
                  <c:v>7.25291983484383</c:v>
                </c:pt>
                <c:pt idx="180">
                  <c:v>7.2798348654821927</c:v>
                </c:pt>
                <c:pt idx="181">
                  <c:v>7.3030340614540199</c:v>
                </c:pt>
                <c:pt idx="182">
                  <c:v>7.3223971035011726</c:v>
                </c:pt>
                <c:pt idx="183">
                  <c:v>7.3378088932368168</c:v>
                </c:pt>
                <c:pt idx="184">
                  <c:v>7.3491602559578295</c:v>
                </c:pt>
                <c:pt idx="185">
                  <c:v>7.3563486300323326</c:v>
                </c:pt>
                <c:pt idx="186">
                  <c:v>7.3592787382416898</c:v>
                </c:pt>
                <c:pt idx="187">
                  <c:v>7.3578632364883223</c:v>
                </c:pt>
                <c:pt idx="188">
                  <c:v>7.3520233353496334</c:v>
                </c:pt>
                <c:pt idx="189">
                  <c:v>7.3416893900640394</c:v>
                </c:pt>
                <c:pt idx="190">
                  <c:v>7.326801454676402</c:v>
                </c:pt>
                <c:pt idx="191">
                  <c:v>7.3073097962487816</c:v>
                </c:pt>
                <c:pt idx="192">
                  <c:v>7.2831753652553042</c:v>
                </c:pt>
                <c:pt idx="193">
                  <c:v>7.2543702185267795</c:v>
                </c:pt>
                <c:pt idx="194">
                  <c:v>7.2208778913904021</c:v>
                </c:pt>
                <c:pt idx="195">
                  <c:v>7.1826937159597044</c:v>
                </c:pt>
                <c:pt idx="196">
                  <c:v>7.1398250828677439</c:v>
                </c:pt>
                <c:pt idx="197">
                  <c:v>7.0922916441005848</c:v>
                </c:pt>
                <c:pt idx="198">
                  <c:v>7.0401254549747323</c:v>
                </c:pt>
                <c:pt idx="199">
                  <c:v>6.9833710537084528</c:v>
                </c:pt>
                <c:pt idx="200">
                  <c:v>6.922085477460068</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5-7B36-4541-87D0-513C57A0EF16}"/>
            </c:ext>
          </c:extLst>
        </c:ser>
        <c:ser>
          <c:idx val="5"/>
          <c:order val="5"/>
          <c:tx>
            <c:v>ZeigerGesamt</c:v>
          </c:tx>
          <c:marker>
            <c:symbol val="picture"/>
            <c:spPr>
              <a:blipFill dpi="0" rotWithShape="1">
                <a:blip xmlns:r="http://schemas.openxmlformats.org/officeDocument/2006/relationships" r:embed="rId1"/>
                <a:srcRect/>
                <a:stretch>
                  <a:fillRect/>
                </a:stretch>
              </a:blipFill>
              <a:ln>
                <a:noFill/>
              </a:ln>
            </c:spPr>
          </c:marker>
          <c:xVal>
            <c:numRef>
              <c:f>Ueberhaenge!$Z$5</c:f>
              <c:numCache>
                <c:formatCode>General</c:formatCode>
                <c:ptCount val="1"/>
                <c:pt idx="0">
                  <c:v>4.2444610418350157</c:v>
                </c:pt>
              </c:numCache>
            </c:numRef>
          </c:xVal>
          <c:yVal>
            <c:numRef>
              <c:f>Ueberhaenge!$X$4</c:f>
              <c:numCache>
                <c:formatCode>#,##0.00</c:formatCode>
                <c:ptCount val="1"/>
                <c:pt idx="0">
                  <c:v>15683</c:v>
                </c:pt>
              </c:numCache>
            </c:numRef>
          </c:yVal>
          <c:smooth val="0"/>
          <c:extLst>
            <c:ext xmlns:c16="http://schemas.microsoft.com/office/drawing/2014/chart" uri="{C3380CC4-5D6E-409C-BE32-E72D297353CC}">
              <c16:uniqueId val="{00000006-7B36-4541-87D0-513C57A0EF1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7B36-4541-87D0-513C57A0EF16}"/>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-2.8184087674681058</c:v>
                      </c:pt>
                      <c:pt idx="1">
                        <c:v>-2.8743416055838336</c:v>
                      </c:pt>
                      <c:pt idx="2">
                        <c:v>-2.9297479338887165</c:v>
                      </c:pt>
                      <c:pt idx="3">
                        <c:v>-2.9845580901805042</c:v>
                      </c:pt>
                      <c:pt idx="4">
                        <c:v>-3.0387020767835442</c:v>
                      </c:pt>
                      <c:pt idx="5">
                        <c:v>-3.0921096782560662</c:v>
                      </c:pt>
                      <c:pt idx="6">
                        <c:v>-3.1447105794584154</c:v>
                      </c:pt>
                      <c:pt idx="7">
                        <c:v>-3.1964344836326144</c:v>
                      </c:pt>
                      <c:pt idx="8">
                        <c:v>-3.2472112301516236</c:v>
                      </c:pt>
                      <c:pt idx="9">
                        <c:v>-3.2969709116057007</c:v>
                      </c:pt>
                      <c:pt idx="10">
                        <c:v>-3.3456439899048114</c:v>
                      </c:pt>
                      <c:pt idx="11">
                        <c:v>-3.3931614110884163</c:v>
                      </c:pt>
                      <c:pt idx="12">
                        <c:v>-3.4394547185483457</c:v>
                      </c:pt>
                      <c:pt idx="13">
                        <c:v>-3.4844561643859189</c:v>
                      </c:pt>
                      <c:pt idx="14">
                        <c:v>-3.5280988186410416</c:v>
                      </c:pt>
                      <c:pt idx="15">
                        <c:v>-3.5703166761488427</c:v>
                      </c:pt>
                      <c:pt idx="16">
                        <c:v>-3.6110447607977938</c:v>
                      </c:pt>
                      <c:pt idx="17">
                        <c:v>-3.6502192269825091</c:v>
                      </c:pt>
                      <c:pt idx="18">
                        <c:v>-3.6877774580641898</c:v>
                      </c:pt>
                      <c:pt idx="19">
                        <c:v>-3.7236581616715907</c:v>
                      </c:pt>
                      <c:pt idx="20">
                        <c:v>-3.7578014616957742</c:v>
                      </c:pt>
                      <c:pt idx="21">
                        <c:v>-3.7901489868518898</c:v>
                      </c:pt>
                      <c:pt idx="22">
                        <c:v>-3.820643955701521</c:v>
                      </c:pt>
                      <c:pt idx="23">
                        <c:v>-3.8492312580484755</c:v>
                      </c:pt>
                      <c:pt idx="24">
                        <c:v>-3.8758575326403455</c:v>
                      </c:pt>
                      <c:pt idx="25">
                        <c:v>-3.90047124112666</c:v>
                      </c:pt>
                      <c:pt idx="26">
                        <c:v>-3.923022738241877</c:v>
                      </c:pt>
                      <c:pt idx="27">
                        <c:v>-3.9434643381988446</c:v>
                      </c:pt>
                      <c:pt idx="28">
                        <c:v>-3.9617503772934275</c:v>
                      </c:pt>
                      <c:pt idx="29">
                        <c:v>-3.977837272736326</c:v>
                      </c:pt>
                      <c:pt idx="30">
                        <c:v>-3.9916835777408548</c:v>
                      </c:pt>
                      <c:pt idx="31">
                        <c:v>-4.0032500329080767</c:v>
                      </c:pt>
                      <c:pt idx="32">
                        <c:v>-4.0124996139608138</c:v>
                      </c:pt>
                      <c:pt idx="33">
                        <c:v>-4.0193975758878615</c:v>
                      </c:pt>
                      <c:pt idx="34">
                        <c:v>-4.0239114935669242</c:v>
                      </c:pt>
                      <c:pt idx="35">
                        <c:v>-4.0260112989415804</c:v>
                      </c:pt>
                      <c:pt idx="36">
                        <c:v>-4.0256693148319034</c:v>
                      </c:pt>
                      <c:pt idx="37">
                        <c:v>-4.0228602854620643</c:v>
                      </c:pt>
                      <c:pt idx="38">
                        <c:v>-4.0175614037896317</c:v>
                      </c:pt>
                      <c:pt idx="39">
                        <c:v>-4.0097523357221352</c:v>
                      </c:pt>
                      <c:pt idx="40">
                        <c:v>-3.9994152413048623</c:v>
                      </c:pt>
                      <c:pt idx="41">
                        <c:v>-3.9865347929622468</c:v>
                      </c:pt>
                      <c:pt idx="42">
                        <c:v>-3.9710981908709324</c:v>
                      </c:pt>
                      <c:pt idx="43">
                        <c:v>-3.9530951755383823</c:v>
                      </c:pt>
                      <c:pt idx="44">
                        <c:v>-3.9325180376547935</c:v>
                      </c:pt>
                      <c:pt idx="45">
                        <c:v>-3.9093616252794492</c:v>
                      </c:pt>
                      <c:pt idx="46">
                        <c:v>-3.8836233484148326</c:v>
                      </c:pt>
                      <c:pt idx="47">
                        <c:v>-3.8553031810136495</c:v>
                      </c:pt>
                      <c:pt idx="48">
                        <c:v>-3.8244036604545935</c:v>
                      </c:pt>
                      <c:pt idx="49">
                        <c:v>-3.7909298845134147</c:v>
                      </c:pt>
                      <c:pt idx="50">
                        <c:v>-3.7548895058456626</c:v>
                      </c:pt>
                      <c:pt idx="51">
                        <c:v>-3.7162927239875252</c:v>
                      </c:pt>
                      <c:pt idx="52">
                        <c:v>-3.6751522748705465</c:v>
                      </c:pt>
                      <c:pt idx="53">
                        <c:v>-3.631483417836026</c:v>
                      </c:pt>
                      <c:pt idx="54">
                        <c:v>-3.5853039201242867</c:v>
                      </c:pt>
                      <c:pt idx="55">
                        <c:v>-3.5366340388043396</c:v>
                      </c:pt>
                      <c:pt idx="56">
                        <c:v>-3.4854965000994689</c:v>
                      </c:pt>
                      <c:pt idx="57">
                        <c:v>-3.4319164760554548</c:v>
                      </c:pt>
                      <c:pt idx="58">
                        <c:v>-3.3759215584891664</c:v>
                      </c:pt>
                      <c:pt idx="59">
                        <c:v>-3.3175417301475609</c:v>
                      </c:pt>
                      <c:pt idx="60">
                        <c:v>-3.256809332999838</c:v>
                      </c:pt>
                      <c:pt idx="61">
                        <c:v>-3.1937590335792638</c:v>
                      </c:pt>
                      <c:pt idx="62">
                        <c:v>-3.1284277852856612</c:v>
                      </c:pt>
                      <c:pt idx="63">
                        <c:v>-3.0608547875555376</c:v>
                      </c:pt>
                      <c:pt idx="64">
                        <c:v>-2.9910814418032601</c:v>
                      </c:pt>
                      <c:pt idx="65">
                        <c:v>-2.9191513040348767</c:v>
                      </c:pt>
                      <c:pt idx="66">
                        <c:v>-2.8451100340352591</c:v>
                      </c:pt>
                      <c:pt idx="67">
                        <c:v>-2.7690053410297515</c:v>
                      </c:pt>
                      <c:pt idx="68">
                        <c:v>-2.6908869257232158</c:v>
                      </c:pt>
                      <c:pt idx="69">
                        <c:v>-2.6108064186227269</c:v>
                      </c:pt>
                      <c:pt idx="70">
                        <c:v>-2.5288173145544826</c:v>
                      </c:pt>
                      <c:pt idx="71">
                        <c:v>-2.4449749032917745</c:v>
                      </c:pt>
                      <c:pt idx="72">
                        <c:v>-2.3593361962181727</c:v>
                      </c:pt>
                      <c:pt idx="73">
                        <c:v>-2.2719598489591379</c:v>
                      </c:pt>
                      <c:pt idx="74">
                        <c:v>-2.182906079925675</c:v>
                      </c:pt>
                      <c:pt idx="75">
                        <c:v>-2.0922365847256899</c:v>
                      </c:pt>
                      <c:pt idx="76">
                        <c:v>-2.0000144464121177</c:v>
                      </c:pt>
                      <c:pt idx="77">
                        <c:v>-1.906304041551909</c:v>
                      </c:pt>
                      <c:pt idx="78">
                        <c:v>-1.8111709421164406</c:v>
                      </c:pt>
                      <c:pt idx="79">
                        <c:v>-1.7146818132119053</c:v>
                      </c:pt>
                      <c:pt idx="80">
                        <c:v>-1.6169043066875461</c:v>
                      </c:pt>
                      <c:pt idx="81">
                        <c:v>-1.5179069506807357</c:v>
                      </c:pt>
                      <c:pt idx="82">
                        <c:v>-1.4177590351798002</c:v>
                      </c:pt>
                      <c:pt idx="83">
                        <c:v>-1.3165304937095126</c:v>
                      </c:pt>
                      <c:pt idx="84">
                        <c:v>-1.2142917812687994</c:v>
                      </c:pt>
                      <c:pt idx="85">
                        <c:v>-1.1111137486767169</c:v>
                      </c:pt>
                      <c:pt idx="86">
                        <c:v>-1.0070675135098366</c:v>
                      </c:pt>
                      <c:pt idx="87">
                        <c:v>-0.90222432784306295</c:v>
                      </c:pt>
                      <c:pt idx="88">
                        <c:v>-0.79665544303511771</c:v>
                      </c:pt>
                      <c:pt idx="89">
                        <c:v>-0.69043197183063043</c:v>
                      </c:pt>
                      <c:pt idx="90">
                        <c:v>-0.58362474808195375</c:v>
                      </c:pt>
                      <c:pt idx="91">
                        <c:v>-0.47630418442586508</c:v>
                      </c:pt>
                      <c:pt idx="92">
                        <c:v>-0.36854012828275906</c:v>
                      </c:pt>
                      <c:pt idx="93">
                        <c:v>-0.26040171657902283</c:v>
                      </c:pt>
                      <c:pt idx="94">
                        <c:v>-0.15195722962614469</c:v>
                      </c:pt>
                      <c:pt idx="95">
                        <c:v>-4.3273944623699503E-2</c:v>
                      </c:pt>
                      <c:pt idx="96">
                        <c:v>6.558201071408995E-2</c:v>
                      </c:pt>
                      <c:pt idx="97">
                        <c:v>0.17454580387550087</c:v>
                      </c:pt>
                      <c:pt idx="98">
                        <c:v>0.28355404204778023</c:v>
                      </c:pt>
                      <c:pt idx="99">
                        <c:v>0.39254491479715042</c:v>
                      </c:pt>
                      <c:pt idx="100">
                        <c:v>0.50145833430689579</c:v>
                      </c:pt>
                      <c:pt idx="101">
                        <c:v>0.61023607251931955</c:v>
                      </c:pt>
                      <c:pt idx="102">
                        <c:v>0.71882189450082568</c:v>
                      </c:pt>
                      <c:pt idx="103">
                        <c:v>0.82716168732444273</c:v>
                      </c:pt>
                      <c:pt idx="104">
                        <c:v>0.93520358374209778</c:v>
                      </c:pt>
                      <c:pt idx="105">
                        <c:v>1.0428980798991201</c:v>
                      </c:pt>
                      <c:pt idx="106">
                        <c:v>1.1501981463271889</c:v>
                      </c:pt>
                      <c:pt idx="107">
                        <c:v>1.2570593314387999</c:v>
                      </c:pt>
                      <c:pt idx="108">
                        <c:v>1.3634398567371975</c:v>
                      </c:pt>
                      <c:pt idx="109">
                        <c:v>1.4693007029506413</c:v>
                      </c:pt>
                      <c:pt idx="110">
                        <c:v>1.574605686299408</c:v>
                      </c:pt>
                      <c:pt idx="111">
                        <c:v>1.6793215241082871</c:v>
                      </c:pt>
                      <c:pt idx="112">
                        <c:v>1.7834178889870276</c:v>
                      </c:pt>
                      <c:pt idx="113">
                        <c:v>1.8868674508163734</c:v>
                      </c:pt>
                      <c:pt idx="114">
                        <c:v>1.989645905798374</c:v>
                      </c:pt>
                      <c:pt idx="115">
                        <c:v>2.0917319918570016</c:v>
                      </c:pt>
                      <c:pt idx="116">
                        <c:v>2.1931074897087948</c:v>
                      </c:pt>
                      <c:pt idx="117">
                        <c:v>2.2937572089636311</c:v>
                      </c:pt>
                      <c:pt idx="118">
                        <c:v>2.3936689586630133</c:v>
                      </c:pt>
                      <c:pt idx="119">
                        <c:v>2.4928335017175214</c:v>
                      </c:pt>
                      <c:pt idx="120">
                        <c:v>2.5912444927665472</c:v>
                      </c:pt>
                      <c:pt idx="121">
                        <c:v>2.6888983990519542</c:v>
                      </c:pt>
                      <c:pt idx="122">
                        <c:v>2.7857944039731963</c:v>
                      </c:pt>
                      <c:pt idx="123">
                        <c:v>2.8819342930742091</c:v>
                      </c:pt>
                      <c:pt idx="124">
                        <c:v>2.9773223223023293</c:v>
                      </c:pt>
                      <c:pt idx="125">
                        <c:v>3.0719650684762203</c:v>
                      </c:pt>
                      <c:pt idx="126">
                        <c:v>3.1658712620028533</c:v>
                      </c:pt>
                      <c:pt idx="127">
                        <c:v>3.2590516019929057</c:v>
                      </c:pt>
                      <c:pt idx="128">
                        <c:v>3.3515185540392656</c:v>
                      </c:pt>
                      <c:pt idx="129">
                        <c:v>3.4432861310432723</c:v>
                      </c:pt>
                      <c:pt idx="130">
                        <c:v>3.5343696575985262</c:v>
                      </c:pt>
                      <c:pt idx="131">
                        <c:v>3.6247855185709237</c:v>
                      </c:pt>
                      <c:pt idx="132">
                        <c:v>3.7145508926456841</c:v>
                      </c:pt>
                      <c:pt idx="133">
                        <c:v>3.8036834717466377</c:v>
                      </c:pt>
                      <c:pt idx="134">
                        <c:v>3.892201167369187</c:v>
                      </c:pt>
                      <c:pt idx="135">
                        <c:v>3.9801218050046709</c:v>
                      </c:pt>
                      <c:pt idx="136">
                        <c:v>4.0674628079699184</c:v>
                      </c:pt>
                      <c:pt idx="137">
                        <c:v>4.1542408720902646</c:v>
                      </c:pt>
                      <c:pt idx="138">
                        <c:v>4.2404716328155034</c:v>
                      </c:pt>
                      <c:pt idx="139">
                        <c:v>4.326169326476057</c:v>
                      </c:pt>
                      <c:pt idx="140">
                        <c:v>4.4113464475086186</c:v>
                      </c:pt>
                      <c:pt idx="141">
                        <c:v>4.4960134035964225</c:v>
                      </c:pt>
                      <c:pt idx="142">
                        <c:v>4.5801781707768452</c:v>
                      </c:pt>
                      <c:pt idx="143">
                        <c:v>4.6638459506677608</c:v>
                      </c:pt>
                      <c:pt idx="144">
                        <c:v>4.747018832052464</c:v>
                      </c:pt>
                      <c:pt idx="145">
                        <c:v>4.8296954591387617</c:v>
                      </c:pt>
                      <c:pt idx="146">
                        <c:v>4.9118707088718256</c:v>
                      </c:pt>
                      <c:pt idx="147">
                        <c:v>4.9935353797291855</c:v>
                      </c:pt>
                      <c:pt idx="148">
                        <c:v>5.0746758944599257</c:v>
                      </c:pt>
                      <c:pt idx="149">
                        <c:v>5.1552740192475213</c:v>
                      </c:pt>
                      <c:pt idx="150">
                        <c:v>5.2353066017756982</c:v>
                      </c:pt>
                      <c:pt idx="151">
                        <c:v>5.3147453306577317</c:v>
                      </c:pt>
                      <c:pt idx="152">
                        <c:v>5.3935565186524776</c:v>
                      </c:pt>
                      <c:pt idx="153">
                        <c:v>5.4717009120327003</c:v>
                      </c:pt>
                      <c:pt idx="154">
                        <c:v>5.5491335283938055</c:v>
                      </c:pt>
                      <c:pt idx="155">
                        <c:v>5.6258035250928886</c:v>
                      </c:pt>
                      <c:pt idx="156">
                        <c:v>5.7016541003893568</c:v>
                      </c:pt>
                      <c:pt idx="157">
                        <c:v>5.7766224292184374</c:v>
                      </c:pt>
                      <c:pt idx="158">
                        <c:v>5.8506396353692853</c:v>
                      </c:pt>
                      <c:pt idx="159">
                        <c:v>5.9236308016592414</c:v>
                      </c:pt>
                      <c:pt idx="160">
                        <c:v>5.9955150194959685</c:v>
                      </c:pt>
                      <c:pt idx="161">
                        <c:v>6.0662054790015247</c:v>
                      </c:pt>
                      <c:pt idx="162">
                        <c:v>6.1356096006362684</c:v>
                      </c:pt>
                      <c:pt idx="163">
                        <c:v>6.2036292090085077</c:v>
                      </c:pt>
                      <c:pt idx="164">
                        <c:v>6.2701607492886922</c:v>
                      </c:pt>
                      <c:pt idx="165">
                        <c:v>6.3350955463666239</c:v>
                      </c:pt>
                      <c:pt idx="166">
                        <c:v>6.3983201065980406</c:v>
                      </c:pt>
                      <c:pt idx="167">
                        <c:v>6.4597164616857192</c:v>
                      </c:pt>
                      <c:pt idx="168">
                        <c:v>6.5191625539317348</c:v>
                      </c:pt>
                      <c:pt idx="169">
                        <c:v>6.5765326617833395</c:v>
                      </c:pt>
                      <c:pt idx="170">
                        <c:v>6.6316978642793138</c:v>
                      </c:pt>
                      <c:pt idx="171">
                        <c:v>6.6845265426871761</c:v>
                      </c:pt>
                      <c:pt idx="172">
                        <c:v>6.7348849173084107</c:v>
                      </c:pt>
                      <c:pt idx="173">
                        <c:v>6.7826376171208498</c:v>
                      </c:pt>
                      <c:pt idx="174">
                        <c:v>6.8276482796281517</c:v>
                      </c:pt>
                      <c:pt idx="175">
                        <c:v>6.8697801779972014</c:v>
                      </c:pt>
                      <c:pt idx="176">
                        <c:v>6.9088968722902209</c:v>
                      </c:pt>
                      <c:pt idx="177">
                        <c:v>6.9448628813403825</c:v>
                      </c:pt>
                      <c:pt idx="178">
                        <c:v>6.9775443715809393</c:v>
                      </c:pt>
                      <c:pt idx="179">
                        <c:v>7.0068098589215264</c:v>
                      </c:pt>
                      <c:pt idx="180">
                        <c:v>7.0325309195736345</c:v>
                      </c:pt>
                      <c:pt idx="181">
                        <c:v>7.0545829055612135</c:v>
                      </c:pt>
                      <c:pt idx="182">
                        <c:v>7.0728456605167587</c:v>
                      </c:pt>
                      <c:pt idx="183">
                        <c:v>7.0872042312576848</c:v>
                      </c:pt>
                      <c:pt idx="184">
                        <c:v>7.0975495705645741</c:v>
                      </c:pt>
                      <c:pt idx="185">
                        <c:v>7.1037792265444377</c:v>
                      </c:pt>
                      <c:pt idx="186">
                        <c:v>7.1057980139583536</c:v>
                      </c:pt>
                      <c:pt idx="187">
                        <c:v>7.103518662924829</c:v>
                      </c:pt>
                      <c:pt idx="188">
                        <c:v>7.0968624404791791</c:v>
                      </c:pt>
                      <c:pt idx="189">
                        <c:v>7.085759740574912</c:v>
                      </c:pt>
                      <c:pt idx="190">
                        <c:v>7.0701506382543986</c:v>
                      </c:pt>
                      <c:pt idx="191">
                        <c:v>7.0499854038947181</c:v>
                      </c:pt>
                      <c:pt idx="192">
                        <c:v>7.025224973647445</c:v>
                      </c:pt>
                      <c:pt idx="193">
                        <c:v>6.9958413724379778</c:v>
                      </c:pt>
                      <c:pt idx="194">
                        <c:v>6.9618180861696874</c:v>
                      </c:pt>
                      <c:pt idx="195">
                        <c:v>6.9231503800880141</c:v>
                      </c:pt>
                      <c:pt idx="196">
                        <c:v>6.8798455605974134</c:v>
                      </c:pt>
                      <c:pt idx="197">
                        <c:v>6.8319231781881724</c:v>
                      </c:pt>
                      <c:pt idx="198">
                        <c:v>6.7794151695166516</c:v>
                      </c:pt>
                      <c:pt idx="199">
                        <c:v>6.7223659370888242</c:v>
                      </c:pt>
                      <c:pt idx="200">
                        <c:v>6.6608323654200969</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xmlns:c15="http://schemas.microsoft.com/office/drawing/2012/chart">
                  <c:ext xmlns:c16="http://schemas.microsoft.com/office/drawing/2014/chart" uri="{C3380CC4-5D6E-409C-BE32-E72D297353CC}">
                    <c16:uniqueId val="{00000000-7B36-4541-87D0-513C57A0EF16}"/>
                  </c:ext>
                </c:extLst>
              </c15:ser>
            </c15:filteredScatterSeries>
            <c15:filteredScatterSeries>
              <c15:ser>
                <c:idx val="2"/>
                <c:order val="2"/>
                <c:tx>
                  <c:v>Zeiger</c:v>
                </c:tx>
                <c:spPr>
                  <a:ln w="19050" cap="rnd">
                    <a:solidFill>
                      <a:schemeClr val="accent3"/>
                    </a:solidFill>
                    <a:round/>
                  </a:ln>
                  <a:effectLst/>
                </c:spPr>
                <c:marker>
                  <c:symbol val="picture"/>
                  <c:spPr>
                    <a:ln w="9525">
                      <a:noFill/>
                    </a:ln>
                    <a:effectLst/>
                  </c:spPr>
                </c:marker>
                <c:xVal>
                  <c:numRef>
                    <c:extLst xmlns:c15="http://schemas.microsoft.com/office/drawing/2012/chart">
                      <c:ext xmlns:c15="http://schemas.microsoft.com/office/drawing/2012/chart" uri="{02D57815-91ED-43cb-92C2-25804820EDAC}">
                        <c15:formulaRef>
                          <c15:sqref>Ueberhaenge!$Z$4</c15:sqref>
                        </c15:formulaRef>
                      </c:ext>
                    </c:extLst>
                    <c:numCache>
                      <c:formatCode>General</c:formatCode>
                      <c:ptCount val="1"/>
                      <c:pt idx="0">
                        <c:v>4.0860059819102528</c:v>
                      </c:pt>
                    </c:numCache>
                  </c:numRef>
                </c:xVal>
                <c:yVal>
                  <c:numRef>
                    <c:extLst xmlns:c15="http://schemas.microsoft.com/office/drawing/2012/chart">
                      <c:ext xmlns:c15="http://schemas.microsoft.com/office/drawing/2012/chart" uri="{02D57815-91ED-43cb-92C2-25804820EDAC}">
                        <c15:formulaRef>
                          <c15:sqref>Ueberhaenge!$X$4</c15:sqref>
                        </c15:formulaRef>
                      </c:ext>
                    </c:extLst>
                    <c:numCache>
                      <c:formatCode>#,##0.00</c:formatCode>
                      <c:ptCount val="1"/>
                      <c:pt idx="0">
                        <c:v>15683</c:v>
                      </c:pt>
                    </c:numCache>
                  </c:numRef>
                </c:yVal>
                <c:smooth val="0"/>
                <c:extLst xmlns:c15="http://schemas.microsoft.com/office/drawing/2012/chart">
                  <c:ext xmlns:c16="http://schemas.microsoft.com/office/drawing/2014/chart" uri="{C3380CC4-5D6E-409C-BE32-E72D297353CC}">
                    <c16:uniqueId val="{00000001-7B36-4541-87D0-513C57A0EF16}"/>
                  </c:ext>
                </c:extLst>
              </c15:ser>
            </c15:filteredScatterSeries>
          </c:ext>
        </c:extLst>
      </c:scatterChart>
      <c:valAx>
        <c:axId val="1294953968"/>
        <c:scaling>
          <c:orientation val="minMax"/>
          <c:max val="15"/>
          <c:min val="-15"/>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majorUnit val="5"/>
      </c:valAx>
      <c:valAx>
        <c:axId val="1858415040"/>
        <c:scaling>
          <c:orientation val="minMax"/>
          <c:max val="16200"/>
          <c:min val="152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Infos!$A$24</c:f>
          <c:strCache>
            <c:ptCount val="1"/>
            <c:pt idx="0">
              <c:v>Änderung des Hedgebedarfs für den Frontmonat (Kontrakte/P) - 18 Tage bis Verfall  - 28.8.2023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8.0889812572078959E-2"/>
          <c:y val="5.5611106144529528E-2"/>
          <c:w val="0.86987729658792656"/>
          <c:h val="0.77736111111111106"/>
        </c:manualLayout>
      </c:layout>
      <c:lineChart>
        <c:grouping val="stacked"/>
        <c:varyColors val="0"/>
        <c:ser>
          <c:idx val="3"/>
          <c:order val="2"/>
          <c:tx>
            <c:v>11/18</c:v>
          </c:tx>
          <c:spPr>
            <a:ln w="28575" cap="rnd">
              <a:solidFill>
                <a:schemeClr val="accent4"/>
              </a:solidFill>
              <a:round/>
            </a:ln>
            <a:effectLst/>
          </c:spPr>
          <c:marker>
            <c:symbol val="circle"/>
            <c:size val="5"/>
            <c:spPr>
              <a:noFill/>
              <a:ln w="9525">
                <a:noFill/>
              </a:ln>
              <a:effectLst/>
            </c:spPr>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'HedgeBedarf+01'!$C$5:$C$205</c:f>
              <c:numCache>
                <c:formatCode>0.0</c:formatCode>
                <c:ptCount val="201"/>
                <c:pt idx="0">
                  <c:v>-0.15286646585390815</c:v>
                </c:pt>
                <c:pt idx="1">
                  <c:v>-0.15250346749684238</c:v>
                </c:pt>
                <c:pt idx="2">
                  <c:v>-0.15210905849235934</c:v>
                </c:pt>
                <c:pt idx="3">
                  <c:v>-0.15168296223160016</c:v>
                </c:pt>
                <c:pt idx="4">
                  <c:v>-0.15122490907376465</c:v>
                </c:pt>
                <c:pt idx="5">
                  <c:v>-0.1507346365460473</c:v>
                </c:pt>
                <c:pt idx="6">
                  <c:v>-0.15021188954278977</c:v>
                </c:pt>
                <c:pt idx="7">
                  <c:v>-0.14965642052372666</c:v>
                </c:pt>
                <c:pt idx="8">
                  <c:v>-0.14906798971119833</c:v>
                </c:pt>
                <c:pt idx="9">
                  <c:v>-0.14844636528620636</c:v>
                </c:pt>
                <c:pt idx="10">
                  <c:v>-0.14779132358317706</c:v>
                </c:pt>
                <c:pt idx="11">
                  <c:v>-0.14710264928331357</c:v>
                </c:pt>
                <c:pt idx="12">
                  <c:v>-0.14638013560639701</c:v>
                </c:pt>
                <c:pt idx="13">
                  <c:v>-0.14562358450091228</c:v>
                </c:pt>
                <c:pt idx="14">
                  <c:v>-0.14483280683236163</c:v>
                </c:pt>
                <c:pt idx="15">
                  <c:v>-0.14400762256964006</c:v>
                </c:pt>
                <c:pt idx="16">
                  <c:v>-0.14314786096933069</c:v>
                </c:pt>
                <c:pt idx="17">
                  <c:v>-0.14225336075779585</c:v>
                </c:pt>
                <c:pt idx="18">
                  <c:v>-0.14132397031091995</c:v>
                </c:pt>
                <c:pt idx="19">
                  <c:v>-0.14035954783137905</c:v>
                </c:pt>
                <c:pt idx="20">
                  <c:v>-0.13935996152329497</c:v>
                </c:pt>
                <c:pt idx="21">
                  <c:v>-0.13832508976414204</c:v>
                </c:pt>
                <c:pt idx="22">
                  <c:v>-0.13725482127377234</c:v>
                </c:pt>
                <c:pt idx="23">
                  <c:v>-0.13614905528042226</c:v>
                </c:pt>
                <c:pt idx="24">
                  <c:v>-0.13500770168356507</c:v>
                </c:pt>
                <c:pt idx="25">
                  <c:v>-0.13383068121347944</c:v>
                </c:pt>
                <c:pt idx="26">
                  <c:v>-0.13261792558738963</c:v>
                </c:pt>
                <c:pt idx="27">
                  <c:v>-0.13136937766205783</c:v>
                </c:pt>
                <c:pt idx="28">
                  <c:v>-0.13008499158267894</c:v>
                </c:pt>
                <c:pt idx="29">
                  <c:v>-0.1287647329279592</c:v>
                </c:pt>
                <c:pt idx="30">
                  <c:v>-0.12740857885123499</c:v>
                </c:pt>
                <c:pt idx="31">
                  <c:v>-0.12601651821751164</c:v>
                </c:pt>
                <c:pt idx="32">
                  <c:v>-0.12458855173627963</c:v>
                </c:pt>
                <c:pt idx="33">
                  <c:v>-0.12312469208999192</c:v>
                </c:pt>
                <c:pt idx="34">
                  <c:v>-0.12162496405806228</c:v>
                </c:pt>
                <c:pt idx="35">
                  <c:v>-0.1200894046362678</c:v>
                </c:pt>
                <c:pt idx="36">
                  <c:v>-0.11851806315142374</c:v>
                </c:pt>
                <c:pt idx="37">
                  <c:v>-0.11691100137120983</c:v>
                </c:pt>
                <c:pt idx="38">
                  <c:v>-0.11526829360902351</c:v>
                </c:pt>
                <c:pt idx="39">
                  <c:v>-0.11359002682374555</c:v>
                </c:pt>
                <c:pt idx="40">
                  <c:v>-0.11187630071428949</c:v>
                </c:pt>
                <c:pt idx="41">
                  <c:v>-0.11012722780882893</c:v>
                </c:pt>
                <c:pt idx="42">
                  <c:v>-0.10834293354857957</c:v>
                </c:pt>
                <c:pt idx="43">
                  <c:v>-0.10652355636603131</c:v>
                </c:pt>
                <c:pt idx="44">
                  <c:v>-0.10466924775751113</c:v>
                </c:pt>
                <c:pt idx="45">
                  <c:v>-0.10278017234998089</c:v>
                </c:pt>
                <c:pt idx="46">
                  <c:v>-0.10085650796195272</c:v>
                </c:pt>
                <c:pt idx="47">
                  <c:v>-9.8898445658430048E-2</c:v>
                </c:pt>
                <c:pt idx="48">
                  <c:v>-9.6906189799766423E-2</c:v>
                </c:pt>
                <c:pt idx="49">
                  <c:v>-9.4879958084353788E-2</c:v>
                </c:pt>
                <c:pt idx="50">
                  <c:v>-9.2819981585036071E-2</c:v>
                </c:pt>
                <c:pt idx="51">
                  <c:v>-9.0726504779168729E-2</c:v>
                </c:pt>
                <c:pt idx="52">
                  <c:v>-8.8599785572227224E-2</c:v>
                </c:pt>
                <c:pt idx="53">
                  <c:v>-8.6440095314886584E-2</c:v>
                </c:pt>
                <c:pt idx="54">
                  <c:v>-8.4247718813487527E-2</c:v>
                </c:pt>
                <c:pt idx="55">
                  <c:v>-8.2022954333815554E-2</c:v>
                </c:pt>
                <c:pt idx="56">
                  <c:v>-7.976611359811378E-2</c:v>
                </c:pt>
                <c:pt idx="57">
                  <c:v>-7.7477521775267455E-2</c:v>
                </c:pt>
                <c:pt idx="58">
                  <c:v>-7.5157517464085569E-2</c:v>
                </c:pt>
                <c:pt idx="59">
                  <c:v>-7.280645266962528E-2</c:v>
                </c:pt>
                <c:pt idx="60">
                  <c:v>-7.0424692772493303E-2</c:v>
                </c:pt>
                <c:pt idx="61">
                  <c:v>-6.8012616491078801E-2</c:v>
                </c:pt>
                <c:pt idx="62">
                  <c:v>-6.5570615836658783E-2</c:v>
                </c:pt>
                <c:pt idx="63">
                  <c:v>-6.3099096061338011E-2</c:v>
                </c:pt>
                <c:pt idx="64">
                  <c:v>-6.0598475598777159E-2</c:v>
                </c:pt>
                <c:pt idx="65">
                  <c:v>-5.8069185997676201E-2</c:v>
                </c:pt>
                <c:pt idx="66">
                  <c:v>-5.5511671847976049E-2</c:v>
                </c:pt>
                <c:pt idx="67">
                  <c:v>-5.2926390699756541E-2</c:v>
                </c:pt>
                <c:pt idx="68">
                  <c:v>-5.0313812974802932E-2</c:v>
                </c:pt>
                <c:pt idx="69">
                  <c:v>-4.7674421870824428E-2</c:v>
                </c:pt>
                <c:pt idx="70">
                  <c:v>-4.5008713258311572E-2</c:v>
                </c:pt>
                <c:pt idx="71">
                  <c:v>-4.2317195570024967E-2</c:v>
                </c:pt>
                <c:pt idx="72">
                  <c:v>-3.9600389683107175E-2</c:v>
                </c:pt>
                <c:pt idx="73">
                  <c:v>-3.6858828793825398E-2</c:v>
                </c:pt>
                <c:pt idx="74">
                  <c:v>-3.4093058284945757E-2</c:v>
                </c:pt>
                <c:pt idx="75">
                  <c:v>-3.1303635585754226E-2</c:v>
                </c:pt>
                <c:pt idx="76">
                  <c:v>-2.8491130024738531E-2</c:v>
                </c:pt>
                <c:pt idx="77">
                  <c:v>-2.565612267495581E-2</c:v>
                </c:pt>
                <c:pt idx="78">
                  <c:v>-2.2799206192107672E-2</c:v>
                </c:pt>
                <c:pt idx="79">
                  <c:v>-1.992098464536159E-2</c:v>
                </c:pt>
                <c:pt idx="80">
                  <c:v>-1.7022073340950052E-2</c:v>
                </c:pt>
                <c:pt idx="81">
                  <c:v>-1.4103098638594467E-2</c:v>
                </c:pt>
                <c:pt idx="82">
                  <c:v>-1.1164697760799949E-2</c:v>
                </c:pt>
                <c:pt idx="83">
                  <c:v>-8.2075185950761763E-3</c:v>
                </c:pt>
                <c:pt idx="84">
                  <c:v>-5.2322194891386981E-3</c:v>
                </c:pt>
                <c:pt idx="85">
                  <c:v>-2.2394690391634303E-3</c:v>
                </c:pt>
                <c:pt idx="86">
                  <c:v>7.7005412884693231E-4</c:v>
                </c:pt>
                <c:pt idx="87">
                  <c:v>3.7956615844998848E-3</c:v>
                </c:pt>
                <c:pt idx="88">
                  <c:v>6.8366553251784923E-3</c:v>
                </c:pt>
                <c:pt idx="89">
                  <c:v>9.8923280148481615E-3</c:v>
                </c:pt>
                <c:pt idx="90">
                  <c:v>1.2961963229415471E-2</c:v>
                </c:pt>
                <c:pt idx="91">
                  <c:v>1.6044835708537077E-2</c:v>
                </c:pt>
                <c:pt idx="92">
                  <c:v>1.9140211613785825E-2</c:v>
                </c:pt>
                <c:pt idx="93">
                  <c:v>2.2247348793059073E-2</c:v>
                </c:pt>
                <c:pt idx="94">
                  <c:v>2.5365497051120647E-2</c:v>
                </c:pt>
                <c:pt idx="95">
                  <c:v>2.8493898426161061E-2</c:v>
                </c:pt>
                <c:pt idx="96">
                  <c:v>3.1631787472249109E-2</c:v>
                </c:pt>
                <c:pt idx="97">
                  <c:v>3.477839154754904E-2</c:v>
                </c:pt>
                <c:pt idx="98">
                  <c:v>3.7932931108174667E-2</c:v>
                </c:pt>
                <c:pt idx="99">
                  <c:v>4.1094620007533958E-2</c:v>
                </c:pt>
                <c:pt idx="100">
                  <c:v>4.4262665801030672E-2</c:v>
                </c:pt>
                <c:pt idx="101">
                  <c:v>4.7436270055970307E-2</c:v>
                </c:pt>
                <c:pt idx="102">
                  <c:v>5.0614628666520146E-2</c:v>
                </c:pt>
                <c:pt idx="103">
                  <c:v>5.3796932173564321E-2</c:v>
                </c:pt>
                <c:pt idx="104">
                  <c:v>5.6982366089297014E-2</c:v>
                </c:pt>
                <c:pt idx="105">
                  <c:v>6.0170111226380704E-2</c:v>
                </c:pt>
                <c:pt idx="106">
                  <c:v>6.3359344031507253E-2</c:v>
                </c:pt>
                <c:pt idx="107">
                  <c:v>6.654923692317867E-2</c:v>
                </c:pt>
                <c:pt idx="108">
                  <c:v>6.973895863353663E-2</c:v>
                </c:pt>
                <c:pt idx="109">
                  <c:v>7.2927674554048499E-2</c:v>
                </c:pt>
                <c:pt idx="110">
                  <c:v>7.6114547084872641E-2</c:v>
                </c:pt>
                <c:pt idx="111">
                  <c:v>7.9298735987702818E-2</c:v>
                </c:pt>
                <c:pt idx="112">
                  <c:v>8.2479398741902077E-2</c:v>
                </c:pt>
                <c:pt idx="113">
                  <c:v>8.5655690903726434E-2</c:v>
                </c:pt>
                <c:pt idx="114">
                  <c:v>8.8826766468435528E-2</c:v>
                </c:pt>
                <c:pt idx="115">
                  <c:v>9.1991778235083491E-2</c:v>
                </c:pt>
                <c:pt idx="116">
                  <c:v>9.5149878173785618E-2</c:v>
                </c:pt>
                <c:pt idx="117">
                  <c:v>9.8300217795243394E-2</c:v>
                </c:pt>
                <c:pt idx="118">
                  <c:v>0.10144194852231629</c:v>
                </c:pt>
                <c:pt idx="119">
                  <c:v>0.10457422206342232</c:v>
                </c:pt>
                <c:pt idx="120">
                  <c:v>0.107696190787546</c:v>
                </c:pt>
                <c:pt idx="121">
                  <c:v>0.11080700810063025</c:v>
                </c:pt>
                <c:pt idx="122">
                  <c:v>0.11390582882313033</c:v>
                </c:pt>
                <c:pt idx="123">
                  <c:v>0.11699180956849597</c:v>
                </c:pt>
                <c:pt idx="124">
                  <c:v>0.12006410912235853</c:v>
                </c:pt>
                <c:pt idx="125">
                  <c:v>0.12312188882218969</c:v>
                </c:pt>
                <c:pt idx="126">
                  <c:v>0.12616431293719571</c:v>
                </c:pt>
                <c:pt idx="127">
                  <c:v>0.12919054904821548</c:v>
                </c:pt>
                <c:pt idx="128">
                  <c:v>0.13219976842738745</c:v>
                </c:pt>
                <c:pt idx="129">
                  <c:v>0.13519114641734514</c:v>
                </c:pt>
                <c:pt idx="130">
                  <c:v>0.13816386280970364</c:v>
                </c:pt>
                <c:pt idx="131">
                  <c:v>0.14111710222260224</c:v>
                </c:pt>
                <c:pt idx="132">
                  <c:v>0.14405005447705765</c:v>
                </c:pt>
                <c:pt idx="133">
                  <c:v>0.14696191497189168</c:v>
                </c:pt>
                <c:pt idx="134">
                  <c:v>0.14985188505699309</c:v>
                </c:pt>
                <c:pt idx="135">
                  <c:v>0.15271917240467175</c:v>
                </c:pt>
                <c:pt idx="136">
                  <c:v>0.15556299137886562</c:v>
                </c:pt>
                <c:pt idx="137">
                  <c:v>0.1583825634019625</c:v>
                </c:pt>
                <c:pt idx="138">
                  <c:v>0.16117711731899498</c:v>
                </c:pt>
                <c:pt idx="139">
                  <c:v>0.16394588975897129</c:v>
                </c:pt>
                <c:pt idx="140">
                  <c:v>0.16668812549310458</c:v>
                </c:pt>
                <c:pt idx="141">
                  <c:v>0.16940307778970448</c:v>
                </c:pt>
                <c:pt idx="142">
                  <c:v>0.17209000876549591</c:v>
                </c:pt>
                <c:pt idx="143">
                  <c:v>0.17474818973312994</c:v>
                </c:pt>
                <c:pt idx="144">
                  <c:v>0.1773769015446581</c:v>
                </c:pt>
                <c:pt idx="145">
                  <c:v>0.17997543493073787</c:v>
                </c:pt>
                <c:pt idx="146">
                  <c:v>0.18254309083534129</c:v>
                </c:pt>
                <c:pt idx="147">
                  <c:v>0.1850791807457445</c:v>
                </c:pt>
                <c:pt idx="148">
                  <c:v>0.18758302701757071</c:v>
                </c:pt>
                <c:pt idx="149">
                  <c:v>0.19005396319466997</c:v>
                </c:pt>
                <c:pt idx="150">
                  <c:v>0.19249133432361756</c:v>
                </c:pt>
                <c:pt idx="151">
                  <c:v>0.1948944972626151</c:v>
                </c:pt>
                <c:pt idx="152">
                  <c:v>0.19726282098458536</c:v>
                </c:pt>
                <c:pt idx="153">
                  <c:v>0.19959568687425278</c:v>
                </c:pt>
                <c:pt idx="154">
                  <c:v>0.20189248901900503</c:v>
                </c:pt>
                <c:pt idx="155">
                  <c:v>0.20415263449333559</c:v>
                </c:pt>
                <c:pt idx="156">
                  <c:v>0.20637554363667354</c:v>
                </c:pt>
                <c:pt idx="157">
                  <c:v>0.20856065032440452</c:v>
                </c:pt>
                <c:pt idx="158">
                  <c:v>0.21070740223189899</c:v>
                </c:pt>
                <c:pt idx="159">
                  <c:v>0.2128152610913637</c:v>
                </c:pt>
                <c:pt idx="160">
                  <c:v>0.21488370294133591</c:v>
                </c:pt>
                <c:pt idx="161">
                  <c:v>0.21691221836865071</c:v>
                </c:pt>
                <c:pt idx="162">
                  <c:v>0.21890031274270955</c:v>
                </c:pt>
                <c:pt idx="163">
                  <c:v>0.22084750644188852</c:v>
                </c:pt>
                <c:pt idx="164">
                  <c:v>0.22275333507192718</c:v>
                </c:pt>
                <c:pt idx="165">
                  <c:v>0.2246173496761466</c:v>
                </c:pt>
                <c:pt idx="166">
                  <c:v>0.2264391169373495</c:v>
                </c:pt>
                <c:pt idx="167">
                  <c:v>0.22821821937125875</c:v>
                </c:pt>
                <c:pt idx="168">
                  <c:v>0.229954255511364</c:v>
                </c:pt>
                <c:pt idx="169">
                  <c:v>0.2316468400850418</c:v>
                </c:pt>
                <c:pt idx="170">
                  <c:v>0.23329560418082884</c:v>
                </c:pt>
                <c:pt idx="171">
                  <c:v>0.23490019540673202</c:v>
                </c:pt>
                <c:pt idx="172">
                  <c:v>0.23646027803946218</c:v>
                </c:pt>
                <c:pt idx="173">
                  <c:v>0.23797553316448955</c:v>
                </c:pt>
                <c:pt idx="174">
                  <c:v>0.23944565880682303</c:v>
                </c:pt>
                <c:pt idx="175">
                  <c:v>0.24087037005242146</c:v>
                </c:pt>
                <c:pt idx="176">
                  <c:v>0.24224939916015364</c:v>
                </c:pt>
                <c:pt idx="177">
                  <c:v>0.24358249566423054</c:v>
                </c:pt>
                <c:pt idx="178">
                  <c:v>0.24486942646703724</c:v>
                </c:pt>
                <c:pt idx="179">
                  <c:v>0.24610997592230399</c:v>
                </c:pt>
                <c:pt idx="180">
                  <c:v>0.24730394590855787</c:v>
                </c:pt>
                <c:pt idx="181">
                  <c:v>0.24845115589280645</c:v>
                </c:pt>
                <c:pt idx="182">
                  <c:v>0.24955144298441409</c:v>
                </c:pt>
                <c:pt idx="183">
                  <c:v>0.25060466197913167</c:v>
                </c:pt>
                <c:pt idx="184">
                  <c:v>0.25161068539325543</c:v>
                </c:pt>
                <c:pt idx="185">
                  <c:v>0.25256940348789508</c:v>
                </c:pt>
                <c:pt idx="186">
                  <c:v>0.25348072428333629</c:v>
                </c:pt>
                <c:pt idx="187">
                  <c:v>0.25434457356349355</c:v>
                </c:pt>
                <c:pt idx="188">
                  <c:v>0.25516089487045462</c:v>
                </c:pt>
                <c:pt idx="189">
                  <c:v>0.25592964948912722</c:v>
                </c:pt>
                <c:pt idx="190">
                  <c:v>0.25665081642200316</c:v>
                </c:pt>
                <c:pt idx="191">
                  <c:v>0.25732439235406357</c:v>
                </c:pt>
                <c:pt idx="192">
                  <c:v>0.25795039160785921</c:v>
                </c:pt>
                <c:pt idx="193">
                  <c:v>0.25852884608880217</c:v>
                </c:pt>
                <c:pt idx="194">
                  <c:v>0.25905980522071442</c:v>
                </c:pt>
                <c:pt idx="195">
                  <c:v>0.25954333587169065</c:v>
                </c:pt>
                <c:pt idx="196">
                  <c:v>0.25997952227033072</c:v>
                </c:pt>
                <c:pt idx="197">
                  <c:v>0.26036846591241258</c:v>
                </c:pt>
                <c:pt idx="198">
                  <c:v>0.2607102854580805</c:v>
                </c:pt>
                <c:pt idx="199">
                  <c:v>0.26100511661962883</c:v>
                </c:pt>
                <c:pt idx="200">
                  <c:v>0.26125311203997142</c:v>
                </c:pt>
              </c:numCache>
            </c:numRef>
          </c:val>
          <c:smooth val="0"/>
          <c:extLst>
            <c:ext xmlns:c16="http://schemas.microsoft.com/office/drawing/2014/chart" uri="{C3380CC4-5D6E-409C-BE32-E72D297353CC}">
              <c16:uniqueId val="{00000001-B3E1-4B1F-B004-6517087B68E3}"/>
            </c:ext>
          </c:extLst>
        </c:ser>
        <c:ser>
          <c:idx val="0"/>
          <c:order val="3"/>
          <c:tx>
            <c:v>10+11/18</c:v>
          </c:tx>
          <c:spPr>
            <a:ln w="28575" cap="rnd">
              <a:solidFill>
                <a:schemeClr val="accent1"/>
              </a:solidFill>
              <a:round/>
            </a:ln>
            <a:effectLst/>
          </c:spPr>
          <c:marker>
            <c:symbol val="circle"/>
            <c:size val="5"/>
            <c:spPr>
              <a:noFill/>
              <a:ln w="9525">
                <a:noFill/>
              </a:ln>
              <a:effectLst/>
            </c:spPr>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HedgeBedarf!$C$6:$C$205</c:f>
              <c:numCache>
                <c:formatCode>0.0</c:formatCode>
                <c:ptCount val="200"/>
                <c:pt idx="0">
                  <c:v>-2.8743416055838336</c:v>
                </c:pt>
                <c:pt idx="1">
                  <c:v>-2.9297479338887165</c:v>
                </c:pt>
                <c:pt idx="2">
                  <c:v>-2.9845580901805042</c:v>
                </c:pt>
                <c:pt idx="3">
                  <c:v>-3.0387020767835442</c:v>
                </c:pt>
                <c:pt idx="4">
                  <c:v>-3.0921096782560662</c:v>
                </c:pt>
                <c:pt idx="5">
                  <c:v>-3.1447105794584154</c:v>
                </c:pt>
                <c:pt idx="6">
                  <c:v>-3.1964344836326144</c:v>
                </c:pt>
                <c:pt idx="7">
                  <c:v>-3.2472112301516236</c:v>
                </c:pt>
                <c:pt idx="8">
                  <c:v>-3.2969709116057007</c:v>
                </c:pt>
                <c:pt idx="9">
                  <c:v>-3.3456439899048114</c:v>
                </c:pt>
                <c:pt idx="10">
                  <c:v>-3.3931614110884163</c:v>
                </c:pt>
                <c:pt idx="11">
                  <c:v>-3.4394547185483457</c:v>
                </c:pt>
                <c:pt idx="12">
                  <c:v>-3.4844561643859189</c:v>
                </c:pt>
                <c:pt idx="13">
                  <c:v>-3.5280988186410416</c:v>
                </c:pt>
                <c:pt idx="14">
                  <c:v>-3.5703166761488427</c:v>
                </c:pt>
                <c:pt idx="15">
                  <c:v>-3.6110447607977938</c:v>
                </c:pt>
                <c:pt idx="16">
                  <c:v>-3.6502192269825091</c:v>
                </c:pt>
                <c:pt idx="17">
                  <c:v>-3.6877774580641898</c:v>
                </c:pt>
                <c:pt idx="18">
                  <c:v>-3.7236581616715907</c:v>
                </c:pt>
                <c:pt idx="19">
                  <c:v>-3.7578014616957742</c:v>
                </c:pt>
                <c:pt idx="20">
                  <c:v>-3.7901489868518898</c:v>
                </c:pt>
                <c:pt idx="21">
                  <c:v>-3.820643955701521</c:v>
                </c:pt>
                <c:pt idx="22">
                  <c:v>-3.8492312580484755</c:v>
                </c:pt>
                <c:pt idx="23">
                  <c:v>-3.8758575326403455</c:v>
                </c:pt>
                <c:pt idx="24">
                  <c:v>-3.90047124112666</c:v>
                </c:pt>
                <c:pt idx="25">
                  <c:v>-3.923022738241877</c:v>
                </c:pt>
                <c:pt idx="26">
                  <c:v>-3.9434643381988446</c:v>
                </c:pt>
                <c:pt idx="27">
                  <c:v>-3.9617503772934275</c:v>
                </c:pt>
                <c:pt idx="28">
                  <c:v>-3.977837272736326</c:v>
                </c:pt>
                <c:pt idx="29">
                  <c:v>-3.9916835777408548</c:v>
                </c:pt>
                <c:pt idx="30">
                  <c:v>-4.0032500329080767</c:v>
                </c:pt>
                <c:pt idx="31">
                  <c:v>-4.0124996139608138</c:v>
                </c:pt>
                <c:pt idx="32">
                  <c:v>-4.0193975758878615</c:v>
                </c:pt>
                <c:pt idx="33">
                  <c:v>-4.0239114935669242</c:v>
                </c:pt>
                <c:pt idx="34">
                  <c:v>-4.0260112989415804</c:v>
                </c:pt>
                <c:pt idx="35">
                  <c:v>-4.0256693148319034</c:v>
                </c:pt>
                <c:pt idx="36">
                  <c:v>-4.0228602854620643</c:v>
                </c:pt>
                <c:pt idx="37">
                  <c:v>-4.0175614037896317</c:v>
                </c:pt>
                <c:pt idx="38">
                  <c:v>-4.0097523357221352</c:v>
                </c:pt>
                <c:pt idx="39">
                  <c:v>-3.9994152413048623</c:v>
                </c:pt>
                <c:pt idx="40">
                  <c:v>-3.9865347929622468</c:v>
                </c:pt>
                <c:pt idx="41">
                  <c:v>-3.9710981908709324</c:v>
                </c:pt>
                <c:pt idx="42">
                  <c:v>-3.9530951755383823</c:v>
                </c:pt>
                <c:pt idx="43">
                  <c:v>-3.9325180376547935</c:v>
                </c:pt>
                <c:pt idx="44">
                  <c:v>-3.9093616252794492</c:v>
                </c:pt>
                <c:pt idx="45">
                  <c:v>-3.8836233484148326</c:v>
                </c:pt>
                <c:pt idx="46">
                  <c:v>-3.8553031810136495</c:v>
                </c:pt>
                <c:pt idx="47">
                  <c:v>-3.8244036604545935</c:v>
                </c:pt>
                <c:pt idx="48">
                  <c:v>-3.7909298845134147</c:v>
                </c:pt>
                <c:pt idx="49">
                  <c:v>-3.7548895058456626</c:v>
                </c:pt>
                <c:pt idx="50">
                  <c:v>-3.7162927239875252</c:v>
                </c:pt>
                <c:pt idx="51">
                  <c:v>-3.6751522748705465</c:v>
                </c:pt>
                <c:pt idx="52">
                  <c:v>-3.631483417836026</c:v>
                </c:pt>
                <c:pt idx="53">
                  <c:v>-3.5853039201242867</c:v>
                </c:pt>
                <c:pt idx="54">
                  <c:v>-3.5366340388043396</c:v>
                </c:pt>
                <c:pt idx="55">
                  <c:v>-3.4854965000994689</c:v>
                </c:pt>
                <c:pt idx="56">
                  <c:v>-3.4319164760554548</c:v>
                </c:pt>
                <c:pt idx="57">
                  <c:v>-3.3759215584891664</c:v>
                </c:pt>
                <c:pt idx="58">
                  <c:v>-3.3175417301475609</c:v>
                </c:pt>
                <c:pt idx="59">
                  <c:v>-3.256809332999838</c:v>
                </c:pt>
                <c:pt idx="60">
                  <c:v>-3.1937590335792638</c:v>
                </c:pt>
                <c:pt idx="61">
                  <c:v>-3.1284277852856612</c:v>
                </c:pt>
                <c:pt idx="62">
                  <c:v>-3.0608547875555376</c:v>
                </c:pt>
                <c:pt idx="63">
                  <c:v>-2.9910814418032601</c:v>
                </c:pt>
                <c:pt idx="64">
                  <c:v>-2.9191513040348767</c:v>
                </c:pt>
                <c:pt idx="65">
                  <c:v>-2.8451100340352591</c:v>
                </c:pt>
                <c:pt idx="66">
                  <c:v>-2.7690053410297515</c:v>
                </c:pt>
                <c:pt idx="67">
                  <c:v>-2.6908869257232158</c:v>
                </c:pt>
                <c:pt idx="68">
                  <c:v>-2.6108064186227269</c:v>
                </c:pt>
                <c:pt idx="69">
                  <c:v>-2.5288173145544826</c:v>
                </c:pt>
                <c:pt idx="70">
                  <c:v>-2.4449749032917745</c:v>
                </c:pt>
                <c:pt idx="71">
                  <c:v>-2.3593361962181727</c:v>
                </c:pt>
                <c:pt idx="72">
                  <c:v>-2.2719598489591379</c:v>
                </c:pt>
                <c:pt idx="73">
                  <c:v>-2.182906079925675</c:v>
                </c:pt>
                <c:pt idx="74">
                  <c:v>-2.0922365847256899</c:v>
                </c:pt>
                <c:pt idx="75">
                  <c:v>-2.0000144464121177</c:v>
                </c:pt>
                <c:pt idx="76">
                  <c:v>-1.906304041551909</c:v>
                </c:pt>
                <c:pt idx="77">
                  <c:v>-1.8111709421164406</c:v>
                </c:pt>
                <c:pt idx="78">
                  <c:v>-1.7146818132119053</c:v>
                </c:pt>
                <c:pt idx="79">
                  <c:v>-1.6169043066875461</c:v>
                </c:pt>
                <c:pt idx="80">
                  <c:v>-1.5179069506807357</c:v>
                </c:pt>
                <c:pt idx="81">
                  <c:v>-1.4177590351798002</c:v>
                </c:pt>
                <c:pt idx="82">
                  <c:v>-1.3165304937095126</c:v>
                </c:pt>
                <c:pt idx="83">
                  <c:v>-1.2142917812687994</c:v>
                </c:pt>
                <c:pt idx="84">
                  <c:v>-1.1111137486767169</c:v>
                </c:pt>
                <c:pt idx="85">
                  <c:v>-1.0070675135098366</c:v>
                </c:pt>
                <c:pt idx="86">
                  <c:v>-0.90222432784306295</c:v>
                </c:pt>
                <c:pt idx="87">
                  <c:v>-0.79665544303511771</c:v>
                </c:pt>
                <c:pt idx="88">
                  <c:v>-0.69043197183063043</c:v>
                </c:pt>
                <c:pt idx="89">
                  <c:v>-0.58362474808195375</c:v>
                </c:pt>
                <c:pt idx="90">
                  <c:v>-0.47630418442586508</c:v>
                </c:pt>
                <c:pt idx="91">
                  <c:v>-0.36854012828275906</c:v>
                </c:pt>
                <c:pt idx="92">
                  <c:v>-0.26040171657902283</c:v>
                </c:pt>
                <c:pt idx="93">
                  <c:v>-0.15195722962614469</c:v>
                </c:pt>
                <c:pt idx="94">
                  <c:v>-4.3273944623699503E-2</c:v>
                </c:pt>
                <c:pt idx="95">
                  <c:v>6.558201071408995E-2</c:v>
                </c:pt>
                <c:pt idx="96">
                  <c:v>0.17454580387550087</c:v>
                </c:pt>
                <c:pt idx="97">
                  <c:v>0.28355404204778023</c:v>
                </c:pt>
                <c:pt idx="98">
                  <c:v>0.39254491479715042</c:v>
                </c:pt>
                <c:pt idx="99">
                  <c:v>0.50145833430689579</c:v>
                </c:pt>
                <c:pt idx="100">
                  <c:v>0.61023607251931955</c:v>
                </c:pt>
                <c:pt idx="101">
                  <c:v>0.71882189450082568</c:v>
                </c:pt>
                <c:pt idx="102">
                  <c:v>0.82716168732444273</c:v>
                </c:pt>
                <c:pt idx="103">
                  <c:v>0.93520358374209778</c:v>
                </c:pt>
                <c:pt idx="104">
                  <c:v>1.0428980798991201</c:v>
                </c:pt>
                <c:pt idx="105">
                  <c:v>1.1501981463271889</c:v>
                </c:pt>
                <c:pt idx="106">
                  <c:v>1.2570593314387999</c:v>
                </c:pt>
                <c:pt idx="107">
                  <c:v>1.3634398567371975</c:v>
                </c:pt>
                <c:pt idx="108">
                  <c:v>1.4693007029506413</c:v>
                </c:pt>
                <c:pt idx="109">
                  <c:v>1.574605686299408</c:v>
                </c:pt>
                <c:pt idx="110">
                  <c:v>1.6793215241082871</c:v>
                </c:pt>
                <c:pt idx="111">
                  <c:v>1.7834178889870276</c:v>
                </c:pt>
                <c:pt idx="112">
                  <c:v>1.8868674508163734</c:v>
                </c:pt>
                <c:pt idx="113">
                  <c:v>1.989645905798374</c:v>
                </c:pt>
                <c:pt idx="114">
                  <c:v>2.0917319918570016</c:v>
                </c:pt>
                <c:pt idx="115">
                  <c:v>2.1931074897087948</c:v>
                </c:pt>
                <c:pt idx="116">
                  <c:v>2.2937572089636311</c:v>
                </c:pt>
                <c:pt idx="117">
                  <c:v>2.3936689586630133</c:v>
                </c:pt>
                <c:pt idx="118">
                  <c:v>2.4928335017175214</c:v>
                </c:pt>
                <c:pt idx="119">
                  <c:v>2.5912444927665472</c:v>
                </c:pt>
                <c:pt idx="120">
                  <c:v>2.6888983990519542</c:v>
                </c:pt>
                <c:pt idx="121">
                  <c:v>2.7857944039731963</c:v>
                </c:pt>
                <c:pt idx="122">
                  <c:v>2.8819342930742091</c:v>
                </c:pt>
                <c:pt idx="123">
                  <c:v>2.9773223223023293</c:v>
                </c:pt>
                <c:pt idx="124">
                  <c:v>3.0719650684762203</c:v>
                </c:pt>
                <c:pt idx="125">
                  <c:v>3.1658712620028533</c:v>
                </c:pt>
                <c:pt idx="126">
                  <c:v>3.2590516019929057</c:v>
                </c:pt>
                <c:pt idx="127">
                  <c:v>3.3515185540392656</c:v>
                </c:pt>
                <c:pt idx="128">
                  <c:v>3.4432861310432723</c:v>
                </c:pt>
                <c:pt idx="129">
                  <c:v>3.5343696575985262</c:v>
                </c:pt>
                <c:pt idx="130">
                  <c:v>3.6247855185709237</c:v>
                </c:pt>
                <c:pt idx="131">
                  <c:v>3.7145508926456841</c:v>
                </c:pt>
                <c:pt idx="132">
                  <c:v>3.8036834717466377</c:v>
                </c:pt>
                <c:pt idx="133">
                  <c:v>3.892201167369187</c:v>
                </c:pt>
                <c:pt idx="134">
                  <c:v>3.9801218050046709</c:v>
                </c:pt>
                <c:pt idx="135">
                  <c:v>4.0674628079699184</c:v>
                </c:pt>
                <c:pt idx="136">
                  <c:v>4.1542408720902646</c:v>
                </c:pt>
                <c:pt idx="137">
                  <c:v>4.2404716328155034</c:v>
                </c:pt>
                <c:pt idx="138">
                  <c:v>4.326169326476057</c:v>
                </c:pt>
                <c:pt idx="139">
                  <c:v>4.4113464475086186</c:v>
                </c:pt>
                <c:pt idx="140">
                  <c:v>4.4960134035964225</c:v>
                </c:pt>
                <c:pt idx="141">
                  <c:v>4.5801781707768452</c:v>
                </c:pt>
                <c:pt idx="142">
                  <c:v>4.6638459506677608</c:v>
                </c:pt>
                <c:pt idx="143">
                  <c:v>4.747018832052464</c:v>
                </c:pt>
                <c:pt idx="144">
                  <c:v>4.8296954591387617</c:v>
                </c:pt>
                <c:pt idx="145">
                  <c:v>4.9118707088718256</c:v>
                </c:pt>
                <c:pt idx="146">
                  <c:v>4.9935353797291855</c:v>
                </c:pt>
                <c:pt idx="147">
                  <c:v>5.0746758944599257</c:v>
                </c:pt>
                <c:pt idx="148">
                  <c:v>5.1552740192475213</c:v>
                </c:pt>
                <c:pt idx="149">
                  <c:v>5.2353066017756982</c:v>
                </c:pt>
                <c:pt idx="150">
                  <c:v>5.3147453306577317</c:v>
                </c:pt>
                <c:pt idx="151">
                  <c:v>5.3935565186524776</c:v>
                </c:pt>
                <c:pt idx="152">
                  <c:v>5.4717009120327003</c:v>
                </c:pt>
                <c:pt idx="153">
                  <c:v>5.5491335283938055</c:v>
                </c:pt>
                <c:pt idx="154">
                  <c:v>5.6258035250928886</c:v>
                </c:pt>
                <c:pt idx="155">
                  <c:v>5.7016541003893568</c:v>
                </c:pt>
                <c:pt idx="156">
                  <c:v>5.7766224292184374</c:v>
                </c:pt>
                <c:pt idx="157">
                  <c:v>5.8506396353692853</c:v>
                </c:pt>
                <c:pt idx="158">
                  <c:v>5.9236308016592414</c:v>
                </c:pt>
                <c:pt idx="159">
                  <c:v>5.9955150194959685</c:v>
                </c:pt>
                <c:pt idx="160">
                  <c:v>6.0662054790015247</c:v>
                </c:pt>
                <c:pt idx="161">
                  <c:v>6.1356096006362684</c:v>
                </c:pt>
                <c:pt idx="162">
                  <c:v>6.2036292090085077</c:v>
                </c:pt>
                <c:pt idx="163">
                  <c:v>6.2701607492886922</c:v>
                </c:pt>
                <c:pt idx="164">
                  <c:v>6.3350955463666239</c:v>
                </c:pt>
                <c:pt idx="165">
                  <c:v>6.3983201065980406</c:v>
                </c:pt>
                <c:pt idx="166">
                  <c:v>6.4597164616857192</c:v>
                </c:pt>
                <c:pt idx="167">
                  <c:v>6.5191625539317348</c:v>
                </c:pt>
                <c:pt idx="168">
                  <c:v>6.5765326617833395</c:v>
                </c:pt>
                <c:pt idx="169">
                  <c:v>6.6316978642793138</c:v>
                </c:pt>
                <c:pt idx="170">
                  <c:v>6.6845265426871761</c:v>
                </c:pt>
                <c:pt idx="171">
                  <c:v>6.7348849173084107</c:v>
                </c:pt>
                <c:pt idx="172">
                  <c:v>6.7826376171208498</c:v>
                </c:pt>
                <c:pt idx="173">
                  <c:v>6.8276482796281517</c:v>
                </c:pt>
                <c:pt idx="174">
                  <c:v>6.8697801779972014</c:v>
                </c:pt>
                <c:pt idx="175">
                  <c:v>6.9088968722902209</c:v>
                </c:pt>
                <c:pt idx="176">
                  <c:v>6.9448628813403825</c:v>
                </c:pt>
                <c:pt idx="177">
                  <c:v>6.9775443715809393</c:v>
                </c:pt>
                <c:pt idx="178">
                  <c:v>7.0068098589215264</c:v>
                </c:pt>
                <c:pt idx="179">
                  <c:v>7.0325309195736345</c:v>
                </c:pt>
                <c:pt idx="180">
                  <c:v>7.0545829055612135</c:v>
                </c:pt>
                <c:pt idx="181">
                  <c:v>7.0728456605167587</c:v>
                </c:pt>
                <c:pt idx="182">
                  <c:v>7.0872042312576848</c:v>
                </c:pt>
                <c:pt idx="183">
                  <c:v>7.0975495705645741</c:v>
                </c:pt>
                <c:pt idx="184">
                  <c:v>7.1037792265444377</c:v>
                </c:pt>
                <c:pt idx="185">
                  <c:v>7.1057980139583536</c:v>
                </c:pt>
                <c:pt idx="186">
                  <c:v>7.103518662924829</c:v>
                </c:pt>
                <c:pt idx="187">
                  <c:v>7.0968624404791791</c:v>
                </c:pt>
                <c:pt idx="188">
                  <c:v>7.085759740574912</c:v>
                </c:pt>
                <c:pt idx="189">
                  <c:v>7.0701506382543986</c:v>
                </c:pt>
                <c:pt idx="190">
                  <c:v>7.0499854038947181</c:v>
                </c:pt>
                <c:pt idx="191">
                  <c:v>7.025224973647445</c:v>
                </c:pt>
                <c:pt idx="192">
                  <c:v>6.9958413724379778</c:v>
                </c:pt>
                <c:pt idx="193">
                  <c:v>6.9618180861696874</c:v>
                </c:pt>
                <c:pt idx="194">
                  <c:v>6.9231503800880141</c:v>
                </c:pt>
                <c:pt idx="195">
                  <c:v>6.8798455605974134</c:v>
                </c:pt>
                <c:pt idx="196">
                  <c:v>6.8319231781881724</c:v>
                </c:pt>
                <c:pt idx="197">
                  <c:v>6.7794151695166516</c:v>
                </c:pt>
                <c:pt idx="198">
                  <c:v>6.7223659370888242</c:v>
                </c:pt>
                <c:pt idx="199">
                  <c:v>6.6608323654200969</c:v>
                </c:pt>
              </c:numCache>
            </c:numRef>
          </c:val>
          <c:smooth val="0"/>
          <c:extLst>
            <c:ext xmlns:c16="http://schemas.microsoft.com/office/drawing/2014/chart" uri="{C3380CC4-5D6E-409C-BE32-E72D297353CC}">
              <c16:uniqueId val="{00000000-8F2C-4B20-AC59-CD4B5CF0F7D6}"/>
            </c:ext>
          </c:extLst>
        </c:ser>
        <c:dLbls>
          <c:showLegendKey val="0"/>
          <c:showVal val="0"/>
          <c:showCatName val="0"/>
          <c:showSerName val="0"/>
          <c:showPercent val="0"/>
          <c:showBubbleSize val="0"/>
        </c:dLbls>
        <c:marker val="1"/>
        <c:smooth val="0"/>
        <c:axId val="94321232"/>
        <c:axId val="1787430367"/>
        <c:extLst>
          <c:ext xmlns:c15="http://schemas.microsoft.com/office/drawing/2012/chart" uri="{02D57815-91ED-43cb-92C2-25804820EDAC}">
            <c15:filteredLineSeries>
              <c15:ser>
                <c:idx val="1"/>
                <c:order val="0"/>
                <c:tx>
                  <c:v>soll</c:v>
                </c:tx>
                <c:spPr>
                  <a:ln w="28575" cap="rnd">
                    <a:solidFill>
                      <a:schemeClr val="accent2"/>
                    </a:solidFill>
                    <a:round/>
                  </a:ln>
                  <a:effectLst/>
                </c:spPr>
                <c:marker>
                  <c:symbol val="circle"/>
                  <c:size val="5"/>
                  <c:spPr>
                    <a:solidFill>
                      <a:schemeClr val="accent1"/>
                    </a:solidFill>
                    <a:ln w="9525">
                      <a:solidFill>
                        <a:schemeClr val="accent2"/>
                      </a:solidFill>
                    </a:ln>
                    <a:effectLst/>
                  </c:spPr>
                </c:marker>
                <c:cat>
                  <c:numRef>
                    <c:extLst>
                      <c:ex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c:ext uri="{02D57815-91ED-43cb-92C2-25804820EDAC}">
                        <c15:formulaRef>
                          <c15:sqref>HedgeBedarf!$B$6:$B$205</c15:sqref>
                        </c15:formulaRef>
                      </c:ext>
                    </c:extLst>
                    <c:numCache>
                      <c:formatCode>0.0</c:formatCode>
                      <c:ptCount val="200"/>
                    </c:numCache>
                  </c:numRef>
                </c:val>
                <c:smooth val="0"/>
                <c:extLst>
                  <c:ext xmlns:c16="http://schemas.microsoft.com/office/drawing/2014/chart" uri="{C3380CC4-5D6E-409C-BE32-E72D297353CC}">
                    <c16:uniqueId val="{00000001-8F2C-4B20-AC59-CD4B5CF0F7D6}"/>
                  </c:ext>
                </c:extLst>
              </c15:ser>
            </c15:filteredLineSeries>
            <c15:filteredLineSeries>
              <c15:ser>
                <c:idx val="2"/>
                <c:order val="1"/>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xmlns:c15="http://schemas.microsoft.com/office/drawing/2012/chart">
                      <c:ext xmlns:c15="http://schemas.microsoft.com/office/drawing/2012/chart" uri="{02D57815-91ED-43cb-92C2-25804820EDAC}">
                        <c15:formulaRef>
                          <c15:sqref>Infos!$A$24</c15:sqref>
                        </c15:formulaRef>
                      </c:ext>
                    </c:extLst>
                    <c:numCache>
                      <c:formatCode>General</c:formatCode>
                      <c:ptCount val="1"/>
                      <c:pt idx="0">
                        <c:v>0</c:v>
                      </c:pt>
                    </c:numCache>
                  </c:numRef>
                </c:val>
                <c:smooth val="0"/>
                <c:extLst xmlns:c15="http://schemas.microsoft.com/office/drawing/2012/chart">
                  <c:ext xmlns:c16="http://schemas.microsoft.com/office/drawing/2014/chart" uri="{C3380CC4-5D6E-409C-BE32-E72D297353CC}">
                    <c16:uniqueId val="{00000000-B3E1-4B1F-B004-6517087B68E3}"/>
                  </c:ext>
                </c:extLst>
              </c15:ser>
            </c15:filteredLineSeries>
          </c:ext>
        </c:extLst>
      </c:lineChart>
      <c:catAx>
        <c:axId val="94321232"/>
        <c:scaling>
          <c:orientation val="minMax"/>
        </c:scaling>
        <c:delete val="0"/>
        <c:axPos val="b"/>
        <c:numFmt formatCode="0" sourceLinked="0"/>
        <c:majorTickMark val="cross"/>
        <c:minorTickMark val="none"/>
        <c:tickLblPos val="low"/>
        <c:spPr>
          <a:noFill/>
          <a:ln w="1270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87430367"/>
        <c:crosses val="autoZero"/>
        <c:auto val="1"/>
        <c:lblAlgn val="ctr"/>
        <c:lblOffset val="100"/>
        <c:tickLblSkip val="5"/>
        <c:tickMarkSkip val="5"/>
        <c:noMultiLvlLbl val="0"/>
      </c:catAx>
      <c:valAx>
        <c:axId val="178743036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321232"/>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Infos!$A$28</c:f>
          <c:strCache>
            <c:ptCount val="1"/>
            <c:pt idx="0">
              <c:v>Change in hedge requirement for front and following month (contracts/P, estimated) - 18 days until expiration    -   2023-8-28 (last trading day closing:  15683)</c:v>
            </c:pt>
          </c:strCache>
        </c:strRef>
      </c:tx>
      <c:layout>
        <c:manualLayout>
          <c:xMode val="edge"/>
          <c:yMode val="edge"/>
          <c:x val="9.2658909040231371E-2"/>
          <c:y val="1.2664110607644941E-2"/>
        </c:manualLayout>
      </c:layout>
      <c:overlay val="0"/>
      <c:spPr>
        <a:noFill/>
        <a:ln>
          <a:noFill/>
        </a:ln>
        <a:effectLst/>
      </c:spPr>
      <c:txPr>
        <a:bodyPr rot="0" spcFirstLastPara="1" vertOverflow="ellipsis" vert="horz" wrap="square" anchor="ctr" anchorCtr="1"/>
        <a:lstStyle/>
        <a:p>
          <a:pPr>
            <a:defRPr sz="124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8.0889812572078959E-2"/>
          <c:y val="8.3131927417525273E-2"/>
          <c:w val="0.86987729658792656"/>
          <c:h val="0.74984026714767382"/>
        </c:manualLayout>
      </c:layout>
      <c:barChart>
        <c:barDir val="col"/>
        <c:grouping val="clustered"/>
        <c:varyColors val="0"/>
        <c:ser>
          <c:idx val="4"/>
          <c:order val="4"/>
          <c:tx>
            <c:strRef>
              <c:f>Infos!$A$35</c:f>
              <c:strCache>
                <c:ptCount val="1"/>
                <c:pt idx="0">
                  <c:v>last trading day close</c:v>
                </c:pt>
              </c:strCache>
            </c:strRef>
          </c:tx>
          <c:spPr>
            <a:solidFill>
              <a:srgbClr val="FF0000"/>
            </a:solidFill>
            <a:ln>
              <a:noFill/>
            </a:ln>
            <a:effectLst/>
          </c:spPr>
          <c:invertIfNegative val="0"/>
          <c:val>
            <c:numRef>
              <c:f>'HedgeBedarf+01'!$B$5:$B$205</c:f>
              <c:numCache>
                <c:formatCode>0.0</c:formatCode>
                <c:ptCount val="201"/>
                <c:pt idx="132">
                  <c:v>3.8586009471227416</c:v>
                </c:pt>
              </c:numCache>
            </c:numRef>
          </c:val>
          <c:extLst>
            <c:ext xmlns:c16="http://schemas.microsoft.com/office/drawing/2014/chart" uri="{C3380CC4-5D6E-409C-BE32-E72D297353CC}">
              <c16:uniqueId val="{00000001-1237-4191-875D-C08782277AF8}"/>
            </c:ext>
          </c:extLst>
        </c:ser>
        <c:dLbls>
          <c:showLegendKey val="0"/>
          <c:showVal val="0"/>
          <c:showCatName val="0"/>
          <c:showSerName val="0"/>
          <c:showPercent val="0"/>
          <c:showBubbleSize val="0"/>
        </c:dLbls>
        <c:gapWidth val="150"/>
        <c:axId val="1768450943"/>
        <c:axId val="1699212735"/>
        <c:extLst>
          <c:ext xmlns:c15="http://schemas.microsoft.com/office/drawing/2012/chart" uri="{02D57815-91ED-43cb-92C2-25804820EDAC}">
            <c15:filteredBarSeries>
              <c15:ser>
                <c:idx val="1"/>
                <c:order val="0"/>
                <c:tx>
                  <c:v>soll</c:v>
                </c:tx>
                <c:spPr>
                  <a:solidFill>
                    <a:schemeClr val="accent2"/>
                  </a:solidFill>
                  <a:ln>
                    <a:noFill/>
                  </a:ln>
                  <a:effectLst/>
                </c:spPr>
                <c:invertIfNegative val="0"/>
                <c:cat>
                  <c:numRef>
                    <c:extLst>
                      <c:ex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c:ext uri="{02D57815-91ED-43cb-92C2-25804820EDAC}">
                        <c15:formulaRef>
                          <c15:sqref>HedgeBedarf!$B$6:$B$205</c15:sqref>
                        </c15:formulaRef>
                      </c:ext>
                    </c:extLst>
                    <c:numCache>
                      <c:formatCode>0.0</c:formatCode>
                      <c:ptCount val="200"/>
                    </c:numCache>
                  </c:numRef>
                </c:val>
                <c:extLst>
                  <c:ext xmlns:c16="http://schemas.microsoft.com/office/drawing/2014/chart" uri="{C3380CC4-5D6E-409C-BE32-E72D297353CC}">
                    <c16:uniqueId val="{00000002-8ABD-46FD-B6E9-6AE3ABB16F45}"/>
                  </c:ext>
                </c:extLst>
              </c15:ser>
            </c15:filteredBarSeries>
            <c15:filteredBarSeries>
              <c15:ser>
                <c:idx val="2"/>
                <c:order val="1"/>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xmlns:c15="http://schemas.microsoft.com/office/drawing/2012/chart">
                      <c:ext xmlns:c15="http://schemas.microsoft.com/office/drawing/2012/chart" uri="{02D57815-91ED-43cb-92C2-25804820EDAC}">
                        <c15:formulaRef>
                          <c15:sqref>Infos!$A$24</c15:sqref>
                        </c15:formulaRef>
                      </c:ext>
                    </c:extLst>
                    <c:numCache>
                      <c:formatCode>General</c:formatCode>
                      <c:ptCount val="1"/>
                      <c:pt idx="0">
                        <c:v>0</c:v>
                      </c:pt>
                    </c:numCache>
                  </c:numRef>
                </c:val>
                <c:extLst xmlns:c15="http://schemas.microsoft.com/office/drawing/2012/chart">
                  <c:ext xmlns:c16="http://schemas.microsoft.com/office/drawing/2014/chart" uri="{C3380CC4-5D6E-409C-BE32-E72D297353CC}">
                    <c16:uniqueId val="{00000003-8ABD-46FD-B6E9-6AE3ABB16F45}"/>
                  </c:ext>
                </c:extLst>
              </c15:ser>
            </c15:filteredBarSeries>
          </c:ext>
        </c:extLst>
      </c:barChart>
      <c:lineChart>
        <c:grouping val="stacked"/>
        <c:varyColors val="0"/>
        <c:ser>
          <c:idx val="3"/>
          <c:order val="2"/>
          <c:tx>
            <c:strRef>
              <c:f>Infos!$B$32</c:f>
              <c:strCache>
                <c:ptCount val="1"/>
                <c:pt idx="0">
                  <c:v>2023-09</c:v>
                </c:pt>
              </c:strCache>
            </c:strRef>
          </c:tx>
          <c:spPr>
            <a:ln w="28575" cap="rnd">
              <a:solidFill>
                <a:schemeClr val="accent4"/>
              </a:solidFill>
              <a:round/>
            </a:ln>
            <a:effectLst/>
          </c:spPr>
          <c:marker>
            <c:symbol val="none"/>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'HedgeBedarf+01'!$C$5:$C$205</c:f>
              <c:numCache>
                <c:formatCode>0.0</c:formatCode>
                <c:ptCount val="201"/>
                <c:pt idx="0">
                  <c:v>-0.15286646585390815</c:v>
                </c:pt>
                <c:pt idx="1">
                  <c:v>-0.15250346749684238</c:v>
                </c:pt>
                <c:pt idx="2">
                  <c:v>-0.15210905849235934</c:v>
                </c:pt>
                <c:pt idx="3">
                  <c:v>-0.15168296223160016</c:v>
                </c:pt>
                <c:pt idx="4">
                  <c:v>-0.15122490907376465</c:v>
                </c:pt>
                <c:pt idx="5">
                  <c:v>-0.1507346365460473</c:v>
                </c:pt>
                <c:pt idx="6">
                  <c:v>-0.15021188954278977</c:v>
                </c:pt>
                <c:pt idx="7">
                  <c:v>-0.14965642052372666</c:v>
                </c:pt>
                <c:pt idx="8">
                  <c:v>-0.14906798971119833</c:v>
                </c:pt>
                <c:pt idx="9">
                  <c:v>-0.14844636528620636</c:v>
                </c:pt>
                <c:pt idx="10">
                  <c:v>-0.14779132358317706</c:v>
                </c:pt>
                <c:pt idx="11">
                  <c:v>-0.14710264928331357</c:v>
                </c:pt>
                <c:pt idx="12">
                  <c:v>-0.14638013560639701</c:v>
                </c:pt>
                <c:pt idx="13">
                  <c:v>-0.14562358450091228</c:v>
                </c:pt>
                <c:pt idx="14">
                  <c:v>-0.14483280683236163</c:v>
                </c:pt>
                <c:pt idx="15">
                  <c:v>-0.14400762256964006</c:v>
                </c:pt>
                <c:pt idx="16">
                  <c:v>-0.14314786096933069</c:v>
                </c:pt>
                <c:pt idx="17">
                  <c:v>-0.14225336075779585</c:v>
                </c:pt>
                <c:pt idx="18">
                  <c:v>-0.14132397031091995</c:v>
                </c:pt>
                <c:pt idx="19">
                  <c:v>-0.14035954783137905</c:v>
                </c:pt>
                <c:pt idx="20">
                  <c:v>-0.13935996152329497</c:v>
                </c:pt>
                <c:pt idx="21">
                  <c:v>-0.13832508976414204</c:v>
                </c:pt>
                <c:pt idx="22">
                  <c:v>-0.13725482127377234</c:v>
                </c:pt>
                <c:pt idx="23">
                  <c:v>-0.13614905528042226</c:v>
                </c:pt>
                <c:pt idx="24">
                  <c:v>-0.13500770168356507</c:v>
                </c:pt>
                <c:pt idx="25">
                  <c:v>-0.13383068121347944</c:v>
                </c:pt>
                <c:pt idx="26">
                  <c:v>-0.13261792558738963</c:v>
                </c:pt>
                <c:pt idx="27">
                  <c:v>-0.13136937766205783</c:v>
                </c:pt>
                <c:pt idx="28">
                  <c:v>-0.13008499158267894</c:v>
                </c:pt>
                <c:pt idx="29">
                  <c:v>-0.1287647329279592</c:v>
                </c:pt>
                <c:pt idx="30">
                  <c:v>-0.12740857885123499</c:v>
                </c:pt>
                <c:pt idx="31">
                  <c:v>-0.12601651821751164</c:v>
                </c:pt>
                <c:pt idx="32">
                  <c:v>-0.12458855173627963</c:v>
                </c:pt>
                <c:pt idx="33">
                  <c:v>-0.12312469208999192</c:v>
                </c:pt>
                <c:pt idx="34">
                  <c:v>-0.12162496405806228</c:v>
                </c:pt>
                <c:pt idx="35">
                  <c:v>-0.1200894046362678</c:v>
                </c:pt>
                <c:pt idx="36">
                  <c:v>-0.11851806315142374</c:v>
                </c:pt>
                <c:pt idx="37">
                  <c:v>-0.11691100137120983</c:v>
                </c:pt>
                <c:pt idx="38">
                  <c:v>-0.11526829360902351</c:v>
                </c:pt>
                <c:pt idx="39">
                  <c:v>-0.11359002682374555</c:v>
                </c:pt>
                <c:pt idx="40">
                  <c:v>-0.11187630071428949</c:v>
                </c:pt>
                <c:pt idx="41">
                  <c:v>-0.11012722780882893</c:v>
                </c:pt>
                <c:pt idx="42">
                  <c:v>-0.10834293354857957</c:v>
                </c:pt>
                <c:pt idx="43">
                  <c:v>-0.10652355636603131</c:v>
                </c:pt>
                <c:pt idx="44">
                  <c:v>-0.10466924775751113</c:v>
                </c:pt>
                <c:pt idx="45">
                  <c:v>-0.10278017234998089</c:v>
                </c:pt>
                <c:pt idx="46">
                  <c:v>-0.10085650796195272</c:v>
                </c:pt>
                <c:pt idx="47">
                  <c:v>-9.8898445658430048E-2</c:v>
                </c:pt>
                <c:pt idx="48">
                  <c:v>-9.6906189799766423E-2</c:v>
                </c:pt>
                <c:pt idx="49">
                  <c:v>-9.4879958084353788E-2</c:v>
                </c:pt>
                <c:pt idx="50">
                  <c:v>-9.2819981585036071E-2</c:v>
                </c:pt>
                <c:pt idx="51">
                  <c:v>-9.0726504779168729E-2</c:v>
                </c:pt>
                <c:pt idx="52">
                  <c:v>-8.8599785572227224E-2</c:v>
                </c:pt>
                <c:pt idx="53">
                  <c:v>-8.6440095314886584E-2</c:v>
                </c:pt>
                <c:pt idx="54">
                  <c:v>-8.4247718813487527E-2</c:v>
                </c:pt>
                <c:pt idx="55">
                  <c:v>-8.2022954333815554E-2</c:v>
                </c:pt>
                <c:pt idx="56">
                  <c:v>-7.976611359811378E-2</c:v>
                </c:pt>
                <c:pt idx="57">
                  <c:v>-7.7477521775267455E-2</c:v>
                </c:pt>
                <c:pt idx="58">
                  <c:v>-7.5157517464085569E-2</c:v>
                </c:pt>
                <c:pt idx="59">
                  <c:v>-7.280645266962528E-2</c:v>
                </c:pt>
                <c:pt idx="60">
                  <c:v>-7.0424692772493303E-2</c:v>
                </c:pt>
                <c:pt idx="61">
                  <c:v>-6.8012616491078801E-2</c:v>
                </c:pt>
                <c:pt idx="62">
                  <c:v>-6.5570615836658783E-2</c:v>
                </c:pt>
                <c:pt idx="63">
                  <c:v>-6.3099096061338011E-2</c:v>
                </c:pt>
                <c:pt idx="64">
                  <c:v>-6.0598475598777159E-2</c:v>
                </c:pt>
                <c:pt idx="65">
                  <c:v>-5.8069185997676201E-2</c:v>
                </c:pt>
                <c:pt idx="66">
                  <c:v>-5.5511671847976049E-2</c:v>
                </c:pt>
                <c:pt idx="67">
                  <c:v>-5.2926390699756541E-2</c:v>
                </c:pt>
                <c:pt idx="68">
                  <c:v>-5.0313812974802932E-2</c:v>
                </c:pt>
                <c:pt idx="69">
                  <c:v>-4.7674421870824428E-2</c:v>
                </c:pt>
                <c:pt idx="70">
                  <c:v>-4.5008713258311572E-2</c:v>
                </c:pt>
                <c:pt idx="71">
                  <c:v>-4.2317195570024967E-2</c:v>
                </c:pt>
                <c:pt idx="72">
                  <c:v>-3.9600389683107175E-2</c:v>
                </c:pt>
                <c:pt idx="73">
                  <c:v>-3.6858828793825398E-2</c:v>
                </c:pt>
                <c:pt idx="74">
                  <c:v>-3.4093058284945757E-2</c:v>
                </c:pt>
                <c:pt idx="75">
                  <c:v>-3.1303635585754226E-2</c:v>
                </c:pt>
                <c:pt idx="76">
                  <c:v>-2.8491130024738531E-2</c:v>
                </c:pt>
                <c:pt idx="77">
                  <c:v>-2.565612267495581E-2</c:v>
                </c:pt>
                <c:pt idx="78">
                  <c:v>-2.2799206192107672E-2</c:v>
                </c:pt>
                <c:pt idx="79">
                  <c:v>-1.992098464536159E-2</c:v>
                </c:pt>
                <c:pt idx="80">
                  <c:v>-1.7022073340950052E-2</c:v>
                </c:pt>
                <c:pt idx="81">
                  <c:v>-1.4103098638594467E-2</c:v>
                </c:pt>
                <c:pt idx="82">
                  <c:v>-1.1164697760799949E-2</c:v>
                </c:pt>
                <c:pt idx="83">
                  <c:v>-8.2075185950761763E-3</c:v>
                </c:pt>
                <c:pt idx="84">
                  <c:v>-5.2322194891386981E-3</c:v>
                </c:pt>
                <c:pt idx="85">
                  <c:v>-2.2394690391634303E-3</c:v>
                </c:pt>
                <c:pt idx="86">
                  <c:v>7.7005412884693231E-4</c:v>
                </c:pt>
                <c:pt idx="87">
                  <c:v>3.7956615844998848E-3</c:v>
                </c:pt>
                <c:pt idx="88">
                  <c:v>6.8366553251784923E-3</c:v>
                </c:pt>
                <c:pt idx="89">
                  <c:v>9.8923280148481615E-3</c:v>
                </c:pt>
                <c:pt idx="90">
                  <c:v>1.2961963229415471E-2</c:v>
                </c:pt>
                <c:pt idx="91">
                  <c:v>1.6044835708537077E-2</c:v>
                </c:pt>
                <c:pt idx="92">
                  <c:v>1.9140211613785825E-2</c:v>
                </c:pt>
                <c:pt idx="93">
                  <c:v>2.2247348793059073E-2</c:v>
                </c:pt>
                <c:pt idx="94">
                  <c:v>2.5365497051120647E-2</c:v>
                </c:pt>
                <c:pt idx="95">
                  <c:v>2.8493898426161061E-2</c:v>
                </c:pt>
                <c:pt idx="96">
                  <c:v>3.1631787472249109E-2</c:v>
                </c:pt>
                <c:pt idx="97">
                  <c:v>3.477839154754904E-2</c:v>
                </c:pt>
                <c:pt idx="98">
                  <c:v>3.7932931108174667E-2</c:v>
                </c:pt>
                <c:pt idx="99">
                  <c:v>4.1094620007533958E-2</c:v>
                </c:pt>
                <c:pt idx="100">
                  <c:v>4.4262665801030672E-2</c:v>
                </c:pt>
                <c:pt idx="101">
                  <c:v>4.7436270055970307E-2</c:v>
                </c:pt>
                <c:pt idx="102">
                  <c:v>5.0614628666520146E-2</c:v>
                </c:pt>
                <c:pt idx="103">
                  <c:v>5.3796932173564321E-2</c:v>
                </c:pt>
                <c:pt idx="104">
                  <c:v>5.6982366089297014E-2</c:v>
                </c:pt>
                <c:pt idx="105">
                  <c:v>6.0170111226380704E-2</c:v>
                </c:pt>
                <c:pt idx="106">
                  <c:v>6.3359344031507253E-2</c:v>
                </c:pt>
                <c:pt idx="107">
                  <c:v>6.654923692317867E-2</c:v>
                </c:pt>
                <c:pt idx="108">
                  <c:v>6.973895863353663E-2</c:v>
                </c:pt>
                <c:pt idx="109">
                  <c:v>7.2927674554048499E-2</c:v>
                </c:pt>
                <c:pt idx="110">
                  <c:v>7.6114547084872641E-2</c:v>
                </c:pt>
                <c:pt idx="111">
                  <c:v>7.9298735987702818E-2</c:v>
                </c:pt>
                <c:pt idx="112">
                  <c:v>8.2479398741902077E-2</c:v>
                </c:pt>
                <c:pt idx="113">
                  <c:v>8.5655690903726434E-2</c:v>
                </c:pt>
                <c:pt idx="114">
                  <c:v>8.8826766468435528E-2</c:v>
                </c:pt>
                <c:pt idx="115">
                  <c:v>9.1991778235083491E-2</c:v>
                </c:pt>
                <c:pt idx="116">
                  <c:v>9.5149878173785618E-2</c:v>
                </c:pt>
                <c:pt idx="117">
                  <c:v>9.8300217795243394E-2</c:v>
                </c:pt>
                <c:pt idx="118">
                  <c:v>0.10144194852231629</c:v>
                </c:pt>
                <c:pt idx="119">
                  <c:v>0.10457422206342232</c:v>
                </c:pt>
                <c:pt idx="120">
                  <c:v>0.107696190787546</c:v>
                </c:pt>
                <c:pt idx="121">
                  <c:v>0.11080700810063025</c:v>
                </c:pt>
                <c:pt idx="122">
                  <c:v>0.11390582882313033</c:v>
                </c:pt>
                <c:pt idx="123">
                  <c:v>0.11699180956849597</c:v>
                </c:pt>
                <c:pt idx="124">
                  <c:v>0.12006410912235853</c:v>
                </c:pt>
                <c:pt idx="125">
                  <c:v>0.12312188882218969</c:v>
                </c:pt>
                <c:pt idx="126">
                  <c:v>0.12616431293719571</c:v>
                </c:pt>
                <c:pt idx="127">
                  <c:v>0.12919054904821548</c:v>
                </c:pt>
                <c:pt idx="128">
                  <c:v>0.13219976842738745</c:v>
                </c:pt>
                <c:pt idx="129">
                  <c:v>0.13519114641734514</c:v>
                </c:pt>
                <c:pt idx="130">
                  <c:v>0.13816386280970364</c:v>
                </c:pt>
                <c:pt idx="131">
                  <c:v>0.14111710222260224</c:v>
                </c:pt>
                <c:pt idx="132">
                  <c:v>0.14405005447705765</c:v>
                </c:pt>
                <c:pt idx="133">
                  <c:v>0.14696191497189168</c:v>
                </c:pt>
                <c:pt idx="134">
                  <c:v>0.14985188505699309</c:v>
                </c:pt>
                <c:pt idx="135">
                  <c:v>0.15271917240467175</c:v>
                </c:pt>
                <c:pt idx="136">
                  <c:v>0.15556299137886562</c:v>
                </c:pt>
                <c:pt idx="137">
                  <c:v>0.1583825634019625</c:v>
                </c:pt>
                <c:pt idx="138">
                  <c:v>0.16117711731899498</c:v>
                </c:pt>
                <c:pt idx="139">
                  <c:v>0.16394588975897129</c:v>
                </c:pt>
                <c:pt idx="140">
                  <c:v>0.16668812549310458</c:v>
                </c:pt>
                <c:pt idx="141">
                  <c:v>0.16940307778970448</c:v>
                </c:pt>
                <c:pt idx="142">
                  <c:v>0.17209000876549591</c:v>
                </c:pt>
                <c:pt idx="143">
                  <c:v>0.17474818973312994</c:v>
                </c:pt>
                <c:pt idx="144">
                  <c:v>0.1773769015446581</c:v>
                </c:pt>
                <c:pt idx="145">
                  <c:v>0.17997543493073787</c:v>
                </c:pt>
                <c:pt idx="146">
                  <c:v>0.18254309083534129</c:v>
                </c:pt>
                <c:pt idx="147">
                  <c:v>0.1850791807457445</c:v>
                </c:pt>
                <c:pt idx="148">
                  <c:v>0.18758302701757071</c:v>
                </c:pt>
                <c:pt idx="149">
                  <c:v>0.19005396319466997</c:v>
                </c:pt>
                <c:pt idx="150">
                  <c:v>0.19249133432361756</c:v>
                </c:pt>
                <c:pt idx="151">
                  <c:v>0.1948944972626151</c:v>
                </c:pt>
                <c:pt idx="152">
                  <c:v>0.19726282098458536</c:v>
                </c:pt>
                <c:pt idx="153">
                  <c:v>0.19959568687425278</c:v>
                </c:pt>
                <c:pt idx="154">
                  <c:v>0.20189248901900503</c:v>
                </c:pt>
                <c:pt idx="155">
                  <c:v>0.20415263449333559</c:v>
                </c:pt>
                <c:pt idx="156">
                  <c:v>0.20637554363667354</c:v>
                </c:pt>
                <c:pt idx="157">
                  <c:v>0.20856065032440452</c:v>
                </c:pt>
                <c:pt idx="158">
                  <c:v>0.21070740223189899</c:v>
                </c:pt>
                <c:pt idx="159">
                  <c:v>0.2128152610913637</c:v>
                </c:pt>
                <c:pt idx="160">
                  <c:v>0.21488370294133591</c:v>
                </c:pt>
                <c:pt idx="161">
                  <c:v>0.21691221836865071</c:v>
                </c:pt>
                <c:pt idx="162">
                  <c:v>0.21890031274270955</c:v>
                </c:pt>
                <c:pt idx="163">
                  <c:v>0.22084750644188852</c:v>
                </c:pt>
                <c:pt idx="164">
                  <c:v>0.22275333507192718</c:v>
                </c:pt>
                <c:pt idx="165">
                  <c:v>0.2246173496761466</c:v>
                </c:pt>
                <c:pt idx="166">
                  <c:v>0.2264391169373495</c:v>
                </c:pt>
                <c:pt idx="167">
                  <c:v>0.22821821937125875</c:v>
                </c:pt>
                <c:pt idx="168">
                  <c:v>0.229954255511364</c:v>
                </c:pt>
                <c:pt idx="169">
                  <c:v>0.2316468400850418</c:v>
                </c:pt>
                <c:pt idx="170">
                  <c:v>0.23329560418082884</c:v>
                </c:pt>
                <c:pt idx="171">
                  <c:v>0.23490019540673202</c:v>
                </c:pt>
                <c:pt idx="172">
                  <c:v>0.23646027803946218</c:v>
                </c:pt>
                <c:pt idx="173">
                  <c:v>0.23797553316448955</c:v>
                </c:pt>
                <c:pt idx="174">
                  <c:v>0.23944565880682303</c:v>
                </c:pt>
                <c:pt idx="175">
                  <c:v>0.24087037005242146</c:v>
                </c:pt>
                <c:pt idx="176">
                  <c:v>0.24224939916015364</c:v>
                </c:pt>
                <c:pt idx="177">
                  <c:v>0.24358249566423054</c:v>
                </c:pt>
                <c:pt idx="178">
                  <c:v>0.24486942646703724</c:v>
                </c:pt>
                <c:pt idx="179">
                  <c:v>0.24610997592230399</c:v>
                </c:pt>
                <c:pt idx="180">
                  <c:v>0.24730394590855787</c:v>
                </c:pt>
                <c:pt idx="181">
                  <c:v>0.24845115589280645</c:v>
                </c:pt>
                <c:pt idx="182">
                  <c:v>0.24955144298441409</c:v>
                </c:pt>
                <c:pt idx="183">
                  <c:v>0.25060466197913167</c:v>
                </c:pt>
                <c:pt idx="184">
                  <c:v>0.25161068539325543</c:v>
                </c:pt>
                <c:pt idx="185">
                  <c:v>0.25256940348789508</c:v>
                </c:pt>
                <c:pt idx="186">
                  <c:v>0.25348072428333629</c:v>
                </c:pt>
                <c:pt idx="187">
                  <c:v>0.25434457356349355</c:v>
                </c:pt>
                <c:pt idx="188">
                  <c:v>0.25516089487045462</c:v>
                </c:pt>
                <c:pt idx="189">
                  <c:v>0.25592964948912722</c:v>
                </c:pt>
                <c:pt idx="190">
                  <c:v>0.25665081642200316</c:v>
                </c:pt>
                <c:pt idx="191">
                  <c:v>0.25732439235406357</c:v>
                </c:pt>
                <c:pt idx="192">
                  <c:v>0.25795039160785921</c:v>
                </c:pt>
                <c:pt idx="193">
                  <c:v>0.25852884608880217</c:v>
                </c:pt>
                <c:pt idx="194">
                  <c:v>0.25905980522071442</c:v>
                </c:pt>
                <c:pt idx="195">
                  <c:v>0.25954333587169065</c:v>
                </c:pt>
                <c:pt idx="196">
                  <c:v>0.25997952227033072</c:v>
                </c:pt>
                <c:pt idx="197">
                  <c:v>0.26036846591241258</c:v>
                </c:pt>
                <c:pt idx="198">
                  <c:v>0.2607102854580805</c:v>
                </c:pt>
                <c:pt idx="199">
                  <c:v>0.26100511661962883</c:v>
                </c:pt>
                <c:pt idx="200">
                  <c:v>0.26125311203997142</c:v>
                </c:pt>
              </c:numCache>
            </c:numRef>
          </c:val>
          <c:smooth val="0"/>
          <c:extLst>
            <c:ext xmlns:c16="http://schemas.microsoft.com/office/drawing/2014/chart" uri="{C3380CC4-5D6E-409C-BE32-E72D297353CC}">
              <c16:uniqueId val="{00000000-8ABD-46FD-B6E9-6AE3ABB16F45}"/>
            </c:ext>
          </c:extLst>
        </c:ser>
        <c:ser>
          <c:idx val="0"/>
          <c:order val="3"/>
          <c:tx>
            <c:strRef>
              <c:f>Infos!$B$33</c:f>
              <c:strCache>
                <c:ptCount val="1"/>
                <c:pt idx="0">
                  <c:v>2023-08+2023-09</c:v>
                </c:pt>
              </c:strCache>
            </c:strRef>
          </c:tx>
          <c:spPr>
            <a:ln w="28575" cap="rnd">
              <a:solidFill>
                <a:schemeClr val="accent1"/>
              </a:solidFill>
              <a:round/>
            </a:ln>
            <a:effectLst/>
          </c:spPr>
          <c:marker>
            <c:symbol val="none"/>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HedgeBedarf!$C$6:$C$205</c:f>
              <c:numCache>
                <c:formatCode>0.0</c:formatCode>
                <c:ptCount val="200"/>
                <c:pt idx="0">
                  <c:v>-2.8743416055838336</c:v>
                </c:pt>
                <c:pt idx="1">
                  <c:v>-2.9297479338887165</c:v>
                </c:pt>
                <c:pt idx="2">
                  <c:v>-2.9845580901805042</c:v>
                </c:pt>
                <c:pt idx="3">
                  <c:v>-3.0387020767835442</c:v>
                </c:pt>
                <c:pt idx="4">
                  <c:v>-3.0921096782560662</c:v>
                </c:pt>
                <c:pt idx="5">
                  <c:v>-3.1447105794584154</c:v>
                </c:pt>
                <c:pt idx="6">
                  <c:v>-3.1964344836326144</c:v>
                </c:pt>
                <c:pt idx="7">
                  <c:v>-3.2472112301516236</c:v>
                </c:pt>
                <c:pt idx="8">
                  <c:v>-3.2969709116057007</c:v>
                </c:pt>
                <c:pt idx="9">
                  <c:v>-3.3456439899048114</c:v>
                </c:pt>
                <c:pt idx="10">
                  <c:v>-3.3931614110884163</c:v>
                </c:pt>
                <c:pt idx="11">
                  <c:v>-3.4394547185483457</c:v>
                </c:pt>
                <c:pt idx="12">
                  <c:v>-3.4844561643859189</c:v>
                </c:pt>
                <c:pt idx="13">
                  <c:v>-3.5280988186410416</c:v>
                </c:pt>
                <c:pt idx="14">
                  <c:v>-3.5703166761488427</c:v>
                </c:pt>
                <c:pt idx="15">
                  <c:v>-3.6110447607977938</c:v>
                </c:pt>
                <c:pt idx="16">
                  <c:v>-3.6502192269825091</c:v>
                </c:pt>
                <c:pt idx="17">
                  <c:v>-3.6877774580641898</c:v>
                </c:pt>
                <c:pt idx="18">
                  <c:v>-3.7236581616715907</c:v>
                </c:pt>
                <c:pt idx="19">
                  <c:v>-3.7578014616957742</c:v>
                </c:pt>
                <c:pt idx="20">
                  <c:v>-3.7901489868518898</c:v>
                </c:pt>
                <c:pt idx="21">
                  <c:v>-3.820643955701521</c:v>
                </c:pt>
                <c:pt idx="22">
                  <c:v>-3.8492312580484755</c:v>
                </c:pt>
                <c:pt idx="23">
                  <c:v>-3.8758575326403455</c:v>
                </c:pt>
                <c:pt idx="24">
                  <c:v>-3.90047124112666</c:v>
                </c:pt>
                <c:pt idx="25">
                  <c:v>-3.923022738241877</c:v>
                </c:pt>
                <c:pt idx="26">
                  <c:v>-3.9434643381988446</c:v>
                </c:pt>
                <c:pt idx="27">
                  <c:v>-3.9617503772934275</c:v>
                </c:pt>
                <c:pt idx="28">
                  <c:v>-3.977837272736326</c:v>
                </c:pt>
                <c:pt idx="29">
                  <c:v>-3.9916835777408548</c:v>
                </c:pt>
                <c:pt idx="30">
                  <c:v>-4.0032500329080767</c:v>
                </c:pt>
                <c:pt idx="31">
                  <c:v>-4.0124996139608138</c:v>
                </c:pt>
                <c:pt idx="32">
                  <c:v>-4.0193975758878615</c:v>
                </c:pt>
                <c:pt idx="33">
                  <c:v>-4.0239114935669242</c:v>
                </c:pt>
                <c:pt idx="34">
                  <c:v>-4.0260112989415804</c:v>
                </c:pt>
                <c:pt idx="35">
                  <c:v>-4.0256693148319034</c:v>
                </c:pt>
                <c:pt idx="36">
                  <c:v>-4.0228602854620643</c:v>
                </c:pt>
                <c:pt idx="37">
                  <c:v>-4.0175614037896317</c:v>
                </c:pt>
                <c:pt idx="38">
                  <c:v>-4.0097523357221352</c:v>
                </c:pt>
                <c:pt idx="39">
                  <c:v>-3.9994152413048623</c:v>
                </c:pt>
                <c:pt idx="40">
                  <c:v>-3.9865347929622468</c:v>
                </c:pt>
                <c:pt idx="41">
                  <c:v>-3.9710981908709324</c:v>
                </c:pt>
                <c:pt idx="42">
                  <c:v>-3.9530951755383823</c:v>
                </c:pt>
                <c:pt idx="43">
                  <c:v>-3.9325180376547935</c:v>
                </c:pt>
                <c:pt idx="44">
                  <c:v>-3.9093616252794492</c:v>
                </c:pt>
                <c:pt idx="45">
                  <c:v>-3.8836233484148326</c:v>
                </c:pt>
                <c:pt idx="46">
                  <c:v>-3.8553031810136495</c:v>
                </c:pt>
                <c:pt idx="47">
                  <c:v>-3.8244036604545935</c:v>
                </c:pt>
                <c:pt idx="48">
                  <c:v>-3.7909298845134147</c:v>
                </c:pt>
                <c:pt idx="49">
                  <c:v>-3.7548895058456626</c:v>
                </c:pt>
                <c:pt idx="50">
                  <c:v>-3.7162927239875252</c:v>
                </c:pt>
                <c:pt idx="51">
                  <c:v>-3.6751522748705465</c:v>
                </c:pt>
                <c:pt idx="52">
                  <c:v>-3.631483417836026</c:v>
                </c:pt>
                <c:pt idx="53">
                  <c:v>-3.5853039201242867</c:v>
                </c:pt>
                <c:pt idx="54">
                  <c:v>-3.5366340388043396</c:v>
                </c:pt>
                <c:pt idx="55">
                  <c:v>-3.4854965000994689</c:v>
                </c:pt>
                <c:pt idx="56">
                  <c:v>-3.4319164760554548</c:v>
                </c:pt>
                <c:pt idx="57">
                  <c:v>-3.3759215584891664</c:v>
                </c:pt>
                <c:pt idx="58">
                  <c:v>-3.3175417301475609</c:v>
                </c:pt>
                <c:pt idx="59">
                  <c:v>-3.256809332999838</c:v>
                </c:pt>
                <c:pt idx="60">
                  <c:v>-3.1937590335792638</c:v>
                </c:pt>
                <c:pt idx="61">
                  <c:v>-3.1284277852856612</c:v>
                </c:pt>
                <c:pt idx="62">
                  <c:v>-3.0608547875555376</c:v>
                </c:pt>
                <c:pt idx="63">
                  <c:v>-2.9910814418032601</c:v>
                </c:pt>
                <c:pt idx="64">
                  <c:v>-2.9191513040348767</c:v>
                </c:pt>
                <c:pt idx="65">
                  <c:v>-2.8451100340352591</c:v>
                </c:pt>
                <c:pt idx="66">
                  <c:v>-2.7690053410297515</c:v>
                </c:pt>
                <c:pt idx="67">
                  <c:v>-2.6908869257232158</c:v>
                </c:pt>
                <c:pt idx="68">
                  <c:v>-2.6108064186227269</c:v>
                </c:pt>
                <c:pt idx="69">
                  <c:v>-2.5288173145544826</c:v>
                </c:pt>
                <c:pt idx="70">
                  <c:v>-2.4449749032917745</c:v>
                </c:pt>
                <c:pt idx="71">
                  <c:v>-2.3593361962181727</c:v>
                </c:pt>
                <c:pt idx="72">
                  <c:v>-2.2719598489591379</c:v>
                </c:pt>
                <c:pt idx="73">
                  <c:v>-2.182906079925675</c:v>
                </c:pt>
                <c:pt idx="74">
                  <c:v>-2.0922365847256899</c:v>
                </c:pt>
                <c:pt idx="75">
                  <c:v>-2.0000144464121177</c:v>
                </c:pt>
                <c:pt idx="76">
                  <c:v>-1.906304041551909</c:v>
                </c:pt>
                <c:pt idx="77">
                  <c:v>-1.8111709421164406</c:v>
                </c:pt>
                <c:pt idx="78">
                  <c:v>-1.7146818132119053</c:v>
                </c:pt>
                <c:pt idx="79">
                  <c:v>-1.6169043066875461</c:v>
                </c:pt>
                <c:pt idx="80">
                  <c:v>-1.5179069506807357</c:v>
                </c:pt>
                <c:pt idx="81">
                  <c:v>-1.4177590351798002</c:v>
                </c:pt>
                <c:pt idx="82">
                  <c:v>-1.3165304937095126</c:v>
                </c:pt>
                <c:pt idx="83">
                  <c:v>-1.2142917812687994</c:v>
                </c:pt>
                <c:pt idx="84">
                  <c:v>-1.1111137486767169</c:v>
                </c:pt>
                <c:pt idx="85">
                  <c:v>-1.0070675135098366</c:v>
                </c:pt>
                <c:pt idx="86">
                  <c:v>-0.90222432784306295</c:v>
                </c:pt>
                <c:pt idx="87">
                  <c:v>-0.79665544303511771</c:v>
                </c:pt>
                <c:pt idx="88">
                  <c:v>-0.69043197183063043</c:v>
                </c:pt>
                <c:pt idx="89">
                  <c:v>-0.58362474808195375</c:v>
                </c:pt>
                <c:pt idx="90">
                  <c:v>-0.47630418442586508</c:v>
                </c:pt>
                <c:pt idx="91">
                  <c:v>-0.36854012828275906</c:v>
                </c:pt>
                <c:pt idx="92">
                  <c:v>-0.26040171657902283</c:v>
                </c:pt>
                <c:pt idx="93">
                  <c:v>-0.15195722962614469</c:v>
                </c:pt>
                <c:pt idx="94">
                  <c:v>-4.3273944623699503E-2</c:v>
                </c:pt>
                <c:pt idx="95">
                  <c:v>6.558201071408995E-2</c:v>
                </c:pt>
                <c:pt idx="96">
                  <c:v>0.17454580387550087</c:v>
                </c:pt>
                <c:pt idx="97">
                  <c:v>0.28355404204778023</c:v>
                </c:pt>
                <c:pt idx="98">
                  <c:v>0.39254491479715042</c:v>
                </c:pt>
                <c:pt idx="99">
                  <c:v>0.50145833430689579</c:v>
                </c:pt>
                <c:pt idx="100">
                  <c:v>0.61023607251931955</c:v>
                </c:pt>
                <c:pt idx="101">
                  <c:v>0.71882189450082568</c:v>
                </c:pt>
                <c:pt idx="102">
                  <c:v>0.82716168732444273</c:v>
                </c:pt>
                <c:pt idx="103">
                  <c:v>0.93520358374209778</c:v>
                </c:pt>
                <c:pt idx="104">
                  <c:v>1.0428980798991201</c:v>
                </c:pt>
                <c:pt idx="105">
                  <c:v>1.1501981463271889</c:v>
                </c:pt>
                <c:pt idx="106">
                  <c:v>1.2570593314387999</c:v>
                </c:pt>
                <c:pt idx="107">
                  <c:v>1.3634398567371975</c:v>
                </c:pt>
                <c:pt idx="108">
                  <c:v>1.4693007029506413</c:v>
                </c:pt>
                <c:pt idx="109">
                  <c:v>1.574605686299408</c:v>
                </c:pt>
                <c:pt idx="110">
                  <c:v>1.6793215241082871</c:v>
                </c:pt>
                <c:pt idx="111">
                  <c:v>1.7834178889870276</c:v>
                </c:pt>
                <c:pt idx="112">
                  <c:v>1.8868674508163734</c:v>
                </c:pt>
                <c:pt idx="113">
                  <c:v>1.989645905798374</c:v>
                </c:pt>
                <c:pt idx="114">
                  <c:v>2.0917319918570016</c:v>
                </c:pt>
                <c:pt idx="115">
                  <c:v>2.1931074897087948</c:v>
                </c:pt>
                <c:pt idx="116">
                  <c:v>2.2937572089636311</c:v>
                </c:pt>
                <c:pt idx="117">
                  <c:v>2.3936689586630133</c:v>
                </c:pt>
                <c:pt idx="118">
                  <c:v>2.4928335017175214</c:v>
                </c:pt>
                <c:pt idx="119">
                  <c:v>2.5912444927665472</c:v>
                </c:pt>
                <c:pt idx="120">
                  <c:v>2.6888983990519542</c:v>
                </c:pt>
                <c:pt idx="121">
                  <c:v>2.7857944039731963</c:v>
                </c:pt>
                <c:pt idx="122">
                  <c:v>2.8819342930742091</c:v>
                </c:pt>
                <c:pt idx="123">
                  <c:v>2.9773223223023293</c:v>
                </c:pt>
                <c:pt idx="124">
                  <c:v>3.0719650684762203</c:v>
                </c:pt>
                <c:pt idx="125">
                  <c:v>3.1658712620028533</c:v>
                </c:pt>
                <c:pt idx="126">
                  <c:v>3.2590516019929057</c:v>
                </c:pt>
                <c:pt idx="127">
                  <c:v>3.3515185540392656</c:v>
                </c:pt>
                <c:pt idx="128">
                  <c:v>3.4432861310432723</c:v>
                </c:pt>
                <c:pt idx="129">
                  <c:v>3.5343696575985262</c:v>
                </c:pt>
                <c:pt idx="130">
                  <c:v>3.6247855185709237</c:v>
                </c:pt>
                <c:pt idx="131">
                  <c:v>3.7145508926456841</c:v>
                </c:pt>
                <c:pt idx="132">
                  <c:v>3.8036834717466377</c:v>
                </c:pt>
                <c:pt idx="133">
                  <c:v>3.892201167369187</c:v>
                </c:pt>
                <c:pt idx="134">
                  <c:v>3.9801218050046709</c:v>
                </c:pt>
                <c:pt idx="135">
                  <c:v>4.0674628079699184</c:v>
                </c:pt>
                <c:pt idx="136">
                  <c:v>4.1542408720902646</c:v>
                </c:pt>
                <c:pt idx="137">
                  <c:v>4.2404716328155034</c:v>
                </c:pt>
                <c:pt idx="138">
                  <c:v>4.326169326476057</c:v>
                </c:pt>
                <c:pt idx="139">
                  <c:v>4.4113464475086186</c:v>
                </c:pt>
                <c:pt idx="140">
                  <c:v>4.4960134035964225</c:v>
                </c:pt>
                <c:pt idx="141">
                  <c:v>4.5801781707768452</c:v>
                </c:pt>
                <c:pt idx="142">
                  <c:v>4.6638459506677608</c:v>
                </c:pt>
                <c:pt idx="143">
                  <c:v>4.747018832052464</c:v>
                </c:pt>
                <c:pt idx="144">
                  <c:v>4.8296954591387617</c:v>
                </c:pt>
                <c:pt idx="145">
                  <c:v>4.9118707088718256</c:v>
                </c:pt>
                <c:pt idx="146">
                  <c:v>4.9935353797291855</c:v>
                </c:pt>
                <c:pt idx="147">
                  <c:v>5.0746758944599257</c:v>
                </c:pt>
                <c:pt idx="148">
                  <c:v>5.1552740192475213</c:v>
                </c:pt>
                <c:pt idx="149">
                  <c:v>5.2353066017756982</c:v>
                </c:pt>
                <c:pt idx="150">
                  <c:v>5.3147453306577317</c:v>
                </c:pt>
                <c:pt idx="151">
                  <c:v>5.3935565186524776</c:v>
                </c:pt>
                <c:pt idx="152">
                  <c:v>5.4717009120327003</c:v>
                </c:pt>
                <c:pt idx="153">
                  <c:v>5.5491335283938055</c:v>
                </c:pt>
                <c:pt idx="154">
                  <c:v>5.6258035250928886</c:v>
                </c:pt>
                <c:pt idx="155">
                  <c:v>5.7016541003893568</c:v>
                </c:pt>
                <c:pt idx="156">
                  <c:v>5.7766224292184374</c:v>
                </c:pt>
                <c:pt idx="157">
                  <c:v>5.8506396353692853</c:v>
                </c:pt>
                <c:pt idx="158">
                  <c:v>5.9236308016592414</c:v>
                </c:pt>
                <c:pt idx="159">
                  <c:v>5.9955150194959685</c:v>
                </c:pt>
                <c:pt idx="160">
                  <c:v>6.0662054790015247</c:v>
                </c:pt>
                <c:pt idx="161">
                  <c:v>6.1356096006362684</c:v>
                </c:pt>
                <c:pt idx="162">
                  <c:v>6.2036292090085077</c:v>
                </c:pt>
                <c:pt idx="163">
                  <c:v>6.2701607492886922</c:v>
                </c:pt>
                <c:pt idx="164">
                  <c:v>6.3350955463666239</c:v>
                </c:pt>
                <c:pt idx="165">
                  <c:v>6.3983201065980406</c:v>
                </c:pt>
                <c:pt idx="166">
                  <c:v>6.4597164616857192</c:v>
                </c:pt>
                <c:pt idx="167">
                  <c:v>6.5191625539317348</c:v>
                </c:pt>
                <c:pt idx="168">
                  <c:v>6.5765326617833395</c:v>
                </c:pt>
                <c:pt idx="169">
                  <c:v>6.6316978642793138</c:v>
                </c:pt>
                <c:pt idx="170">
                  <c:v>6.6845265426871761</c:v>
                </c:pt>
                <c:pt idx="171">
                  <c:v>6.7348849173084107</c:v>
                </c:pt>
                <c:pt idx="172">
                  <c:v>6.7826376171208498</c:v>
                </c:pt>
                <c:pt idx="173">
                  <c:v>6.8276482796281517</c:v>
                </c:pt>
                <c:pt idx="174">
                  <c:v>6.8697801779972014</c:v>
                </c:pt>
                <c:pt idx="175">
                  <c:v>6.9088968722902209</c:v>
                </c:pt>
                <c:pt idx="176">
                  <c:v>6.9448628813403825</c:v>
                </c:pt>
                <c:pt idx="177">
                  <c:v>6.9775443715809393</c:v>
                </c:pt>
                <c:pt idx="178">
                  <c:v>7.0068098589215264</c:v>
                </c:pt>
                <c:pt idx="179">
                  <c:v>7.0325309195736345</c:v>
                </c:pt>
                <c:pt idx="180">
                  <c:v>7.0545829055612135</c:v>
                </c:pt>
                <c:pt idx="181">
                  <c:v>7.0728456605167587</c:v>
                </c:pt>
                <c:pt idx="182">
                  <c:v>7.0872042312576848</c:v>
                </c:pt>
                <c:pt idx="183">
                  <c:v>7.0975495705645741</c:v>
                </c:pt>
                <c:pt idx="184">
                  <c:v>7.1037792265444377</c:v>
                </c:pt>
                <c:pt idx="185">
                  <c:v>7.1057980139583536</c:v>
                </c:pt>
                <c:pt idx="186">
                  <c:v>7.103518662924829</c:v>
                </c:pt>
                <c:pt idx="187">
                  <c:v>7.0968624404791791</c:v>
                </c:pt>
                <c:pt idx="188">
                  <c:v>7.085759740574912</c:v>
                </c:pt>
                <c:pt idx="189">
                  <c:v>7.0701506382543986</c:v>
                </c:pt>
                <c:pt idx="190">
                  <c:v>7.0499854038947181</c:v>
                </c:pt>
                <c:pt idx="191">
                  <c:v>7.025224973647445</c:v>
                </c:pt>
                <c:pt idx="192">
                  <c:v>6.9958413724379778</c:v>
                </c:pt>
                <c:pt idx="193">
                  <c:v>6.9618180861696874</c:v>
                </c:pt>
                <c:pt idx="194">
                  <c:v>6.9231503800880141</c:v>
                </c:pt>
                <c:pt idx="195">
                  <c:v>6.8798455605974134</c:v>
                </c:pt>
                <c:pt idx="196">
                  <c:v>6.8319231781881724</c:v>
                </c:pt>
                <c:pt idx="197">
                  <c:v>6.7794151695166516</c:v>
                </c:pt>
                <c:pt idx="198">
                  <c:v>6.7223659370888242</c:v>
                </c:pt>
                <c:pt idx="199">
                  <c:v>6.6608323654200969</c:v>
                </c:pt>
              </c:numCache>
            </c:numRef>
          </c:val>
          <c:smooth val="0"/>
          <c:extLst>
            <c:ext xmlns:c16="http://schemas.microsoft.com/office/drawing/2014/chart" uri="{C3380CC4-5D6E-409C-BE32-E72D297353CC}">
              <c16:uniqueId val="{00000001-8ABD-46FD-B6E9-6AE3ABB16F45}"/>
            </c:ext>
          </c:extLst>
        </c:ser>
        <c:dLbls>
          <c:showLegendKey val="0"/>
          <c:showVal val="0"/>
          <c:showCatName val="0"/>
          <c:showSerName val="0"/>
          <c:showPercent val="0"/>
          <c:showBubbleSize val="0"/>
        </c:dLbls>
        <c:marker val="1"/>
        <c:smooth val="0"/>
        <c:axId val="94321232"/>
        <c:axId val="1787430367"/>
      </c:lineChart>
      <c:catAx>
        <c:axId val="94321232"/>
        <c:scaling>
          <c:orientation val="minMax"/>
        </c:scaling>
        <c:delete val="0"/>
        <c:axPos val="b"/>
        <c:numFmt formatCode="0" sourceLinked="0"/>
        <c:majorTickMark val="cross"/>
        <c:minorTickMark val="none"/>
        <c:tickLblPos val="low"/>
        <c:spPr>
          <a:noFill/>
          <a:ln w="1270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87430367"/>
        <c:crosses val="autoZero"/>
        <c:auto val="1"/>
        <c:lblAlgn val="ctr"/>
        <c:lblOffset val="100"/>
        <c:tickLblSkip val="5"/>
        <c:tickMarkSkip val="5"/>
        <c:noMultiLvlLbl val="0"/>
      </c:catAx>
      <c:valAx>
        <c:axId val="178743036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321232"/>
        <c:crossesAt val="1"/>
        <c:crossBetween val="between"/>
      </c:valAx>
      <c:valAx>
        <c:axId val="1699212735"/>
        <c:scaling>
          <c:orientation val="minMax"/>
        </c:scaling>
        <c:delete val="0"/>
        <c:axPos val="r"/>
        <c:numFmt formatCode="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68450943"/>
        <c:crosses val="max"/>
        <c:crossBetween val="between"/>
      </c:valAx>
      <c:catAx>
        <c:axId val="1768450943"/>
        <c:scaling>
          <c:orientation val="minMax"/>
        </c:scaling>
        <c:delete val="1"/>
        <c:axPos val="b"/>
        <c:majorTickMark val="out"/>
        <c:minorTickMark val="none"/>
        <c:tickLblPos val="nextTo"/>
        <c:crossAx val="16992127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HedgeBedarf!$AR$5:$AR$205</c:f>
              <c:numCache>
                <c:formatCode>0.0</c:formatCode>
                <c:ptCount val="201"/>
                <c:pt idx="0">
                  <c:v>3.358085021375116E-8</c:v>
                </c:pt>
                <c:pt idx="1">
                  <c:v>3.9949682552667116E-8</c:v>
                </c:pt>
                <c:pt idx="2">
                  <c:v>4.7493118272841851E-8</c:v>
                </c:pt>
                <c:pt idx="3">
                  <c:v>5.6421312016932883E-8</c:v>
                </c:pt>
                <c:pt idx="4">
                  <c:v>6.6980788376929564E-8</c:v>
                </c:pt>
                <c:pt idx="5">
                  <c:v>7.9460508617737821E-8</c:v>
                </c:pt>
                <c:pt idx="6">
                  <c:v>9.4198908411013439E-8</c:v>
                </c:pt>
                <c:pt idx="7">
                  <c:v>1.1159205483715895E-7</c:v>
                </c:pt>
                <c:pt idx="8">
                  <c:v>1.3210309233755435E-7</c:v>
                </c:pt>
                <c:pt idx="9">
                  <c:v>1.5627317162071988E-7</c:v>
                </c:pt>
                <c:pt idx="10">
                  <c:v>1.8473408310528911E-7</c:v>
                </c:pt>
                <c:pt idx="11">
                  <c:v>2.1822284771950309E-7</c:v>
                </c:pt>
                <c:pt idx="12">
                  <c:v>2.5759855321599554E-7</c:v>
                </c:pt>
                <c:pt idx="13">
                  <c:v>3.0386176409334432E-7</c:v>
                </c:pt>
                <c:pt idx="14">
                  <c:v>3.5817687828520515E-7</c:v>
                </c:pt>
                <c:pt idx="15">
                  <c:v>4.218978545850845E-7</c:v>
                </c:pt>
                <c:pt idx="16">
                  <c:v>4.9659779197900933E-7</c:v>
                </c:pt>
                <c:pt idx="17">
                  <c:v>5.8410290638809261E-7</c:v>
                </c:pt>
                <c:pt idx="18">
                  <c:v>6.8653152257343941E-7</c:v>
                </c:pt>
                <c:pt idx="19">
                  <c:v>8.0633878000332765E-7</c:v>
                </c:pt>
                <c:pt idx="20">
                  <c:v>9.4636784228070892E-7</c:v>
                </c:pt>
                <c:pt idx="21">
                  <c:v>1.109908501319116E-6</c:v>
                </c:pt>
                <c:pt idx="22">
                  <c:v>1.3007641809744978E-6</c:v>
                </c:pt>
                <c:pt idx="23">
                  <c:v>1.5233284715202774E-6</c:v>
                </c:pt>
                <c:pt idx="24">
                  <c:v>1.7826724675269443E-6</c:v>
                </c:pt>
                <c:pt idx="25">
                  <c:v>2.0846443388265246E-6</c:v>
                </c:pt>
                <c:pt idx="26">
                  <c:v>2.4359827388600636E-6</c:v>
                </c:pt>
                <c:pt idx="27">
                  <c:v>2.8444458484991494E-6</c:v>
                </c:pt>
                <c:pt idx="28">
                  <c:v>3.3189580682063227E-6</c:v>
                </c:pt>
                <c:pt idx="29">
                  <c:v>3.8697766090752648E-6</c:v>
                </c:pt>
                <c:pt idx="30">
                  <c:v>4.5086804959210668E-6</c:v>
                </c:pt>
                <c:pt idx="31">
                  <c:v>5.2491847853697128E-6</c:v>
                </c:pt>
                <c:pt idx="32">
                  <c:v>6.1067831211346585E-6</c:v>
                </c:pt>
                <c:pt idx="33">
                  <c:v>7.0992220998067789E-6</c:v>
                </c:pt>
                <c:pt idx="34">
                  <c:v>8.2468113061160762E-6</c:v>
                </c:pt>
                <c:pt idx="35">
                  <c:v>9.572773299437799E-6</c:v>
                </c:pt>
                <c:pt idx="36">
                  <c:v>1.1103638296116602E-5</c:v>
                </c:pt>
                <c:pt idx="37">
                  <c:v>1.2869688797926323E-5</c:v>
                </c:pt>
                <c:pt idx="38">
                  <c:v>1.4905459968672321E-5</c:v>
                </c:pt>
                <c:pt idx="39">
                  <c:v>1.7250302161662755E-5</c:v>
                </c:pt>
                <c:pt idx="40">
                  <c:v>1.9949012653744482E-5</c:v>
                </c:pt>
                <c:pt idx="41">
                  <c:v>2.3052544349986384E-5</c:v>
                </c:pt>
                <c:pt idx="42">
                  <c:v>2.661879999010569E-5</c:v>
                </c:pt>
                <c:pt idx="43">
                  <c:v>3.0713521216635338E-5</c:v>
                </c:pt>
                <c:pt idx="44">
                  <c:v>3.541128275873982E-5</c:v>
                </c:pt>
                <c:pt idx="45">
                  <c:v>4.079660294750515E-5</c:v>
                </c:pt>
                <c:pt idx="46">
                  <c:v>4.69651828114879E-5</c:v>
                </c:pt>
                <c:pt idx="47">
                  <c:v>5.4025287107935142E-5</c:v>
                </c:pt>
                <c:pt idx="48">
                  <c:v>6.2099281827784664E-5</c:v>
                </c:pt>
                <c:pt idx="49">
                  <c:v>7.1325343973600118E-5</c:v>
                </c:pt>
                <c:pt idx="50">
                  <c:v>8.1859360750590076E-5</c:v>
                </c:pt>
                <c:pt idx="51">
                  <c:v>9.3877036732957682E-5</c:v>
                </c:pt>
                <c:pt idx="52">
                  <c:v>1.0757622907188856E-4</c:v>
                </c:pt>
                <c:pt idx="53">
                  <c:v>1.2317953239732838E-4</c:v>
                </c:pt>
                <c:pt idx="54">
                  <c:v>1.4093713673232975E-4</c:v>
                </c:pt>
                <c:pt idx="55">
                  <c:v>1.6112998348482993E-4</c:v>
                </c:pt>
                <c:pt idx="56">
                  <c:v>1.8407324640414409E-4</c:v>
                </c:pt>
                <c:pt idx="57">
                  <c:v>2.1012016628419236E-4</c:v>
                </c:pt>
                <c:pt idx="58">
                  <c:v>2.3966627015766922E-4</c:v>
                </c:pt>
                <c:pt idx="59">
                  <c:v>2.7315400774798613E-4</c:v>
                </c:pt>
                <c:pt idx="60">
                  <c:v>3.1107784002029279E-4</c:v>
                </c:pt>
                <c:pt idx="61">
                  <c:v>3.5398981678971272E-4</c:v>
                </c:pt>
                <c:pt idx="62">
                  <c:v>4.0250568249171467E-4</c:v>
                </c:pt>
                <c:pt idx="63">
                  <c:v>4.5731155138148633E-4</c:v>
                </c:pt>
                <c:pt idx="64">
                  <c:v>5.191711955912175E-4</c:v>
                </c:pt>
                <c:pt idx="65">
                  <c:v>5.8893399161628521E-4</c:v>
                </c:pt>
                <c:pt idx="66">
                  <c:v>6.675435729018123E-4</c:v>
                </c:pt>
                <c:pt idx="67">
                  <c:v>7.5604723823682765E-4</c:v>
                </c:pt>
                <c:pt idx="68">
                  <c:v>8.5560616760630478E-4</c:v>
                </c:pt>
                <c:pt idx="69">
                  <c:v>9.6750649897026921E-4</c:v>
                </c:pt>
                <c:pt idx="70">
                  <c:v>1.0931713211031157E-3</c:v>
                </c:pt>
                <c:pt idx="71">
                  <c:v>1.2341736390965728E-3</c:v>
                </c:pt>
                <c:pt idx="72">
                  <c:v>1.3922503703650824E-3</c:v>
                </c:pt>
                <c:pt idx="73">
                  <c:v>1.56931742995285E-3</c:v>
                </c:pt>
                <c:pt idx="74">
                  <c:v>1.7674859645773681E-3</c:v>
                </c:pt>
                <c:pt idx="75">
                  <c:v>1.9890797951032479E-3</c:v>
                </c:pt>
                <c:pt idx="76">
                  <c:v>2.2366541269733453E-3</c:v>
                </c:pt>
                <c:pt idx="77">
                  <c:v>2.5130155874706715E-3</c:v>
                </c:pt>
                <c:pt idx="78">
                  <c:v>2.8212436474820751E-3</c:v>
                </c:pt>
                <c:pt idx="79">
                  <c:v>3.1647134836265212E-3</c:v>
                </c:pt>
                <c:pt idx="80">
                  <c:v>3.5471203341259855E-3</c:v>
                </c:pt>
                <c:pt idx="81">
                  <c:v>3.9725053985646104E-3</c:v>
                </c:pt>
                <c:pt idx="82">
                  <c:v>4.4452833276406546E-3</c:v>
                </c:pt>
                <c:pt idx="83">
                  <c:v>4.9702713440879769E-3</c:v>
                </c:pt>
                <c:pt idx="84">
                  <c:v>5.5527200300523778E-3</c:v>
                </c:pt>
                <c:pt idx="85">
                  <c:v>6.1983458092941621E-3</c:v>
                </c:pt>
                <c:pt idx="86">
                  <c:v>6.9133651445699561E-3</c:v>
                </c:pt>
                <c:pt idx="87">
                  <c:v>7.7045304613481483E-3</c:v>
                </c:pt>
                <c:pt idx="88">
                  <c:v>8.5791677985846242E-3</c:v>
                </c:pt>
                <c:pt idx="89">
                  <c:v>9.5452161755476914E-3</c:v>
                </c:pt>
                <c:pt idx="90">
                  <c:v>1.0611268650571191E-2</c:v>
                </c:pt>
                <c:pt idx="91">
                  <c:v>1.1786615033097952E-2</c:v>
                </c:pt>
                <c:pt idx="92">
                  <c:v>1.3081286194390057E-2</c:v>
                </c:pt>
                <c:pt idx="93">
                  <c:v>1.4506099904779999E-2</c:v>
                </c:pt>
                <c:pt idx="94">
                  <c:v>1.6072708106319913E-2</c:v>
                </c:pt>
                <c:pt idx="95">
                  <c:v>1.7793645509117072E-2</c:v>
                </c:pt>
                <c:pt idx="96">
                  <c:v>1.9682379377502612E-2</c:v>
                </c:pt>
                <c:pt idx="97">
                  <c:v>2.1753360348527213E-2</c:v>
                </c:pt>
                <c:pt idx="98">
                  <c:v>2.4022074100100699E-2</c:v>
                </c:pt>
                <c:pt idx="99">
                  <c:v>2.6505093659430167E-2</c:v>
                </c:pt>
                <c:pt idx="100">
                  <c:v>2.922013211437919E-2</c:v>
                </c:pt>
                <c:pt idx="101">
                  <c:v>3.2186095461017333E-2</c:v>
                </c:pt>
                <c:pt idx="102">
                  <c:v>3.5423135290044573E-2</c:v>
                </c:pt>
                <c:pt idx="103">
                  <c:v>3.8952700983166957E-2</c:v>
                </c:pt>
                <c:pt idx="104">
                  <c:v>4.2797591057971172E-2</c:v>
                </c:pt>
                <c:pt idx="105">
                  <c:v>4.6982003266564501E-2</c:v>
                </c:pt>
                <c:pt idx="106">
                  <c:v>5.1531583019519156E-2</c:v>
                </c:pt>
                <c:pt idx="107">
                  <c:v>5.6473469672656554E-2</c:v>
                </c:pt>
                <c:pt idx="108">
                  <c:v>6.1836340180178494E-2</c:v>
                </c:pt>
                <c:pt idx="109">
                  <c:v>6.7650449584018155E-2</c:v>
                </c:pt>
                <c:pt idx="110">
                  <c:v>7.3947667776279716E-2</c:v>
                </c:pt>
                <c:pt idx="111">
                  <c:v>8.076151193959942E-2</c:v>
                </c:pt>
                <c:pt idx="112">
                  <c:v>8.8127174039724962E-2</c:v>
                </c:pt>
                <c:pt idx="113">
                  <c:v>9.6081542715875032E-2</c:v>
                </c:pt>
                <c:pt idx="114">
                  <c:v>0.10466321888791615</c:v>
                </c:pt>
                <c:pt idx="115">
                  <c:v>0.11391252437571711</c:v>
                </c:pt>
                <c:pt idx="116">
                  <c:v>0.12387150280557917</c:v>
                </c:pt>
                <c:pt idx="117">
                  <c:v>0.13458391206180184</c:v>
                </c:pt>
                <c:pt idx="118">
                  <c:v>0.14609520752903826</c:v>
                </c:pt>
                <c:pt idx="119">
                  <c:v>0.15845251536340918</c:v>
                </c:pt>
                <c:pt idx="120">
                  <c:v>0.1717045950278826</c:v>
                </c:pt>
                <c:pt idx="121">
                  <c:v>0.18590179033099391</c:v>
                </c:pt>
                <c:pt idx="122">
                  <c:v>0.20109596821789197</c:v>
                </c:pt>
                <c:pt idx="123">
                  <c:v>0.21734044457933271</c:v>
                </c:pt>
                <c:pt idx="124">
                  <c:v>0.23468989636852972</c:v>
                </c:pt>
                <c:pt idx="125">
                  <c:v>0.25320025934782464</c:v>
                </c:pt>
                <c:pt idx="126">
                  <c:v>0.2729286108272988</c:v>
                </c:pt>
                <c:pt idx="127">
                  <c:v>0.29393303680659294</c:v>
                </c:pt>
                <c:pt idx="128">
                  <c:v>0.31627248298923571</c:v>
                </c:pt>
                <c:pt idx="129">
                  <c:v>0.34000658920590776</c:v>
                </c:pt>
                <c:pt idx="130">
                  <c:v>0.36519550686005053</c:v>
                </c:pt>
                <c:pt idx="131">
                  <c:v>0.39189969909569039</c:v>
                </c:pt>
                <c:pt idx="132">
                  <c:v>0.42017972348327176</c:v>
                </c:pt>
                <c:pt idx="133">
                  <c:v>0.45009599712523907</c:v>
                </c:pt>
                <c:pt idx="134">
                  <c:v>0.48170854419841042</c:v>
                </c:pt>
                <c:pt idx="135">
                  <c:v>0.51507672607439825</c:v>
                </c:pt>
                <c:pt idx="136">
                  <c:v>0.55025895429295235</c:v>
                </c:pt>
                <c:pt idx="137">
                  <c:v>0.58731238680486031</c:v>
                </c:pt>
                <c:pt idx="138">
                  <c:v>0.62629260805025833</c:v>
                </c:pt>
                <c:pt idx="139">
                  <c:v>0.66725329359512897</c:v>
                </c:pt>
                <c:pt idx="140">
                  <c:v>0.7102458602111843</c:v>
                </c:pt>
                <c:pt idx="141">
                  <c:v>0.7553191024525624</c:v>
                </c:pt>
                <c:pt idx="142">
                  <c:v>0.80251881695427318</c:v>
                </c:pt>
                <c:pt idx="143">
                  <c:v>0.85188741585240335</c:v>
                </c:pt>
                <c:pt idx="144">
                  <c:v>0.9034635309023058</c:v>
                </c:pt>
                <c:pt idx="145">
                  <c:v>0.95728161004664669</c:v>
                </c:pt>
                <c:pt idx="146">
                  <c:v>1.0133715083599877</c:v>
                </c:pt>
                <c:pt idx="147">
                  <c:v>1.0717580754676559</c:v>
                </c:pt>
                <c:pt idx="148">
                  <c:v>1.1324607417020185</c:v>
                </c:pt>
                <c:pt idx="149">
                  <c:v>1.1954931054185602</c:v>
                </c:pt>
                <c:pt idx="150">
                  <c:v>1.2608625240440863</c:v>
                </c:pt>
                <c:pt idx="151">
                  <c:v>1.3285697115677437</c:v>
                </c:pt>
                <c:pt idx="152">
                  <c:v>1.3986083453121343</c:v>
                </c:pt>
                <c:pt idx="153">
                  <c:v>1.4709646849329476</c:v>
                </c:pt>
                <c:pt idx="154">
                  <c:v>1.5456172066892102</c:v>
                </c:pt>
                <c:pt idx="155">
                  <c:v>1.6225362561022578</c:v>
                </c:pt>
                <c:pt idx="156">
                  <c:v>1.7016837221764352</c:v>
                </c:pt>
                <c:pt idx="157">
                  <c:v>1.783012736386151</c:v>
                </c:pt>
                <c:pt idx="158">
                  <c:v>1.8664673996429222</c:v>
                </c:pt>
                <c:pt idx="159">
                  <c:v>1.9519825404387283</c:v>
                </c:pt>
                <c:pt idx="160">
                  <c:v>2.0394835073170774</c:v>
                </c:pt>
                <c:pt idx="161">
                  <c:v>2.1288859987515907</c:v>
                </c:pt>
                <c:pt idx="162">
                  <c:v>2.2200959334106556</c:v>
                </c:pt>
                <c:pt idx="163">
                  <c:v>2.3130093636549933</c:v>
                </c:pt>
                <c:pt idx="164">
                  <c:v>2.4075124349546497</c:v>
                </c:pt>
                <c:pt idx="165">
                  <c:v>2.5034813937207256</c:v>
                </c:pt>
                <c:pt idx="166">
                  <c:v>2.6007826458249697</c:v>
                </c:pt>
                <c:pt idx="167">
                  <c:v>2.6992728678302487</c:v>
                </c:pt>
                <c:pt idx="168">
                  <c:v>2.7987991726752579</c:v>
                </c:pt>
                <c:pt idx="169">
                  <c:v>2.8991993312486217</c:v>
                </c:pt>
                <c:pt idx="170">
                  <c:v>3.0003020509549154</c:v>
                </c:pt>
                <c:pt idx="171">
                  <c:v>3.1019273120173381</c:v>
                </c:pt>
                <c:pt idx="172">
                  <c:v>3.2038867618808724</c:v>
                </c:pt>
                <c:pt idx="173">
                  <c:v>3.3059841676809656</c:v>
                </c:pt>
                <c:pt idx="174">
                  <c:v>3.4080159263261836</c:v>
                </c:pt>
                <c:pt idx="175">
                  <c:v>3.5097716313119989</c:v>
                </c:pt>
                <c:pt idx="176">
                  <c:v>3.6110346949429641</c:v>
                </c:pt>
                <c:pt idx="177">
                  <c:v>3.7115830241929126</c:v>
                </c:pt>
                <c:pt idx="178">
                  <c:v>3.8111897479813854</c:v>
                </c:pt>
                <c:pt idx="179">
                  <c:v>3.909623993195928</c:v>
                </c:pt>
                <c:pt idx="180">
                  <c:v>4.0066517063456741</c:v>
                </c:pt>
                <c:pt idx="181">
                  <c:v>4.1020365172962068</c:v>
                </c:pt>
                <c:pt idx="182">
                  <c:v>4.1955406411158744</c:v>
                </c:pt>
                <c:pt idx="183">
                  <c:v>4.2869258136613437</c:v>
                </c:pt>
                <c:pt idx="184">
                  <c:v>4.3759542561497229</c:v>
                </c:pt>
                <c:pt idx="185">
                  <c:v>4.462389663612635</c:v>
                </c:pt>
                <c:pt idx="186">
                  <c:v>4.5459982118059337</c:v>
                </c:pt>
                <c:pt idx="187">
                  <c:v>4.6265495768613478</c:v>
                </c:pt>
                <c:pt idx="188">
                  <c:v>4.7038179617192188</c:v>
                </c:pt>
                <c:pt idx="189">
                  <c:v>4.7775831231757397</c:v>
                </c:pt>
                <c:pt idx="190">
                  <c:v>4.8476313932169344</c:v>
                </c:pt>
                <c:pt idx="191">
                  <c:v>4.9137566881999728</c:v>
                </c:pt>
                <c:pt idx="192">
                  <c:v>4.9757614993801553</c:v>
                </c:pt>
                <c:pt idx="193">
                  <c:v>5.0334578582713982</c:v>
                </c:pt>
                <c:pt idx="194">
                  <c:v>5.0866682703722246</c:v>
                </c:pt>
                <c:pt idx="195">
                  <c:v>5.1352266108871003</c:v>
                </c:pt>
                <c:pt idx="196">
                  <c:v>5.1789789762250606</c:v>
                </c:pt>
                <c:pt idx="197">
                  <c:v>5.2177844852650708</c:v>
                </c:pt>
                <c:pt idx="198">
                  <c:v>5.2515160246379713</c:v>
                </c:pt>
                <c:pt idx="199">
                  <c:v>5.2800609325872454</c:v>
                </c:pt>
                <c:pt idx="200">
                  <c:v>5.3033216163341388</c:v>
                </c:pt>
              </c:numCache>
            </c:numRef>
          </c:val>
          <c:smooth val="0"/>
          <c:extLst>
            <c:ext xmlns:c16="http://schemas.microsoft.com/office/drawing/2014/chart" uri="{C3380CC4-5D6E-409C-BE32-E72D297353CC}">
              <c16:uniqueId val="{00000000-F39A-4E79-8281-3126B65A1D0D}"/>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'HedgeBedarf+01'!$AR$5:$AR$205</c:f>
              <c:numCache>
                <c:formatCode>0.0</c:formatCode>
                <c:ptCount val="201"/>
                <c:pt idx="0">
                  <c:v>8.8663267123453137E-3</c:v>
                </c:pt>
                <c:pt idx="1">
                  <c:v>9.0579523893974147E-3</c:v>
                </c:pt>
                <c:pt idx="2">
                  <c:v>9.2529791621703689E-3</c:v>
                </c:pt>
                <c:pt idx="3">
                  <c:v>9.4514473055722463E-3</c:v>
                </c:pt>
                <c:pt idx="4">
                  <c:v>9.6533970315401813E-3</c:v>
                </c:pt>
                <c:pt idx="5">
                  <c:v>9.8588684712425413E-3</c:v>
                </c:pt>
                <c:pt idx="6">
                  <c:v>1.0067901656859845E-2</c:v>
                </c:pt>
                <c:pt idx="7">
                  <c:v>1.0280536502944592E-2</c:v>
                </c:pt>
                <c:pt idx="8">
                  <c:v>1.0496812787359127E-2</c:v>
                </c:pt>
                <c:pt idx="9">
                  <c:v>1.0716770131792255E-2</c:v>
                </c:pt>
                <c:pt idx="10">
                  <c:v>1.0940447981856009E-2</c:v>
                </c:pt>
                <c:pt idx="11">
                  <c:v>1.116788558676245E-2</c:v>
                </c:pt>
                <c:pt idx="12">
                  <c:v>1.1399121978582038E-2</c:v>
                </c:pt>
                <c:pt idx="13">
                  <c:v>1.163419595108635E-2</c:v>
                </c:pt>
                <c:pt idx="14">
                  <c:v>1.1873146038175464E-2</c:v>
                </c:pt>
                <c:pt idx="15">
                  <c:v>1.2116010491893526E-2</c:v>
                </c:pt>
                <c:pt idx="16">
                  <c:v>1.2362827260034469E-2</c:v>
                </c:pt>
                <c:pt idx="17">
                  <c:v>1.2613633963342006E-2</c:v>
                </c:pt>
                <c:pt idx="18">
                  <c:v>1.2868467872305996E-2</c:v>
                </c:pt>
                <c:pt idx="19">
                  <c:v>1.3127365883559597E-2</c:v>
                </c:pt>
                <c:pt idx="20">
                  <c:v>1.3390364495882146E-2</c:v>
                </c:pt>
                <c:pt idx="21">
                  <c:v>1.365749978581109E-2</c:v>
                </c:pt>
                <c:pt idx="22">
                  <c:v>1.3928807382868424E-2</c:v>
                </c:pt>
                <c:pt idx="23">
                  <c:v>1.4204322444408066E-2</c:v>
                </c:pt>
                <c:pt idx="24">
                  <c:v>1.4484079630088345E-2</c:v>
                </c:pt>
                <c:pt idx="25">
                  <c:v>1.4768113075976644E-2</c:v>
                </c:pt>
                <c:pt idx="26">
                  <c:v>1.5056456368293744E-2</c:v>
                </c:pt>
                <c:pt idx="27">
                  <c:v>1.5349142516803338E-2</c:v>
                </c:pt>
                <c:pt idx="28">
                  <c:v>1.5646203927855089E-2</c:v>
                </c:pt>
                <c:pt idx="29">
                  <c:v>1.5947672377090126E-2</c:v>
                </c:pt>
                <c:pt idx="30">
                  <c:v>1.6253578981815731E-2</c:v>
                </c:pt>
                <c:pt idx="31">
                  <c:v>1.6563954173059021E-2</c:v>
                </c:pt>
                <c:pt idx="32">
                  <c:v>1.6878827667309783E-2</c:v>
                </c:pt>
                <c:pt idx="33">
                  <c:v>1.7198228437960778E-2</c:v>
                </c:pt>
                <c:pt idx="34">
                  <c:v>1.7522184686456509E-2</c:v>
                </c:pt>
                <c:pt idx="35">
                  <c:v>1.7850723813162279E-2</c:v>
                </c:pt>
                <c:pt idx="36">
                  <c:v>1.8183872387962971E-2</c:v>
                </c:pt>
                <c:pt idx="37">
                  <c:v>1.8521656120604253E-2</c:v>
                </c:pt>
                <c:pt idx="38">
                  <c:v>1.8864099830789398E-2</c:v>
                </c:pt>
                <c:pt idx="39">
                  <c:v>1.9211227418042518E-2</c:v>
                </c:pt>
                <c:pt idx="40">
                  <c:v>1.9563061831352462E-2</c:v>
                </c:pt>
                <c:pt idx="41">
                  <c:v>1.9919625038612058E-2</c:v>
                </c:pt>
                <c:pt idx="42">
                  <c:v>2.0280937995864924E-2</c:v>
                </c:pt>
                <c:pt idx="43">
                  <c:v>2.0647020616375543E-2</c:v>
                </c:pt>
                <c:pt idx="44">
                  <c:v>2.101789173953891E-2</c:v>
                </c:pt>
                <c:pt idx="45">
                  <c:v>2.1393569099643201E-2</c:v>
                </c:pt>
                <c:pt idx="46">
                  <c:v>2.1774069294502985E-2</c:v>
                </c:pt>
                <c:pt idx="47">
                  <c:v>2.2159407753980377E-2</c:v>
                </c:pt>
                <c:pt idx="48">
                  <c:v>2.2549598708409429E-2</c:v>
                </c:pt>
                <c:pt idx="49">
                  <c:v>2.2944655156942443E-2</c:v>
                </c:pt>
                <c:pt idx="50">
                  <c:v>2.3344588835837357E-2</c:v>
                </c:pt>
                <c:pt idx="51">
                  <c:v>2.3749410186702607E-2</c:v>
                </c:pt>
                <c:pt idx="52">
                  <c:v>2.4159128324719996E-2</c:v>
                </c:pt>
                <c:pt idx="53">
                  <c:v>2.4573751006865784E-2</c:v>
                </c:pt>
                <c:pt idx="54">
                  <c:v>2.4993284600148272E-2</c:v>
                </c:pt>
                <c:pt idx="55">
                  <c:v>2.541773404988314E-2</c:v>
                </c:pt>
                <c:pt idx="56">
                  <c:v>2.584710284802897E-2</c:v>
                </c:pt>
                <c:pt idx="57">
                  <c:v>2.6281393001601962E-2</c:v>
                </c:pt>
                <c:pt idx="58">
                  <c:v>2.6720605001192756E-2</c:v>
                </c:pt>
                <c:pt idx="59">
                  <c:v>2.7164737789609095E-2</c:v>
                </c:pt>
                <c:pt idx="60">
                  <c:v>2.7613788730664519E-2</c:v>
                </c:pt>
                <c:pt idx="61">
                  <c:v>2.8067753578137518E-2</c:v>
                </c:pt>
                <c:pt idx="62">
                  <c:v>2.8526626444926012E-2</c:v>
                </c:pt>
                <c:pt idx="63">
                  <c:v>2.899039977241839E-2</c:v>
                </c:pt>
                <c:pt idx="64">
                  <c:v>2.9459064300107241E-2</c:v>
                </c:pt>
                <c:pt idx="65">
                  <c:v>2.993260903547116E-2</c:v>
                </c:pt>
                <c:pt idx="66">
                  <c:v>3.0411021224147773E-2</c:v>
                </c:pt>
                <c:pt idx="67">
                  <c:v>3.0894286320424191E-2</c:v>
                </c:pt>
                <c:pt idx="68">
                  <c:v>3.1382387958072605E-2</c:v>
                </c:pt>
                <c:pt idx="69">
                  <c:v>3.187530792155395E-2</c:v>
                </c:pt>
                <c:pt idx="70">
                  <c:v>3.2373026117617734E-2</c:v>
                </c:pt>
                <c:pt idx="71">
                  <c:v>3.2875520547326093E-2</c:v>
                </c:pt>
                <c:pt idx="72">
                  <c:v>3.3382767278526321E-2</c:v>
                </c:pt>
                <c:pt idx="73">
                  <c:v>3.3894740418800431E-2</c:v>
                </c:pt>
                <c:pt idx="74">
                  <c:v>3.4411412088920915E-2</c:v>
                </c:pt>
                <c:pt idx="75">
                  <c:v>3.4932752396837505E-2</c:v>
                </c:pt>
                <c:pt idx="76">
                  <c:v>3.5458729412224187E-2</c:v>
                </c:pt>
                <c:pt idx="77">
                  <c:v>3.5989309141616341E-2</c:v>
                </c:pt>
                <c:pt idx="78">
                  <c:v>3.6524455504163236E-2</c:v>
                </c:pt>
                <c:pt idx="79">
                  <c:v>3.7064130308025862E-2</c:v>
                </c:pt>
                <c:pt idx="80">
                  <c:v>3.7608293227450185E-2</c:v>
                </c:pt>
                <c:pt idx="81">
                  <c:v>3.8156901780541645E-2</c:v>
                </c:pt>
                <c:pt idx="82">
                  <c:v>3.8709911307770947E-2</c:v>
                </c:pt>
                <c:pt idx="83">
                  <c:v>3.9267274951241729E-2</c:v>
                </c:pt>
                <c:pt idx="84">
                  <c:v>3.9828943634745963E-2</c:v>
                </c:pt>
                <c:pt idx="85">
                  <c:v>4.0394866044637233E-2</c:v>
                </c:pt>
                <c:pt idx="86">
                  <c:v>4.0964988611552802E-2</c:v>
                </c:pt>
                <c:pt idx="87">
                  <c:v>4.1539255493009616E-2</c:v>
                </c:pt>
                <c:pt idx="88">
                  <c:v>4.2117608556905071E-2</c:v>
                </c:pt>
                <c:pt idx="89">
                  <c:v>4.2699987365952666E-2</c:v>
                </c:pt>
                <c:pt idx="90">
                  <c:v>4.32863291630778E-2</c:v>
                </c:pt>
                <c:pt idx="91">
                  <c:v>4.3876568857803964E-2</c:v>
                </c:pt>
                <c:pt idx="92">
                  <c:v>4.44706390136589E-2</c:v>
                </c:pt>
                <c:pt idx="93">
                  <c:v>4.506846983662606E-2</c:v>
                </c:pt>
                <c:pt idx="94">
                  <c:v>4.5669989164669918E-2</c:v>
                </c:pt>
                <c:pt idx="95">
                  <c:v>4.6275122458365514E-2</c:v>
                </c:pt>
                <c:pt idx="96">
                  <c:v>4.688379279265513E-2</c:v>
                </c:pt>
                <c:pt idx="97">
                  <c:v>4.7495920849761245E-2</c:v>
                </c:pt>
                <c:pt idx="98">
                  <c:v>4.8111424913284143E-2</c:v>
                </c:pt>
                <c:pt idx="99">
                  <c:v>4.87302208635065E-2</c:v>
                </c:pt>
                <c:pt idx="100">
                  <c:v>4.9352222173933057E-2</c:v>
                </c:pt>
                <c:pt idx="101">
                  <c:v>4.997733990909204E-2</c:v>
                </c:pt>
                <c:pt idx="102">
                  <c:v>5.0605482723619907E-2</c:v>
                </c:pt>
                <c:pt idx="103">
                  <c:v>5.1236556862655477E-2</c:v>
                </c:pt>
                <c:pt idx="104">
                  <c:v>5.1870466163569273E-2</c:v>
                </c:pt>
                <c:pt idx="105">
                  <c:v>5.2507112059047345E-2</c:v>
                </c:pt>
                <c:pt idx="106">
                  <c:v>5.3146393581554485E-2</c:v>
                </c:pt>
                <c:pt idx="107">
                  <c:v>5.3788207369200466E-2</c:v>
                </c:pt>
                <c:pt idx="108">
                  <c:v>5.4432447673027032E-2</c:v>
                </c:pt>
                <c:pt idx="109">
                  <c:v>5.5079006365737981E-2</c:v>
                </c:pt>
                <c:pt idx="110">
                  <c:v>5.5727772951894593E-2</c:v>
                </c:pt>
                <c:pt idx="111">
                  <c:v>5.6378634579591247E-2</c:v>
                </c:pt>
                <c:pt idx="112">
                  <c:v>5.7031476053631958E-2</c:v>
                </c:pt>
                <c:pt idx="113">
                  <c:v>5.7686179850226935E-2</c:v>
                </c:pt>
                <c:pt idx="114">
                  <c:v>5.8342626133222178E-2</c:v>
                </c:pt>
                <c:pt idx="115">
                  <c:v>5.9000692771879915E-2</c:v>
                </c:pt>
                <c:pt idx="116">
                  <c:v>5.9660255360226414E-2</c:v>
                </c:pt>
                <c:pt idx="117">
                  <c:v>6.0321187237977344E-2</c:v>
                </c:pt>
                <c:pt idx="118">
                  <c:v>6.09833595130558E-2</c:v>
                </c:pt>
                <c:pt idx="119">
                  <c:v>6.1646641085716124E-2</c:v>
                </c:pt>
                <c:pt idx="120">
                  <c:v>6.2310898674281502E-2</c:v>
                </c:pt>
                <c:pt idx="121">
                  <c:v>6.2975996842506154E-2</c:v>
                </c:pt>
                <c:pt idx="122">
                  <c:v>6.3641798028573296E-2</c:v>
                </c:pt>
                <c:pt idx="123">
                  <c:v>6.430816257573238E-2</c:v>
                </c:pt>
                <c:pt idx="124">
                  <c:v>6.4974948764583818E-2</c:v>
                </c:pt>
                <c:pt idx="125">
                  <c:v>6.5642012847018608E-2</c:v>
                </c:pt>
                <c:pt idx="126">
                  <c:v>6.6309209081812731E-2</c:v>
                </c:pt>
                <c:pt idx="127">
                  <c:v>6.697638977188114E-2</c:v>
                </c:pt>
                <c:pt idx="128">
                  <c:v>6.7643405303194792E-2</c:v>
                </c:pt>
                <c:pt idx="129">
                  <c:v>6.8310104185356851E-2</c:v>
                </c:pt>
                <c:pt idx="130">
                  <c:v>6.8976333093839173E-2</c:v>
                </c:pt>
                <c:pt idx="131">
                  <c:v>6.9641936913878377E-2</c:v>
                </c:pt>
                <c:pt idx="132">
                  <c:v>7.0306758786023868E-2</c:v>
                </c:pt>
                <c:pt idx="133">
                  <c:v>7.0970640153334652E-2</c:v>
                </c:pt>
                <c:pt idx="134">
                  <c:v>7.1633420810220089E-2</c:v>
                </c:pt>
                <c:pt idx="135">
                  <c:v>7.2294938952913154E-2</c:v>
                </c:pt>
                <c:pt idx="136">
                  <c:v>7.2955031231568185E-2</c:v>
                </c:pt>
                <c:pt idx="137">
                  <c:v>7.3613532803974632E-2</c:v>
                </c:pt>
                <c:pt idx="138">
                  <c:v>7.4270277390870276E-2</c:v>
                </c:pt>
                <c:pt idx="139">
                  <c:v>7.4925097332843332E-2</c:v>
                </c:pt>
                <c:pt idx="140">
                  <c:v>7.5577823648806136E-2</c:v>
                </c:pt>
                <c:pt idx="141">
                  <c:v>7.6228286096026138E-2</c:v>
                </c:pt>
                <c:pt idx="142">
                  <c:v>7.6876313231693055E-2</c:v>
                </c:pt>
                <c:pt idx="143">
                  <c:v>7.7521732476003219E-2</c:v>
                </c:pt>
                <c:pt idx="144">
                  <c:v>7.8164370176742284E-2</c:v>
                </c:pt>
                <c:pt idx="145">
                  <c:v>7.8804051675339437E-2</c:v>
                </c:pt>
                <c:pt idx="146">
                  <c:v>7.9440601374370798E-2</c:v>
                </c:pt>
                <c:pt idx="147">
                  <c:v>8.0073842806487605E-2</c:v>
                </c:pt>
                <c:pt idx="148">
                  <c:v>8.0703598704738408E-2</c:v>
                </c:pt>
                <c:pt idx="149">
                  <c:v>8.1329691074257859E-2</c:v>
                </c:pt>
                <c:pt idx="150">
                  <c:v>8.1951941265293426E-2</c:v>
                </c:pt>
                <c:pt idx="151">
                  <c:v>8.2570170047534475E-2</c:v>
                </c:pt>
                <c:pt idx="152">
                  <c:v>8.3184197685711794E-2</c:v>
                </c:pt>
                <c:pt idx="153">
                  <c:v>8.3793844016434332E-2</c:v>
                </c:pt>
                <c:pt idx="154">
                  <c:v>8.4398928526222883E-2</c:v>
                </c:pt>
                <c:pt idx="155">
                  <c:v>8.4999270430704751E-2</c:v>
                </c:pt>
                <c:pt idx="156">
                  <c:v>8.5594688754930731E-2</c:v>
                </c:pt>
                <c:pt idx="157">
                  <c:v>8.6185002414771131E-2</c:v>
                </c:pt>
                <c:pt idx="158">
                  <c:v>8.6770030299348572E-2</c:v>
                </c:pt>
                <c:pt idx="159">
                  <c:v>8.7349591354466891E-2</c:v>
                </c:pt>
                <c:pt idx="160">
                  <c:v>8.7923504666985813E-2</c:v>
                </c:pt>
                <c:pt idx="161">
                  <c:v>8.8491589550097755E-2</c:v>
                </c:pt>
                <c:pt idx="162">
                  <c:v>8.9053665629459253E-2</c:v>
                </c:pt>
                <c:pt idx="163">
                  <c:v>8.9609552930124806E-2</c:v>
                </c:pt>
                <c:pt idx="164">
                  <c:v>9.0159071964233728E-2</c:v>
                </c:pt>
                <c:pt idx="165">
                  <c:v>9.0702043819399683E-2</c:v>
                </c:pt>
                <c:pt idx="166">
                  <c:v>9.1238290247746157E-2</c:v>
                </c:pt>
                <c:pt idx="167">
                  <c:v>9.1767633755535205E-2</c:v>
                </c:pt>
                <c:pt idx="168">
                  <c:v>9.2289897693334871E-2</c:v>
                </c:pt>
                <c:pt idx="169">
                  <c:v>9.2804906346665425E-2</c:v>
                </c:pt>
                <c:pt idx="170">
                  <c:v>9.3312485027068154E-2</c:v>
                </c:pt>
                <c:pt idx="171">
                  <c:v>9.38124601635386E-2</c:v>
                </c:pt>
                <c:pt idx="172">
                  <c:v>9.4304659394261331E-2</c:v>
                </c:pt>
                <c:pt idx="173">
                  <c:v>9.4788911658586703E-2</c:v>
                </c:pt>
                <c:pt idx="174">
                  <c:v>9.5265047289188609E-2</c:v>
                </c:pt>
                <c:pt idx="175">
                  <c:v>9.5732898104337397E-2</c:v>
                </c:pt>
                <c:pt idx="176">
                  <c:v>9.6192297500225774E-2</c:v>
                </c:pt>
                <c:pt idx="177">
                  <c:v>9.6643080543283841E-2</c:v>
                </c:pt>
                <c:pt idx="178">
                  <c:v>9.7085084062415491E-2</c:v>
                </c:pt>
                <c:pt idx="179">
                  <c:v>9.7518146741091188E-2</c:v>
                </c:pt>
                <c:pt idx="180">
                  <c:v>9.7942109209231382E-2</c:v>
                </c:pt>
                <c:pt idx="181">
                  <c:v>9.8356814134810955E-2</c:v>
                </c:pt>
                <c:pt idx="182">
                  <c:v>9.876210631511767E-2</c:v>
                </c:pt>
                <c:pt idx="183">
                  <c:v>9.9157832767597459E-2</c:v>
                </c:pt>
                <c:pt idx="184">
                  <c:v>9.9543842820215139E-2</c:v>
                </c:pt>
                <c:pt idx="185">
                  <c:v>9.9919988201262841E-2</c:v>
                </c:pt>
                <c:pt idx="186">
                  <c:v>0.10028612312854732</c:v>
                </c:pt>
                <c:pt idx="187">
                  <c:v>0.10064210439788412</c:v>
                </c:pt>
                <c:pt idx="188">
                  <c:v>0.10098779147083012</c:v>
                </c:pt>
                <c:pt idx="189">
                  <c:v>0.10132304656158479</c:v>
                </c:pt>
                <c:pt idx="190">
                  <c:v>0.10164773472298867</c:v>
                </c:pt>
                <c:pt idx="191">
                  <c:v>0.10196172393154912</c:v>
                </c:pt>
                <c:pt idx="192">
                  <c:v>0.1022648851714251</c:v>
                </c:pt>
                <c:pt idx="193">
                  <c:v>0.10255709251729841</c:v>
                </c:pt>
                <c:pt idx="194">
                  <c:v>0.10283822321606359</c:v>
                </c:pt>
                <c:pt idx="195">
                  <c:v>0.10310815776726687</c:v>
                </c:pt>
                <c:pt idx="196">
                  <c:v>0.10336678000222435</c:v>
                </c:pt>
                <c:pt idx="197">
                  <c:v>0.10361397716175136</c:v>
                </c:pt>
                <c:pt idx="198">
                  <c:v>0.10384963997243557</c:v>
                </c:pt>
                <c:pt idx="199">
                  <c:v>0.10407366272138503</c:v>
                </c:pt>
                <c:pt idx="200">
                  <c:v>0.10428594332938505</c:v>
                </c:pt>
              </c:numCache>
            </c:numRef>
          </c:val>
          <c:smooth val="0"/>
          <c:extLst>
            <c:ext xmlns:c16="http://schemas.microsoft.com/office/drawing/2014/chart" uri="{C3380CC4-5D6E-409C-BE32-E72D297353CC}">
              <c16:uniqueId val="{00000000-748E-4F19-81C2-52FA1A7C690E}"/>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3BB02D9-68B0-4A01-A23D-0AEA01FE0749}">
  <sheetPr codeName="Diagramm1"/>
  <sheetViews>
    <sheetView zoomScale="92" workbookViewId="0" zoomToFit="1"/>
  </sheetViews>
  <pageMargins left="0.7" right="0.7" top="0.78740157499999996" bottom="0.78740157499999996" header="0.3" footer="0.3"/>
  <pageSetup paperSize="9"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3DCCCF1-44DE-4471-962A-0B11D1053BFF}">
  <sheetPr codeName="Diagramm2"/>
  <sheetViews>
    <sheetView zoomScale="92" workbookViewId="0" zoomToFit="1"/>
  </sheetViews>
  <pageMargins left="0.7" right="0.7" top="0.78740157499999996" bottom="0.78740157499999996" header="0.3" footer="0.3"/>
  <pageSetup paperSize="9" orientation="landscape" r:id="rId1"/>
  <drawing r:id="rId2"/>
</chartsheet>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9.emf"/><Relationship Id="rId7" Type="http://schemas.openxmlformats.org/officeDocument/2006/relationships/image" Target="../media/image5.emf"/><Relationship Id="rId12" Type="http://schemas.openxmlformats.org/officeDocument/2006/relationships/image" Target="../media/image1.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6.emf"/><Relationship Id="rId11" Type="http://schemas.openxmlformats.org/officeDocument/2006/relationships/image" Target="../media/image2.emf"/><Relationship Id="rId5" Type="http://schemas.openxmlformats.org/officeDocument/2006/relationships/image" Target="../media/image7.emf"/><Relationship Id="rId10" Type="http://schemas.openxmlformats.org/officeDocument/2006/relationships/image" Target="../media/image3.emf"/><Relationship Id="rId4" Type="http://schemas.openxmlformats.org/officeDocument/2006/relationships/image" Target="../media/image8.emf"/><Relationship Id="rId9"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3</xdr:col>
      <xdr:colOff>742950</xdr:colOff>
      <xdr:row>4</xdr:row>
      <xdr:rowOff>0</xdr:rowOff>
    </xdr:from>
    <xdr:to>
      <xdr:col>8</xdr:col>
      <xdr:colOff>314325</xdr:colOff>
      <xdr:row>5</xdr:row>
      <xdr:rowOff>28575</xdr:rowOff>
    </xdr:to>
    <xdr:cxnSp macro="">
      <xdr:nvCxnSpPr>
        <xdr:cNvPr id="2" name="Gerader Verbinder 1">
          <a:extLst>
            <a:ext uri="{FF2B5EF4-FFF2-40B4-BE49-F238E27FC236}">
              <a16:creationId xmlns:a16="http://schemas.microsoft.com/office/drawing/2014/main" id="{00000000-0008-0000-0100-000002000000}"/>
            </a:ext>
          </a:extLst>
        </xdr:cNvPr>
        <xdr:cNvCxnSpPr/>
      </xdr:nvCxnSpPr>
      <xdr:spPr>
        <a:xfrm flipV="1">
          <a:off x="3028950" y="1009650"/>
          <a:ext cx="3381375" cy="2667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742950</xdr:colOff>
      <xdr:row>4</xdr:row>
      <xdr:rowOff>19050</xdr:rowOff>
    </xdr:from>
    <xdr:to>
      <xdr:col>6</xdr:col>
      <xdr:colOff>47625</xdr:colOff>
      <xdr:row>5</xdr:row>
      <xdr:rowOff>28575</xdr:rowOff>
    </xdr:to>
    <xdr:cxnSp macro="">
      <xdr:nvCxnSpPr>
        <xdr:cNvPr id="2" name="Gerader Verbinder 1">
          <a:extLst>
            <a:ext uri="{FF2B5EF4-FFF2-40B4-BE49-F238E27FC236}">
              <a16:creationId xmlns:a16="http://schemas.microsoft.com/office/drawing/2014/main" id="{00000000-0008-0000-0200-000002000000}"/>
            </a:ext>
          </a:extLst>
        </xdr:cNvPr>
        <xdr:cNvCxnSpPr/>
      </xdr:nvCxnSpPr>
      <xdr:spPr>
        <a:xfrm flipV="1">
          <a:off x="3028950" y="1028700"/>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752475</xdr:colOff>
      <xdr:row>14</xdr:row>
      <xdr:rowOff>28575</xdr:rowOff>
    </xdr:from>
    <xdr:to>
      <xdr:col>6</xdr:col>
      <xdr:colOff>57150</xdr:colOff>
      <xdr:row>15</xdr:row>
      <xdr:rowOff>38100</xdr:rowOff>
    </xdr:to>
    <xdr:cxnSp macro="">
      <xdr:nvCxnSpPr>
        <xdr:cNvPr id="3" name="Gerader Verbinder 2">
          <a:extLst>
            <a:ext uri="{FF2B5EF4-FFF2-40B4-BE49-F238E27FC236}">
              <a16:creationId xmlns:a16="http://schemas.microsoft.com/office/drawing/2014/main" id="{00000000-0008-0000-0200-000003000000}"/>
            </a:ext>
          </a:extLst>
        </xdr:cNvPr>
        <xdr:cNvCxnSpPr/>
      </xdr:nvCxnSpPr>
      <xdr:spPr>
        <a:xfrm flipV="1">
          <a:off x="3038475" y="3514725"/>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22860</xdr:colOff>
          <xdr:row>2</xdr:row>
          <xdr:rowOff>99060</xdr:rowOff>
        </xdr:from>
        <xdr:to>
          <xdr:col>12</xdr:col>
          <xdr:colOff>22860</xdr:colOff>
          <xdr:row>3</xdr:row>
          <xdr:rowOff>274320</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0</xdr:row>
          <xdr:rowOff>106680</xdr:rowOff>
        </xdr:from>
        <xdr:to>
          <xdr:col>11</xdr:col>
          <xdr:colOff>784860</xdr:colOff>
          <xdr:row>0</xdr:row>
          <xdr:rowOff>464820</xdr:rowOff>
        </xdr:to>
        <xdr:sp macro="" textlink="">
          <xdr:nvSpPr>
            <xdr:cNvPr id="2050" name="AbfragenDatumUpdaten"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0</xdr:row>
          <xdr:rowOff>632460</xdr:rowOff>
        </xdr:from>
        <xdr:to>
          <xdr:col>12</xdr:col>
          <xdr:colOff>22860</xdr:colOff>
          <xdr:row>2</xdr:row>
          <xdr:rowOff>0</xdr:rowOff>
        </xdr:to>
        <xdr:sp macro="" textlink="">
          <xdr:nvSpPr>
            <xdr:cNvPr id="2051" name="BoersenAbfrage"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754380</xdr:colOff>
          <xdr:row>0</xdr:row>
          <xdr:rowOff>609600</xdr:rowOff>
        </xdr:from>
        <xdr:to>
          <xdr:col>34</xdr:col>
          <xdr:colOff>701040</xdr:colOff>
          <xdr:row>2</xdr:row>
          <xdr:rowOff>22860</xdr:rowOff>
        </xdr:to>
        <xdr:sp macro="" textlink="">
          <xdr:nvSpPr>
            <xdr:cNvPr id="2052" name="Hedge"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4</xdr:row>
          <xdr:rowOff>198120</xdr:rowOff>
        </xdr:from>
        <xdr:to>
          <xdr:col>34</xdr:col>
          <xdr:colOff>762000</xdr:colOff>
          <xdr:row>6</xdr:row>
          <xdr:rowOff>167640</xdr:rowOff>
        </xdr:to>
        <xdr:sp macro="" textlink="">
          <xdr:nvSpPr>
            <xdr:cNvPr id="2053" name="VorletzterHandelsTag"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2</xdr:row>
          <xdr:rowOff>152400</xdr:rowOff>
        </xdr:from>
        <xdr:to>
          <xdr:col>34</xdr:col>
          <xdr:colOff>678180</xdr:colOff>
          <xdr:row>4</xdr:row>
          <xdr:rowOff>53340</xdr:rowOff>
        </xdr:to>
        <xdr:sp macro="" textlink="">
          <xdr:nvSpPr>
            <xdr:cNvPr id="2054" name="InterimsUeberHaenge"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176895</xdr:colOff>
      <xdr:row>0</xdr:row>
      <xdr:rowOff>680357</xdr:rowOff>
    </xdr:from>
    <xdr:to>
      <xdr:col>9</xdr:col>
      <xdr:colOff>721180</xdr:colOff>
      <xdr:row>1</xdr:row>
      <xdr:rowOff>163286</xdr:rowOff>
    </xdr:to>
    <xdr:sp macro="" textlink="">
      <xdr:nvSpPr>
        <xdr:cNvPr id="2" name="Pfeil: nach rechts 1">
          <a:extLst>
            <a:ext uri="{FF2B5EF4-FFF2-40B4-BE49-F238E27FC236}">
              <a16:creationId xmlns:a16="http://schemas.microsoft.com/office/drawing/2014/main" id="{00000000-0008-0000-0300-000002000000}"/>
            </a:ext>
          </a:extLst>
        </xdr:cNvPr>
        <xdr:cNvSpPr/>
      </xdr:nvSpPr>
      <xdr:spPr>
        <a:xfrm>
          <a:off x="7130145" y="680357"/>
          <a:ext cx="544285" cy="258536"/>
        </a:xfrm>
        <a:prstGeom prst="rightArrow">
          <a:avLst/>
        </a:prstGeom>
        <a:solidFill>
          <a:srgbClr val="FFC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4</xdr:row>
          <xdr:rowOff>182880</xdr:rowOff>
        </xdr:from>
        <xdr:to>
          <xdr:col>12</xdr:col>
          <xdr:colOff>22860</xdr:colOff>
          <xdr:row>6</xdr:row>
          <xdr:rowOff>175260</xdr:rowOff>
        </xdr:to>
        <xdr:sp macro="" textlink="">
          <xdr:nvSpPr>
            <xdr:cNvPr id="2055" name="PDF"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937260</xdr:colOff>
          <xdr:row>0</xdr:row>
          <xdr:rowOff>121920</xdr:rowOff>
        </xdr:from>
        <xdr:to>
          <xdr:col>15</xdr:col>
          <xdr:colOff>571500</xdr:colOff>
          <xdr:row>0</xdr:row>
          <xdr:rowOff>434340</xdr:rowOff>
        </xdr:to>
        <xdr:sp macro="" textlink="">
          <xdr:nvSpPr>
            <xdr:cNvPr id="2056" name="Pdf_Verfall"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0</xdr:row>
          <xdr:rowOff>121920</xdr:rowOff>
        </xdr:from>
        <xdr:to>
          <xdr:col>21</xdr:col>
          <xdr:colOff>419100</xdr:colOff>
          <xdr:row>0</xdr:row>
          <xdr:rowOff>495300</xdr:rowOff>
        </xdr:to>
        <xdr:sp macro="" textlink="">
          <xdr:nvSpPr>
            <xdr:cNvPr id="2057" name="KontrakteUpdaten"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7620</xdr:colOff>
          <xdr:row>0</xdr:row>
          <xdr:rowOff>106680</xdr:rowOff>
        </xdr:from>
        <xdr:to>
          <xdr:col>34</xdr:col>
          <xdr:colOff>739140</xdr:colOff>
          <xdr:row>0</xdr:row>
          <xdr:rowOff>480060</xdr:rowOff>
        </xdr:to>
        <xdr:sp macro="" textlink="">
          <xdr:nvSpPr>
            <xdr:cNvPr id="2058" name="VerfallsWoche"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5</xdr:row>
          <xdr:rowOff>30480</xdr:rowOff>
        </xdr:from>
        <xdr:to>
          <xdr:col>13</xdr:col>
          <xdr:colOff>30480</xdr:colOff>
          <xdr:row>6</xdr:row>
          <xdr:rowOff>198120</xdr:rowOff>
        </xdr:to>
        <xdr:sp macro="" textlink="">
          <xdr:nvSpPr>
            <xdr:cNvPr id="2059" name="Prof"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6</xdr:row>
          <xdr:rowOff>289560</xdr:rowOff>
        </xdr:from>
        <xdr:to>
          <xdr:col>13</xdr:col>
          <xdr:colOff>22860</xdr:colOff>
          <xdr:row>8</xdr:row>
          <xdr:rowOff>83820</xdr:rowOff>
        </xdr:to>
        <xdr:sp macro="" textlink="">
          <xdr:nvSpPr>
            <xdr:cNvPr id="2060" name="MailButton"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8</xdr:col>
      <xdr:colOff>420419</xdr:colOff>
      <xdr:row>19</xdr:row>
      <xdr:rowOff>40821</xdr:rowOff>
    </xdr:to>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347107" y="762000"/>
          <a:ext cx="5754419" cy="289832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1050925</xdr:colOff>
      <xdr:row>6</xdr:row>
      <xdr:rowOff>190500</xdr:rowOff>
    </xdr:from>
    <xdr:to>
      <xdr:col>8</xdr:col>
      <xdr:colOff>730250</xdr:colOff>
      <xdr:row>51</xdr:row>
      <xdr:rowOff>31751</xdr:rowOff>
    </xdr:to>
    <xdr:graphicFrame macro="">
      <xdr:nvGraphicFramePr>
        <xdr:cNvPr id="2" name="Diagramm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272143</xdr:colOff>
      <xdr:row>32</xdr:row>
      <xdr:rowOff>174624</xdr:rowOff>
    </xdr:from>
    <xdr:to>
      <xdr:col>22</xdr:col>
      <xdr:colOff>621392</xdr:colOff>
      <xdr:row>32</xdr:row>
      <xdr:rowOff>174624</xdr:rowOff>
    </xdr:to>
    <xdr:cxnSp macro="">
      <xdr:nvCxnSpPr>
        <xdr:cNvPr id="4" name="Gerade Verbindung mit Pfeil 3">
          <a:extLst>
            <a:ext uri="{FF2B5EF4-FFF2-40B4-BE49-F238E27FC236}">
              <a16:creationId xmlns:a16="http://schemas.microsoft.com/office/drawing/2014/main" id="{00000000-0008-0000-0D00-000004000000}"/>
            </a:ext>
          </a:extLst>
        </xdr:cNvPr>
        <xdr:cNvCxnSpPr/>
      </xdr:nvCxnSpPr>
      <xdr:spPr>
        <a:xfrm flipH="1">
          <a:off x="18972893" y="873124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51104</xdr:colOff>
      <xdr:row>30</xdr:row>
      <xdr:rowOff>86632</xdr:rowOff>
    </xdr:from>
    <xdr:to>
      <xdr:col>22</xdr:col>
      <xdr:colOff>404889</xdr:colOff>
      <xdr:row>30</xdr:row>
      <xdr:rowOff>86632</xdr:rowOff>
    </xdr:to>
    <xdr:cxnSp macro="">
      <xdr:nvCxnSpPr>
        <xdr:cNvPr id="5" name="Gerade Verbindung mit Pfeil 4">
          <a:extLst>
            <a:ext uri="{FF2B5EF4-FFF2-40B4-BE49-F238E27FC236}">
              <a16:creationId xmlns:a16="http://schemas.microsoft.com/office/drawing/2014/main" id="{00000000-0008-0000-0D00-000005000000}"/>
            </a:ext>
          </a:extLst>
        </xdr:cNvPr>
        <xdr:cNvCxnSpPr/>
      </xdr:nvCxnSpPr>
      <xdr:spPr>
        <a:xfrm flipH="1">
          <a:off x="18751854" y="8167007"/>
          <a:ext cx="35378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108858</xdr:colOff>
      <xdr:row>6</xdr:row>
      <xdr:rowOff>108857</xdr:rowOff>
    </xdr:from>
    <xdr:ext cx="4082142" cy="748394"/>
    <xdr:sp macro="" textlink="">
      <xdr:nvSpPr>
        <xdr:cNvPr id="7" name="Textfeld 6">
          <a:extLst>
            <a:ext uri="{FF2B5EF4-FFF2-40B4-BE49-F238E27FC236}">
              <a16:creationId xmlns:a16="http://schemas.microsoft.com/office/drawing/2014/main" id="{00000000-0008-0000-0D00-000007000000}"/>
            </a:ext>
          </a:extLst>
        </xdr:cNvPr>
        <xdr:cNvSpPr txBox="1"/>
      </xdr:nvSpPr>
      <xdr:spPr>
        <a:xfrm>
          <a:off x="3855358" y="2251982"/>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D00-000006000000}"/>
            </a:ext>
          </a:extLst>
        </xdr:cNvPr>
        <xdr:cNvCxnSpPr/>
      </xdr:nvCxnSpPr>
      <xdr:spPr>
        <a:xfrm flipV="1">
          <a:off x="17303750" y="463550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51</xdr:row>
      <xdr:rowOff>63500</xdr:rowOff>
    </xdr:to>
    <xdr:sp macro="" textlink="">
      <xdr:nvSpPr>
        <xdr:cNvPr id="3" name="Rechteck 2">
          <a:extLst>
            <a:ext uri="{FF2B5EF4-FFF2-40B4-BE49-F238E27FC236}">
              <a16:creationId xmlns:a16="http://schemas.microsoft.com/office/drawing/2014/main" id="{00000000-0008-0000-0D00-000003000000}"/>
            </a:ext>
          </a:extLst>
        </xdr:cNvPr>
        <xdr:cNvSpPr/>
      </xdr:nvSpPr>
      <xdr:spPr>
        <a:xfrm>
          <a:off x="23225125" y="2000250"/>
          <a:ext cx="4222750" cy="11176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19050</xdr:colOff>
      <xdr:row>6</xdr:row>
      <xdr:rowOff>190500</xdr:rowOff>
    </xdr:from>
    <xdr:to>
      <xdr:col>9</xdr:col>
      <xdr:colOff>0</xdr:colOff>
      <xdr:row>50</xdr:row>
      <xdr:rowOff>349250</xdr:rowOff>
    </xdr:to>
    <xdr:graphicFrame macro="">
      <xdr:nvGraphicFramePr>
        <xdr:cNvPr id="2" name="Diagramm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108857</xdr:colOff>
      <xdr:row>6</xdr:row>
      <xdr:rowOff>108857</xdr:rowOff>
    </xdr:from>
    <xdr:ext cx="3971017" cy="748394"/>
    <xdr:sp macro="" textlink="">
      <xdr:nvSpPr>
        <xdr:cNvPr id="5" name="Textfeld 4">
          <a:extLst>
            <a:ext uri="{FF2B5EF4-FFF2-40B4-BE49-F238E27FC236}">
              <a16:creationId xmlns:a16="http://schemas.microsoft.com/office/drawing/2014/main" id="{00000000-0008-0000-0E00-000005000000}"/>
            </a:ext>
          </a:extLst>
        </xdr:cNvPr>
        <xdr:cNvSpPr txBox="1"/>
      </xdr:nvSpPr>
      <xdr:spPr>
        <a:xfrm>
          <a:off x="3855357" y="2251982"/>
          <a:ext cx="3971017"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E00-000006000000}"/>
            </a:ext>
          </a:extLst>
        </xdr:cNvPr>
        <xdr:cNvCxnSpPr/>
      </xdr:nvCxnSpPr>
      <xdr:spPr>
        <a:xfrm flipV="1">
          <a:off x="17319625" y="46418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15875</xdr:colOff>
      <xdr:row>6</xdr:row>
      <xdr:rowOff>15875</xdr:rowOff>
    </xdr:from>
    <xdr:to>
      <xdr:col>9</xdr:col>
      <xdr:colOff>15875</xdr:colOff>
      <xdr:row>9</xdr:row>
      <xdr:rowOff>15875</xdr:rowOff>
    </xdr:to>
    <xdr:cxnSp macro="">
      <xdr:nvCxnSpPr>
        <xdr:cNvPr id="9" name="Gerader Verbinder 8">
          <a:extLst>
            <a:ext uri="{FF2B5EF4-FFF2-40B4-BE49-F238E27FC236}">
              <a16:creationId xmlns:a16="http://schemas.microsoft.com/office/drawing/2014/main" id="{00000000-0008-0000-0E00-000009000000}"/>
            </a:ext>
          </a:extLst>
        </xdr:cNvPr>
        <xdr:cNvCxnSpPr/>
      </xdr:nvCxnSpPr>
      <xdr:spPr>
        <a:xfrm>
          <a:off x="7810500" y="2159000"/>
          <a:ext cx="0" cy="9366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31746</xdr:colOff>
      <xdr:row>5</xdr:row>
      <xdr:rowOff>127001</xdr:rowOff>
    </xdr:from>
    <xdr:to>
      <xdr:col>30</xdr:col>
      <xdr:colOff>555621</xdr:colOff>
      <xdr:row>8</xdr:row>
      <xdr:rowOff>381001</xdr:rowOff>
    </xdr:to>
    <xdr:sp macro="" textlink="$AB$6">
      <xdr:nvSpPr>
        <xdr:cNvPr id="8" name="Textfeld 7">
          <a:extLst>
            <a:ext uri="{FF2B5EF4-FFF2-40B4-BE49-F238E27FC236}">
              <a16:creationId xmlns:a16="http://schemas.microsoft.com/office/drawing/2014/main" id="{00000000-0008-0000-0E00-000008000000}"/>
            </a:ext>
          </a:extLst>
        </xdr:cNvPr>
        <xdr:cNvSpPr txBox="1"/>
      </xdr:nvSpPr>
      <xdr:spPr>
        <a:xfrm rot="5400000">
          <a:off x="25058684" y="2230438"/>
          <a:ext cx="1714500" cy="523875"/>
        </a:xfrm>
        <a:prstGeom prst="rect">
          <a:avLst/>
        </a:prstGeom>
        <a:solidFill>
          <a:srgbClr val="B2B2B2">
            <a:alpha val="60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A3C8494-1432-4C11-8A14-821E7CEF1444}" type="TxLink">
            <a:rPr lang="en-US" sz="1100" b="0" i="0" u="none" strike="noStrike">
              <a:solidFill>
                <a:srgbClr val="000000"/>
              </a:solidFill>
              <a:latin typeface="Calibri"/>
              <a:cs typeface="Calibri"/>
            </a:rPr>
            <a:pPr algn="l"/>
            <a:t>57003     Put    85508</a:t>
          </a:fld>
          <a:endParaRPr lang="de-DE" sz="1100"/>
        </a:p>
      </xdr:txBody>
    </xdr:sp>
    <xdr:clientData/>
  </xdr:twoCellAnchor>
  <xdr:twoCellAnchor>
    <xdr:from>
      <xdr:col>5</xdr:col>
      <xdr:colOff>523875</xdr:colOff>
      <xdr:row>53</xdr:row>
      <xdr:rowOff>79375</xdr:rowOff>
    </xdr:from>
    <xdr:to>
      <xdr:col>5</xdr:col>
      <xdr:colOff>717550</xdr:colOff>
      <xdr:row>53</xdr:row>
      <xdr:rowOff>149225</xdr:rowOff>
    </xdr:to>
    <xdr:sp macro="" textlink="">
      <xdr:nvSpPr>
        <xdr:cNvPr id="14" name="Rechteck 13">
          <a:extLst>
            <a:ext uri="{FF2B5EF4-FFF2-40B4-BE49-F238E27FC236}">
              <a16:creationId xmlns:a16="http://schemas.microsoft.com/office/drawing/2014/main" id="{00000000-0008-0000-0E00-00000E000000}"/>
            </a:ext>
          </a:extLst>
        </xdr:cNvPr>
        <xdr:cNvSpPr/>
      </xdr:nvSpPr>
      <xdr:spPr>
        <a:xfrm>
          <a:off x="5032375" y="14557375"/>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523875</xdr:colOff>
      <xdr:row>54</xdr:row>
      <xdr:rowOff>98425</xdr:rowOff>
    </xdr:from>
    <xdr:to>
      <xdr:col>5</xdr:col>
      <xdr:colOff>717550</xdr:colOff>
      <xdr:row>54</xdr:row>
      <xdr:rowOff>168275</xdr:rowOff>
    </xdr:to>
    <xdr:sp macro="" textlink="">
      <xdr:nvSpPr>
        <xdr:cNvPr id="15" name="Rechteck 14">
          <a:extLst>
            <a:ext uri="{FF2B5EF4-FFF2-40B4-BE49-F238E27FC236}">
              <a16:creationId xmlns:a16="http://schemas.microsoft.com/office/drawing/2014/main" id="{00000000-0008-0000-0E00-00000F000000}"/>
            </a:ext>
          </a:extLst>
        </xdr:cNvPr>
        <xdr:cNvSpPr/>
      </xdr:nvSpPr>
      <xdr:spPr>
        <a:xfrm>
          <a:off x="5032375" y="14814550"/>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105833</xdr:colOff>
      <xdr:row>50</xdr:row>
      <xdr:rowOff>74084</xdr:rowOff>
    </xdr:from>
    <xdr:to>
      <xdr:col>0</xdr:col>
      <xdr:colOff>656166</xdr:colOff>
      <xdr:row>50</xdr:row>
      <xdr:rowOff>254000</xdr:rowOff>
    </xdr:to>
    <xdr:sp macro="" textlink="">
      <xdr:nvSpPr>
        <xdr:cNvPr id="16" name="Rechteck 15">
          <a:extLst>
            <a:ext uri="{FF2B5EF4-FFF2-40B4-BE49-F238E27FC236}">
              <a16:creationId xmlns:a16="http://schemas.microsoft.com/office/drawing/2014/main" id="{00000000-0008-0000-0E00-000010000000}"/>
            </a:ext>
          </a:extLst>
        </xdr:cNvPr>
        <xdr:cNvSpPr/>
      </xdr:nvSpPr>
      <xdr:spPr>
        <a:xfrm>
          <a:off x="105833" y="13440834"/>
          <a:ext cx="550333" cy="179916"/>
        </a:xfrm>
        <a:prstGeom prst="rect">
          <a:avLst/>
        </a:prstGeom>
        <a:solidFill>
          <a:srgbClr val="FFC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31</xdr:col>
      <xdr:colOff>358775</xdr:colOff>
      <xdr:row>8</xdr:row>
      <xdr:rowOff>225425</xdr:rowOff>
    </xdr:from>
    <xdr:to>
      <xdr:col>33</xdr:col>
      <xdr:colOff>454025</xdr:colOff>
      <xdr:row>50</xdr:row>
      <xdr:rowOff>304800</xdr:rowOff>
    </xdr:to>
    <xdr:graphicFrame macro="">
      <xdr:nvGraphicFramePr>
        <xdr:cNvPr id="4" name="Diagramm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19050</xdr:colOff>
      <xdr:row>6</xdr:row>
      <xdr:rowOff>190499</xdr:rowOff>
    </xdr:from>
    <xdr:to>
      <xdr:col>9</xdr:col>
      <xdr:colOff>0</xdr:colOff>
      <xdr:row>51</xdr:row>
      <xdr:rowOff>95249</xdr:rowOff>
    </xdr:to>
    <xdr:graphicFrame macro="">
      <xdr:nvGraphicFramePr>
        <xdr:cNvPr id="2" name="Diagramm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637268</xdr:colOff>
      <xdr:row>27</xdr:row>
      <xdr:rowOff>190499</xdr:rowOff>
    </xdr:from>
    <xdr:to>
      <xdr:col>21</xdr:col>
      <xdr:colOff>224517</xdr:colOff>
      <xdr:row>27</xdr:row>
      <xdr:rowOff>190499</xdr:rowOff>
    </xdr:to>
    <xdr:cxnSp macro="">
      <xdr:nvCxnSpPr>
        <xdr:cNvPr id="3" name="Gerade Verbindung mit Pfeil 2">
          <a:extLst>
            <a:ext uri="{FF2B5EF4-FFF2-40B4-BE49-F238E27FC236}">
              <a16:creationId xmlns:a16="http://schemas.microsoft.com/office/drawing/2014/main" id="{00000000-0008-0000-0F00-000003000000}"/>
            </a:ext>
          </a:extLst>
        </xdr:cNvPr>
        <xdr:cNvCxnSpPr/>
      </xdr:nvCxnSpPr>
      <xdr:spPr>
        <a:xfrm flipH="1">
          <a:off x="17385393" y="755649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108858</xdr:colOff>
      <xdr:row>6</xdr:row>
      <xdr:rowOff>108857</xdr:rowOff>
    </xdr:from>
    <xdr:ext cx="3918858" cy="748394"/>
    <xdr:sp macro="" textlink="">
      <xdr:nvSpPr>
        <xdr:cNvPr id="5" name="Textfeld 4">
          <a:extLst>
            <a:ext uri="{FF2B5EF4-FFF2-40B4-BE49-F238E27FC236}">
              <a16:creationId xmlns:a16="http://schemas.microsoft.com/office/drawing/2014/main" id="{00000000-0008-0000-0F00-000005000000}"/>
            </a:ext>
          </a:extLst>
        </xdr:cNvPr>
        <xdr:cNvSpPr txBox="1"/>
      </xdr:nvSpPr>
      <xdr:spPr>
        <a:xfrm>
          <a:off x="3861708" y="2261507"/>
          <a:ext cx="3918858"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5</xdr:col>
      <xdr:colOff>365125</xdr:colOff>
      <xdr:row>53</xdr:row>
      <xdr:rowOff>88900</xdr:rowOff>
    </xdr:from>
    <xdr:to>
      <xdr:col>5</xdr:col>
      <xdr:colOff>558800</xdr:colOff>
      <xdr:row>53</xdr:row>
      <xdr:rowOff>158750</xdr:rowOff>
    </xdr:to>
    <xdr:sp macro="" textlink="">
      <xdr:nvSpPr>
        <xdr:cNvPr id="6" name="Rechteck 5">
          <a:extLst>
            <a:ext uri="{FF2B5EF4-FFF2-40B4-BE49-F238E27FC236}">
              <a16:creationId xmlns:a16="http://schemas.microsoft.com/office/drawing/2014/main" id="{00000000-0008-0000-0F00-000006000000}"/>
            </a:ext>
          </a:extLst>
        </xdr:cNvPr>
        <xdr:cNvSpPr/>
      </xdr:nvSpPr>
      <xdr:spPr>
        <a:xfrm>
          <a:off x="4886325" y="14306550"/>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365125</xdr:colOff>
      <xdr:row>54</xdr:row>
      <xdr:rowOff>107950</xdr:rowOff>
    </xdr:from>
    <xdr:to>
      <xdr:col>5</xdr:col>
      <xdr:colOff>558800</xdr:colOff>
      <xdr:row>54</xdr:row>
      <xdr:rowOff>177800</xdr:rowOff>
    </xdr:to>
    <xdr:sp macro="" textlink="">
      <xdr:nvSpPr>
        <xdr:cNvPr id="7" name="Rechteck 6">
          <a:extLst>
            <a:ext uri="{FF2B5EF4-FFF2-40B4-BE49-F238E27FC236}">
              <a16:creationId xmlns:a16="http://schemas.microsoft.com/office/drawing/2014/main" id="{00000000-0008-0000-0F00-000007000000}"/>
            </a:ext>
          </a:extLst>
        </xdr:cNvPr>
        <xdr:cNvSpPr/>
      </xdr:nvSpPr>
      <xdr:spPr>
        <a:xfrm>
          <a:off x="4886325" y="14566900"/>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17</xdr:col>
      <xdr:colOff>155575</xdr:colOff>
      <xdr:row>31</xdr:row>
      <xdr:rowOff>104775</xdr:rowOff>
    </xdr:from>
    <xdr:to>
      <xdr:col>24</xdr:col>
      <xdr:colOff>60325</xdr:colOff>
      <xdr:row>31</xdr:row>
      <xdr:rowOff>120650</xdr:rowOff>
    </xdr:to>
    <xdr:cxnSp macro="">
      <xdr:nvCxnSpPr>
        <xdr:cNvPr id="8" name="Gerader Verbinder 7">
          <a:extLst>
            <a:ext uri="{FF2B5EF4-FFF2-40B4-BE49-F238E27FC236}">
              <a16:creationId xmlns:a16="http://schemas.microsoft.com/office/drawing/2014/main" id="{00000000-0008-0000-0F00-000008000000}"/>
            </a:ext>
          </a:extLst>
        </xdr:cNvPr>
        <xdr:cNvCxnSpPr/>
      </xdr:nvCxnSpPr>
      <xdr:spPr>
        <a:xfrm flipV="1">
          <a:off x="14617700" y="8423275"/>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19050</xdr:colOff>
      <xdr:row>7</xdr:row>
      <xdr:rowOff>31751</xdr:rowOff>
    </xdr:from>
    <xdr:to>
      <xdr:col>9</xdr:col>
      <xdr:colOff>0</xdr:colOff>
      <xdr:row>31</xdr:row>
      <xdr:rowOff>47626</xdr:rowOff>
    </xdr:to>
    <xdr:graphicFrame macro="">
      <xdr:nvGraphicFramePr>
        <xdr:cNvPr id="2" name="Diagramm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108858</xdr:colOff>
      <xdr:row>6</xdr:row>
      <xdr:rowOff>108857</xdr:rowOff>
    </xdr:from>
    <xdr:ext cx="4082142" cy="748394"/>
    <xdr:sp macro="" textlink="">
      <xdr:nvSpPr>
        <xdr:cNvPr id="5" name="Textfeld 4">
          <a:extLst>
            <a:ext uri="{FF2B5EF4-FFF2-40B4-BE49-F238E27FC236}">
              <a16:creationId xmlns:a16="http://schemas.microsoft.com/office/drawing/2014/main" id="{00000000-0008-0000-1000-000005000000}"/>
            </a:ext>
          </a:extLst>
        </xdr:cNvPr>
        <xdr:cNvSpPr txBox="1"/>
      </xdr:nvSpPr>
      <xdr:spPr>
        <a:xfrm>
          <a:off x="3861708" y="2261507"/>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1000-000006000000}"/>
            </a:ext>
          </a:extLst>
        </xdr:cNvPr>
        <xdr:cNvCxnSpPr/>
      </xdr:nvCxnSpPr>
      <xdr:spPr>
        <a:xfrm flipV="1">
          <a:off x="17319625" y="46418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7" name="Rechteck 6">
          <a:extLst>
            <a:ext uri="{FF2B5EF4-FFF2-40B4-BE49-F238E27FC236}">
              <a16:creationId xmlns:a16="http://schemas.microsoft.com/office/drawing/2014/main" id="{00000000-0008-0000-1000-000007000000}"/>
            </a:ext>
          </a:extLst>
        </xdr:cNvPr>
        <xdr:cNvSpPr/>
      </xdr:nvSpPr>
      <xdr:spPr>
        <a:xfrm>
          <a:off x="23241000" y="2006600"/>
          <a:ext cx="4222750" cy="11163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396875</xdr:colOff>
      <xdr:row>9</xdr:row>
      <xdr:rowOff>63499</xdr:rowOff>
    </xdr:from>
    <xdr:to>
      <xdr:col>8</xdr:col>
      <xdr:colOff>752475</xdr:colOff>
      <xdr:row>30</xdr:row>
      <xdr:rowOff>206374</xdr:rowOff>
    </xdr:to>
    <xdr:graphicFrame macro="">
      <xdr:nvGraphicFramePr>
        <xdr:cNvPr id="2" name="Diagramm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381000</xdr:colOff>
      <xdr:row>5</xdr:row>
      <xdr:rowOff>620032</xdr:rowOff>
    </xdr:from>
    <xdr:ext cx="4143375" cy="748394"/>
    <xdr:sp macro="" textlink="">
      <xdr:nvSpPr>
        <xdr:cNvPr id="3" name="Textfeld 2">
          <a:extLst>
            <a:ext uri="{FF2B5EF4-FFF2-40B4-BE49-F238E27FC236}">
              <a16:creationId xmlns:a16="http://schemas.microsoft.com/office/drawing/2014/main" id="{00000000-0008-0000-1100-000003000000}"/>
            </a:ext>
          </a:extLst>
        </xdr:cNvPr>
        <xdr:cNvSpPr txBox="1"/>
      </xdr:nvSpPr>
      <xdr:spPr>
        <a:xfrm>
          <a:off x="4133850" y="2134507"/>
          <a:ext cx="4143375"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18</xdr:col>
      <xdr:colOff>127000</xdr:colOff>
      <xdr:row>15</xdr:row>
      <xdr:rowOff>127000</xdr:rowOff>
    </xdr:from>
    <xdr:to>
      <xdr:col>25</xdr:col>
      <xdr:colOff>31750</xdr:colOff>
      <xdr:row>15</xdr:row>
      <xdr:rowOff>142875</xdr:rowOff>
    </xdr:to>
    <xdr:cxnSp macro="">
      <xdr:nvCxnSpPr>
        <xdr:cNvPr id="4" name="Gerader Verbinder 3">
          <a:extLst>
            <a:ext uri="{FF2B5EF4-FFF2-40B4-BE49-F238E27FC236}">
              <a16:creationId xmlns:a16="http://schemas.microsoft.com/office/drawing/2014/main" id="{00000000-0008-0000-1100-000004000000}"/>
            </a:ext>
          </a:extLst>
        </xdr:cNvPr>
        <xdr:cNvCxnSpPr/>
      </xdr:nvCxnSpPr>
      <xdr:spPr>
        <a:xfrm flipV="1">
          <a:off x="17319625" y="62420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5" name="Rechteck 4">
          <a:extLst>
            <a:ext uri="{FF2B5EF4-FFF2-40B4-BE49-F238E27FC236}">
              <a16:creationId xmlns:a16="http://schemas.microsoft.com/office/drawing/2014/main" id="{00000000-0008-0000-1100-000005000000}"/>
            </a:ext>
          </a:extLst>
        </xdr:cNvPr>
        <xdr:cNvSpPr/>
      </xdr:nvSpPr>
      <xdr:spPr>
        <a:xfrm>
          <a:off x="23241000" y="2006600"/>
          <a:ext cx="4222750" cy="119919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19050</xdr:colOff>
      <xdr:row>7</xdr:row>
      <xdr:rowOff>31751</xdr:rowOff>
    </xdr:from>
    <xdr:to>
      <xdr:col>9</xdr:col>
      <xdr:colOff>0</xdr:colOff>
      <xdr:row>31</xdr:row>
      <xdr:rowOff>47626</xdr:rowOff>
    </xdr:to>
    <xdr:graphicFrame macro="">
      <xdr:nvGraphicFramePr>
        <xdr:cNvPr id="2" name="Diagramm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108858</xdr:colOff>
      <xdr:row>6</xdr:row>
      <xdr:rowOff>108857</xdr:rowOff>
    </xdr:from>
    <xdr:ext cx="4082142" cy="748394"/>
    <xdr:sp macro="" textlink="">
      <xdr:nvSpPr>
        <xdr:cNvPr id="3" name="Textfeld 2">
          <a:extLst>
            <a:ext uri="{FF2B5EF4-FFF2-40B4-BE49-F238E27FC236}">
              <a16:creationId xmlns:a16="http://schemas.microsoft.com/office/drawing/2014/main" id="{00000000-0008-0000-1200-000003000000}"/>
            </a:ext>
          </a:extLst>
        </xdr:cNvPr>
        <xdr:cNvSpPr txBox="1"/>
      </xdr:nvSpPr>
      <xdr:spPr>
        <a:xfrm>
          <a:off x="3861708" y="2261507"/>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4" name="Gerader Verbinder 3">
          <a:extLst>
            <a:ext uri="{FF2B5EF4-FFF2-40B4-BE49-F238E27FC236}">
              <a16:creationId xmlns:a16="http://schemas.microsoft.com/office/drawing/2014/main" id="{00000000-0008-0000-1200-000004000000}"/>
            </a:ext>
          </a:extLst>
        </xdr:cNvPr>
        <xdr:cNvCxnSpPr/>
      </xdr:nvCxnSpPr>
      <xdr:spPr>
        <a:xfrm flipV="1">
          <a:off x="17319625" y="62420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5" name="Rechteck 4">
          <a:extLst>
            <a:ext uri="{FF2B5EF4-FFF2-40B4-BE49-F238E27FC236}">
              <a16:creationId xmlns:a16="http://schemas.microsoft.com/office/drawing/2014/main" id="{00000000-0008-0000-1200-000005000000}"/>
            </a:ext>
          </a:extLst>
        </xdr:cNvPr>
        <xdr:cNvSpPr/>
      </xdr:nvSpPr>
      <xdr:spPr>
        <a:xfrm>
          <a:off x="23241000" y="2006600"/>
          <a:ext cx="4222750" cy="119919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566207</xdr:colOff>
      <xdr:row>32</xdr:row>
      <xdr:rowOff>58207</xdr:rowOff>
    </xdr:from>
    <xdr:to>
      <xdr:col>6</xdr:col>
      <xdr:colOff>759882</xdr:colOff>
      <xdr:row>32</xdr:row>
      <xdr:rowOff>128057</xdr:rowOff>
    </xdr:to>
    <xdr:sp macro="" textlink="">
      <xdr:nvSpPr>
        <xdr:cNvPr id="6" name="Rechteck 5">
          <a:extLst>
            <a:ext uri="{FF2B5EF4-FFF2-40B4-BE49-F238E27FC236}">
              <a16:creationId xmlns:a16="http://schemas.microsoft.com/office/drawing/2014/main" id="{00000000-0008-0000-1200-000006000000}"/>
            </a:ext>
          </a:extLst>
        </xdr:cNvPr>
        <xdr:cNvSpPr/>
      </xdr:nvSpPr>
      <xdr:spPr>
        <a:xfrm>
          <a:off x="5847290" y="14821957"/>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566207</xdr:colOff>
      <xdr:row>33</xdr:row>
      <xdr:rowOff>124882</xdr:rowOff>
    </xdr:from>
    <xdr:to>
      <xdr:col>6</xdr:col>
      <xdr:colOff>759882</xdr:colOff>
      <xdr:row>33</xdr:row>
      <xdr:rowOff>194732</xdr:rowOff>
    </xdr:to>
    <xdr:sp macro="" textlink="">
      <xdr:nvSpPr>
        <xdr:cNvPr id="7" name="Rechteck 6">
          <a:extLst>
            <a:ext uri="{FF2B5EF4-FFF2-40B4-BE49-F238E27FC236}">
              <a16:creationId xmlns:a16="http://schemas.microsoft.com/office/drawing/2014/main" id="{00000000-0008-0000-1200-000007000000}"/>
            </a:ext>
          </a:extLst>
        </xdr:cNvPr>
        <xdr:cNvSpPr/>
      </xdr:nvSpPr>
      <xdr:spPr>
        <a:xfrm>
          <a:off x="5847290" y="15079132"/>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xdr:absoluteAnchor>
    <xdr:pos x="0" y="0"/>
    <xdr:ext cx="11626712" cy="7516467"/>
    <xdr:graphicFrame macro="">
      <xdr:nvGraphicFramePr>
        <xdr:cNvPr id="2" name="Diagramm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0.49596</cdr:x>
      <cdr:y>0.19546</cdr:y>
    </cdr:from>
    <cdr:to>
      <cdr:x>0.49738</cdr:x>
      <cdr:y>0.26597</cdr:y>
    </cdr:to>
    <cdr:cxnSp macro="">
      <cdr:nvCxnSpPr>
        <cdr:cNvPr id="2" name="Gerade Verbindung mit Pfeil 1">
          <a:extLst xmlns:a="http://schemas.openxmlformats.org/drawingml/2006/main">
            <a:ext uri="{FF2B5EF4-FFF2-40B4-BE49-F238E27FC236}">
              <a16:creationId xmlns:a16="http://schemas.microsoft.com/office/drawing/2014/main" id="{00000000-0008-0000-0000-000004000000}"/>
            </a:ext>
          </a:extLst>
        </cdr:cNvPr>
        <cdr:cNvCxnSpPr/>
      </cdr:nvCxnSpPr>
      <cdr:spPr>
        <a:xfrm xmlns:a="http://schemas.openxmlformats.org/drawingml/2006/main" flipH="1">
          <a:off x="4588468" y="1175068"/>
          <a:ext cx="13138" cy="423883"/>
        </a:xfrm>
        <a:prstGeom xmlns:a="http://schemas.openxmlformats.org/drawingml/2006/main" prst="straightConnector1">
          <a:avLst/>
        </a:prstGeom>
        <a:ln xmlns:a="http://schemas.openxmlformats.org/drawingml/2006/main" w="57150">
          <a:solidFill>
            <a:srgbClr val="FF0000"/>
          </a:solidFill>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0.0808</cdr:x>
      <cdr:y>0.0465</cdr:y>
    </cdr:from>
    <cdr:to>
      <cdr:x>0.0808</cdr:x>
      <cdr:y>0.83481</cdr:y>
    </cdr:to>
    <cdr:cxnSp macro="">
      <cdr:nvCxnSpPr>
        <cdr:cNvPr id="4" name="Gerader Verbinder 3">
          <a:extLst xmlns:a="http://schemas.openxmlformats.org/drawingml/2006/main">
            <a:ext uri="{FF2B5EF4-FFF2-40B4-BE49-F238E27FC236}">
              <a16:creationId xmlns:a16="http://schemas.microsoft.com/office/drawing/2014/main" id="{D78BE307-5921-4C6E-80E9-BF8840397C41}"/>
            </a:ext>
          </a:extLst>
        </cdr:cNvPr>
        <cdr:cNvCxnSpPr/>
      </cdr:nvCxnSpPr>
      <cdr:spPr>
        <a:xfrm xmlns:a="http://schemas.openxmlformats.org/drawingml/2006/main">
          <a:off x="747577" y="279535"/>
          <a:ext cx="0" cy="4739067"/>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3.xml><?xml version="1.0" encoding="utf-8"?>
<xdr:wsDr xmlns:xdr="http://schemas.openxmlformats.org/drawingml/2006/spreadsheetDrawing" xmlns:a="http://schemas.openxmlformats.org/drawingml/2006/main">
  <xdr:absoluteAnchor>
    <xdr:pos x="0" y="0"/>
    <xdr:ext cx="11626712" cy="7516467"/>
    <xdr:graphicFrame macro="">
      <xdr:nvGraphicFramePr>
        <xdr:cNvPr id="2" name="Diagramm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0.07999</cdr:x>
      <cdr:y>0.0465</cdr:y>
    </cdr:from>
    <cdr:to>
      <cdr:x>0.07999</cdr:x>
      <cdr:y>0.83481</cdr:y>
    </cdr:to>
    <cdr:cxnSp macro="">
      <cdr:nvCxnSpPr>
        <cdr:cNvPr id="4" name="Gerader Verbinder 3">
          <a:extLst xmlns:a="http://schemas.openxmlformats.org/drawingml/2006/main">
            <a:ext uri="{FF2B5EF4-FFF2-40B4-BE49-F238E27FC236}">
              <a16:creationId xmlns:a16="http://schemas.microsoft.com/office/drawing/2014/main" id="{D78BE307-5921-4C6E-80E9-BF8840397C41}"/>
            </a:ext>
          </a:extLst>
        </cdr:cNvPr>
        <cdr:cNvCxnSpPr/>
      </cdr:nvCxnSpPr>
      <cdr:spPr>
        <a:xfrm xmlns:a="http://schemas.openxmlformats.org/drawingml/2006/main">
          <a:off x="740226" y="279797"/>
          <a:ext cx="0" cy="4743271"/>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5.xml><?xml version="1.0" encoding="utf-8"?>
<xdr:wsDr xmlns:xdr="http://schemas.openxmlformats.org/drawingml/2006/spreadsheetDrawing" xmlns:a="http://schemas.openxmlformats.org/drawingml/2006/main">
  <xdr:twoCellAnchor>
    <xdr:from>
      <xdr:col>27</xdr:col>
      <xdr:colOff>714375</xdr:colOff>
      <xdr:row>5</xdr:row>
      <xdr:rowOff>492125</xdr:rowOff>
    </xdr:from>
    <xdr:to>
      <xdr:col>33</xdr:col>
      <xdr:colOff>365125</xdr:colOff>
      <xdr:row>51</xdr:row>
      <xdr:rowOff>63500</xdr:rowOff>
    </xdr:to>
    <xdr:sp macro="" textlink="">
      <xdr:nvSpPr>
        <xdr:cNvPr id="7" name="Rechteck 6">
          <a:extLst>
            <a:ext uri="{FF2B5EF4-FFF2-40B4-BE49-F238E27FC236}">
              <a16:creationId xmlns:a16="http://schemas.microsoft.com/office/drawing/2014/main" id="{00000000-0008-0000-1600-000007000000}"/>
            </a:ext>
          </a:extLst>
        </xdr:cNvPr>
        <xdr:cNvSpPr/>
      </xdr:nvSpPr>
      <xdr:spPr>
        <a:xfrm>
          <a:off x="23241000" y="2006600"/>
          <a:ext cx="4222750" cy="11163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3" name="Diagramm 2">
          <a:extLst>
            <a:ext uri="{FF2B5EF4-FFF2-40B4-BE49-F238E27FC236}">
              <a16:creationId xmlns:a16="http://schemas.microsoft.com/office/drawing/2014/main" id="{00000000-0008-0000-1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2" name="Diagramm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5" xr16:uid="{784648FC-A978-4579-99FC-E8C5894E78D2}" autoFormatId="16" applyNumberFormats="0" applyBorderFormats="0" applyFontFormats="0" applyPatternFormats="0" applyAlignmentFormats="0" applyWidthHeightFormats="0">
  <queryTableRefresh nextId="6">
    <queryTableFields count="5">
      <queryTableField id="1" name="Zeit" tableColumnId="6"/>
      <queryTableField id="2" name="Stück" tableColumnId="2"/>
      <queryTableField id="3" name="Geld" tableColumnId="3"/>
      <queryTableField id="4" name="Brief" tableColumnId="4"/>
      <queryTableField id="5" name="Stück2"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6" xr16:uid="{BC7CC506-C2D2-4801-A6F7-CCDAA80F8BCB}" autoFormatId="16" applyNumberFormats="0" applyBorderFormats="0" applyFontFormats="0" applyPatternFormats="0" applyAlignmentFormats="0" applyWidthHeightFormats="0">
  <queryTableRefresh nextId="5">
    <queryTableFields count="4">
      <queryTableField id="1" name="Indizes DE" tableColumnId="5"/>
      <queryTableField id="2" name="Kurs" tableColumnId="2"/>
      <queryTableField id="3" name="%" tableColumnId="3"/>
      <queryTableField id="4" name="Zei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 xr16:uid="{535CDE88-02E1-49EA-9F99-516FF7753E99}" autoFormatId="16" applyNumberFormats="0" applyBorderFormats="0" applyFontFormats="0" applyPatternFormats="0" applyAlignmentFormats="0" applyWidthHeightFormats="0">
  <queryTableRefresh nextId="3">
    <queryTableFields count="2">
      <queryTableField id="1" name="Column1" tableColumnId="3"/>
      <queryTableField id="2" name="Column2"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2" xr16:uid="{2474DE7A-0EB2-4043-8ABC-E548A9591AFA}"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7" xr16:uid="{D477B312-4414-4C47-BE70-1A4F6D16EB45}" autoFormatId="16" applyNumberFormats="0" applyBorderFormats="0" applyFontFormats="0" applyPatternFormats="0" applyAlignmentFormats="0" applyWidthHeightFormats="0">
  <queryTableRefresh nextId="12">
    <queryTableFields count="11">
      <queryTableField id="1" name="Column1" tableColumnId="12"/>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3" xr16:uid="{F5F313AE-838F-48FB-9712-A283EBB98242}"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25B8888-7227-4910-9EA0-BDC8748A3F7D}" name="GT_L_S" displayName="GT_L_S" ref="A1:F9" totalsRowShown="0">
  <autoFilter ref="A1:F9" xr:uid="{96E8B030-B167-4D30-957A-DA651F4EDB79}"/>
  <tableColumns count="6">
    <tableColumn id="7" xr3:uid="{15510C16-C6E8-4B6E-8C4C-B513AB142B61}" name="Name" dataDxfId="180"/>
    <tableColumn id="2" xr3:uid="{26E722AA-1854-4BD3-8467-70335D314989}" name="Kurs" dataDxfId="179"/>
    <tableColumn id="3" xr3:uid="{F0F21EDD-A711-4B4F-A568-48FC7FC75236}" name="Vortag" dataDxfId="178"/>
    <tableColumn id="4" xr3:uid="{3358139D-0830-4AFD-BA82-EDEEAEE92457}" name="+/- %" dataDxfId="177"/>
    <tableColumn id="5" xr3:uid="{EFD10A64-BD69-4944-8905-81BDC4673D81}" name="+/- abs." dataDxfId="176"/>
    <tableColumn id="6" xr3:uid="{0DC31BAD-5162-457A-A666-FBF716123C4B}" name="Zeit" dataDxfId="17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7E82BA-1887-4D41-BFC7-D95BFC9E2F1E}" name="Quotes" displayName="Quotes" ref="A1:E10" tableType="queryTable" totalsRowShown="0">
  <autoFilter ref="A1:E10" xr:uid="{DF1AD178-51EA-4571-8AE8-453110C88BE0}"/>
  <tableColumns count="5">
    <tableColumn id="6" xr3:uid="{526F0704-9A58-4F67-82D5-2417E3B141E6}" uniqueName="6" name="Zeit" queryTableFieldId="1" dataDxfId="174"/>
    <tableColumn id="2" xr3:uid="{0B9D1A8F-37E6-4878-AF5A-6C70EFF7E646}" uniqueName="2" name="Stück" queryTableFieldId="2" dataDxfId="173"/>
    <tableColumn id="3" xr3:uid="{5065A486-C28E-4EF3-A624-A9F9D3644DC4}" uniqueName="3" name="Geld" queryTableFieldId="3" dataDxfId="172"/>
    <tableColumn id="4" xr3:uid="{ACFB6F41-CD10-4B56-A4C7-CAD9EBF80B14}" uniqueName="4" name="Brief" queryTableFieldId="4" dataDxfId="171"/>
    <tableColumn id="5" xr3:uid="{3673438F-6268-4463-94EC-D6028F67368D}" uniqueName="5" name="Stück2" queryTableFieldId="5" dataDxfId="17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AA62D3-B255-42B9-A507-69F09C016CD7}" name="Stuttgart_Indizes" displayName="Stuttgart_Indizes" ref="A1:D8" tableType="queryTable" totalsRowShown="0">
  <autoFilter ref="A1:D8" xr:uid="{D3F6F3BD-9D9A-47B4-8793-449D0AFF1CA4}"/>
  <tableColumns count="4">
    <tableColumn id="5" xr3:uid="{39299C99-24D4-4BA7-8A03-73501A26C8CE}" uniqueName="5" name="Indizes DE" queryTableFieldId="1" dataDxfId="169"/>
    <tableColumn id="2" xr3:uid="{A52DDE2A-F011-438A-A669-3B24C9A8CDED}" uniqueName="2" name="Kurs" queryTableFieldId="2" dataDxfId="168"/>
    <tableColumn id="3" xr3:uid="{36CB1FCA-18F0-4FAB-B8ED-18E1E47F96EC}" uniqueName="3" name="%" queryTableFieldId="3" dataDxfId="167"/>
    <tableColumn id="4" xr3:uid="{055158CD-9AAB-471D-A32D-92B73E68C61F}" uniqueName="4" name="Zeit" queryTableFieldId="4"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2980275-9CFE-43DC-BBA7-42F72C8D31FB}" name="BO_LUSDAX_historie_Reihenfolge_neg" displayName="BO_LUSDAX_historie_Reihenfolge_neg" ref="A1:E21" totalsRowShown="0">
  <autoFilter ref="A1:E21" xr:uid="{DCE1D01A-3FFF-4E87-BD4C-B41221E86D5F}"/>
  <tableColumns count="5">
    <tableColumn id="6" xr3:uid="{D737BA97-0DCF-47A0-954B-B524352C2C8E}" name="Datum" dataDxfId="166"/>
    <tableColumn id="2" xr3:uid="{392FE718-524E-446F-B939-4ED5DEE62CE1}" name="Schluss" dataDxfId="165"/>
    <tableColumn id="3" xr3:uid="{3F8AE9BE-3FDD-4AB9-A6E5-9B943BE39A45}" name="Eröffnung" dataDxfId="164"/>
    <tableColumn id="4" xr3:uid="{520BEA88-3240-48CC-BC82-55BF09972850}" name="Tageshoch" dataDxfId="163"/>
    <tableColumn id="5" xr3:uid="{7E5BBFB0-AFE7-47C8-A20F-CAA56D1B3D07}" name="Tagestief" dataDxfId="16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9730EC9-26F5-4E8C-8769-96AB23E94F29}" name="Onvista_LUSDAX" displayName="Onvista_LUSDAX" ref="A1:K3" totalsRowShown="0">
  <autoFilter ref="A1:K3" xr:uid="{C389C87D-0F82-4504-AE49-3D32FD8D6AC7}"/>
  <tableColumns count="11">
    <tableColumn id="12" xr3:uid="{99FBDC2F-683E-473B-AA99-13164628ED8A}" name="Column1" dataDxfId="161"/>
    <tableColumn id="2" xr3:uid="{2E54F4C1-5C7E-4B26-87E6-0CDADEA32E0A}" name="Column2" dataDxfId="160"/>
    <tableColumn id="3" xr3:uid="{C4BD3783-D9E7-4BD8-973F-C44A040060C3}" name="Column3" dataDxfId="159"/>
    <tableColumn id="4" xr3:uid="{92B85E64-1526-4146-9716-3F74E98E1113}" name="Column4" dataDxfId="158"/>
    <tableColumn id="5" xr3:uid="{112E7AAF-2314-4386-97C4-1957C8229FC2}" name="Column5" dataDxfId="157"/>
    <tableColumn id="6" xr3:uid="{20926CA0-6766-454A-A345-18681C67C133}" name="Column6" dataDxfId="156"/>
    <tableColumn id="7" xr3:uid="{EF83A049-6489-416D-9655-A8584B4F2EED}" name="Column7" dataDxfId="155"/>
    <tableColumn id="8" xr3:uid="{D552526E-7F0F-49FC-B106-4CBFA9C02603}" name="Column8" dataDxfId="154"/>
    <tableColumn id="9" xr3:uid="{7D8B4D19-4B2F-456D-A279-DC5ECE49B9B9}" name="Column9" dataDxfId="153"/>
    <tableColumn id="10" xr3:uid="{A50E0BEA-8BD4-419D-BE87-A6DFDCDB2CF2}" name="Column10" dataDxfId="152"/>
    <tableColumn id="11" xr3:uid="{572A1F9A-AA0C-4C52-9ABF-DC4AC1DE842C}" name="Column11" dataDxfId="15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EC7E277-9E6A-4D88-8B48-6D0A63780E64}" name="Ariva_LUSDAX_historie_ok" displayName="Ariva_LUSDAX_historie_ok" ref="A1:H24" totalsRowShown="0">
  <autoFilter ref="A1:H24" xr:uid="{30899274-EF42-4101-B31E-9FB94F122E41}"/>
  <tableColumns count="8">
    <tableColumn id="9" xr3:uid="{08A30009-17A3-4EFB-BE01-CFE9FF5CE177}" name="Datum" dataDxfId="150"/>
    <tableColumn id="2" xr3:uid="{9BF3FD10-19B8-453B-822B-DC19D55FE805}" name="Erster" dataDxfId="149"/>
    <tableColumn id="3" xr3:uid="{B4CAC15F-EDAC-4525-B3C3-15B090AA2F2F}" name="Hoch" dataDxfId="148"/>
    <tableColumn id="4" xr3:uid="{2429BB06-12B3-4190-8272-50A2CEEE8E59}" name="Tief" dataDxfId="147"/>
    <tableColumn id="5" xr3:uid="{233A23E8-E6C1-46F9-8470-5AB3A37066AB}" name="Schluss" dataDxfId="146"/>
    <tableColumn id="6" xr3:uid="{4EE46401-283B-427F-914B-355EC206517D}" name="Column6" dataDxfId="145"/>
    <tableColumn id="7" xr3:uid="{11869946-9F88-49F5-A5E9-180D60C4C2F4}" name="Stücke" dataDxfId="144"/>
    <tableColumn id="8" xr3:uid="{83253B66-541D-47D5-B62C-A032EF20123F}" name="Volumen" dataDxfId="14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89A7AD9-94CE-4C74-9353-0A0ABD305D6D}" name="FDAX_investing" displayName="FDAX_investing" ref="A1:F2" totalsRowShown="0">
  <autoFilter ref="A1:F2" xr:uid="{FCDEED54-4211-420D-9C77-8207F85761A4}"/>
  <tableColumns count="6">
    <tableColumn id="8" xr3:uid="{96812625-CE14-4470-A8AA-3A0CCEF3AA4A}" name="Column1" dataDxfId="142"/>
    <tableColumn id="2" xr3:uid="{EABD2DE6-5CFA-497D-B6E0-3192B75097FE}" name="Name" dataDxfId="141"/>
    <tableColumn id="3" xr3:uid="{592F847D-C5A4-48D2-BD17-FA46D6EB85C7}" name="Kurse" dataDxfId="140"/>
    <tableColumn id="4" xr3:uid="{3884BB02-161D-4905-8333-FDE260E6B45D}" name="+/-" dataDxfId="139"/>
    <tableColumn id="5" xr3:uid="{57511DB1-B119-41E7-8239-297E88D6BF03}" name="+/- %" dataDxfId="138"/>
    <tableColumn id="6" xr3:uid="{FE72BC2B-3BF2-4A11-97EE-08B7BC9C8234}" name="2" dataDxfId="13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2380DE7-4CF4-4CF5-8CB7-950860B5CA83}" name="EURIBOR_3M" displayName="EURIBOR_3M" ref="A1:B11" tableType="queryTable" totalsRowShown="0">
  <autoFilter ref="A1:B11" xr:uid="{89524440-265F-436B-BDEB-92D94908C032}"/>
  <tableColumns count="2">
    <tableColumn id="3" xr3:uid="{419167BD-4017-496A-9020-A5BE55199C2C}" uniqueName="3" name="Column1" queryTableFieldId="1" dataDxfId="136"/>
    <tableColumn id="2" xr3:uid="{568B6694-7782-4FD3-AD1A-4E584CD871D9}" uniqueName="2" name="Column2" queryTableFieldId="2" dataDxfId="13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3C33CA9E-FC5D-4034-A75F-3458B9F1C1F6}" name="Call_Heute" displayName="Call_Heute" ref="A1:R148" totalsRowShown="0">
  <autoFilter ref="A1:R148" xr:uid="{442474E2-7FAD-4309-B949-EED230CB1693}"/>
  <tableColumns count="18">
    <tableColumn id="19" xr3:uid="{3DE1BFA1-85B4-4E7D-8839-9C2093E422E7}" name="Strike price" dataDxfId="134"/>
    <tableColumn id="2" xr3:uid="{84944C25-517B-4B23-8020-64805F14036A}" name="Vers. num." dataDxfId="133"/>
    <tableColumn id="3" xr3:uid="{195C1FB0-83AA-4BF8-AB90-04D8B76D18F8}" name="Opening price" dataDxfId="132"/>
    <tableColumn id="4" xr3:uid="{8E909A66-8C7A-4B3E-B3E7-11551C93754E}" name="High" dataDxfId="131"/>
    <tableColumn id="5" xr3:uid="{37737ACD-95FB-409F-B85C-9D6D6FB3EBFF}" name="Low" dataDxfId="130"/>
    <tableColumn id="6" xr3:uid="{886D120E-3CBE-4BDA-AEC5-6A7C5D0FAAAA}" name="Bid price" dataDxfId="129"/>
    <tableColumn id="7" xr3:uid="{44D3F748-CD16-443A-A097-73D5886A317A}" name="Bid vol" dataDxfId="128"/>
    <tableColumn id="8" xr3:uid="{2DB7176B-CF19-4DD7-831E-8B11AA8D2069}" name="Ask price" dataDxfId="127"/>
    <tableColumn id="9" xr3:uid="{943298E3-D7B9-4B2A-A73D-A24EB3245CE7}" name="Ask vol" dataDxfId="126"/>
    <tableColumn id="10" xr3:uid="{87EADB7F-F27D-4277-B717-885CFE700118}" name="Diff. to prev. day last" dataDxfId="125"/>
    <tableColumn id="11" xr3:uid="{8F2EEED7-4F7A-4B7A-8DC5-C672BBE8DB43}" name="Last price" dataDxfId="124"/>
    <tableColumn id="12" xr3:uid="{3803D3D1-A728-4CFB-94AB-1CC7D80059F5}" name="Date" dataDxfId="123"/>
    <tableColumn id="13" xr3:uid="{ACA3CAC4-2FB3-4033-A379-D1E7A69149E2}" name="Time" dataDxfId="122"/>
    <tableColumn id="14" xr3:uid="{C3CD0541-3759-43C7-9FD9-1B4A8DF8A1F1}" name="Daily settlem. price" dataDxfId="121"/>
    <tableColumn id="15" xr3:uid="{FFDB4B8A-207F-4C4D-BBA4-B58AB1BF3A51}" name="Traded contracts" dataDxfId="120"/>
    <tableColumn id="16" xr3:uid="{FAA9EDD1-3F28-4DF0-961C-3BA4642B3714}" name="Open interest (adj.)" dataDxfId="119"/>
    <tableColumn id="17" xr3:uid="{2489841B-57ED-49F0-8DDC-F97B45475424}" name="Open interest date" dataDxfId="118"/>
    <tableColumn id="18" xr3:uid="{E1C3D277-2DB1-48CE-8900-DBD74E647463}" name="Last trading day" dataDxfId="11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46A774F-028C-489A-B42B-667A63A17B96}" name="Put_Heute" displayName="Put_Heute" ref="A1:R148" totalsRowShown="0">
  <autoFilter ref="A1:R148" xr:uid="{C842D223-38D2-4312-9D92-B1B5D7E4659E}"/>
  <tableColumns count="18">
    <tableColumn id="19" xr3:uid="{363953BE-4CAB-498D-9462-D99B01BC96A6}" name="Strike price" dataDxfId="116"/>
    <tableColumn id="2" xr3:uid="{5C137D81-DA57-45C6-9348-6E8E13E03A41}" name="Vers. num."/>
    <tableColumn id="3" xr3:uid="{7A9F43C1-CDDB-43D2-AF00-B844CC78176B}" name="Opening price" dataDxfId="115"/>
    <tableColumn id="4" xr3:uid="{E8DB4823-3549-4858-B1C2-8319DA317071}" name="High" dataDxfId="114"/>
    <tableColumn id="5" xr3:uid="{C0EC95B5-52B8-4BB5-9276-BC67CA226CE9}" name="Low" dataDxfId="113"/>
    <tableColumn id="6" xr3:uid="{353FDB8F-18BE-4D19-8110-14C076BFB096}" name="Bid price" dataDxfId="112"/>
    <tableColumn id="7" xr3:uid="{C851889D-0974-45ED-AE97-29F406B9F58F}" name="Bid vol" dataDxfId="111"/>
    <tableColumn id="8" xr3:uid="{1647EBB1-D5FD-49E9-ACF7-165A71BD3FCD}" name="Ask price" dataDxfId="110"/>
    <tableColumn id="9" xr3:uid="{10B27490-EDD9-4CF5-9824-82467D5CBAD9}" name="Ask vol" dataDxfId="109"/>
    <tableColumn id="10" xr3:uid="{C7F3E594-E370-4689-AF18-7EDBA33AA3F6}" name="Diff. to prev. day last"/>
    <tableColumn id="11" xr3:uid="{5333B238-5EBF-4FFC-B9CF-376186475C86}" name="Last price" dataDxfId="108"/>
    <tableColumn id="12" xr3:uid="{90D5878A-5C69-406F-BBE8-D73B03B757EC}" name="Date" dataDxfId="107"/>
    <tableColumn id="13" xr3:uid="{087440A6-BB5A-4819-87E7-E0243F141DEC}" name="Time" dataDxfId="106"/>
    <tableColumn id="14" xr3:uid="{8C834BE4-EFCC-4A4C-931C-D7D4C5333405}" name="Daily settlem. price" dataDxfId="105"/>
    <tableColumn id="15" xr3:uid="{C871B9B6-E119-43D2-B998-197BADCEF4FD}" name="Traded contracts"/>
    <tableColumn id="16" xr3:uid="{4311AA23-3B9A-490D-B709-06BBF9906FDA}" name="Open interest (adj.)"/>
    <tableColumn id="17" xr3:uid="{E72B4FA7-3149-4244-BBC1-DDB81A1D2290}" name="Open interest date" dataDxfId="104"/>
    <tableColumn id="18" xr3:uid="{30243267-8099-489D-B22A-DCC29050FE76}" name="Last trading day" dataDxfId="10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F34010B-BB48-4695-9C1C-E4327C134508}" name="Put_1_Heute" displayName="Put_1_Heute" ref="A1:R148" totalsRowShown="0">
  <autoFilter ref="A1:R148" xr:uid="{88524A0C-142A-4CD9-9D66-5681AE422954}"/>
  <tableColumns count="18">
    <tableColumn id="19" xr3:uid="{42333CC7-6D64-46FC-A532-AF6717AAF222}" name="Strike price" dataDxfId="102"/>
    <tableColumn id="2" xr3:uid="{E362CD00-29C9-4F1C-A097-DFEE7A169BF2}" name="Vers. num."/>
    <tableColumn id="3" xr3:uid="{90C6252C-48C0-48C8-8EB6-CAC5DC8F7DA0}" name="Opening price" dataDxfId="101"/>
    <tableColumn id="4" xr3:uid="{E5D31775-63F0-4757-9702-45C3638004A6}" name="High" dataDxfId="100"/>
    <tableColumn id="5" xr3:uid="{7E3DB34C-9BCF-4ECD-9BBC-3ADF1838751E}" name="Low" dataDxfId="99"/>
    <tableColumn id="6" xr3:uid="{4E1EB385-FE12-4FB7-A0A4-0BA4022FCF11}" name="Bid price" dataDxfId="98"/>
    <tableColumn id="7" xr3:uid="{CE49C771-EF32-4684-9226-4F8BD610088C}" name="Bid vol" dataDxfId="97"/>
    <tableColumn id="8" xr3:uid="{87B85665-EA83-422F-B962-D2D65FEA709E}" name="Ask price" dataDxfId="96"/>
    <tableColumn id="9" xr3:uid="{F6BA72DF-9F7F-4AF8-81C8-65173A80DC3B}" name="Ask vol" dataDxfId="95"/>
    <tableColumn id="10" xr3:uid="{D2F08537-019F-4D2A-B611-376A1A0CBD50}" name="Diff. to prev. day last"/>
    <tableColumn id="11" xr3:uid="{054E377C-0A69-4E40-B0AA-3FF0A7A5510A}" name="Last price" dataDxfId="94"/>
    <tableColumn id="12" xr3:uid="{FBC5B4FB-89A2-4DD0-8A66-446AFC0A9D64}" name="Date" dataDxfId="93"/>
    <tableColumn id="13" xr3:uid="{6DD52035-6A65-4BCD-B800-ED2D92A3E6BF}" name="Time" dataDxfId="92"/>
    <tableColumn id="14" xr3:uid="{13F7E791-3687-43A9-98E8-460EF433E8C0}" name="Daily settlem. price" dataDxfId="91"/>
    <tableColumn id="15" xr3:uid="{CCFF1C81-7A07-43E5-914E-48E58E0E24AC}" name="Traded contracts"/>
    <tableColumn id="16" xr3:uid="{16F587FF-75FD-4245-B7F9-5A6D9F9C1947}" name="Open interest (adj.)"/>
    <tableColumn id="17" xr3:uid="{E27BDB36-D539-4675-B21B-DFCAE5BEFA5A}" name="Open interest date" dataDxfId="90"/>
    <tableColumn id="18" xr3:uid="{7A8F8178-C594-4459-BDF7-F77613138EFB}" name="Last trading day" dataDxfId="89"/>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0DE9199-A9BB-4F00-A0EB-C97CB713957F}" name="Call_1_Heute" displayName="Call_1_Heute" ref="A1:R148" totalsRowShown="0">
  <autoFilter ref="A1:R148" xr:uid="{B25F0C8B-9A14-43F0-8591-97B143CB9BF0}"/>
  <tableColumns count="18">
    <tableColumn id="19" xr3:uid="{082D20D3-00E6-4AE7-91DB-508750161C2B}" name="Strike price" dataDxfId="88"/>
    <tableColumn id="2" xr3:uid="{3626FA1C-662E-478E-8276-69D989631E27}" name="Vers. num."/>
    <tableColumn id="3" xr3:uid="{74BD95A9-A6A7-4B4B-923F-4FAA41BA16BB}" name="Opening price" dataDxfId="87"/>
    <tableColumn id="4" xr3:uid="{CCAD2B10-7CC0-4029-B082-5EC18D6BA98E}" name="High" dataDxfId="86"/>
    <tableColumn id="5" xr3:uid="{7EF88E8D-1172-4332-A8A4-91B90B862CCD}" name="Low" dataDxfId="85"/>
    <tableColumn id="6" xr3:uid="{35D4AF87-31C5-406A-9A50-579ADA63BD1E}" name="Bid price" dataDxfId="84"/>
    <tableColumn id="7" xr3:uid="{1BABD91C-9DEF-4E42-BC3E-6B36E67742E4}" name="Bid vol" dataDxfId="83"/>
    <tableColumn id="8" xr3:uid="{CE555845-AAC5-4EB5-9C1B-C23728EB06C5}" name="Ask price" dataDxfId="82"/>
    <tableColumn id="9" xr3:uid="{97247F2A-E46A-47CD-9EBE-4474D32A5BCE}" name="Ask vol" dataDxfId="81"/>
    <tableColumn id="10" xr3:uid="{2C84BB85-CA05-4A8C-8AFA-4CF084B18609}" name="Diff. to prev. day last"/>
    <tableColumn id="11" xr3:uid="{5F4B6199-6AC0-4F48-A94A-E0171B516373}" name="Last price" dataDxfId="80"/>
    <tableColumn id="12" xr3:uid="{D13B08B3-43E1-4548-B02F-15EE38887619}" name="Date" dataDxfId="79"/>
    <tableColumn id="13" xr3:uid="{9EA4F6E5-85AF-4283-B8F6-41BEB05DEB43}" name="Time" dataDxfId="78"/>
    <tableColumn id="14" xr3:uid="{671654D4-06D2-4823-957F-C3767F2B130A}" name="Daily settlem. price" dataDxfId="77"/>
    <tableColumn id="15" xr3:uid="{B847392F-BC47-4EC9-9D4E-D5225DC7B9AE}" name="Traded contracts"/>
    <tableColumn id="16" xr3:uid="{EC1350CE-B2EE-40E8-A16A-12FFD25855AD}" name="Open interest (adj.)"/>
    <tableColumn id="17" xr3:uid="{7D9B2CB3-CB47-429F-B9ED-9D1E46521D21}" name="Open interest date" dataDxfId="76"/>
    <tableColumn id="18" xr3:uid="{E00BC50B-DD5E-4E71-98DB-519C6678D2AE}" name="Last trading day" dataDxfId="7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CBE254D-E40B-47F9-ABCC-67E41B711225}" name="Historie_Alternativ_VDAX_NEW_2M" displayName="Historie_Alternativ_VDAX_NEW_2M" ref="A1:C23" tableType="queryTable" totalsRowShown="0">
  <autoFilter ref="A1:C23" xr:uid="{3CBE254D-E40B-47F9-ABCC-67E41B711225}"/>
  <tableColumns count="3">
    <tableColumn id="4" xr3:uid="{FAD4E981-7DB7-43B7-8F92-C52E7FC18F2E}" uniqueName="4" name="Datum" queryTableFieldId="1" dataDxfId="74"/>
    <tableColumn id="2" xr3:uid="{6B15C46F-1F82-4747-B9B8-6F6467AEB924}" uniqueName="2" name="Eröffnung" queryTableFieldId="2" dataDxfId="73"/>
    <tableColumn id="3" xr3:uid="{34C883AF-210D-4CCC-9D1C-2C7C01173756}" uniqueName="3" name="Schluss" queryTableFieldId="3" dataDxfId="7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5491997-72E0-4004-926E-862B23336D73}" name="VDAX_N_2M" displayName="VDAX_N_2M" ref="A1:K3" tableType="queryTable" totalsRowShown="0">
  <autoFilter ref="A1:K3" xr:uid="{15491997-72E0-4004-926E-862B23336D73}"/>
  <tableColumns count="11">
    <tableColumn id="12" xr3:uid="{F3273211-AAA4-4BFE-A53F-2A1BC016DAC5}" uniqueName="12" name="Column1" queryTableFieldId="1" dataDxfId="71"/>
    <tableColumn id="2" xr3:uid="{5AA647D3-D324-4CFF-9952-8F7DAA8D6FB0}" uniqueName="2" name="Column2" queryTableFieldId="2" dataDxfId="70"/>
    <tableColumn id="3" xr3:uid="{1ED6836C-FEAE-4BF4-8D81-BFF2007B2F38}" uniqueName="3" name="Column3" queryTableFieldId="3" dataDxfId="69"/>
    <tableColumn id="4" xr3:uid="{B12EE65A-D48F-45FB-B854-56CC4837B170}" uniqueName="4" name="Column4" queryTableFieldId="4" dataDxfId="68"/>
    <tableColumn id="5" xr3:uid="{823F7734-5425-47B6-B873-C21A116D9521}" uniqueName="5" name="Column5" queryTableFieldId="5" dataDxfId="67"/>
    <tableColumn id="6" xr3:uid="{4861C4B4-6E66-4700-9950-F2A1EC08851F}" uniqueName="6" name="Column6" queryTableFieldId="6" dataDxfId="66"/>
    <tableColumn id="7" xr3:uid="{398481C9-B4A0-4DAE-96D7-0E1CB58A8E98}" uniqueName="7" name="Column7" queryTableFieldId="7" dataDxfId="65"/>
    <tableColumn id="8" xr3:uid="{35F1D529-6ACA-4C72-B4FB-FB47E22580A8}" uniqueName="8" name="Column8" queryTableFieldId="8" dataDxfId="64"/>
    <tableColumn id="9" xr3:uid="{B98FF5A0-A482-4208-B7D9-301AC4F786A7}" uniqueName="9" name="Column9" queryTableFieldId="9" dataDxfId="63"/>
    <tableColumn id="10" xr3:uid="{370B75C8-F000-461C-AC8A-F58CD09EC819}" uniqueName="10" name="Column10" queryTableFieldId="10" dataDxfId="62"/>
    <tableColumn id="11" xr3:uid="{948E8ED4-FD3A-4628-9985-AABB26FF0845}" uniqueName="11" name="Column11" queryTableFieldId="11" dataDxfId="6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B85BF3-E94B-4ACD-A851-B47DFCC134D4}" name="Historische_Kurse_VDAX_NEW_2M" displayName="Historische_Kurse_VDAX_NEW_2M" ref="A1:C24" tableType="queryTable" totalsRowShown="0">
  <autoFilter ref="A1:C24" xr:uid="{7CB85BF3-E94B-4ACD-A851-B47DFCC134D4}"/>
  <tableColumns count="3">
    <tableColumn id="4" xr3:uid="{B8F61EAF-5A8D-4291-9A80-0507C41C4C1D}" uniqueName="4" name="Datum" queryTableFieldId="1" dataDxfId="3"/>
    <tableColumn id="2" xr3:uid="{3E1DC355-F824-48F5-8881-D31363B7D0D9}" uniqueName="2" name="Eröffnung" queryTableFieldId="2" dataDxfId="2"/>
    <tableColumn id="3" xr3:uid="{4BB9C7BD-C4BC-4A0E-AD1E-A4C4E6BC323A}" uniqueName="3" name="Schluss" queryTableFieldId="3" dataDxfId="1"/>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s>
</file>

<file path=xl/worksheets/_rels/sheet11.xml.rels><?xml version="1.0" encoding="UTF-8" standalone="yes"?>
<Relationships xmlns="http://schemas.openxmlformats.org/package/2006/relationships"><Relationship Id="rId8" Type="http://schemas.openxmlformats.org/officeDocument/2006/relationships/hyperlink" Target="mailto:info@dieball.de" TargetMode="External"/><Relationship Id="rId3" Type="http://schemas.openxmlformats.org/officeDocument/2006/relationships/hyperlink" Target="http://www.boerse-frankfurt.de/index/VDAX-NEW-12M" TargetMode="External"/><Relationship Id="rId7" Type="http://schemas.openxmlformats.org/officeDocument/2006/relationships/hyperlink" Target="mailto:info@dieball.de" TargetMode="External"/><Relationship Id="rId2" Type="http://schemas.openxmlformats.org/officeDocument/2006/relationships/hyperlink" Target="https://www.eurexchange.com/exchange-de/marktdaten/statistik/online-marktstatistiken/" TargetMode="External"/><Relationship Id="rId1" Type="http://schemas.openxmlformats.org/officeDocument/2006/relationships/hyperlink" Target="http://www.eurexchange.com/exchange-de/marktdaten/statistik/online-marktstatistiken/185232!onlineStats?productGroupId=826&amp;productId=17254&amp;viewType=3&amp;cp=Put&amp;month=8&amp;year=2018&amp;busDate=20180814" TargetMode="External"/><Relationship Id="rId6" Type="http://schemas.openxmlformats.org/officeDocument/2006/relationships/hyperlink" Target="mailto:dax-trader@t-online.de" TargetMode="External"/><Relationship Id="rId5" Type="http://schemas.openxmlformats.org/officeDocument/2006/relationships/hyperlink" Target="mailto:detlefd@gmx.net" TargetMode="External"/><Relationship Id="rId4" Type="http://schemas.openxmlformats.org/officeDocument/2006/relationships/hyperlink" Target="mailto:info@dieball.de" TargetMode="External"/><Relationship Id="rId9"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8" Type="http://schemas.openxmlformats.org/officeDocument/2006/relationships/hyperlink" Target="mailto:kid-trading@gmx.de" TargetMode="External"/><Relationship Id="rId3" Type="http://schemas.openxmlformats.org/officeDocument/2006/relationships/hyperlink" Target="mailto:dax-trader@t-online.de" TargetMode="External"/><Relationship Id="rId7" Type="http://schemas.openxmlformats.org/officeDocument/2006/relationships/hyperlink" Target="mailto:info@dieball.de" TargetMode="External"/><Relationship Id="rId2" Type="http://schemas.openxmlformats.org/officeDocument/2006/relationships/hyperlink" Target="mailto:detlefd@gmx.net" TargetMode="External"/><Relationship Id="rId1" Type="http://schemas.openxmlformats.org/officeDocument/2006/relationships/hyperlink" Target="mailto:info@dieball.de" TargetMode="External"/><Relationship Id="rId6" Type="http://schemas.openxmlformats.org/officeDocument/2006/relationships/hyperlink" Target="mailto:info@dieball.de" TargetMode="External"/><Relationship Id="rId5" Type="http://schemas.openxmlformats.org/officeDocument/2006/relationships/hyperlink" Target="mailto:info@dieball.de" TargetMode="External"/><Relationship Id="rId4" Type="http://schemas.openxmlformats.org/officeDocument/2006/relationships/hyperlink" Target="mailto:info@dieball.de" TargetMode="External"/></Relationships>
</file>

<file path=xl/worksheets/_rels/sheet13.xml.rels><?xml version="1.0" encoding="UTF-8" standalone="yes"?>
<Relationships xmlns="http://schemas.openxmlformats.org/package/2006/relationships"><Relationship Id="rId2" Type="http://schemas.openxmlformats.org/officeDocument/2006/relationships/hyperlink" Target="mailto:info@dieball.de" TargetMode="External"/><Relationship Id="rId1" Type="http://schemas.openxmlformats.org/officeDocument/2006/relationships/hyperlink" Target="mailto:info@dieball.de"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CA745-6C67-45D5-937F-4B3F8DD514D7}">
  <sheetPr codeName="Tabelle31"/>
  <dimension ref="A2:G30"/>
  <sheetViews>
    <sheetView workbookViewId="0">
      <selection activeCell="A3" sqref="A3:XFD3"/>
    </sheetView>
  </sheetViews>
  <sheetFormatPr baseColWidth="10" defaultRowHeight="14.4" x14ac:dyDescent="0.3"/>
  <cols>
    <col min="3" max="3" width="11.44140625" style="58"/>
    <col min="5" max="5" width="104.44140625" customWidth="1"/>
  </cols>
  <sheetData>
    <row r="2" spans="1:7" x14ac:dyDescent="0.3">
      <c r="B2" t="s">
        <v>56</v>
      </c>
      <c r="C2" s="58" t="s">
        <v>57</v>
      </c>
      <c r="D2" t="s">
        <v>58</v>
      </c>
      <c r="E2" t="s">
        <v>34</v>
      </c>
    </row>
    <row r="3" spans="1:7" x14ac:dyDescent="0.3">
      <c r="A3" t="s">
        <v>65</v>
      </c>
      <c r="B3" s="57">
        <v>45151</v>
      </c>
      <c r="C3" s="59" t="s">
        <v>799</v>
      </c>
      <c r="D3" t="s">
        <v>59</v>
      </c>
      <c r="E3" t="s">
        <v>800</v>
      </c>
      <c r="F3" s="57"/>
    </row>
    <row r="4" spans="1:7" x14ac:dyDescent="0.3">
      <c r="B4" s="57">
        <v>44604</v>
      </c>
      <c r="C4" s="58" t="s">
        <v>419</v>
      </c>
      <c r="D4" t="s">
        <v>59</v>
      </c>
      <c r="E4" t="s">
        <v>421</v>
      </c>
      <c r="F4" s="57"/>
    </row>
    <row r="5" spans="1:7" x14ac:dyDescent="0.3">
      <c r="B5" s="57">
        <v>44545</v>
      </c>
      <c r="C5" s="58" t="s">
        <v>392</v>
      </c>
      <c r="D5" t="s">
        <v>59</v>
      </c>
      <c r="E5" t="s">
        <v>393</v>
      </c>
      <c r="F5" s="57"/>
    </row>
    <row r="6" spans="1:7" x14ac:dyDescent="0.3">
      <c r="B6" s="57">
        <v>44521</v>
      </c>
      <c r="C6" s="58" t="s">
        <v>387</v>
      </c>
      <c r="D6" t="s">
        <v>59</v>
      </c>
      <c r="E6" t="s">
        <v>388</v>
      </c>
      <c r="F6" s="57"/>
    </row>
    <row r="7" spans="1:7" x14ac:dyDescent="0.3">
      <c r="B7" s="57">
        <v>44475</v>
      </c>
      <c r="C7" s="58" t="s">
        <v>381</v>
      </c>
      <c r="D7" t="s">
        <v>59</v>
      </c>
      <c r="E7" t="s">
        <v>382</v>
      </c>
      <c r="F7" s="57">
        <v>44480</v>
      </c>
      <c r="G7" t="s">
        <v>379</v>
      </c>
    </row>
    <row r="8" spans="1:7" x14ac:dyDescent="0.3">
      <c r="B8" s="57">
        <v>44475</v>
      </c>
      <c r="C8" s="58" t="s">
        <v>375</v>
      </c>
      <c r="D8" t="s">
        <v>59</v>
      </c>
      <c r="E8" t="s">
        <v>377</v>
      </c>
    </row>
    <row r="9" spans="1:7" x14ac:dyDescent="0.3">
      <c r="B9" s="57">
        <v>44359</v>
      </c>
      <c r="C9" s="58" t="s">
        <v>301</v>
      </c>
      <c r="D9" t="s">
        <v>59</v>
      </c>
      <c r="E9" t="s">
        <v>326</v>
      </c>
    </row>
    <row r="10" spans="1:7" x14ac:dyDescent="0.3">
      <c r="B10" s="57">
        <v>44248</v>
      </c>
      <c r="C10" s="58" t="s">
        <v>239</v>
      </c>
      <c r="D10" t="s">
        <v>59</v>
      </c>
      <c r="E10" t="s">
        <v>240</v>
      </c>
    </row>
    <row r="11" spans="1:7" x14ac:dyDescent="0.3">
      <c r="B11" s="57">
        <v>44248</v>
      </c>
      <c r="C11" s="58" t="s">
        <v>231</v>
      </c>
      <c r="D11" t="s">
        <v>59</v>
      </c>
      <c r="E11" t="s">
        <v>232</v>
      </c>
    </row>
    <row r="12" spans="1:7" x14ac:dyDescent="0.3">
      <c r="B12" s="57">
        <v>44234</v>
      </c>
      <c r="C12" s="58" t="s">
        <v>229</v>
      </c>
      <c r="D12" t="s">
        <v>59</v>
      </c>
      <c r="E12" t="s">
        <v>230</v>
      </c>
    </row>
    <row r="13" spans="1:7" x14ac:dyDescent="0.3">
      <c r="B13" s="57">
        <v>44202</v>
      </c>
      <c r="C13" s="58" t="s">
        <v>227</v>
      </c>
      <c r="D13" t="s">
        <v>59</v>
      </c>
      <c r="E13" t="s">
        <v>228</v>
      </c>
    </row>
    <row r="14" spans="1:7" x14ac:dyDescent="0.3">
      <c r="B14" s="57">
        <v>44107</v>
      </c>
      <c r="C14" s="58" t="s">
        <v>224</v>
      </c>
      <c r="D14" t="s">
        <v>59</v>
      </c>
      <c r="E14" t="s">
        <v>225</v>
      </c>
    </row>
    <row r="15" spans="1:7" x14ac:dyDescent="0.3">
      <c r="B15" s="57">
        <v>44024</v>
      </c>
      <c r="C15" s="58" t="s">
        <v>220</v>
      </c>
      <c r="D15" t="s">
        <v>59</v>
      </c>
      <c r="E15" t="s">
        <v>221</v>
      </c>
    </row>
    <row r="16" spans="1:7" x14ac:dyDescent="0.3">
      <c r="B16" s="57">
        <v>44006</v>
      </c>
      <c r="C16" s="58" t="s">
        <v>218</v>
      </c>
      <c r="D16" t="s">
        <v>59</v>
      </c>
      <c r="E16" t="s">
        <v>219</v>
      </c>
    </row>
    <row r="17" spans="2:5" x14ac:dyDescent="0.3">
      <c r="B17" s="57">
        <v>43996</v>
      </c>
      <c r="C17" s="58" t="s">
        <v>203</v>
      </c>
      <c r="D17" t="s">
        <v>59</v>
      </c>
      <c r="E17" t="s">
        <v>204</v>
      </c>
    </row>
    <row r="18" spans="2:5" x14ac:dyDescent="0.3">
      <c r="B18" s="57">
        <v>43852</v>
      </c>
      <c r="C18" s="58" t="s">
        <v>199</v>
      </c>
      <c r="D18" t="s">
        <v>59</v>
      </c>
      <c r="E18" t="s">
        <v>200</v>
      </c>
    </row>
    <row r="19" spans="2:5" x14ac:dyDescent="0.3">
      <c r="B19" s="57">
        <v>43835</v>
      </c>
      <c r="C19" s="58" t="s">
        <v>193</v>
      </c>
      <c r="D19" t="s">
        <v>59</v>
      </c>
      <c r="E19" t="s">
        <v>194</v>
      </c>
    </row>
    <row r="20" spans="2:5" x14ac:dyDescent="0.3">
      <c r="B20" s="57">
        <v>43779</v>
      </c>
      <c r="C20" s="58" t="s">
        <v>183</v>
      </c>
      <c r="D20" t="s">
        <v>59</v>
      </c>
      <c r="E20" t="s">
        <v>184</v>
      </c>
    </row>
    <row r="21" spans="2:5" x14ac:dyDescent="0.3">
      <c r="B21" s="57">
        <v>43604</v>
      </c>
      <c r="C21" s="58" t="s">
        <v>142</v>
      </c>
      <c r="D21" t="s">
        <v>59</v>
      </c>
      <c r="E21" t="s">
        <v>143</v>
      </c>
    </row>
    <row r="22" spans="2:5" x14ac:dyDescent="0.3">
      <c r="B22" s="57">
        <v>43508</v>
      </c>
      <c r="C22" s="58" t="s">
        <v>125</v>
      </c>
      <c r="D22" t="s">
        <v>59</v>
      </c>
      <c r="E22" t="s">
        <v>126</v>
      </c>
    </row>
    <row r="23" spans="2:5" x14ac:dyDescent="0.3">
      <c r="B23" s="57">
        <v>43499</v>
      </c>
      <c r="C23" s="58" t="s">
        <v>121</v>
      </c>
      <c r="D23" t="s">
        <v>59</v>
      </c>
      <c r="E23" t="s">
        <v>124</v>
      </c>
    </row>
    <row r="24" spans="2:5" x14ac:dyDescent="0.3">
      <c r="B24" s="57">
        <v>43483</v>
      </c>
      <c r="C24" s="58" t="s">
        <v>118</v>
      </c>
      <c r="D24" t="s">
        <v>59</v>
      </c>
      <c r="E24" t="s">
        <v>117</v>
      </c>
    </row>
    <row r="25" spans="2:5" x14ac:dyDescent="0.3">
      <c r="B25" s="57">
        <v>43479</v>
      </c>
      <c r="C25" s="58" t="s">
        <v>113</v>
      </c>
      <c r="D25" t="s">
        <v>59</v>
      </c>
      <c r="E25" t="s">
        <v>119</v>
      </c>
    </row>
    <row r="26" spans="2:5" x14ac:dyDescent="0.3">
      <c r="B26" s="57">
        <v>43477</v>
      </c>
      <c r="C26" s="58" t="s">
        <v>103</v>
      </c>
      <c r="D26" t="s">
        <v>59</v>
      </c>
      <c r="E26" t="s">
        <v>120</v>
      </c>
    </row>
    <row r="27" spans="2:5" x14ac:dyDescent="0.3">
      <c r="B27" s="57">
        <v>43476</v>
      </c>
      <c r="C27" s="58" t="s">
        <v>68</v>
      </c>
      <c r="D27" t="s">
        <v>59</v>
      </c>
      <c r="E27" t="s">
        <v>69</v>
      </c>
    </row>
    <row r="28" spans="2:5" x14ac:dyDescent="0.3">
      <c r="B28" s="57">
        <v>43474</v>
      </c>
      <c r="C28" s="60" t="s">
        <v>63</v>
      </c>
      <c r="D28" t="s">
        <v>59</v>
      </c>
      <c r="E28" t="s">
        <v>64</v>
      </c>
    </row>
    <row r="29" spans="2:5" x14ac:dyDescent="0.3">
      <c r="B29" s="57">
        <v>43446</v>
      </c>
      <c r="C29" s="58" t="s">
        <v>62</v>
      </c>
      <c r="D29" t="s">
        <v>59</v>
      </c>
      <c r="E29" t="s">
        <v>61</v>
      </c>
    </row>
    <row r="30" spans="2:5" x14ac:dyDescent="0.3">
      <c r="B30" s="57">
        <v>43443</v>
      </c>
      <c r="C30" s="58" t="s">
        <v>55</v>
      </c>
      <c r="D30" t="s">
        <v>59</v>
      </c>
      <c r="E30" t="s">
        <v>60</v>
      </c>
    </row>
  </sheetData>
  <sortState xmlns:xlrd2="http://schemas.microsoft.com/office/spreadsheetml/2017/richdata2" ref="B6:E8">
    <sortCondition descending="1" ref="C6:C8"/>
  </sortState>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A1476-DDF3-4297-8E67-8CCFCC40A846}">
  <sheetPr codeName="Tabelle37"/>
  <dimension ref="A2:I47"/>
  <sheetViews>
    <sheetView view="pageBreakPreview" topLeftCell="A26" zoomScaleNormal="100" zoomScaleSheetLayoutView="100" workbookViewId="0">
      <selection activeCell="A47" sqref="A47:I47"/>
    </sheetView>
  </sheetViews>
  <sheetFormatPr baseColWidth="10" defaultRowHeight="14.4" x14ac:dyDescent="0.3"/>
  <sheetData>
    <row r="2" spans="1:6" ht="28.8" x14ac:dyDescent="0.55000000000000004">
      <c r="A2" s="133" t="s">
        <v>338</v>
      </c>
    </row>
    <row r="4" spans="1:6" ht="21" x14ac:dyDescent="0.3">
      <c r="A4" s="134" t="s">
        <v>339</v>
      </c>
    </row>
    <row r="5" spans="1:6" ht="18" x14ac:dyDescent="0.35">
      <c r="A5" s="30" t="s">
        <v>340</v>
      </c>
      <c r="E5" s="135" t="s">
        <v>341</v>
      </c>
      <c r="F5" s="135"/>
    </row>
    <row r="7" spans="1:6" ht="23.4" x14ac:dyDescent="0.45">
      <c r="E7" s="136" t="s">
        <v>342</v>
      </c>
    </row>
    <row r="8" spans="1:6" ht="23.4" x14ac:dyDescent="0.45">
      <c r="E8" s="136" t="s">
        <v>343</v>
      </c>
    </row>
    <row r="9" spans="1:6" ht="23.4" x14ac:dyDescent="0.45">
      <c r="E9" s="136" t="s">
        <v>344</v>
      </c>
    </row>
    <row r="11" spans="1:6" ht="23.4" x14ac:dyDescent="0.45">
      <c r="E11" s="136" t="s">
        <v>345</v>
      </c>
    </row>
    <row r="12" spans="1:6" ht="23.4" x14ac:dyDescent="0.45">
      <c r="E12" s="136" t="s">
        <v>346</v>
      </c>
    </row>
    <row r="15" spans="1:6" ht="23.4" x14ac:dyDescent="0.45">
      <c r="A15" s="30" t="s">
        <v>347</v>
      </c>
      <c r="E15" s="136" t="s">
        <v>348</v>
      </c>
    </row>
    <row r="16" spans="1:6" ht="23.4" x14ac:dyDescent="0.45">
      <c r="E16" s="136" t="s">
        <v>349</v>
      </c>
    </row>
    <row r="17" spans="1:5" ht="23.4" x14ac:dyDescent="0.45">
      <c r="E17" s="136" t="s">
        <v>350</v>
      </c>
    </row>
    <row r="18" spans="1:5" ht="23.4" x14ac:dyDescent="0.45">
      <c r="E18" s="136" t="s">
        <v>351</v>
      </c>
    </row>
    <row r="20" spans="1:5" ht="23.4" x14ac:dyDescent="0.45">
      <c r="E20" s="136" t="s">
        <v>345</v>
      </c>
    </row>
    <row r="21" spans="1:5" ht="23.4" x14ac:dyDescent="0.45">
      <c r="E21" s="136" t="s">
        <v>346</v>
      </c>
    </row>
    <row r="24" spans="1:5" x14ac:dyDescent="0.3">
      <c r="A24" t="s">
        <v>352</v>
      </c>
    </row>
    <row r="27" spans="1:5" ht="18" x14ac:dyDescent="0.35">
      <c r="A27" s="30" t="s">
        <v>353</v>
      </c>
    </row>
    <row r="29" spans="1:5" ht="23.4" x14ac:dyDescent="0.3">
      <c r="A29" s="137" t="s">
        <v>354</v>
      </c>
    </row>
    <row r="30" spans="1:5" ht="23.4" x14ac:dyDescent="0.45">
      <c r="A30" s="137" t="s">
        <v>355</v>
      </c>
      <c r="E30" s="136" t="s">
        <v>356</v>
      </c>
    </row>
    <row r="31" spans="1:5" ht="23.4" x14ac:dyDescent="0.3">
      <c r="A31" s="137" t="s">
        <v>357</v>
      </c>
    </row>
    <row r="32" spans="1:5" ht="23.4" x14ac:dyDescent="0.3">
      <c r="A32" s="137" t="s">
        <v>358</v>
      </c>
    </row>
    <row r="35" spans="1:9" x14ac:dyDescent="0.3">
      <c r="A35" s="138" t="s">
        <v>359</v>
      </c>
    </row>
    <row r="40" spans="1:9" x14ac:dyDescent="0.3">
      <c r="A40" s="151"/>
      <c r="B40" s="151"/>
      <c r="C40" s="151"/>
      <c r="D40" s="151"/>
      <c r="E40" s="151"/>
      <c r="F40" s="151"/>
      <c r="G40" s="151"/>
      <c r="H40" s="151"/>
      <c r="I40" s="151"/>
    </row>
    <row r="47" spans="1:9" x14ac:dyDescent="0.3">
      <c r="A47" s="151" t="s">
        <v>360</v>
      </c>
      <c r="B47" s="151"/>
      <c r="C47" s="151"/>
      <c r="D47" s="151"/>
      <c r="E47" s="151"/>
      <c r="F47" s="151"/>
      <c r="G47" s="151"/>
      <c r="H47" s="151"/>
      <c r="I47" s="151"/>
    </row>
  </sheetData>
  <mergeCells count="2">
    <mergeCell ref="A40:I40"/>
    <mergeCell ref="A47:I47"/>
  </mergeCells>
  <pageMargins left="0.7" right="0.7" top="0.78740157499999996" bottom="0.78740157499999996" header="0.3" footer="0.3"/>
  <pageSetup paperSize="9" scale="8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CBC8B-B8D0-464E-A257-503EAB8E16CF}">
  <sheetPr codeName="Tabelle47"/>
  <dimension ref="A2:I48"/>
  <sheetViews>
    <sheetView view="pageBreakPreview" topLeftCell="A13" zoomScaleNormal="100" zoomScaleSheetLayoutView="100" workbookViewId="0">
      <selection activeCell="A4" sqref="A4:I37"/>
    </sheetView>
  </sheetViews>
  <sheetFormatPr baseColWidth="10" defaultRowHeight="14.4" x14ac:dyDescent="0.3"/>
  <sheetData>
    <row r="2" spans="1:6" ht="28.8" x14ac:dyDescent="0.55000000000000004">
      <c r="A2" s="133" t="s">
        <v>338</v>
      </c>
    </row>
    <row r="4" spans="1:6" ht="21" x14ac:dyDescent="0.3">
      <c r="A4" s="134" t="s">
        <v>339</v>
      </c>
    </row>
    <row r="5" spans="1:6" ht="18" x14ac:dyDescent="0.35">
      <c r="A5" s="30" t="s">
        <v>340</v>
      </c>
      <c r="E5" s="135" t="s">
        <v>361</v>
      </c>
      <c r="F5" s="135"/>
    </row>
    <row r="7" spans="1:6" ht="23.4" x14ac:dyDescent="0.45">
      <c r="E7" s="136" t="s">
        <v>342</v>
      </c>
    </row>
    <row r="8" spans="1:6" ht="23.4" x14ac:dyDescent="0.45">
      <c r="E8" s="136" t="s">
        <v>343</v>
      </c>
    </row>
    <row r="9" spans="1:6" ht="23.4" x14ac:dyDescent="0.45">
      <c r="E9" s="136" t="s">
        <v>362</v>
      </c>
    </row>
    <row r="11" spans="1:6" ht="23.4" x14ac:dyDescent="0.45">
      <c r="E11" s="136" t="s">
        <v>345</v>
      </c>
    </row>
    <row r="12" spans="1:6" ht="23.4" x14ac:dyDescent="0.45">
      <c r="E12" s="136" t="s">
        <v>346</v>
      </c>
    </row>
    <row r="15" spans="1:6" ht="18" x14ac:dyDescent="0.35">
      <c r="A15" s="30" t="s">
        <v>347</v>
      </c>
      <c r="E15" s="135" t="s">
        <v>363</v>
      </c>
    </row>
    <row r="16" spans="1:6" ht="18" x14ac:dyDescent="0.35">
      <c r="A16" s="30"/>
      <c r="E16" s="135"/>
    </row>
    <row r="17" spans="1:5" ht="23.4" x14ac:dyDescent="0.45">
      <c r="E17" s="136" t="s">
        <v>348</v>
      </c>
    </row>
    <row r="18" spans="1:5" ht="23.4" x14ac:dyDescent="0.45">
      <c r="E18" s="136" t="s">
        <v>349</v>
      </c>
    </row>
    <row r="19" spans="1:5" ht="23.4" x14ac:dyDescent="0.45">
      <c r="E19" s="136" t="s">
        <v>350</v>
      </c>
    </row>
    <row r="20" spans="1:5" ht="23.4" x14ac:dyDescent="0.45">
      <c r="E20" s="136" t="s">
        <v>364</v>
      </c>
    </row>
    <row r="22" spans="1:5" ht="23.4" x14ac:dyDescent="0.45">
      <c r="E22" s="136" t="s">
        <v>345</v>
      </c>
    </row>
    <row r="23" spans="1:5" ht="23.4" x14ac:dyDescent="0.45">
      <c r="E23" s="136" t="s">
        <v>346</v>
      </c>
    </row>
    <row r="25" spans="1:5" x14ac:dyDescent="0.3">
      <c r="A25" t="s">
        <v>352</v>
      </c>
    </row>
    <row r="28" spans="1:5" ht="18" x14ac:dyDescent="0.35">
      <c r="A28" s="30" t="s">
        <v>353</v>
      </c>
    </row>
    <row r="30" spans="1:5" ht="23.4" x14ac:dyDescent="0.3">
      <c r="A30" s="137" t="s">
        <v>354</v>
      </c>
    </row>
    <row r="31" spans="1:5" ht="23.4" x14ac:dyDescent="0.45">
      <c r="A31" s="137" t="s">
        <v>355</v>
      </c>
      <c r="E31" s="136" t="s">
        <v>356</v>
      </c>
    </row>
    <row r="32" spans="1:5" ht="23.4" x14ac:dyDescent="0.3">
      <c r="A32" s="137" t="s">
        <v>357</v>
      </c>
    </row>
    <row r="33" spans="1:9" ht="23.4" x14ac:dyDescent="0.3">
      <c r="A33" s="137" t="s">
        <v>358</v>
      </c>
    </row>
    <row r="36" spans="1:9" x14ac:dyDescent="0.3">
      <c r="A36" s="138" t="s">
        <v>359</v>
      </c>
    </row>
    <row r="41" spans="1:9" x14ac:dyDescent="0.3">
      <c r="A41" s="151"/>
      <c r="B41" s="151"/>
      <c r="C41" s="151"/>
      <c r="D41" s="151"/>
      <c r="E41" s="151"/>
      <c r="F41" s="151"/>
      <c r="G41" s="151"/>
      <c r="H41" s="151"/>
      <c r="I41" s="151"/>
    </row>
    <row r="48" spans="1:9" x14ac:dyDescent="0.3">
      <c r="A48" s="151" t="s">
        <v>360</v>
      </c>
      <c r="B48" s="151"/>
      <c r="C48" s="151"/>
      <c r="D48" s="151"/>
      <c r="E48" s="151"/>
      <c r="F48" s="151"/>
      <c r="G48" s="151"/>
      <c r="H48" s="151"/>
      <c r="I48" s="151"/>
    </row>
  </sheetData>
  <mergeCells count="2">
    <mergeCell ref="A41:I41"/>
    <mergeCell ref="A48:I48"/>
  </mergeCells>
  <pageMargins left="0.7" right="0.7" top="0.78740157499999996" bottom="0.78740157499999996" header="0.3" footer="0.3"/>
  <pageSetup paperSize="9" scale="85"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C5091-3143-4C8E-B63F-8C746D9D6C6B}">
  <sheetPr codeName="Tabelle1">
    <pageSetUpPr fitToPage="1"/>
  </sheetPr>
  <dimension ref="A1:AC414"/>
  <sheetViews>
    <sheetView tabSelected="1" zoomScale="70" zoomScaleNormal="70" workbookViewId="0">
      <pane ySplit="9" topLeftCell="A10" activePane="bottomLeft" state="frozen"/>
      <selection pane="bottomLeft" activeCell="E10" sqref="E10"/>
    </sheetView>
  </sheetViews>
  <sheetFormatPr baseColWidth="10" defaultRowHeight="14.4" x14ac:dyDescent="0.3"/>
  <cols>
    <col min="2" max="2" width="12.6640625" customWidth="1"/>
    <col min="3" max="3" width="13.44140625" customWidth="1"/>
    <col min="7" max="7" width="12.6640625" customWidth="1"/>
    <col min="13" max="13" width="12.6640625" customWidth="1"/>
    <col min="14" max="14" width="14.33203125" customWidth="1"/>
    <col min="15" max="15" width="12" customWidth="1"/>
    <col min="18" max="18" width="14.33203125" customWidth="1"/>
    <col min="21" max="21" width="16.6640625" customWidth="1"/>
    <col min="23" max="23" width="12.44140625" customWidth="1"/>
    <col min="24" max="24" width="14.109375" customWidth="1"/>
    <col min="25" max="25" width="13.88671875" customWidth="1"/>
  </cols>
  <sheetData>
    <row r="1" spans="1:29" ht="60.75" customHeight="1" thickBot="1" x14ac:dyDescent="0.35">
      <c r="A1" s="152" t="s">
        <v>29</v>
      </c>
      <c r="B1" s="152"/>
      <c r="C1" s="152"/>
      <c r="D1" s="152"/>
      <c r="E1" s="152"/>
      <c r="F1" s="152"/>
      <c r="G1" s="153">
        <f>G5</f>
        <v>45166</v>
      </c>
      <c r="H1" s="154"/>
      <c r="N1" s="120">
        <f>Infos!X8</f>
        <v>3305</v>
      </c>
      <c r="R1" s="155" t="s">
        <v>812</v>
      </c>
      <c r="S1" s="155"/>
      <c r="X1">
        <f>IF((X4-C3)&gt;500,C3+500,IF((X4-C3)&lt;-500,C3-500,C3))</f>
        <v>16000</v>
      </c>
      <c r="Y1" t="s">
        <v>242</v>
      </c>
      <c r="Z1">
        <f>MIN(U10:U210)</f>
        <v>-4.1461007035778481</v>
      </c>
      <c r="AA1" t="s">
        <v>243</v>
      </c>
      <c r="AB1">
        <f>MAX(U10:U210)</f>
        <v>7.3592787382416898</v>
      </c>
    </row>
    <row r="2" spans="1:29" s="10" customFormat="1" ht="16.2" thickBot="1" x14ac:dyDescent="0.35">
      <c r="B2" s="10" t="s">
        <v>23</v>
      </c>
      <c r="C2" s="11">
        <v>20230825</v>
      </c>
      <c r="D2" s="10" t="s">
        <v>24</v>
      </c>
      <c r="G2" s="16">
        <f>G3-G5</f>
        <v>18</v>
      </c>
      <c r="H2" s="10" t="s">
        <v>25</v>
      </c>
      <c r="M2" s="61"/>
      <c r="N2" s="67"/>
      <c r="W2" s="10" t="s">
        <v>57</v>
      </c>
      <c r="X2" s="116" t="str">
        <f>Version!$C$3</f>
        <v>9.00</v>
      </c>
    </row>
    <row r="3" spans="1:29" s="10" customFormat="1" ht="16.2" thickBot="1" x14ac:dyDescent="0.35">
      <c r="B3" s="10" t="s">
        <v>6</v>
      </c>
      <c r="C3" s="12">
        <v>16000</v>
      </c>
      <c r="G3" s="17">
        <f>Infos!S34</f>
        <v>45184</v>
      </c>
      <c r="H3" s="10" t="s">
        <v>30</v>
      </c>
      <c r="N3" s="13">
        <f>N9</f>
        <v>3.7839999999999999E-2</v>
      </c>
      <c r="O3" s="10" t="s">
        <v>26</v>
      </c>
      <c r="V3" s="10" t="s">
        <v>101</v>
      </c>
      <c r="W3" s="10" t="s">
        <v>102</v>
      </c>
      <c r="X3" s="10" t="s">
        <v>813</v>
      </c>
      <c r="Y3" s="10" t="e">
        <f>#REF!</f>
        <v>#REF!</v>
      </c>
    </row>
    <row r="4" spans="1:29" s="10" customFormat="1" ht="22.5" customHeight="1" thickBot="1" x14ac:dyDescent="0.35">
      <c r="B4" s="10" t="s">
        <v>7</v>
      </c>
      <c r="C4" s="12">
        <v>2000</v>
      </c>
      <c r="D4" s="10" t="s">
        <v>9</v>
      </c>
      <c r="G4" s="141">
        <f>WORKDAY(G5,1)</f>
        <v>45167</v>
      </c>
      <c r="H4" s="10" t="s">
        <v>374</v>
      </c>
      <c r="M4" s="68" t="s">
        <v>72</v>
      </c>
      <c r="N4" s="132">
        <f>R8</f>
        <v>0.17079999999999998</v>
      </c>
      <c r="O4" s="140" t="s">
        <v>27</v>
      </c>
      <c r="P4" s="140" t="str">
        <f>T9</f>
        <v>onvista</v>
      </c>
      <c r="Q4" s="140"/>
      <c r="R4" s="20" t="str">
        <f>TEXT(G5,"TTTT")</f>
        <v>Montag</v>
      </c>
      <c r="S4" s="10" t="s">
        <v>33</v>
      </c>
      <c r="W4" s="10" t="s">
        <v>49</v>
      </c>
      <c r="X4" s="119">
        <f>X8*1</f>
        <v>15683</v>
      </c>
      <c r="Y4" s="10">
        <v>3.7145508926456841</v>
      </c>
      <c r="Z4" s="10">
        <f>IF(Y4&gt;0,Y4*1.1,Y4*0.9)</f>
        <v>4.0860059819102528</v>
      </c>
      <c r="AB4" s="10">
        <f>10+ROUND((C3+(0.5*C4)-X4)/C5,0)</f>
        <v>36</v>
      </c>
    </row>
    <row r="5" spans="1:29" s="10" customFormat="1" ht="16.2" thickBot="1" x14ac:dyDescent="0.35">
      <c r="B5" s="10" t="s">
        <v>8</v>
      </c>
      <c r="C5" s="11">
        <v>50</v>
      </c>
      <c r="D5" s="10" t="s">
        <v>9</v>
      </c>
      <c r="G5" s="18">
        <v>45166</v>
      </c>
      <c r="H5" s="10" t="s">
        <v>31</v>
      </c>
      <c r="N5" s="20">
        <v>20230824</v>
      </c>
      <c r="O5" s="10" t="s">
        <v>32</v>
      </c>
      <c r="R5" s="16">
        <f>R6-G5</f>
        <v>53</v>
      </c>
      <c r="S5" s="10" t="s">
        <v>45</v>
      </c>
      <c r="X5" s="10">
        <f>ROUND((C3+(0.5*C4)-X4)/10,0)</f>
        <v>132</v>
      </c>
      <c r="Y5" s="10">
        <v>3.8586009471227416</v>
      </c>
      <c r="Z5" s="10">
        <f>IF(Y5&gt;0,Y5*1.1,Y5*0.9)</f>
        <v>4.2444610418350157</v>
      </c>
    </row>
    <row r="6" spans="1:29" s="10" customFormat="1" ht="16.2" thickBot="1" x14ac:dyDescent="0.35">
      <c r="G6" s="103" t="s">
        <v>201</v>
      </c>
      <c r="H6" s="10" t="s">
        <v>191</v>
      </c>
      <c r="N6" s="10">
        <v>60</v>
      </c>
      <c r="O6" s="10" t="s">
        <v>51</v>
      </c>
      <c r="R6" s="17">
        <f>Infos!S36</f>
        <v>45219</v>
      </c>
      <c r="S6" s="10" t="s">
        <v>46</v>
      </c>
      <c r="X6" s="10" t="s">
        <v>71</v>
      </c>
      <c r="Y6" s="10" t="s">
        <v>72</v>
      </c>
      <c r="Z6" s="10" t="s">
        <v>73</v>
      </c>
      <c r="AA6" s="10" t="s">
        <v>91</v>
      </c>
    </row>
    <row r="7" spans="1:29" s="10" customFormat="1" ht="26.25" customHeight="1" x14ac:dyDescent="0.3">
      <c r="B7" s="10" t="s">
        <v>4</v>
      </c>
      <c r="N7" s="67"/>
      <c r="R7" s="10">
        <f>'VDAX-New 2M Hist_2'!C2/100</f>
        <v>0.21969999999999998</v>
      </c>
      <c r="S7" s="131" t="s">
        <v>27</v>
      </c>
      <c r="T7" s="131" t="s">
        <v>138</v>
      </c>
      <c r="V7" s="10" t="s">
        <v>92</v>
      </c>
      <c r="W7" s="10" t="e">
        <f>#REF!</f>
        <v>#REF!</v>
      </c>
      <c r="X7" s="10" t="e">
        <f>#REF!</f>
        <v>#REF!</v>
      </c>
      <c r="Y7" s="62" t="e">
        <f>#REF!</f>
        <v>#REF!</v>
      </c>
      <c r="Z7" s="10" t="e">
        <f>#REF!</f>
        <v>#REF!</v>
      </c>
      <c r="AA7" s="10" t="e">
        <f>#REF!</f>
        <v>#REF!</v>
      </c>
    </row>
    <row r="8" spans="1:29" s="10" customFormat="1" ht="15.6" x14ac:dyDescent="0.3">
      <c r="C8" s="14"/>
      <c r="D8" s="14" t="str">
        <f>Infos!B31</f>
        <v>2023-08</v>
      </c>
      <c r="E8" s="14" t="str">
        <f>Infos!B32</f>
        <v>2023-09</v>
      </c>
      <c r="F8" s="14" t="str">
        <f>Infos!O38&amp;"-"&amp;Infos!P38</f>
        <v>2023-08</v>
      </c>
      <c r="G8" s="14" t="str">
        <f>Infos!O40&amp;"-"&amp;Infos!P40</f>
        <v>2023-08</v>
      </c>
      <c r="H8" s="14" t="str">
        <f>Infos!O42&amp;"-"&amp;Infos!P42</f>
        <v>2023-08</v>
      </c>
      <c r="I8" s="14" t="str">
        <f>Infos!O44&amp;"-"&amp;Infos!P44</f>
        <v>-</v>
      </c>
      <c r="N8" s="67">
        <v>-3.7100000000000002E-3</v>
      </c>
      <c r="O8" s="57"/>
      <c r="P8" s="111">
        <v>13258.05</v>
      </c>
      <c r="Q8" s="111">
        <f>P8-P9</f>
        <v>2.5499999999992724</v>
      </c>
      <c r="R8" s="10">
        <f>'VDAX-New 2M Hist'!C2/100</f>
        <v>0.17079999999999998</v>
      </c>
      <c r="S8" s="68" t="s">
        <v>27</v>
      </c>
      <c r="T8" s="68" t="s">
        <v>244</v>
      </c>
      <c r="V8" s="10" t="s">
        <v>102</v>
      </c>
      <c r="W8" s="10" t="s">
        <v>226</v>
      </c>
      <c r="X8" s="143">
        <f>StgrtDAX!B3</f>
        <v>15683</v>
      </c>
    </row>
    <row r="9" spans="1:29" s="10" customFormat="1" ht="16.2" thickBot="1" x14ac:dyDescent="0.35">
      <c r="A9" s="10" t="s">
        <v>3</v>
      </c>
      <c r="C9" s="14" t="s">
        <v>28</v>
      </c>
      <c r="D9" s="14" t="s">
        <v>5</v>
      </c>
      <c r="E9" s="15" t="s">
        <v>10</v>
      </c>
      <c r="F9" s="15" t="s">
        <v>11</v>
      </c>
      <c r="G9" s="14" t="s">
        <v>12</v>
      </c>
      <c r="H9" s="14" t="s">
        <v>13</v>
      </c>
      <c r="I9" s="14" t="s">
        <v>48</v>
      </c>
      <c r="N9" s="112">
        <f>'EURIBOR 3M'!B2</f>
        <v>3.7839999999999999E-2</v>
      </c>
      <c r="P9" s="10">
        <v>13255.5</v>
      </c>
      <c r="R9" s="10">
        <f>'VDAX-N 2M'!B2/100</f>
        <v>0.22039999999999998</v>
      </c>
      <c r="S9" s="140" t="s">
        <v>27</v>
      </c>
      <c r="T9" s="140" t="s">
        <v>373</v>
      </c>
      <c r="U9" s="10" t="s">
        <v>47</v>
      </c>
      <c r="V9" s="10" t="s">
        <v>93</v>
      </c>
      <c r="W9" s="10" t="e">
        <f>#REF!</f>
        <v>#REF!</v>
      </c>
      <c r="X9" s="70">
        <v>13992</v>
      </c>
      <c r="Y9" s="10" t="e">
        <f>#REF!</f>
        <v>#REF!</v>
      </c>
      <c r="Z9" s="70" t="str">
        <f>SUBSTITUTE(AA9,".",",")</f>
        <v>15851,00</v>
      </c>
      <c r="AA9" s="10" t="str">
        <f>SUBSTITUTE(AB9,",","")</f>
        <v>15851.00</v>
      </c>
      <c r="AB9" s="118" t="str">
        <f>LEFT('GT L&amp;S'!B2,9)</f>
        <v>15,851.00</v>
      </c>
      <c r="AC9" s="10" t="str">
        <f>'GT L&amp;S'!A2</f>
        <v>Lang &amp; Schwarz</v>
      </c>
    </row>
    <row r="10" spans="1:29" x14ac:dyDescent="0.3">
      <c r="A10" s="2">
        <v>17000</v>
      </c>
      <c r="B10" s="2"/>
      <c r="C10" s="7">
        <v>-8205</v>
      </c>
      <c r="D10" s="2">
        <v>-7074</v>
      </c>
      <c r="E10" s="2">
        <v>-1131</v>
      </c>
      <c r="F10" s="2"/>
      <c r="G10" s="2"/>
      <c r="H10" s="2"/>
      <c r="I10" s="2"/>
      <c r="J10" s="2"/>
      <c r="K10" s="2"/>
      <c r="L10" s="2"/>
      <c r="M10" s="2"/>
      <c r="N10" s="2"/>
      <c r="O10" s="2"/>
      <c r="P10" s="2"/>
      <c r="Q10" s="2"/>
      <c r="R10" s="2"/>
      <c r="S10" s="2"/>
      <c r="U10">
        <f>HedgeBedarf!C5+'HedgeBedarf+01'!C5</f>
        <v>-2.971275233322014</v>
      </c>
    </row>
    <row r="11" spans="1:29" x14ac:dyDescent="0.3">
      <c r="A11" s="2">
        <v>16950</v>
      </c>
      <c r="B11" s="2"/>
      <c r="C11" s="8">
        <v>-751</v>
      </c>
      <c r="D11" s="2">
        <v>-511</v>
      </c>
      <c r="E11" s="2">
        <v>-240</v>
      </c>
      <c r="F11" s="2"/>
      <c r="G11" s="2"/>
      <c r="H11" s="2"/>
      <c r="I11" s="2"/>
      <c r="J11" s="2"/>
      <c r="K11" s="2"/>
      <c r="L11" s="2"/>
      <c r="M11" s="2"/>
      <c r="N11" s="2"/>
      <c r="O11" s="2"/>
      <c r="P11" s="2"/>
      <c r="Q11" s="2"/>
      <c r="R11" s="2"/>
      <c r="S11" s="2"/>
      <c r="U11">
        <f>HedgeBedarf!C6+'HedgeBedarf+01'!C6</f>
        <v>-3.026845073080676</v>
      </c>
    </row>
    <row r="12" spans="1:29" x14ac:dyDescent="0.3">
      <c r="A12" s="2">
        <v>16900</v>
      </c>
      <c r="B12" s="2"/>
      <c r="C12" s="8">
        <v>-5434</v>
      </c>
      <c r="D12" s="2">
        <v>-4291</v>
      </c>
      <c r="E12" s="2">
        <v>-1143</v>
      </c>
      <c r="F12" s="2"/>
      <c r="G12" s="2"/>
      <c r="H12" s="2"/>
      <c r="I12" s="2"/>
      <c r="J12" s="2"/>
      <c r="K12" s="2"/>
      <c r="L12" s="2"/>
      <c r="M12" s="2"/>
      <c r="N12" s="2"/>
      <c r="O12" s="2"/>
      <c r="P12" s="2"/>
      <c r="Q12" s="2"/>
      <c r="R12" s="2"/>
      <c r="S12" s="2"/>
      <c r="U12">
        <f>HedgeBedarf!C7+'HedgeBedarf+01'!C7</f>
        <v>-3.0818569923810757</v>
      </c>
    </row>
    <row r="13" spans="1:29" x14ac:dyDescent="0.3">
      <c r="A13" s="2">
        <v>16850</v>
      </c>
      <c r="B13" s="2"/>
      <c r="C13" s="8">
        <v>-641</v>
      </c>
      <c r="D13" s="2">
        <v>-586</v>
      </c>
      <c r="E13" s="2">
        <v>-55</v>
      </c>
      <c r="F13" s="2"/>
      <c r="G13" s="2"/>
      <c r="H13" s="2"/>
      <c r="I13" s="2"/>
      <c r="J13" s="2"/>
      <c r="K13" s="2"/>
      <c r="L13" s="2"/>
      <c r="M13" s="2"/>
      <c r="N13" s="2"/>
      <c r="O13" s="2"/>
      <c r="P13" s="2"/>
      <c r="Q13" s="2"/>
      <c r="R13" s="2"/>
      <c r="S13" s="2"/>
      <c r="U13">
        <f>HedgeBedarf!C8+'HedgeBedarf+01'!C8</f>
        <v>-3.1362410524121045</v>
      </c>
    </row>
    <row r="14" spans="1:29" x14ac:dyDescent="0.3">
      <c r="A14" s="2">
        <v>16800</v>
      </c>
      <c r="B14" s="2"/>
      <c r="C14" s="8">
        <v>-4390</v>
      </c>
      <c r="D14" s="2">
        <v>-3881</v>
      </c>
      <c r="E14" s="2">
        <v>-509</v>
      </c>
      <c r="F14" s="2"/>
      <c r="G14" s="2"/>
      <c r="H14" s="2"/>
      <c r="I14" s="2"/>
      <c r="J14" s="3"/>
      <c r="K14" s="2"/>
      <c r="L14" s="2"/>
      <c r="M14" s="2"/>
      <c r="N14" s="2"/>
      <c r="O14" s="2"/>
      <c r="P14" s="2"/>
      <c r="Q14" s="2"/>
      <c r="R14" s="2"/>
      <c r="S14" s="2"/>
      <c r="U14">
        <f>HedgeBedarf!C9+'HedgeBedarf+01'!C9</f>
        <v>-3.1899269858573089</v>
      </c>
    </row>
    <row r="15" spans="1:29" x14ac:dyDescent="0.3">
      <c r="A15" s="2">
        <v>16750</v>
      </c>
      <c r="B15" s="2"/>
      <c r="C15" s="8">
        <v>-901</v>
      </c>
      <c r="D15" s="2">
        <v>-664</v>
      </c>
      <c r="E15" s="2">
        <v>-237</v>
      </c>
      <c r="F15" s="2"/>
      <c r="G15" s="2"/>
      <c r="H15" s="2"/>
      <c r="I15" s="2"/>
      <c r="J15" s="3"/>
      <c r="K15" s="2"/>
      <c r="L15" s="2"/>
      <c r="M15" s="2"/>
      <c r="N15" s="2"/>
      <c r="O15" s="2"/>
      <c r="P15" s="2"/>
      <c r="Q15" s="2"/>
      <c r="R15" s="2"/>
      <c r="S15" s="2"/>
      <c r="U15">
        <f>HedgeBedarf!C10+'HedgeBedarf+01'!C10</f>
        <v>-3.2428443148021135</v>
      </c>
    </row>
    <row r="16" spans="1:29" x14ac:dyDescent="0.3">
      <c r="A16" s="2">
        <v>16700</v>
      </c>
      <c r="B16" s="2"/>
      <c r="C16" s="8">
        <v>-6187</v>
      </c>
      <c r="D16" s="2">
        <v>-5585</v>
      </c>
      <c r="E16" s="2">
        <v>-602</v>
      </c>
      <c r="F16" s="2"/>
      <c r="G16" s="2"/>
      <c r="H16" s="2"/>
      <c r="I16" s="2"/>
      <c r="J16" s="3"/>
      <c r="K16" s="2"/>
      <c r="L16" s="2"/>
      <c r="M16" s="2"/>
      <c r="N16" s="2"/>
      <c r="O16" s="2"/>
      <c r="P16" s="2"/>
      <c r="Q16" s="2"/>
      <c r="R16" s="2"/>
      <c r="S16" s="2"/>
      <c r="U16">
        <f>HedgeBedarf!C11+'HedgeBedarf+01'!C11</f>
        <v>-3.2949224690012051</v>
      </c>
    </row>
    <row r="17" spans="1:21" x14ac:dyDescent="0.3">
      <c r="A17" s="2">
        <v>16650</v>
      </c>
      <c r="B17" s="2"/>
      <c r="C17" s="8">
        <v>-1362</v>
      </c>
      <c r="D17" s="2">
        <v>-1191</v>
      </c>
      <c r="E17" s="2">
        <v>-171</v>
      </c>
      <c r="F17" s="2"/>
      <c r="G17" s="2"/>
      <c r="H17" s="2"/>
      <c r="I17" s="2"/>
      <c r="J17" s="3"/>
      <c r="K17" s="2"/>
      <c r="L17" s="2"/>
      <c r="M17" s="2"/>
      <c r="N17" s="2"/>
      <c r="O17" s="2"/>
      <c r="P17" s="2"/>
      <c r="Q17" s="2"/>
      <c r="R17" s="2"/>
      <c r="S17" s="2"/>
      <c r="U17">
        <f>HedgeBedarf!C12+'HedgeBedarf+01'!C12</f>
        <v>-3.3460909041563411</v>
      </c>
    </row>
    <row r="18" spans="1:21" x14ac:dyDescent="0.3">
      <c r="A18" s="2">
        <v>16600</v>
      </c>
      <c r="B18" s="2"/>
      <c r="C18" s="8">
        <v>-3911</v>
      </c>
      <c r="D18" s="2">
        <v>-3689</v>
      </c>
      <c r="E18" s="2">
        <v>-222</v>
      </c>
      <c r="F18" s="2"/>
      <c r="G18" s="2"/>
      <c r="H18" s="2"/>
      <c r="I18" s="2"/>
      <c r="J18" s="3"/>
      <c r="K18" s="2"/>
      <c r="L18" s="2"/>
      <c r="M18" s="2"/>
      <c r="N18" s="2"/>
      <c r="O18" s="2"/>
      <c r="P18" s="2"/>
      <c r="Q18" s="2"/>
      <c r="R18" s="2"/>
      <c r="S18" s="2"/>
      <c r="U18">
        <f>HedgeBedarf!C13+'HedgeBedarf+01'!C13</f>
        <v>-3.396279219862822</v>
      </c>
    </row>
    <row r="19" spans="1:21" x14ac:dyDescent="0.3">
      <c r="A19" s="2">
        <v>16550</v>
      </c>
      <c r="B19" s="2"/>
      <c r="C19" s="8">
        <v>-712</v>
      </c>
      <c r="D19" s="2">
        <v>-635</v>
      </c>
      <c r="E19" s="2">
        <v>-77</v>
      </c>
      <c r="F19" s="2"/>
      <c r="G19" s="2"/>
      <c r="H19" s="2"/>
      <c r="I19" s="2"/>
      <c r="J19" s="3"/>
      <c r="K19" s="2"/>
      <c r="L19" s="2"/>
      <c r="M19" s="2"/>
      <c r="N19" s="2"/>
      <c r="O19" s="2"/>
      <c r="P19" s="2"/>
      <c r="Q19" s="2"/>
      <c r="R19" s="2"/>
      <c r="S19" s="2"/>
      <c r="U19">
        <f>HedgeBedarf!C14+'HedgeBedarf+01'!C14</f>
        <v>-3.4454172768919071</v>
      </c>
    </row>
    <row r="20" spans="1:21" x14ac:dyDescent="0.3">
      <c r="A20" s="2">
        <v>16500</v>
      </c>
      <c r="B20" s="2"/>
      <c r="C20" s="8">
        <v>-7184</v>
      </c>
      <c r="D20" s="2">
        <v>-6597</v>
      </c>
      <c r="E20" s="2">
        <v>-587</v>
      </c>
      <c r="F20" s="2"/>
      <c r="G20" s="2"/>
      <c r="H20" s="2"/>
      <c r="I20" s="2"/>
      <c r="J20" s="3"/>
      <c r="K20" s="2"/>
      <c r="L20" s="2"/>
      <c r="M20" s="2"/>
      <c r="N20" s="2"/>
      <c r="O20" s="2"/>
      <c r="P20" s="2"/>
      <c r="Q20" s="2"/>
      <c r="R20" s="2"/>
      <c r="S20" s="2"/>
      <c r="U20">
        <f>HedgeBedarf!C15+'HedgeBedarf+01'!C15</f>
        <v>-3.4934353134879883</v>
      </c>
    </row>
    <row r="21" spans="1:21" x14ac:dyDescent="0.3">
      <c r="A21" s="2">
        <v>16450</v>
      </c>
      <c r="B21" s="2"/>
      <c r="C21" s="8">
        <v>-720</v>
      </c>
      <c r="D21" s="2">
        <v>-662</v>
      </c>
      <c r="E21" s="2">
        <v>-58</v>
      </c>
      <c r="F21" s="2"/>
      <c r="G21" s="2"/>
      <c r="H21" s="2"/>
      <c r="I21" s="2"/>
      <c r="J21" s="3"/>
      <c r="K21" s="2"/>
      <c r="L21" s="2"/>
      <c r="M21" s="2"/>
      <c r="N21" s="2"/>
      <c r="O21" s="2"/>
      <c r="P21" s="2"/>
      <c r="Q21" s="2"/>
      <c r="R21" s="2"/>
      <c r="S21" s="2"/>
      <c r="U21">
        <f>HedgeBedarf!C16+'HedgeBedarf+01'!C16</f>
        <v>-3.5402640603717299</v>
      </c>
    </row>
    <row r="22" spans="1:21" x14ac:dyDescent="0.3">
      <c r="A22" s="2">
        <v>16400</v>
      </c>
      <c r="B22" s="2"/>
      <c r="C22" s="8">
        <v>-3574</v>
      </c>
      <c r="D22" s="2">
        <v>-2465</v>
      </c>
      <c r="E22" s="2">
        <v>-1109</v>
      </c>
      <c r="F22" s="2"/>
      <c r="G22" s="2"/>
      <c r="H22" s="2"/>
      <c r="I22" s="2"/>
      <c r="J22" s="3"/>
      <c r="K22" s="2"/>
      <c r="L22" s="2"/>
      <c r="M22" s="2"/>
      <c r="N22" s="2"/>
      <c r="O22" s="2"/>
      <c r="P22" s="2"/>
      <c r="Q22" s="2"/>
      <c r="R22" s="2"/>
      <c r="S22" s="2"/>
      <c r="U22">
        <f>HedgeBedarf!C17+'HedgeBedarf+01'!C17</f>
        <v>-3.5858348541547427</v>
      </c>
    </row>
    <row r="23" spans="1:21" x14ac:dyDescent="0.3">
      <c r="A23" s="2">
        <v>16350</v>
      </c>
      <c r="B23" s="2"/>
      <c r="C23" s="8">
        <v>-1072</v>
      </c>
      <c r="D23" s="2">
        <v>-966</v>
      </c>
      <c r="E23" s="2">
        <v>-106</v>
      </c>
      <c r="F23" s="2"/>
      <c r="G23" s="2"/>
      <c r="H23" s="2"/>
      <c r="I23" s="2"/>
      <c r="J23" s="3"/>
      <c r="K23" s="2"/>
      <c r="L23" s="2"/>
      <c r="M23" s="2"/>
      <c r="N23" s="2"/>
      <c r="O23" s="2"/>
      <c r="P23" s="2"/>
      <c r="Q23" s="2"/>
      <c r="R23" s="2"/>
      <c r="S23" s="2"/>
      <c r="U23">
        <f>HedgeBedarf!C18+'HedgeBedarf+01'!C18</f>
        <v>-3.630079748886831</v>
      </c>
    </row>
    <row r="24" spans="1:21" x14ac:dyDescent="0.3">
      <c r="A24" s="2">
        <v>16300</v>
      </c>
      <c r="B24" s="2"/>
      <c r="C24" s="8">
        <v>-5181</v>
      </c>
      <c r="D24" s="2">
        <v>-4202</v>
      </c>
      <c r="E24" s="2">
        <v>-979</v>
      </c>
      <c r="F24" s="2"/>
      <c r="G24" s="2"/>
      <c r="H24" s="2"/>
      <c r="I24" s="2"/>
      <c r="J24" s="3"/>
      <c r="K24" s="2"/>
      <c r="L24" s="2"/>
      <c r="M24" s="2"/>
      <c r="N24" s="2"/>
      <c r="O24" s="2"/>
      <c r="P24" s="2"/>
      <c r="Q24" s="2"/>
      <c r="R24" s="2"/>
      <c r="S24" s="2"/>
      <c r="U24">
        <f>HedgeBedarf!C19+'HedgeBedarf+01'!C19</f>
        <v>-3.672931625473403</v>
      </c>
    </row>
    <row r="25" spans="1:21" x14ac:dyDescent="0.3">
      <c r="A25" s="2">
        <v>16250</v>
      </c>
      <c r="B25" s="2"/>
      <c r="C25" s="8">
        <v>-393</v>
      </c>
      <c r="D25" s="2">
        <v>693</v>
      </c>
      <c r="E25" s="2">
        <v>-1086</v>
      </c>
      <c r="F25" s="2"/>
      <c r="G25" s="2"/>
      <c r="H25" s="2"/>
      <c r="I25" s="2"/>
      <c r="J25" s="3"/>
      <c r="K25" s="2"/>
      <c r="L25" s="2"/>
      <c r="M25" s="2"/>
      <c r="N25" s="2"/>
      <c r="O25" s="2"/>
      <c r="P25" s="2"/>
      <c r="Q25" s="2"/>
      <c r="R25" s="2"/>
      <c r="S25" s="2"/>
      <c r="U25">
        <f>HedgeBedarf!C20+'HedgeBedarf+01'!C20</f>
        <v>-3.7143242987184828</v>
      </c>
    </row>
    <row r="26" spans="1:21" x14ac:dyDescent="0.3">
      <c r="A26" s="2">
        <v>16200</v>
      </c>
      <c r="B26" s="2"/>
      <c r="C26" s="8">
        <v>-1417</v>
      </c>
      <c r="D26" s="2">
        <v>-1445</v>
      </c>
      <c r="E26" s="2">
        <v>28</v>
      </c>
      <c r="F26" s="2"/>
      <c r="G26" s="2"/>
      <c r="H26" s="2"/>
      <c r="I26" s="2"/>
      <c r="J26" s="3"/>
      <c r="K26" s="2"/>
      <c r="L26" s="2"/>
      <c r="M26" s="2"/>
      <c r="N26" s="2"/>
      <c r="O26" s="2"/>
      <c r="P26" s="2"/>
      <c r="Q26" s="2"/>
      <c r="R26" s="2"/>
      <c r="S26" s="2"/>
      <c r="U26">
        <f>HedgeBedarf!C21+'HedgeBedarf+01'!C21</f>
        <v>-3.7541926217671246</v>
      </c>
    </row>
    <row r="27" spans="1:21" x14ac:dyDescent="0.3">
      <c r="A27" s="2">
        <v>16150</v>
      </c>
      <c r="B27" s="2"/>
      <c r="C27" s="8">
        <v>314</v>
      </c>
      <c r="D27" s="2">
        <v>-27</v>
      </c>
      <c r="E27" s="2">
        <v>341</v>
      </c>
      <c r="F27" s="2"/>
      <c r="G27" s="2"/>
      <c r="H27" s="2"/>
      <c r="I27" s="2"/>
      <c r="J27" s="3"/>
      <c r="K27" s="2"/>
      <c r="L27" s="2"/>
      <c r="M27" s="2"/>
      <c r="N27" s="2"/>
      <c r="O27" s="2"/>
      <c r="P27" s="2"/>
      <c r="Q27" s="2"/>
      <c r="R27" s="2"/>
      <c r="S27" s="2"/>
      <c r="U27">
        <f>HedgeBedarf!C22+'HedgeBedarf+01'!C22</f>
        <v>-3.7924725877403049</v>
      </c>
    </row>
    <row r="28" spans="1:21" x14ac:dyDescent="0.3">
      <c r="A28" s="2">
        <v>16100</v>
      </c>
      <c r="B28" s="2"/>
      <c r="C28" s="8">
        <v>-333</v>
      </c>
      <c r="D28" s="2">
        <v>-415</v>
      </c>
      <c r="E28" s="2">
        <v>82</v>
      </c>
      <c r="F28" s="2"/>
      <c r="G28" s="2"/>
      <c r="H28" s="2"/>
      <c r="I28" s="2"/>
      <c r="J28" s="3"/>
      <c r="K28" s="2"/>
      <c r="L28" s="2"/>
      <c r="M28" s="2"/>
      <c r="N28" s="2"/>
      <c r="O28" s="2"/>
      <c r="P28" s="2"/>
      <c r="Q28" s="2"/>
      <c r="R28" s="2"/>
      <c r="S28" s="2"/>
      <c r="U28">
        <f>HedgeBedarf!C23+'HedgeBedarf+01'!C23</f>
        <v>-3.8291014283751097</v>
      </c>
    </row>
    <row r="29" spans="1:21" x14ac:dyDescent="0.3">
      <c r="A29" s="2">
        <v>16050</v>
      </c>
      <c r="B29" s="2"/>
      <c r="C29" s="8">
        <v>-281</v>
      </c>
      <c r="D29" s="2">
        <v>-69</v>
      </c>
      <c r="E29" s="2">
        <v>-212</v>
      </c>
      <c r="F29" s="2"/>
      <c r="G29" s="2"/>
      <c r="H29" s="2"/>
      <c r="I29" s="2"/>
      <c r="J29" s="3"/>
      <c r="K29" s="2"/>
      <c r="L29" s="2"/>
      <c r="M29" s="2"/>
      <c r="N29" s="2"/>
      <c r="O29" s="2"/>
      <c r="P29" s="2"/>
      <c r="Q29" s="2"/>
      <c r="R29" s="2"/>
      <c r="S29" s="2"/>
      <c r="U29">
        <f>HedgeBedarf!C24+'HedgeBedarf+01'!C24</f>
        <v>-3.8640177095029697</v>
      </c>
    </row>
    <row r="30" spans="1:21" x14ac:dyDescent="0.3">
      <c r="A30" s="2">
        <v>16000</v>
      </c>
      <c r="B30" s="2"/>
      <c r="C30" s="8">
        <v>730</v>
      </c>
      <c r="D30" s="2">
        <v>1267</v>
      </c>
      <c r="E30" s="2">
        <v>-537</v>
      </c>
      <c r="F30" s="2"/>
      <c r="G30" s="2"/>
      <c r="H30" s="2"/>
      <c r="I30" s="2"/>
      <c r="J30" s="3"/>
      <c r="K30" s="2"/>
      <c r="L30" s="2"/>
      <c r="M30" s="2"/>
      <c r="N30" s="2"/>
      <c r="O30" s="2"/>
      <c r="P30" s="2"/>
      <c r="Q30" s="2"/>
      <c r="R30" s="2"/>
      <c r="S30" s="2"/>
      <c r="U30">
        <f>HedgeBedarf!C25+'HedgeBedarf+01'!C25</f>
        <v>-3.8971614232190692</v>
      </c>
    </row>
    <row r="31" spans="1:21" x14ac:dyDescent="0.3">
      <c r="A31" s="2">
        <v>15950</v>
      </c>
      <c r="B31" s="2"/>
      <c r="C31" s="8">
        <v>909</v>
      </c>
      <c r="D31" s="2">
        <v>332</v>
      </c>
      <c r="E31" s="2">
        <v>577</v>
      </c>
      <c r="F31" s="2"/>
      <c r="G31" s="2"/>
      <c r="H31" s="2"/>
      <c r="I31" s="2"/>
      <c r="J31" s="3"/>
      <c r="K31" s="2"/>
      <c r="L31" s="2"/>
      <c r="M31" s="2"/>
      <c r="N31" s="2"/>
      <c r="O31" s="2"/>
      <c r="P31" s="2"/>
      <c r="Q31" s="2"/>
      <c r="R31" s="2"/>
      <c r="S31" s="2"/>
      <c r="U31">
        <f>HedgeBedarf!C26+'HedgeBedarf+01'!C26</f>
        <v>-3.9284740766160318</v>
      </c>
    </row>
    <row r="32" spans="1:21" x14ac:dyDescent="0.3">
      <c r="A32" s="2">
        <v>15900</v>
      </c>
      <c r="B32" s="2"/>
      <c r="C32" s="8">
        <v>4283</v>
      </c>
      <c r="D32" s="2">
        <v>3309</v>
      </c>
      <c r="E32" s="2">
        <v>974</v>
      </c>
      <c r="F32" s="2"/>
      <c r="G32" s="2"/>
      <c r="H32" s="2"/>
      <c r="I32" s="2"/>
      <c r="J32" s="3"/>
      <c r="K32" s="2"/>
      <c r="L32" s="2"/>
      <c r="M32" s="2"/>
      <c r="N32" s="2"/>
      <c r="O32" s="2"/>
      <c r="P32" s="2"/>
      <c r="Q32" s="2"/>
      <c r="R32" s="2"/>
      <c r="S32" s="2"/>
      <c r="U32">
        <f>HedgeBedarf!C27+'HedgeBedarf+01'!C27</f>
        <v>-3.9578987769752936</v>
      </c>
    </row>
    <row r="33" spans="1:21" x14ac:dyDescent="0.3">
      <c r="A33" s="2">
        <v>15850</v>
      </c>
      <c r="B33" s="2"/>
      <c r="C33" s="8">
        <v>1828</v>
      </c>
      <c r="D33" s="2">
        <v>123</v>
      </c>
      <c r="E33" s="2">
        <v>1705</v>
      </c>
      <c r="F33" s="2"/>
      <c r="G33" s="2"/>
      <c r="H33" s="2"/>
      <c r="I33" s="2"/>
      <c r="J33" s="3"/>
      <c r="K33" s="2"/>
      <c r="L33" s="2"/>
      <c r="M33" s="2"/>
      <c r="N33" s="2"/>
      <c r="O33" s="2"/>
      <c r="P33" s="2"/>
      <c r="Q33" s="2"/>
      <c r="R33" s="2"/>
      <c r="S33" s="2"/>
      <c r="U33">
        <f>HedgeBedarf!C28+'HedgeBedarf+01'!C28</f>
        <v>-3.9853803133288976</v>
      </c>
    </row>
    <row r="34" spans="1:21" x14ac:dyDescent="0.3">
      <c r="A34" s="2">
        <v>15800</v>
      </c>
      <c r="B34" s="2"/>
      <c r="C34" s="8">
        <v>5210</v>
      </c>
      <c r="D34" s="2">
        <v>4634</v>
      </c>
      <c r="E34" s="2">
        <v>576</v>
      </c>
      <c r="F34" s="2"/>
      <c r="G34" s="2"/>
      <c r="H34" s="2"/>
      <c r="I34" s="2"/>
      <c r="J34" s="3"/>
      <c r="K34" s="2"/>
      <c r="L34" s="2"/>
      <c r="M34" s="2"/>
      <c r="N34" s="2"/>
      <c r="O34" s="2"/>
      <c r="P34" s="2"/>
      <c r="Q34" s="2"/>
      <c r="R34" s="2"/>
      <c r="S34" s="2"/>
      <c r="U34">
        <f>HedgeBedarf!C29+'HedgeBedarf+01'!C29</f>
        <v>-4.0108652343239104</v>
      </c>
    </row>
    <row r="35" spans="1:21" x14ac:dyDescent="0.3">
      <c r="A35" s="2">
        <v>15750</v>
      </c>
      <c r="B35" s="2"/>
      <c r="C35" s="8">
        <v>863</v>
      </c>
      <c r="D35" s="2">
        <v>857</v>
      </c>
      <c r="E35" s="2">
        <v>6</v>
      </c>
      <c r="F35" s="2"/>
      <c r="G35" s="2"/>
      <c r="H35" s="2"/>
      <c r="I35" s="2"/>
      <c r="J35" s="3"/>
      <c r="K35" s="2"/>
      <c r="L35" s="2"/>
      <c r="M35" s="2"/>
      <c r="N35" s="2"/>
      <c r="O35" s="2"/>
      <c r="P35" s="2"/>
      <c r="Q35" s="2"/>
      <c r="R35" s="2"/>
      <c r="S35" s="2"/>
      <c r="U35">
        <f>HedgeBedarf!C30+'HedgeBedarf+01'!C30</f>
        <v>-4.0343019223401395</v>
      </c>
    </row>
    <row r="36" spans="1:21" x14ac:dyDescent="0.3">
      <c r="A36" s="2">
        <v>15700</v>
      </c>
      <c r="B36" s="2"/>
      <c r="C36" s="8">
        <v>2453</v>
      </c>
      <c r="D36" s="2">
        <v>896</v>
      </c>
      <c r="E36" s="2">
        <v>1557</v>
      </c>
      <c r="F36" s="2"/>
      <c r="G36" s="2"/>
      <c r="H36" s="2"/>
      <c r="I36" s="2"/>
      <c r="J36" s="3"/>
      <c r="K36" s="2"/>
      <c r="L36" s="2"/>
      <c r="M36" s="2"/>
      <c r="N36" s="2"/>
      <c r="O36" s="2"/>
      <c r="P36" s="2"/>
      <c r="Q36" s="2"/>
      <c r="R36" s="2"/>
      <c r="S36" s="2"/>
      <c r="U36">
        <f>HedgeBedarf!C31+'HedgeBedarf+01'!C31</f>
        <v>-4.0556406638292666</v>
      </c>
    </row>
    <row r="37" spans="1:21" x14ac:dyDescent="0.3">
      <c r="A37" s="2">
        <v>15650</v>
      </c>
      <c r="B37" s="2"/>
      <c r="C37" s="8">
        <v>3518</v>
      </c>
      <c r="D37" s="2">
        <v>3180</v>
      </c>
      <c r="E37" s="2">
        <v>338</v>
      </c>
      <c r="F37" s="2"/>
      <c r="G37" s="2"/>
      <c r="H37" s="2"/>
      <c r="I37" s="2"/>
      <c r="J37" s="3"/>
      <c r="K37" s="2"/>
      <c r="L37" s="2"/>
      <c r="M37" s="2"/>
      <c r="N37" s="2"/>
      <c r="O37" s="2"/>
      <c r="P37" s="2"/>
      <c r="Q37" s="2"/>
      <c r="R37" s="2"/>
      <c r="S37" s="2"/>
      <c r="U37">
        <f>HedgeBedarf!C32+'HedgeBedarf+01'!C32</f>
        <v>-4.074833715860902</v>
      </c>
    </row>
    <row r="38" spans="1:21" x14ac:dyDescent="0.3">
      <c r="A38" s="2">
        <v>15600</v>
      </c>
      <c r="B38" s="2"/>
      <c r="C38" s="8">
        <v>6226</v>
      </c>
      <c r="D38" s="2">
        <v>6240</v>
      </c>
      <c r="E38" s="2">
        <v>-14</v>
      </c>
      <c r="F38" s="2"/>
      <c r="G38" s="2"/>
      <c r="H38" s="2"/>
      <c r="I38" s="2"/>
      <c r="J38" s="3"/>
      <c r="K38" s="2"/>
      <c r="L38" s="2"/>
      <c r="M38" s="2"/>
      <c r="N38" s="2"/>
      <c r="O38" s="2"/>
      <c r="P38" s="2"/>
      <c r="Q38" s="2"/>
      <c r="R38" s="2"/>
      <c r="S38" s="2"/>
      <c r="U38">
        <f>HedgeBedarf!C33+'HedgeBedarf+01'!C33</f>
        <v>-4.0918353688761062</v>
      </c>
    </row>
    <row r="39" spans="1:21" x14ac:dyDescent="0.3">
      <c r="A39" s="2">
        <v>15550</v>
      </c>
      <c r="B39" s="2"/>
      <c r="C39" s="8">
        <v>1181</v>
      </c>
      <c r="D39" s="2">
        <v>1092</v>
      </c>
      <c r="E39" s="2">
        <v>89</v>
      </c>
      <c r="F39" s="2"/>
      <c r="G39" s="2"/>
      <c r="H39" s="2"/>
      <c r="I39" s="2"/>
      <c r="J39" s="3"/>
      <c r="K39" s="2"/>
      <c r="L39" s="2"/>
      <c r="M39" s="2"/>
      <c r="N39" s="2"/>
      <c r="O39" s="2"/>
      <c r="P39" s="2"/>
      <c r="Q39" s="2"/>
      <c r="R39" s="2"/>
      <c r="S39" s="2"/>
      <c r="U39">
        <f>HedgeBedarf!C34+'HedgeBedarf+01'!C34</f>
        <v>-4.1066020056642856</v>
      </c>
    </row>
    <row r="40" spans="1:21" x14ac:dyDescent="0.3">
      <c r="A40" s="2">
        <v>15500</v>
      </c>
      <c r="B40" s="2"/>
      <c r="C40" s="8">
        <v>1553</v>
      </c>
      <c r="D40" s="2">
        <v>598</v>
      </c>
      <c r="E40" s="2">
        <v>955</v>
      </c>
      <c r="F40" s="2"/>
      <c r="G40" s="2"/>
      <c r="H40" s="2"/>
      <c r="I40" s="2"/>
      <c r="J40" s="3"/>
      <c r="K40" s="2"/>
      <c r="L40" s="2"/>
      <c r="M40" s="2"/>
      <c r="N40" s="2"/>
      <c r="O40" s="2"/>
      <c r="P40" s="2"/>
      <c r="Q40" s="2"/>
      <c r="R40" s="2"/>
      <c r="S40" s="2"/>
      <c r="U40">
        <f>HedgeBedarf!C35+'HedgeBedarf+01'!C35</f>
        <v>-4.1190921565920897</v>
      </c>
    </row>
    <row r="41" spans="1:21" x14ac:dyDescent="0.3">
      <c r="A41" s="2">
        <v>15450</v>
      </c>
      <c r="B41" s="2"/>
      <c r="C41" s="8">
        <v>2042</v>
      </c>
      <c r="D41" s="2">
        <v>1838</v>
      </c>
      <c r="E41" s="2">
        <v>204</v>
      </c>
      <c r="F41" s="2"/>
      <c r="G41" s="2"/>
      <c r="H41" s="2"/>
      <c r="I41" s="2"/>
      <c r="J41" s="3"/>
      <c r="K41" s="2"/>
      <c r="L41" s="2"/>
      <c r="M41" s="2"/>
      <c r="N41" s="2"/>
      <c r="O41" s="2"/>
      <c r="P41" s="2"/>
      <c r="Q41" s="2"/>
      <c r="R41" s="2"/>
      <c r="S41" s="2"/>
      <c r="U41">
        <f>HedgeBedarf!C36+'HedgeBedarf+01'!C36</f>
        <v>-4.1292665511255882</v>
      </c>
    </row>
    <row r="42" spans="1:21" x14ac:dyDescent="0.3">
      <c r="A42" s="2">
        <v>15400</v>
      </c>
      <c r="B42" s="2"/>
      <c r="C42" s="8">
        <v>2883</v>
      </c>
      <c r="D42" s="2">
        <v>2171</v>
      </c>
      <c r="E42" s="2">
        <v>712</v>
      </c>
      <c r="F42" s="2"/>
      <c r="G42" s="2"/>
      <c r="H42" s="2"/>
      <c r="I42" s="2"/>
      <c r="J42" s="3"/>
      <c r="K42" s="2"/>
      <c r="L42" s="2"/>
      <c r="M42" s="2"/>
      <c r="N42" s="2"/>
      <c r="O42" s="2"/>
      <c r="P42" s="2"/>
      <c r="Q42" s="2"/>
      <c r="R42" s="2"/>
      <c r="S42" s="2"/>
      <c r="U42">
        <f>HedgeBedarf!C37+'HedgeBedarf+01'!C37</f>
        <v>-4.1370881656970937</v>
      </c>
    </row>
    <row r="43" spans="1:21" x14ac:dyDescent="0.3">
      <c r="A43" s="2">
        <v>15350</v>
      </c>
      <c r="B43" s="2"/>
      <c r="C43" s="8">
        <v>1106</v>
      </c>
      <c r="D43" s="2">
        <v>1070</v>
      </c>
      <c r="E43" s="2">
        <v>36</v>
      </c>
      <c r="F43" s="2"/>
      <c r="G43" s="2"/>
      <c r="H43" s="2"/>
      <c r="I43" s="2"/>
      <c r="J43" s="3"/>
      <c r="K43" s="2"/>
      <c r="L43" s="2"/>
      <c r="M43" s="2"/>
      <c r="N43" s="2"/>
      <c r="O43" s="2"/>
      <c r="P43" s="2"/>
      <c r="Q43" s="2"/>
      <c r="R43" s="2"/>
      <c r="S43" s="2"/>
      <c r="U43">
        <f>HedgeBedarf!C38+'HedgeBedarf+01'!C38</f>
        <v>-4.1425222679778537</v>
      </c>
    </row>
    <row r="44" spans="1:21" x14ac:dyDescent="0.3">
      <c r="A44" s="2">
        <v>15300</v>
      </c>
      <c r="B44" s="2"/>
      <c r="C44" s="8">
        <v>6063</v>
      </c>
      <c r="D44" s="2">
        <v>5589</v>
      </c>
      <c r="E44" s="2">
        <v>474</v>
      </c>
      <c r="F44" s="2"/>
      <c r="G44" s="2"/>
      <c r="H44" s="2"/>
      <c r="I44" s="2"/>
      <c r="J44" s="3"/>
      <c r="K44" s="2"/>
      <c r="L44" s="2"/>
      <c r="M44" s="2"/>
      <c r="N44" s="2"/>
      <c r="O44" s="2"/>
      <c r="P44" s="2"/>
      <c r="Q44" s="2"/>
      <c r="R44" s="2"/>
      <c r="S44" s="2"/>
      <c r="U44">
        <f>HedgeBedarf!C39+'HedgeBedarf+01'!C39</f>
        <v>-4.1455364576249867</v>
      </c>
    </row>
    <row r="45" spans="1:21" x14ac:dyDescent="0.3">
      <c r="A45" s="2">
        <v>15250</v>
      </c>
      <c r="B45" s="2"/>
      <c r="C45" s="8">
        <v>1007</v>
      </c>
      <c r="D45" s="2">
        <v>887</v>
      </c>
      <c r="E45" s="2">
        <v>120</v>
      </c>
      <c r="F45" s="2"/>
      <c r="G45" s="2"/>
      <c r="H45" s="2"/>
      <c r="I45" s="2"/>
      <c r="J45" s="3"/>
      <c r="K45" s="2"/>
      <c r="L45" s="2"/>
      <c r="M45" s="2"/>
      <c r="N45" s="2"/>
      <c r="O45" s="2"/>
      <c r="P45" s="2"/>
      <c r="Q45" s="2"/>
      <c r="R45" s="2"/>
      <c r="S45" s="2"/>
      <c r="U45">
        <f>HedgeBedarf!C40+'HedgeBedarf+01'!C40</f>
        <v>-4.1461007035778481</v>
      </c>
    </row>
    <row r="46" spans="1:21" x14ac:dyDescent="0.3">
      <c r="A46" s="2">
        <v>15200</v>
      </c>
      <c r="B46" s="2"/>
      <c r="C46" s="8">
        <v>7747</v>
      </c>
      <c r="D46" s="2">
        <v>7376</v>
      </c>
      <c r="E46" s="2">
        <v>371</v>
      </c>
      <c r="F46" s="2"/>
      <c r="G46" s="2"/>
      <c r="H46" s="2"/>
      <c r="I46" s="2"/>
      <c r="J46" s="3"/>
      <c r="K46" s="2"/>
      <c r="L46" s="2"/>
      <c r="M46" s="2"/>
      <c r="N46" s="2"/>
      <c r="O46" s="2"/>
      <c r="P46" s="2"/>
      <c r="Q46" s="2"/>
      <c r="R46" s="2"/>
      <c r="S46" s="2"/>
      <c r="U46">
        <f>HedgeBedarf!C41+'HedgeBedarf+01'!C41</f>
        <v>-4.1441873779833269</v>
      </c>
    </row>
    <row r="47" spans="1:21" x14ac:dyDescent="0.3">
      <c r="A47" s="2">
        <v>15150</v>
      </c>
      <c r="B47" s="2"/>
      <c r="C47" s="8">
        <v>762</v>
      </c>
      <c r="D47" s="2">
        <v>529</v>
      </c>
      <c r="E47" s="2">
        <v>233</v>
      </c>
      <c r="F47" s="2"/>
      <c r="G47" s="2"/>
      <c r="H47" s="2"/>
      <c r="I47" s="2"/>
      <c r="J47" s="3"/>
      <c r="K47" s="2"/>
      <c r="L47" s="2"/>
      <c r="M47" s="2"/>
      <c r="N47" s="2"/>
      <c r="O47" s="2"/>
      <c r="P47" s="2"/>
      <c r="Q47" s="2"/>
      <c r="R47" s="2"/>
      <c r="S47" s="2"/>
      <c r="U47">
        <f>HedgeBedarf!C42+'HedgeBedarf+01'!C42</f>
        <v>-4.1397712868332741</v>
      </c>
    </row>
    <row r="48" spans="1:21" x14ac:dyDescent="0.3">
      <c r="A48" s="2">
        <v>15100</v>
      </c>
      <c r="B48" s="2"/>
      <c r="C48" s="8">
        <v>14358</v>
      </c>
      <c r="D48" s="2">
        <v>14236</v>
      </c>
      <c r="E48" s="2">
        <v>122</v>
      </c>
      <c r="F48" s="2"/>
      <c r="G48" s="2"/>
      <c r="H48" s="2"/>
      <c r="I48" s="2"/>
      <c r="J48" s="3"/>
      <c r="K48" s="2"/>
      <c r="L48" s="2"/>
      <c r="M48" s="2"/>
      <c r="N48" s="2"/>
      <c r="O48" s="2"/>
      <c r="P48" s="2"/>
      <c r="Q48" s="2"/>
      <c r="R48" s="2"/>
      <c r="S48" s="2"/>
      <c r="U48">
        <f>HedgeBedarf!C43+'HedgeBedarf+01'!C43</f>
        <v>-4.1328296973986554</v>
      </c>
    </row>
    <row r="49" spans="1:21" x14ac:dyDescent="0.3">
      <c r="A49" s="2">
        <v>15050</v>
      </c>
      <c r="B49" s="2"/>
      <c r="C49" s="8">
        <v>858</v>
      </c>
      <c r="D49" s="2">
        <v>691</v>
      </c>
      <c r="E49" s="2">
        <v>167</v>
      </c>
      <c r="F49" s="2"/>
      <c r="G49" s="2"/>
      <c r="H49" s="2"/>
      <c r="I49" s="2"/>
      <c r="J49" s="3"/>
      <c r="K49" s="2"/>
      <c r="L49" s="2"/>
      <c r="M49" s="2"/>
      <c r="N49" s="2"/>
      <c r="O49" s="2"/>
      <c r="P49" s="2"/>
      <c r="Q49" s="2"/>
      <c r="R49" s="2"/>
      <c r="S49" s="2"/>
      <c r="U49">
        <f>HedgeBedarf!C44+'HedgeBedarf+01'!C44</f>
        <v>-4.1233423625458805</v>
      </c>
    </row>
    <row r="50" spans="1:21" ht="15" thickBot="1" x14ac:dyDescent="0.35">
      <c r="A50" s="2">
        <v>15000</v>
      </c>
      <c r="B50" s="2"/>
      <c r="C50" s="9">
        <v>22025</v>
      </c>
      <c r="D50" s="2">
        <v>20817</v>
      </c>
      <c r="E50" s="2">
        <v>1208</v>
      </c>
      <c r="F50" s="2"/>
      <c r="G50" s="2"/>
      <c r="H50" s="2"/>
      <c r="I50" s="2"/>
      <c r="J50" s="3"/>
      <c r="K50" s="2"/>
      <c r="L50" s="2"/>
      <c r="M50" s="2"/>
      <c r="N50" s="2"/>
      <c r="O50" s="2"/>
      <c r="P50" s="2"/>
      <c r="Q50" s="2"/>
      <c r="R50" s="2"/>
      <c r="S50" s="2"/>
      <c r="U50">
        <f>HedgeBedarf!C45+'HedgeBedarf+01'!C45</f>
        <v>-4.1112915420191518</v>
      </c>
    </row>
    <row r="51" spans="1:21" x14ac:dyDescent="0.3">
      <c r="A51" s="2"/>
      <c r="B51" s="2"/>
      <c r="C51" s="2"/>
      <c r="D51" s="2"/>
      <c r="E51" s="2"/>
      <c r="F51" s="2"/>
      <c r="G51" s="2"/>
      <c r="H51" s="2"/>
      <c r="I51" s="2"/>
      <c r="J51" s="3"/>
      <c r="K51" s="2"/>
      <c r="L51" s="2"/>
      <c r="M51" s="2"/>
      <c r="N51" s="2"/>
      <c r="O51" s="2"/>
      <c r="P51" s="2"/>
      <c r="Q51" s="2"/>
      <c r="R51" s="2"/>
      <c r="S51" s="2"/>
      <c r="U51">
        <f>HedgeBedarf!C46+'HedgeBedarf+01'!C46</f>
        <v>-4.0966620207710758</v>
      </c>
    </row>
    <row r="52" spans="1:21" x14ac:dyDescent="0.3">
      <c r="A52" s="2"/>
      <c r="B52" s="2"/>
      <c r="C52" s="2"/>
      <c r="D52" s="2"/>
      <c r="E52" s="2"/>
      <c r="F52" s="2"/>
      <c r="G52" s="2"/>
      <c r="H52" s="2"/>
      <c r="I52" s="2"/>
      <c r="J52" s="3"/>
      <c r="K52" s="2"/>
      <c r="L52" s="2"/>
      <c r="M52" s="2"/>
      <c r="N52" s="2"/>
      <c r="O52" s="2"/>
      <c r="P52" s="2"/>
      <c r="Q52" s="2"/>
      <c r="R52" s="2"/>
      <c r="S52" s="2"/>
      <c r="U52">
        <f>HedgeBedarf!C47+'HedgeBedarf+01'!C47</f>
        <v>-4.0794411244195121</v>
      </c>
    </row>
    <row r="53" spans="1:21" x14ac:dyDescent="0.3">
      <c r="A53" s="2"/>
      <c r="B53" s="2"/>
      <c r="C53" s="2"/>
      <c r="D53" s="2"/>
      <c r="E53" s="2"/>
      <c r="F53" s="2"/>
      <c r="G53" s="2"/>
      <c r="H53" s="2"/>
      <c r="I53" s="2"/>
      <c r="J53" s="3"/>
      <c r="K53" s="2"/>
      <c r="L53" s="2"/>
      <c r="M53" s="2"/>
      <c r="N53" s="2"/>
      <c r="O53" s="2"/>
      <c r="P53" s="2"/>
      <c r="Q53" s="2"/>
      <c r="R53" s="2"/>
      <c r="S53" s="2"/>
      <c r="U53">
        <f>HedgeBedarf!C48+'HedgeBedarf+01'!C48</f>
        <v>-4.0596187319044139</v>
      </c>
    </row>
    <row r="54" spans="1:21" x14ac:dyDescent="0.3">
      <c r="A54" s="2"/>
      <c r="B54" s="2"/>
      <c r="C54" s="2"/>
      <c r="D54" s="2"/>
      <c r="E54" s="2"/>
      <c r="F54" s="2"/>
      <c r="G54" s="2"/>
      <c r="H54" s="2"/>
      <c r="I54" s="2"/>
      <c r="J54" s="3"/>
      <c r="K54" s="2"/>
      <c r="L54" s="2"/>
      <c r="M54" s="2"/>
      <c r="N54" s="2"/>
      <c r="O54" s="2"/>
      <c r="P54" s="2"/>
      <c r="Q54" s="2"/>
      <c r="R54" s="2"/>
      <c r="S54" s="2"/>
      <c r="U54">
        <f>HedgeBedarf!C49+'HedgeBedarf+01'!C49</f>
        <v>-4.0371872854123048</v>
      </c>
    </row>
    <row r="55" spans="1:21" x14ac:dyDescent="0.3">
      <c r="A55" s="2"/>
      <c r="B55" s="2"/>
      <c r="C55" s="2"/>
      <c r="D55" s="2"/>
      <c r="E55" s="2"/>
      <c r="F55" s="2"/>
      <c r="G55" s="2"/>
      <c r="H55" s="2"/>
      <c r="I55" s="2"/>
      <c r="J55" s="3"/>
      <c r="K55" s="2"/>
      <c r="L55" s="2"/>
      <c r="M55" s="2"/>
      <c r="N55" s="2"/>
      <c r="O55" s="2"/>
      <c r="P55" s="2"/>
      <c r="Q55" s="2"/>
      <c r="R55" s="2"/>
      <c r="S55" s="2"/>
      <c r="U55">
        <f>HedgeBedarf!C50+'HedgeBedarf+01'!C50</f>
        <v>-4.0121417976294298</v>
      </c>
    </row>
    <row r="56" spans="1:21" x14ac:dyDescent="0.3">
      <c r="A56" s="2"/>
      <c r="B56" s="2"/>
      <c r="C56" s="2"/>
      <c r="D56" s="2"/>
      <c r="E56" s="2"/>
      <c r="F56" s="2"/>
      <c r="G56" s="2"/>
      <c r="H56" s="2"/>
      <c r="I56" s="2"/>
      <c r="J56" s="3"/>
      <c r="K56" s="2"/>
      <c r="L56" s="2"/>
      <c r="M56" s="2"/>
      <c r="N56" s="2"/>
      <c r="O56" s="2"/>
      <c r="P56" s="2"/>
      <c r="Q56" s="2"/>
      <c r="R56" s="2"/>
      <c r="S56" s="2"/>
      <c r="U56">
        <f>HedgeBedarf!C51+'HedgeBedarf+01'!C51</f>
        <v>-3.9844798563767854</v>
      </c>
    </row>
    <row r="57" spans="1:21" x14ac:dyDescent="0.3">
      <c r="A57" s="2"/>
      <c r="B57" s="2"/>
      <c r="C57" s="2"/>
      <c r="D57" s="2"/>
      <c r="E57" s="2"/>
      <c r="F57" s="2"/>
      <c r="G57" s="2"/>
      <c r="H57" s="2"/>
      <c r="I57" s="2"/>
      <c r="J57" s="3"/>
      <c r="K57" s="2"/>
      <c r="L57" s="2"/>
      <c r="M57" s="2"/>
      <c r="N57" s="2"/>
      <c r="O57" s="2"/>
      <c r="P57" s="2"/>
      <c r="Q57" s="2"/>
      <c r="R57" s="2"/>
      <c r="S57" s="2"/>
      <c r="U57">
        <f>HedgeBedarf!C52+'HedgeBedarf+01'!C52</f>
        <v>-3.9542016266720794</v>
      </c>
    </row>
    <row r="58" spans="1:21" x14ac:dyDescent="0.3">
      <c r="A58" s="2"/>
      <c r="B58" s="2"/>
      <c r="C58" s="2"/>
      <c r="D58" s="2"/>
      <c r="E58" s="2"/>
      <c r="F58" s="2"/>
      <c r="G58" s="2"/>
      <c r="H58" s="2"/>
      <c r="I58" s="2"/>
      <c r="J58" s="3"/>
      <c r="K58" s="2"/>
      <c r="L58" s="2"/>
      <c r="M58" s="2"/>
      <c r="N58" s="2"/>
      <c r="O58" s="2"/>
      <c r="P58" s="2"/>
      <c r="Q58" s="2"/>
      <c r="R58" s="2"/>
      <c r="S58" s="2"/>
      <c r="U58">
        <f>HedgeBedarf!C53+'HedgeBedarf+01'!C53</f>
        <v>-3.9213098502543597</v>
      </c>
    </row>
    <row r="59" spans="1:21" x14ac:dyDescent="0.3">
      <c r="A59" s="2"/>
      <c r="B59" s="2"/>
      <c r="C59" s="2"/>
      <c r="D59" s="2"/>
      <c r="E59" s="2"/>
      <c r="F59" s="2"/>
      <c r="G59" s="2"/>
      <c r="H59" s="2"/>
      <c r="I59" s="2"/>
      <c r="J59" s="3"/>
      <c r="K59" s="2"/>
      <c r="L59" s="2"/>
      <c r="M59" s="2"/>
      <c r="N59" s="2"/>
      <c r="O59" s="2"/>
      <c r="P59" s="2"/>
      <c r="Q59" s="2"/>
      <c r="R59" s="2"/>
      <c r="S59" s="2"/>
      <c r="U59">
        <f>HedgeBedarf!C54+'HedgeBedarf+01'!C54</f>
        <v>-3.8858098425977685</v>
      </c>
    </row>
    <row r="60" spans="1:21" x14ac:dyDescent="0.3">
      <c r="A60" s="2"/>
      <c r="B60" s="2"/>
      <c r="C60" s="2"/>
      <c r="D60" s="2"/>
      <c r="E60" s="2"/>
      <c r="F60" s="2"/>
      <c r="G60" s="2"/>
      <c r="H60" s="2"/>
      <c r="I60" s="2"/>
      <c r="J60" s="2"/>
      <c r="K60" s="2"/>
      <c r="L60" s="2"/>
      <c r="M60" s="2"/>
      <c r="N60" s="2"/>
      <c r="O60" s="2"/>
      <c r="P60" s="2"/>
      <c r="Q60" s="2"/>
      <c r="R60" s="2"/>
      <c r="S60" s="2"/>
      <c r="U60">
        <f>HedgeBedarf!C55+'HedgeBedarf+01'!C55</f>
        <v>-3.8477094874306985</v>
      </c>
    </row>
    <row r="61" spans="1:21" x14ac:dyDescent="0.3">
      <c r="A61" s="2"/>
      <c r="B61" s="2"/>
      <c r="C61" s="2"/>
      <c r="D61" s="2"/>
      <c r="E61" s="2"/>
      <c r="F61" s="2"/>
      <c r="G61" s="2"/>
      <c r="H61" s="2"/>
      <c r="I61" s="2"/>
      <c r="J61" s="4"/>
      <c r="K61" s="2"/>
      <c r="L61" s="2"/>
      <c r="M61" s="2"/>
      <c r="N61" s="2"/>
      <c r="O61" s="2"/>
      <c r="P61" s="2"/>
      <c r="Q61" s="2"/>
      <c r="R61" s="2"/>
      <c r="S61" s="2"/>
      <c r="U61">
        <f>HedgeBedarf!C56+'HedgeBedarf+01'!C56</f>
        <v>-3.807019228766694</v>
      </c>
    </row>
    <row r="62" spans="1:21" x14ac:dyDescent="0.3">
      <c r="A62" s="2"/>
      <c r="B62" s="2"/>
      <c r="C62" s="2"/>
      <c r="D62" s="2"/>
      <c r="E62" s="2"/>
      <c r="F62" s="2"/>
      <c r="G62" s="2"/>
      <c r="H62" s="2"/>
      <c r="I62" s="2"/>
      <c r="J62" s="3"/>
      <c r="K62" s="2"/>
      <c r="L62" s="2"/>
      <c r="M62" s="2"/>
      <c r="N62" s="2"/>
      <c r="O62" s="2"/>
      <c r="P62" s="2"/>
      <c r="Q62" s="2"/>
      <c r="R62" s="2"/>
      <c r="S62" s="2"/>
      <c r="U62">
        <f>HedgeBedarf!C57+'HedgeBedarf+01'!C57</f>
        <v>-3.7637520604427737</v>
      </c>
    </row>
    <row r="63" spans="1:21" x14ac:dyDescent="0.3">
      <c r="A63" s="2"/>
      <c r="B63" s="2"/>
      <c r="C63" s="2"/>
      <c r="D63" s="2"/>
      <c r="E63" s="2"/>
      <c r="F63" s="2"/>
      <c r="G63" s="2"/>
      <c r="H63" s="2"/>
      <c r="I63" s="2"/>
      <c r="J63" s="4"/>
      <c r="K63" s="2"/>
      <c r="L63" s="2"/>
      <c r="M63" s="2"/>
      <c r="N63" s="2"/>
      <c r="O63" s="2"/>
      <c r="P63" s="2"/>
      <c r="Q63" s="2"/>
      <c r="R63" s="2"/>
      <c r="S63" s="2"/>
      <c r="U63">
        <f>HedgeBedarf!C58+'HedgeBedarf+01'!C58</f>
        <v>-3.7179235131509127</v>
      </c>
    </row>
    <row r="64" spans="1:21" x14ac:dyDescent="0.3">
      <c r="A64" s="2"/>
      <c r="B64" s="2"/>
      <c r="C64" s="2"/>
      <c r="D64" s="2"/>
      <c r="E64" s="2"/>
      <c r="F64" s="2"/>
      <c r="G64" s="2"/>
      <c r="H64" s="2"/>
      <c r="I64" s="2"/>
      <c r="J64" s="4"/>
      <c r="K64" s="2"/>
      <c r="L64" s="2"/>
      <c r="M64" s="2"/>
      <c r="N64" s="2"/>
      <c r="O64" s="2"/>
      <c r="P64" s="2"/>
      <c r="Q64" s="2"/>
      <c r="R64" s="2"/>
      <c r="S64" s="2"/>
      <c r="U64">
        <f>HedgeBedarf!C59+'HedgeBedarf+01'!C59</f>
        <v>-3.669551638937774</v>
      </c>
    </row>
    <row r="65" spans="1:21" x14ac:dyDescent="0.3">
      <c r="A65" s="2"/>
      <c r="B65" s="2"/>
      <c r="C65" s="2"/>
      <c r="D65" s="2"/>
      <c r="E65" s="2"/>
      <c r="F65" s="2"/>
      <c r="G65" s="2"/>
      <c r="H65" s="2"/>
      <c r="I65" s="2"/>
      <c r="J65" s="4"/>
      <c r="K65" s="2"/>
      <c r="L65" s="2"/>
      <c r="M65" s="2"/>
      <c r="N65" s="2"/>
      <c r="O65" s="2"/>
      <c r="P65" s="2"/>
      <c r="Q65" s="2"/>
      <c r="R65" s="2"/>
      <c r="S65" s="2"/>
      <c r="U65">
        <f>HedgeBedarf!C60+'HedgeBedarf+01'!C60</f>
        <v>-3.6186569931381549</v>
      </c>
    </row>
    <row r="66" spans="1:21" x14ac:dyDescent="0.3">
      <c r="A66" s="2"/>
      <c r="B66" s="2"/>
      <c r="C66" s="2"/>
      <c r="D66" s="2"/>
      <c r="E66" s="2"/>
      <c r="F66" s="2"/>
      <c r="G66" s="2"/>
      <c r="H66" s="2"/>
      <c r="I66" s="2"/>
      <c r="J66" s="4"/>
      <c r="K66" s="2"/>
      <c r="L66" s="2"/>
      <c r="M66" s="2"/>
      <c r="N66" s="2"/>
      <c r="O66" s="2"/>
      <c r="P66" s="2"/>
      <c r="Q66" s="2"/>
      <c r="R66" s="2"/>
      <c r="S66" s="2"/>
      <c r="U66">
        <f>HedgeBedarf!C61+'HedgeBedarf+01'!C61</f>
        <v>-3.5652626136975827</v>
      </c>
    </row>
    <row r="67" spans="1:21" x14ac:dyDescent="0.3">
      <c r="A67" s="2"/>
      <c r="B67" s="2"/>
      <c r="C67" s="2"/>
      <c r="D67" s="2"/>
      <c r="E67" s="2"/>
      <c r="F67" s="2"/>
      <c r="G67" s="2"/>
      <c r="H67" s="2"/>
      <c r="I67" s="2"/>
      <c r="J67" s="4"/>
      <c r="K67" s="2"/>
      <c r="L67" s="2"/>
      <c r="M67" s="2"/>
      <c r="N67" s="2"/>
      <c r="O67" s="2"/>
      <c r="P67" s="2"/>
      <c r="Q67" s="2"/>
      <c r="R67" s="2"/>
      <c r="S67" s="2"/>
      <c r="U67">
        <f>HedgeBedarf!C62+'HedgeBedarf+01'!C62</f>
        <v>-3.5093939978307223</v>
      </c>
    </row>
    <row r="68" spans="1:21" x14ac:dyDescent="0.3">
      <c r="A68" s="2"/>
      <c r="B68" s="2"/>
      <c r="C68" s="2"/>
      <c r="D68" s="2"/>
      <c r="E68" s="2"/>
      <c r="F68" s="2"/>
      <c r="G68" s="2"/>
      <c r="H68" s="2"/>
      <c r="I68" s="2"/>
      <c r="J68" s="4"/>
      <c r="K68" s="2"/>
      <c r="L68" s="2"/>
      <c r="M68" s="2"/>
      <c r="N68" s="2"/>
      <c r="O68" s="2"/>
      <c r="P68" s="2"/>
      <c r="Q68" s="2"/>
      <c r="R68" s="2"/>
      <c r="S68" s="2"/>
      <c r="U68">
        <f>HedgeBedarf!C63+'HedgeBedarf+01'!C63</f>
        <v>-3.4510790759532521</v>
      </c>
    </row>
    <row r="69" spans="1:21" x14ac:dyDescent="0.3">
      <c r="A69" s="2"/>
      <c r="B69" s="2"/>
      <c r="C69" s="2"/>
      <c r="D69" s="2"/>
      <c r="E69" s="2"/>
      <c r="F69" s="2"/>
      <c r="G69" s="2"/>
      <c r="H69" s="2"/>
      <c r="I69" s="2"/>
      <c r="J69" s="4"/>
      <c r="K69" s="2"/>
      <c r="L69" s="2"/>
      <c r="M69" s="2"/>
      <c r="N69" s="2"/>
      <c r="O69" s="2"/>
      <c r="P69" s="2"/>
      <c r="Q69" s="2"/>
      <c r="R69" s="2"/>
      <c r="S69" s="2"/>
      <c r="U69">
        <f>HedgeBedarf!C64+'HedgeBedarf+01'!C64</f>
        <v>-3.3903481828171862</v>
      </c>
    </row>
    <row r="70" spans="1:21" x14ac:dyDescent="0.3">
      <c r="A70" s="2"/>
      <c r="B70" s="2"/>
      <c r="C70" s="2"/>
      <c r="D70" s="2"/>
      <c r="E70" s="2"/>
      <c r="F70" s="2"/>
      <c r="G70" s="2"/>
      <c r="H70" s="2"/>
      <c r="I70" s="2"/>
      <c r="J70" s="4"/>
      <c r="K70" s="2"/>
      <c r="L70" s="2"/>
      <c r="M70" s="2"/>
      <c r="N70" s="2"/>
      <c r="O70" s="2"/>
      <c r="P70" s="2"/>
      <c r="Q70" s="2"/>
      <c r="R70" s="2"/>
      <c r="S70" s="2"/>
      <c r="U70">
        <f>HedgeBedarf!C65+'HedgeBedarf+01'!C65</f>
        <v>-3.3272340257723312</v>
      </c>
    </row>
    <row r="71" spans="1:21" x14ac:dyDescent="0.3">
      <c r="A71" s="2"/>
      <c r="B71" s="2"/>
      <c r="C71" s="2"/>
      <c r="D71" s="2"/>
      <c r="E71" s="2"/>
      <c r="F71" s="2"/>
      <c r="G71" s="2"/>
      <c r="H71" s="2"/>
      <c r="I71" s="2"/>
      <c r="J71" s="4"/>
      <c r="K71" s="2"/>
      <c r="L71" s="2"/>
      <c r="M71" s="2"/>
      <c r="N71" s="2"/>
      <c r="O71" s="2"/>
      <c r="P71" s="2"/>
      <c r="Q71" s="2"/>
      <c r="R71" s="2"/>
      <c r="S71" s="2"/>
      <c r="U71">
        <f>HedgeBedarf!C66+'HedgeBedarf+01'!C66</f>
        <v>-3.2617716500703424</v>
      </c>
    </row>
    <row r="72" spans="1:21" x14ac:dyDescent="0.3">
      <c r="A72" s="2"/>
      <c r="B72" s="2"/>
      <c r="C72" s="2"/>
      <c r="D72" s="2"/>
      <c r="E72" s="2"/>
      <c r="F72" s="2"/>
      <c r="G72" s="2"/>
      <c r="H72" s="2"/>
      <c r="I72" s="2"/>
      <c r="J72" s="4"/>
      <c r="K72" s="2"/>
      <c r="L72" s="2"/>
      <c r="M72" s="2"/>
      <c r="N72" s="2"/>
      <c r="O72" s="2"/>
      <c r="P72" s="2"/>
      <c r="Q72" s="2"/>
      <c r="R72" s="2"/>
      <c r="S72" s="2"/>
      <c r="U72">
        <f>HedgeBedarf!C67+'HedgeBedarf+01'!C67</f>
        <v>-3.1939984011223199</v>
      </c>
    </row>
    <row r="73" spans="1:21" x14ac:dyDescent="0.3">
      <c r="A73" s="2"/>
      <c r="B73" s="2"/>
      <c r="C73" s="2"/>
      <c r="D73" s="2"/>
      <c r="E73" s="2"/>
      <c r="F73" s="2"/>
      <c r="G73" s="2"/>
      <c r="H73" s="2"/>
      <c r="I73" s="2"/>
      <c r="J73" s="4"/>
      <c r="K73" s="2"/>
      <c r="L73" s="2"/>
      <c r="M73" s="2"/>
      <c r="N73" s="2"/>
      <c r="O73" s="2"/>
      <c r="P73" s="2"/>
      <c r="Q73" s="2"/>
      <c r="R73" s="2"/>
      <c r="S73" s="2"/>
      <c r="U73">
        <f>HedgeBedarf!C68+'HedgeBedarf+01'!C68</f>
        <v>-3.1239538836168759</v>
      </c>
    </row>
    <row r="74" spans="1:21" x14ac:dyDescent="0.3">
      <c r="A74" s="2"/>
      <c r="B74" s="2"/>
      <c r="C74" s="2"/>
      <c r="D74" s="2"/>
      <c r="E74" s="2"/>
      <c r="F74" s="2"/>
      <c r="G74" s="2"/>
      <c r="H74" s="2"/>
      <c r="I74" s="2"/>
      <c r="J74" s="4"/>
      <c r="K74" s="2"/>
      <c r="L74" s="2"/>
      <c r="M74" s="2"/>
      <c r="N74" s="2"/>
      <c r="O74" s="2"/>
      <c r="P74" s="2"/>
      <c r="Q74" s="2"/>
      <c r="R74" s="2"/>
      <c r="S74" s="2"/>
      <c r="U74">
        <f>HedgeBedarf!C69+'HedgeBedarf+01'!C69</f>
        <v>-3.051679917402037</v>
      </c>
    </row>
    <row r="75" spans="1:21" x14ac:dyDescent="0.3">
      <c r="A75" s="2"/>
      <c r="B75" s="2"/>
      <c r="C75" s="2"/>
      <c r="D75" s="2"/>
      <c r="E75" s="2"/>
      <c r="F75" s="2"/>
      <c r="G75" s="2"/>
      <c r="H75" s="2"/>
      <c r="I75" s="2"/>
      <c r="J75" s="4"/>
      <c r="K75" s="2"/>
      <c r="L75" s="2"/>
      <c r="M75" s="2"/>
      <c r="N75" s="2"/>
      <c r="O75" s="2"/>
      <c r="P75" s="2"/>
      <c r="Q75" s="2"/>
      <c r="R75" s="2"/>
      <c r="S75" s="2"/>
      <c r="U75">
        <f>HedgeBedarf!C70+'HedgeBedarf+01'!C70</f>
        <v>-2.9772204900325527</v>
      </c>
    </row>
    <row r="76" spans="1:21" x14ac:dyDescent="0.3">
      <c r="A76" s="2"/>
      <c r="B76" s="2"/>
      <c r="C76" s="2"/>
      <c r="D76" s="2"/>
      <c r="E76" s="2"/>
      <c r="F76" s="2"/>
      <c r="G76" s="2"/>
      <c r="H76" s="2"/>
      <c r="I76" s="2"/>
      <c r="J76" s="3"/>
      <c r="K76" s="2"/>
      <c r="L76" s="2"/>
      <c r="M76" s="2"/>
      <c r="N76" s="2"/>
      <c r="O76" s="2"/>
      <c r="P76" s="2"/>
      <c r="Q76" s="2"/>
      <c r="R76" s="2"/>
      <c r="S76" s="2"/>
      <c r="U76">
        <f>HedgeBedarf!C71+'HedgeBedarf+01'!C71</f>
        <v>-2.9006217058832351</v>
      </c>
    </row>
    <row r="77" spans="1:21" x14ac:dyDescent="0.3">
      <c r="A77" s="2"/>
      <c r="B77" s="2"/>
      <c r="C77" s="2"/>
      <c r="D77" s="2"/>
      <c r="E77" s="2"/>
      <c r="F77" s="2"/>
      <c r="G77" s="2"/>
      <c r="H77" s="2"/>
      <c r="I77" s="2"/>
      <c r="J77" s="4"/>
      <c r="K77" s="2"/>
      <c r="L77" s="2"/>
      <c r="M77" s="2"/>
      <c r="N77" s="2"/>
      <c r="O77" s="2"/>
      <c r="P77" s="2"/>
      <c r="Q77" s="2"/>
      <c r="R77" s="2"/>
      <c r="S77" s="2"/>
      <c r="U77">
        <f>HedgeBedarf!C72+'HedgeBedarf+01'!C72</f>
        <v>-2.8219317317295078</v>
      </c>
    </row>
    <row r="78" spans="1:21" x14ac:dyDescent="0.3">
      <c r="A78" s="2"/>
      <c r="B78" s="2"/>
      <c r="C78" s="2"/>
      <c r="D78" s="2"/>
      <c r="E78" s="2"/>
      <c r="F78" s="2"/>
      <c r="G78" s="2"/>
      <c r="H78" s="2"/>
      <c r="I78" s="2"/>
      <c r="J78" s="3"/>
      <c r="K78" s="2"/>
      <c r="L78" s="2"/>
      <c r="M78" s="2"/>
      <c r="N78" s="2"/>
      <c r="O78" s="2"/>
      <c r="P78" s="2"/>
      <c r="Q78" s="2"/>
      <c r="R78" s="2"/>
      <c r="S78" s="2"/>
      <c r="U78">
        <f>HedgeBedarf!C73+'HedgeBedarf+01'!C73</f>
        <v>-2.7412007386980188</v>
      </c>
    </row>
    <row r="79" spans="1:21" x14ac:dyDescent="0.3">
      <c r="A79" s="2"/>
      <c r="B79" s="2"/>
      <c r="C79" s="2"/>
      <c r="D79" s="2"/>
      <c r="E79" s="2"/>
      <c r="F79" s="2"/>
      <c r="G79" s="2"/>
      <c r="H79" s="2"/>
      <c r="I79" s="2"/>
      <c r="J79" s="4"/>
      <c r="K79" s="2"/>
      <c r="L79" s="2"/>
      <c r="M79" s="2"/>
      <c r="N79" s="2"/>
      <c r="O79" s="2"/>
      <c r="P79" s="2"/>
      <c r="Q79" s="2"/>
      <c r="R79" s="2"/>
      <c r="S79" s="2"/>
      <c r="U79">
        <f>HedgeBedarf!C74+'HedgeBedarf+01'!C74</f>
        <v>-2.6584808404935512</v>
      </c>
    </row>
    <row r="80" spans="1:21" x14ac:dyDescent="0.3">
      <c r="A80" s="2"/>
      <c r="B80" s="2"/>
      <c r="C80" s="2"/>
      <c r="D80" s="2"/>
      <c r="E80" s="2"/>
      <c r="F80" s="2"/>
      <c r="G80" s="2"/>
      <c r="H80" s="2"/>
      <c r="I80" s="2"/>
      <c r="J80" s="4"/>
      <c r="K80" s="2"/>
      <c r="L80" s="2"/>
      <c r="M80" s="2"/>
      <c r="N80" s="2"/>
      <c r="O80" s="2"/>
      <c r="P80" s="2"/>
      <c r="Q80" s="2"/>
      <c r="R80" s="2"/>
      <c r="S80" s="2"/>
      <c r="U80">
        <f>HedgeBedarf!C75+'HedgeBedarf+01'!C75</f>
        <v>-2.5738260278127942</v>
      </c>
    </row>
    <row r="81" spans="1:21" x14ac:dyDescent="0.3">
      <c r="A81" s="2"/>
      <c r="B81" s="2"/>
      <c r="C81" s="2"/>
      <c r="D81" s="2"/>
      <c r="E81" s="2"/>
      <c r="F81" s="2"/>
      <c r="G81" s="2"/>
      <c r="H81" s="2"/>
      <c r="I81" s="2"/>
      <c r="J81" s="4"/>
      <c r="K81" s="2"/>
      <c r="L81" s="2"/>
      <c r="M81" s="2"/>
      <c r="N81" s="2"/>
      <c r="O81" s="2"/>
      <c r="P81" s="2"/>
      <c r="Q81" s="2"/>
      <c r="R81" s="2"/>
      <c r="S81" s="2"/>
      <c r="U81">
        <f>HedgeBedarf!C76+'HedgeBedarf+01'!C76</f>
        <v>-2.4872920988617992</v>
      </c>
    </row>
    <row r="82" spans="1:21" x14ac:dyDescent="0.3">
      <c r="A82" s="2"/>
      <c r="B82" s="2"/>
      <c r="C82" s="2"/>
      <c r="D82" s="2"/>
      <c r="E82" s="2"/>
      <c r="F82" s="2"/>
      <c r="G82" s="2"/>
      <c r="H82" s="2"/>
      <c r="I82" s="2"/>
      <c r="J82" s="4"/>
      <c r="K82" s="2"/>
      <c r="L82" s="2"/>
      <c r="M82" s="2"/>
      <c r="N82" s="2"/>
      <c r="O82" s="2"/>
      <c r="P82" s="2"/>
      <c r="Q82" s="2"/>
      <c r="R82" s="2"/>
      <c r="S82" s="2"/>
      <c r="U82">
        <f>HedgeBedarf!C77+'HedgeBedarf+01'!C77</f>
        <v>-2.3989365859012799</v>
      </c>
    </row>
    <row r="83" spans="1:21" x14ac:dyDescent="0.3">
      <c r="A83" s="2"/>
      <c r="B83" s="2"/>
      <c r="C83" s="2"/>
      <c r="D83" s="2"/>
      <c r="E83" s="2"/>
      <c r="F83" s="2"/>
      <c r="G83" s="2"/>
      <c r="H83" s="2"/>
      <c r="I83" s="2"/>
      <c r="J83" s="4"/>
      <c r="K83" s="2"/>
      <c r="L83" s="2"/>
      <c r="M83" s="2"/>
      <c r="N83" s="2"/>
      <c r="O83" s="2"/>
      <c r="P83" s="2"/>
      <c r="Q83" s="2"/>
      <c r="R83" s="2"/>
      <c r="S83" s="2"/>
      <c r="U83">
        <f>HedgeBedarf!C78+'HedgeBedarf+01'!C78</f>
        <v>-2.3088186777529631</v>
      </c>
    </row>
    <row r="84" spans="1:21" x14ac:dyDescent="0.3">
      <c r="A84" s="2"/>
      <c r="B84" s="2"/>
      <c r="C84" s="2"/>
      <c r="D84" s="2"/>
      <c r="E84" s="2"/>
      <c r="F84" s="2"/>
      <c r="G84" s="2"/>
      <c r="H84" s="2"/>
      <c r="I84" s="2"/>
      <c r="J84" s="4"/>
      <c r="K84" s="2"/>
      <c r="L84" s="2"/>
      <c r="M84" s="2"/>
      <c r="N84" s="2"/>
      <c r="O84" s="2"/>
      <c r="P84" s="2"/>
      <c r="Q84" s="2"/>
      <c r="R84" s="2"/>
      <c r="S84" s="2"/>
      <c r="U84">
        <f>HedgeBedarf!C79+'HedgeBedarf+01'!C79</f>
        <v>-2.2169991382106207</v>
      </c>
    </row>
    <row r="85" spans="1:21" x14ac:dyDescent="0.3">
      <c r="A85" s="2"/>
      <c r="B85" s="2"/>
      <c r="C85" s="2"/>
      <c r="D85" s="2"/>
      <c r="E85" s="2"/>
      <c r="F85" s="2"/>
      <c r="G85" s="2"/>
      <c r="H85" s="2"/>
      <c r="I85" s="2"/>
      <c r="J85" s="4"/>
      <c r="K85" s="2"/>
      <c r="L85" s="2"/>
      <c r="M85" s="2"/>
      <c r="N85" s="2"/>
      <c r="O85" s="2"/>
      <c r="P85" s="2"/>
      <c r="Q85" s="2"/>
      <c r="R85" s="2"/>
      <c r="S85" s="2"/>
      <c r="U85">
        <f>HedgeBedarf!C80+'HedgeBedarf+01'!C80</f>
        <v>-2.123540220311444</v>
      </c>
    </row>
    <row r="86" spans="1:21" x14ac:dyDescent="0.3">
      <c r="A86" s="2"/>
      <c r="B86" s="2"/>
      <c r="C86" s="2"/>
      <c r="D86" s="2"/>
      <c r="E86" s="2"/>
      <c r="F86" s="2"/>
      <c r="G86" s="2"/>
      <c r="H86" s="2"/>
      <c r="I86" s="2"/>
      <c r="J86" s="4"/>
      <c r="K86" s="2"/>
      <c r="L86" s="2"/>
      <c r="M86" s="2"/>
      <c r="N86" s="2"/>
      <c r="O86" s="2"/>
      <c r="P86" s="2"/>
      <c r="Q86" s="2"/>
      <c r="R86" s="2"/>
      <c r="S86" s="2"/>
      <c r="U86">
        <f>HedgeBedarf!C81+'HedgeBedarf+01'!C81</f>
        <v>-2.028505576436856</v>
      </c>
    </row>
    <row r="87" spans="1:21" x14ac:dyDescent="0.3">
      <c r="A87" s="2"/>
      <c r="B87" s="2"/>
      <c r="C87" s="2"/>
      <c r="D87" s="2"/>
      <c r="E87" s="2"/>
      <c r="F87" s="2"/>
      <c r="G87" s="2"/>
      <c r="H87" s="2"/>
      <c r="I87" s="2"/>
      <c r="J87" s="4"/>
      <c r="K87" s="2"/>
      <c r="L87" s="2"/>
      <c r="M87" s="2"/>
      <c r="N87" s="2"/>
      <c r="O87" s="2"/>
      <c r="P87" s="2"/>
      <c r="Q87" s="2"/>
      <c r="R87" s="2"/>
      <c r="S87" s="2"/>
      <c r="U87">
        <f>HedgeBedarf!C82+'HedgeBedarf+01'!C82</f>
        <v>-1.9319601642268649</v>
      </c>
    </row>
    <row r="88" spans="1:21" x14ac:dyDescent="0.3">
      <c r="A88" s="2"/>
      <c r="B88" s="2"/>
      <c r="C88" s="2"/>
      <c r="D88" s="2"/>
      <c r="E88" s="2"/>
      <c r="F88" s="2"/>
      <c r="G88" s="2"/>
      <c r="H88" s="2"/>
      <c r="I88" s="2"/>
      <c r="J88" s="4"/>
      <c r="K88" s="2"/>
      <c r="L88" s="2"/>
      <c r="M88" s="2"/>
      <c r="N88" s="2"/>
      <c r="O88" s="2"/>
      <c r="P88" s="2"/>
      <c r="Q88" s="2"/>
      <c r="R88" s="2"/>
      <c r="S88" s="2"/>
      <c r="U88">
        <f>HedgeBedarf!C83+'HedgeBedarf+01'!C83</f>
        <v>-1.8339701483085482</v>
      </c>
    </row>
    <row r="89" spans="1:21" x14ac:dyDescent="0.3">
      <c r="A89" s="2"/>
      <c r="B89" s="2"/>
      <c r="C89" s="2"/>
      <c r="D89" s="2"/>
      <c r="E89" s="2"/>
      <c r="F89" s="2"/>
      <c r="G89" s="2"/>
      <c r="H89" s="2"/>
      <c r="I89" s="2"/>
      <c r="J89" s="4"/>
      <c r="K89" s="2"/>
      <c r="L89" s="2"/>
      <c r="M89" s="2"/>
      <c r="N89" s="2"/>
      <c r="O89" s="2"/>
      <c r="P89" s="2"/>
      <c r="Q89" s="2"/>
      <c r="R89" s="2"/>
      <c r="S89" s="2"/>
      <c r="U89">
        <f>HedgeBedarf!C84+'HedgeBedarf+01'!C84</f>
        <v>-1.7346027978572669</v>
      </c>
    </row>
    <row r="90" spans="1:21" x14ac:dyDescent="0.3">
      <c r="A90" s="2"/>
      <c r="B90" s="2"/>
      <c r="C90" s="2"/>
      <c r="D90" s="2"/>
      <c r="E90" s="2"/>
      <c r="F90" s="2"/>
      <c r="G90" s="2"/>
      <c r="H90" s="2"/>
      <c r="I90" s="2"/>
      <c r="J90" s="3"/>
      <c r="K90" s="2"/>
      <c r="L90" s="2"/>
      <c r="M90" s="2"/>
      <c r="N90" s="2"/>
      <c r="O90" s="2"/>
      <c r="P90" s="2"/>
      <c r="Q90" s="2"/>
      <c r="R90" s="2"/>
      <c r="S90" s="2"/>
      <c r="U90">
        <f>HedgeBedarf!C85+'HedgeBedarf+01'!C85</f>
        <v>-1.6339263800284962</v>
      </c>
    </row>
    <row r="91" spans="1:21" x14ac:dyDescent="0.3">
      <c r="A91" s="2"/>
      <c r="B91" s="2"/>
      <c r="C91" s="2"/>
      <c r="D91" s="2"/>
      <c r="E91" s="2"/>
      <c r="F91" s="2"/>
      <c r="G91" s="2"/>
      <c r="H91" s="2"/>
      <c r="I91" s="2"/>
      <c r="J91" s="4"/>
      <c r="K91" s="2"/>
      <c r="L91" s="2"/>
      <c r="M91" s="2"/>
      <c r="N91" s="2"/>
      <c r="O91" s="2"/>
      <c r="P91" s="2"/>
      <c r="Q91" s="2"/>
      <c r="R91" s="2"/>
      <c r="S91" s="2"/>
      <c r="U91">
        <f>HedgeBedarf!C86+'HedgeBedarf+01'!C86</f>
        <v>-1.53201004931933</v>
      </c>
    </row>
    <row r="92" spans="1:21" x14ac:dyDescent="0.3">
      <c r="A92" s="2"/>
      <c r="B92" s="2"/>
      <c r="C92" s="2"/>
      <c r="D92" s="2"/>
      <c r="E92" s="2"/>
      <c r="F92" s="2"/>
      <c r="G92" s="2"/>
      <c r="H92" s="2"/>
      <c r="I92" s="2"/>
      <c r="J92" s="3"/>
      <c r="K92" s="2"/>
      <c r="L92" s="2"/>
      <c r="M92" s="2"/>
      <c r="N92" s="2"/>
      <c r="O92" s="2"/>
      <c r="P92" s="2"/>
      <c r="Q92" s="2"/>
      <c r="R92" s="2"/>
      <c r="S92" s="2"/>
      <c r="U92">
        <f>HedgeBedarf!C87+'HedgeBedarf+01'!C87</f>
        <v>-1.4289237329406002</v>
      </c>
    </row>
    <row r="93" spans="1:21" x14ac:dyDescent="0.3">
      <c r="A93" s="2"/>
      <c r="B93" s="2"/>
      <c r="C93" s="2"/>
      <c r="D93" s="2"/>
      <c r="E93" s="2"/>
      <c r="F93" s="2"/>
      <c r="G93" s="2"/>
      <c r="H93" s="2"/>
      <c r="I93" s="2"/>
      <c r="J93" s="4"/>
      <c r="K93" s="2"/>
      <c r="L93" s="2"/>
      <c r="M93" s="2"/>
      <c r="N93" s="2"/>
      <c r="O93" s="2"/>
      <c r="P93" s="2"/>
      <c r="Q93" s="2"/>
      <c r="R93" s="2"/>
      <c r="S93" s="2"/>
      <c r="U93">
        <f>HedgeBedarf!C88+'HedgeBedarf+01'!C88</f>
        <v>-1.3247380123045887</v>
      </c>
    </row>
    <row r="94" spans="1:21" x14ac:dyDescent="0.3">
      <c r="A94" s="2"/>
      <c r="B94" s="2"/>
      <c r="C94" s="2"/>
      <c r="D94" s="2"/>
      <c r="E94" s="2"/>
      <c r="F94" s="2"/>
      <c r="G94" s="2"/>
      <c r="H94" s="2"/>
      <c r="I94" s="2"/>
      <c r="J94" s="4"/>
      <c r="K94" s="2"/>
      <c r="L94" s="2"/>
      <c r="M94" s="2"/>
      <c r="N94" s="2"/>
      <c r="O94" s="2"/>
      <c r="P94" s="2"/>
      <c r="Q94" s="2"/>
      <c r="R94" s="2"/>
      <c r="S94" s="2"/>
      <c r="U94">
        <f>HedgeBedarf!C89+'HedgeBedarf+01'!C89</f>
        <v>-1.2195240007579382</v>
      </c>
    </row>
    <row r="95" spans="1:21" x14ac:dyDescent="0.3">
      <c r="A95" s="2"/>
      <c r="B95" s="2"/>
      <c r="C95" s="2"/>
      <c r="D95" s="2"/>
      <c r="E95" s="2"/>
      <c r="F95" s="2"/>
      <c r="G95" s="2"/>
      <c r="H95" s="2"/>
      <c r="I95" s="2"/>
      <c r="J95" s="4"/>
      <c r="K95" s="2"/>
      <c r="L95" s="2"/>
      <c r="M95" s="2"/>
      <c r="N95" s="2"/>
      <c r="O95" s="2"/>
      <c r="P95" s="2"/>
      <c r="Q95" s="2"/>
      <c r="R95" s="2"/>
      <c r="S95" s="2"/>
      <c r="U95">
        <f>HedgeBedarf!C90+'HedgeBedarf+01'!C90</f>
        <v>-1.1133532177158803</v>
      </c>
    </row>
    <row r="96" spans="1:21" x14ac:dyDescent="0.3">
      <c r="A96" s="2"/>
      <c r="B96" s="2"/>
      <c r="C96" s="2"/>
      <c r="D96" s="2"/>
      <c r="E96" s="2"/>
      <c r="F96" s="2"/>
      <c r="G96" s="2"/>
      <c r="H96" s="2"/>
      <c r="I96" s="2"/>
      <c r="J96" s="3"/>
      <c r="K96" s="2"/>
      <c r="L96" s="2"/>
      <c r="M96" s="2"/>
      <c r="N96" s="2"/>
      <c r="O96" s="2"/>
      <c r="P96" s="2"/>
      <c r="Q96" s="2"/>
      <c r="R96" s="2"/>
      <c r="S96" s="2"/>
      <c r="U96">
        <f>HedgeBedarf!C91+'HedgeBedarf+01'!C91</f>
        <v>-1.0062974593809897</v>
      </c>
    </row>
    <row r="97" spans="1:21" x14ac:dyDescent="0.3">
      <c r="A97" s="2"/>
      <c r="B97" s="2"/>
      <c r="C97" s="2"/>
      <c r="D97" s="2"/>
      <c r="E97" s="2"/>
      <c r="F97" s="2"/>
      <c r="G97" s="2"/>
      <c r="H97" s="2"/>
      <c r="I97" s="2"/>
      <c r="J97" s="3"/>
      <c r="K97" s="2"/>
      <c r="L97" s="2"/>
      <c r="M97" s="2"/>
      <c r="N97" s="2"/>
      <c r="O97" s="2"/>
      <c r="P97" s="2"/>
      <c r="Q97" s="2"/>
      <c r="R97" s="2"/>
      <c r="S97" s="2"/>
      <c r="U97">
        <f>HedgeBedarf!C92+'HedgeBedarf+01'!C92</f>
        <v>-0.8984286662585631</v>
      </c>
    </row>
    <row r="98" spans="1:21" x14ac:dyDescent="0.3">
      <c r="A98" s="2"/>
      <c r="B98" s="2"/>
      <c r="C98" s="2"/>
      <c r="D98" s="2"/>
      <c r="E98" s="2"/>
      <c r="F98" s="2"/>
      <c r="G98" s="2"/>
      <c r="H98" s="2"/>
      <c r="I98" s="2"/>
      <c r="J98" s="4"/>
      <c r="K98" s="2"/>
      <c r="L98" s="2"/>
      <c r="M98" s="2"/>
      <c r="N98" s="2"/>
      <c r="O98" s="2"/>
      <c r="P98" s="2"/>
      <c r="Q98" s="2"/>
      <c r="R98" s="2"/>
      <c r="S98" s="2"/>
      <c r="U98">
        <f>HedgeBedarf!C93+'HedgeBedarf+01'!C93</f>
        <v>-0.78981878770993919</v>
      </c>
    </row>
    <row r="99" spans="1:21" x14ac:dyDescent="0.3">
      <c r="A99" s="2"/>
      <c r="B99" s="2"/>
      <c r="C99" s="2"/>
      <c r="D99" s="2"/>
      <c r="E99" s="2"/>
      <c r="F99" s="2"/>
      <c r="G99" s="2"/>
      <c r="H99" s="2"/>
      <c r="I99" s="2"/>
      <c r="J99" s="2"/>
      <c r="K99" s="2"/>
      <c r="L99" s="2"/>
      <c r="M99" s="2"/>
      <c r="N99" s="2"/>
      <c r="O99" s="2"/>
      <c r="P99" s="2"/>
      <c r="Q99" s="2"/>
      <c r="R99" s="2"/>
      <c r="S99" s="2"/>
      <c r="U99">
        <f>HedgeBedarf!C94+'HedgeBedarf+01'!C94</f>
        <v>-0.68053964381578225</v>
      </c>
    </row>
    <row r="100" spans="1:21" x14ac:dyDescent="0.3">
      <c r="A100" s="2"/>
      <c r="B100" s="2"/>
      <c r="C100" s="2"/>
      <c r="D100" s="2"/>
      <c r="E100" s="2"/>
      <c r="F100" s="2"/>
      <c r="G100" s="2"/>
      <c r="H100" s="2"/>
      <c r="I100" s="2"/>
      <c r="J100" s="2"/>
      <c r="K100" s="2"/>
      <c r="L100" s="2"/>
      <c r="M100" s="2"/>
      <c r="N100" s="2"/>
      <c r="O100" s="2"/>
      <c r="P100" s="2"/>
      <c r="Q100" s="2"/>
      <c r="R100" s="2"/>
      <c r="S100" s="2"/>
      <c r="U100">
        <f>HedgeBedarf!C95+'HedgeBedarf+01'!C95</f>
        <v>-0.5706627848525383</v>
      </c>
    </row>
    <row r="101" spans="1:21" x14ac:dyDescent="0.3">
      <c r="U101">
        <f>HedgeBedarf!C96+'HedgeBedarf+01'!C96</f>
        <v>-0.46025934871732799</v>
      </c>
    </row>
    <row r="102" spans="1:21" x14ac:dyDescent="0.3">
      <c r="U102">
        <f>HedgeBedarf!C97+'HedgeBedarf+01'!C97</f>
        <v>-0.34939991666897324</v>
      </c>
    </row>
    <row r="103" spans="1:21" x14ac:dyDescent="0.3">
      <c r="U103">
        <f>HedgeBedarf!C98+'HedgeBedarf+01'!C98</f>
        <v>-0.23815436778596377</v>
      </c>
    </row>
    <row r="104" spans="1:21" x14ac:dyDescent="0.3">
      <c r="U104">
        <f>HedgeBedarf!C99+'HedgeBedarf+01'!C99</f>
        <v>-0.12659173257502404</v>
      </c>
    </row>
    <row r="105" spans="1:21" x14ac:dyDescent="0.3">
      <c r="U105">
        <f>HedgeBedarf!C100+'HedgeBedarf+01'!C100</f>
        <v>-1.4780046197538442E-2</v>
      </c>
    </row>
    <row r="106" spans="1:21" x14ac:dyDescent="0.3">
      <c r="U106">
        <f>HedgeBedarf!C101+'HedgeBedarf+01'!C101</f>
        <v>9.7213798186339059E-2</v>
      </c>
    </row>
    <row r="107" spans="1:21" x14ac:dyDescent="0.3">
      <c r="U107">
        <f>HedgeBedarf!C102+'HedgeBedarf+01'!C102</f>
        <v>0.20932419542304992</v>
      </c>
    </row>
    <row r="108" spans="1:21" x14ac:dyDescent="0.3">
      <c r="U108">
        <f>HedgeBedarf!C103+'HedgeBedarf+01'!C103</f>
        <v>0.32148697315595487</v>
      </c>
    </row>
    <row r="109" spans="1:21" x14ac:dyDescent="0.3">
      <c r="U109">
        <f>HedgeBedarf!C104+'HedgeBedarf+01'!C104</f>
        <v>0.43363953480468437</v>
      </c>
    </row>
    <row r="110" spans="1:21" x14ac:dyDescent="0.3">
      <c r="U110">
        <f>HedgeBedarf!C105+'HedgeBedarf+01'!C105</f>
        <v>0.54572100010792646</v>
      </c>
    </row>
    <row r="111" spans="1:21" x14ac:dyDescent="0.3">
      <c r="U111">
        <f>HedgeBedarf!C106+'HedgeBedarf+01'!C106</f>
        <v>0.65767234257528984</v>
      </c>
    </row>
    <row r="112" spans="1:21" x14ac:dyDescent="0.3">
      <c r="U112">
        <f>HedgeBedarf!C107+'HedgeBedarf+01'!C107</f>
        <v>0.76943652316734579</v>
      </c>
    </row>
    <row r="113" spans="21:21" x14ac:dyDescent="0.3">
      <c r="U113">
        <f>HedgeBedarf!C108+'HedgeBedarf+01'!C108</f>
        <v>0.88095861949800702</v>
      </c>
    </row>
    <row r="114" spans="21:21" x14ac:dyDescent="0.3">
      <c r="U114">
        <f>HedgeBedarf!C109+'HedgeBedarf+01'!C109</f>
        <v>0.99218594983139474</v>
      </c>
    </row>
    <row r="115" spans="21:21" x14ac:dyDescent="0.3">
      <c r="U115">
        <f>HedgeBedarf!C110+'HedgeBedarf+01'!C110</f>
        <v>1.1030681911255007</v>
      </c>
    </row>
    <row r="116" spans="21:21" x14ac:dyDescent="0.3">
      <c r="U116">
        <f>HedgeBedarf!C111+'HedgeBedarf+01'!C111</f>
        <v>1.2135574903586961</v>
      </c>
    </row>
    <row r="117" spans="21:21" x14ac:dyDescent="0.3">
      <c r="U117">
        <f>HedgeBedarf!C112+'HedgeBedarf+01'!C112</f>
        <v>1.3236085683619785</v>
      </c>
    </row>
    <row r="118" spans="21:21" x14ac:dyDescent="0.3">
      <c r="U118">
        <f>HedgeBedarf!C113+'HedgeBedarf+01'!C113</f>
        <v>1.4331788153707341</v>
      </c>
    </row>
    <row r="119" spans="21:21" x14ac:dyDescent="0.3">
      <c r="U119">
        <f>HedgeBedarf!C114+'HedgeBedarf+01'!C114</f>
        <v>1.5422283775046899</v>
      </c>
    </row>
    <row r="120" spans="21:21" x14ac:dyDescent="0.3">
      <c r="U120">
        <f>HedgeBedarf!C115+'HedgeBedarf+01'!C115</f>
        <v>1.6507202333842805</v>
      </c>
    </row>
    <row r="121" spans="21:21" x14ac:dyDescent="0.3">
      <c r="U121">
        <f>HedgeBedarf!C116+'HedgeBedarf+01'!C116</f>
        <v>1.7586202600959899</v>
      </c>
    </row>
    <row r="122" spans="21:21" x14ac:dyDescent="0.3">
      <c r="U122">
        <f>HedgeBedarf!C117+'HedgeBedarf+01'!C117</f>
        <v>1.8658972877289297</v>
      </c>
    </row>
    <row r="123" spans="21:21" x14ac:dyDescent="0.3">
      <c r="U123">
        <f>HedgeBedarf!C118+'HedgeBedarf+01'!C118</f>
        <v>1.9725231417200999</v>
      </c>
    </row>
    <row r="124" spans="21:21" x14ac:dyDescent="0.3">
      <c r="U124">
        <f>HedgeBedarf!C119+'HedgeBedarf+01'!C119</f>
        <v>2.0784726722668094</v>
      </c>
    </row>
    <row r="125" spans="21:21" x14ac:dyDescent="0.3">
      <c r="U125">
        <f>HedgeBedarf!C120+'HedgeBedarf+01'!C120</f>
        <v>2.1837237700920853</v>
      </c>
    </row>
    <row r="126" spans="21:21" x14ac:dyDescent="0.3">
      <c r="U126">
        <f>HedgeBedarf!C121+'HedgeBedarf+01'!C121</f>
        <v>2.2882573678825802</v>
      </c>
    </row>
    <row r="127" spans="21:21" x14ac:dyDescent="0.3">
      <c r="U127">
        <f>HedgeBedarf!C122+'HedgeBedarf+01'!C122</f>
        <v>2.3920574267588743</v>
      </c>
    </row>
    <row r="128" spans="21:21" x14ac:dyDescent="0.3">
      <c r="U128">
        <f>HedgeBedarf!C123+'HedgeBedarf+01'!C123</f>
        <v>2.4951109071853295</v>
      </c>
    </row>
    <row r="129" spans="21:21" x14ac:dyDescent="0.3">
      <c r="U129">
        <f>HedgeBedarf!C124+'HedgeBedarf+01'!C124</f>
        <v>2.5974077237809436</v>
      </c>
    </row>
    <row r="130" spans="21:21" x14ac:dyDescent="0.3">
      <c r="U130">
        <f>HedgeBedarf!C125+'HedgeBedarf+01'!C125</f>
        <v>2.6989406835540932</v>
      </c>
    </row>
    <row r="131" spans="21:21" x14ac:dyDescent="0.3">
      <c r="U131">
        <f>HedgeBedarf!C126+'HedgeBedarf+01'!C126</f>
        <v>2.7997054071525844</v>
      </c>
    </row>
    <row r="132" spans="21:21" x14ac:dyDescent="0.3">
      <c r="U132">
        <f>HedgeBedarf!C127+'HedgeBedarf+01'!C127</f>
        <v>2.8997002327963268</v>
      </c>
    </row>
    <row r="133" spans="21:21" x14ac:dyDescent="0.3">
      <c r="U133">
        <f>HedgeBedarf!C128+'HedgeBedarf+01'!C128</f>
        <v>2.998926102642705</v>
      </c>
    </row>
    <row r="134" spans="21:21" x14ac:dyDescent="0.3">
      <c r="U134">
        <f>HedgeBedarf!C129+'HedgeBedarf+01'!C129</f>
        <v>3.0973864314246877</v>
      </c>
    </row>
    <row r="135" spans="21:21" x14ac:dyDescent="0.3">
      <c r="U135">
        <f>HedgeBedarf!C130+'HedgeBedarf+01'!C130</f>
        <v>3.1950869572984102</v>
      </c>
    </row>
    <row r="136" spans="21:21" x14ac:dyDescent="0.3">
      <c r="U136">
        <f>HedgeBedarf!C131+'HedgeBedarf+01'!C131</f>
        <v>3.2920355749400492</v>
      </c>
    </row>
    <row r="137" spans="21:21" x14ac:dyDescent="0.3">
      <c r="U137">
        <f>HedgeBedarf!C132+'HedgeBedarf+01'!C132</f>
        <v>3.3882421510411209</v>
      </c>
    </row>
    <row r="138" spans="21:21" x14ac:dyDescent="0.3">
      <c r="U138">
        <f>HedgeBedarf!C133+'HedgeBedarf+01'!C133</f>
        <v>3.483718322466653</v>
      </c>
    </row>
    <row r="139" spans="21:21" x14ac:dyDescent="0.3">
      <c r="U139">
        <f>HedgeBedarf!C134+'HedgeBedarf+01'!C134</f>
        <v>3.5784772774606175</v>
      </c>
    </row>
    <row r="140" spans="21:21" x14ac:dyDescent="0.3">
      <c r="U140">
        <f>HedgeBedarf!C135+'HedgeBedarf+01'!C135</f>
        <v>3.6725335204082299</v>
      </c>
    </row>
    <row r="141" spans="21:21" x14ac:dyDescent="0.3">
      <c r="U141">
        <f>HedgeBedarf!C136+'HedgeBedarf+01'!C136</f>
        <v>3.765902620793526</v>
      </c>
    </row>
    <row r="142" spans="21:21" x14ac:dyDescent="0.3">
      <c r="U142">
        <f>HedgeBedarf!C137+'HedgeBedarf+01'!C137</f>
        <v>3.8586009471227416</v>
      </c>
    </row>
    <row r="143" spans="21:21" x14ac:dyDescent="0.3">
      <c r="U143">
        <f>HedgeBedarf!C138+'HedgeBedarf+01'!C138</f>
        <v>3.9506453867185294</v>
      </c>
    </row>
    <row r="144" spans="21:21" x14ac:dyDescent="0.3">
      <c r="U144">
        <f>HedgeBedarf!C139+'HedgeBedarf+01'!C139</f>
        <v>4.04205305242618</v>
      </c>
    </row>
    <row r="145" spans="21:21" x14ac:dyDescent="0.3">
      <c r="U145">
        <f>HedgeBedarf!C140+'HedgeBedarf+01'!C140</f>
        <v>4.1328409774093426</v>
      </c>
    </row>
    <row r="146" spans="21:21" x14ac:dyDescent="0.3">
      <c r="U146">
        <f>HedgeBedarf!C141+'HedgeBedarf+01'!C141</f>
        <v>4.2230257993487843</v>
      </c>
    </row>
    <row r="147" spans="21:21" x14ac:dyDescent="0.3">
      <c r="U147">
        <f>HedgeBedarf!C142+'HedgeBedarf+01'!C142</f>
        <v>4.3126234354922275</v>
      </c>
    </row>
    <row r="148" spans="21:21" x14ac:dyDescent="0.3">
      <c r="U148">
        <f>HedgeBedarf!C143+'HedgeBedarf+01'!C143</f>
        <v>4.4016487501344983</v>
      </c>
    </row>
    <row r="149" spans="21:21" x14ac:dyDescent="0.3">
      <c r="U149">
        <f>HedgeBedarf!C144+'HedgeBedarf+01'!C144</f>
        <v>4.4901152162350284</v>
      </c>
    </row>
    <row r="150" spans="21:21" x14ac:dyDescent="0.3">
      <c r="U150">
        <f>HedgeBedarf!C145+'HedgeBedarf+01'!C145</f>
        <v>4.5780345730017231</v>
      </c>
    </row>
    <row r="151" spans="21:21" x14ac:dyDescent="0.3">
      <c r="U151">
        <f>HedgeBedarf!C146+'HedgeBedarf+01'!C146</f>
        <v>4.665416481386127</v>
      </c>
    </row>
    <row r="152" spans="21:21" x14ac:dyDescent="0.3">
      <c r="U152">
        <f>HedgeBedarf!C147+'HedgeBedarf+01'!C147</f>
        <v>4.7522681795423409</v>
      </c>
    </row>
    <row r="153" spans="21:21" x14ac:dyDescent="0.3">
      <c r="U153">
        <f>HedgeBedarf!C148+'HedgeBedarf+01'!C148</f>
        <v>4.8385941404008905</v>
      </c>
    </row>
    <row r="154" spans="21:21" x14ac:dyDescent="0.3">
      <c r="U154">
        <f>HedgeBedarf!C149+'HedgeBedarf+01'!C149</f>
        <v>4.9243957335971222</v>
      </c>
    </row>
    <row r="155" spans="21:21" x14ac:dyDescent="0.3">
      <c r="U155">
        <f>HedgeBedarf!C150+'HedgeBedarf+01'!C150</f>
        <v>5.0096708940694992</v>
      </c>
    </row>
    <row r="156" spans="21:21" x14ac:dyDescent="0.3">
      <c r="U156">
        <f>HedgeBedarf!C151+'HedgeBedarf+01'!C151</f>
        <v>5.0944137997071666</v>
      </c>
    </row>
    <row r="157" spans="21:21" x14ac:dyDescent="0.3">
      <c r="U157">
        <f>HedgeBedarf!C152+'HedgeBedarf+01'!C152</f>
        <v>5.1786145604749301</v>
      </c>
    </row>
    <row r="158" spans="21:21" x14ac:dyDescent="0.3">
      <c r="U158">
        <f>HedgeBedarf!C153+'HedgeBedarf+01'!C153</f>
        <v>5.2622589214774962</v>
      </c>
    </row>
    <row r="159" spans="21:21" x14ac:dyDescent="0.3">
      <c r="U159">
        <f>HedgeBedarf!C154+'HedgeBedarf+01'!C154</f>
        <v>5.3453279824421909</v>
      </c>
    </row>
    <row r="160" spans="21:21" x14ac:dyDescent="0.3">
      <c r="U160">
        <f>HedgeBedarf!C155+'HedgeBedarf+01'!C155</f>
        <v>5.4277979360993154</v>
      </c>
    </row>
    <row r="161" spans="21:21" x14ac:dyDescent="0.3">
      <c r="U161">
        <f>HedgeBedarf!C156+'HedgeBedarf+01'!C156</f>
        <v>5.5096398279203465</v>
      </c>
    </row>
    <row r="162" spans="21:21" x14ac:dyDescent="0.3">
      <c r="U162">
        <f>HedgeBedarf!C157+'HedgeBedarf+01'!C157</f>
        <v>5.5908193396370631</v>
      </c>
    </row>
    <row r="163" spans="21:21" x14ac:dyDescent="0.3">
      <c r="U163">
        <f>HedgeBedarf!C158+'HedgeBedarf+01'!C158</f>
        <v>5.6712965989069533</v>
      </c>
    </row>
    <row r="164" spans="21:21" x14ac:dyDescent="0.3">
      <c r="U164">
        <f>HedgeBedarf!C159+'HedgeBedarf+01'!C159</f>
        <v>5.7510260174128103</v>
      </c>
    </row>
    <row r="165" spans="21:21" x14ac:dyDescent="0.3">
      <c r="U165">
        <f>HedgeBedarf!C160+'HedgeBedarf+01'!C160</f>
        <v>5.8299561595862244</v>
      </c>
    </row>
    <row r="166" spans="21:21" x14ac:dyDescent="0.3">
      <c r="U166">
        <f>HedgeBedarf!C161+'HedgeBedarf+01'!C161</f>
        <v>5.9080296440260307</v>
      </c>
    </row>
    <row r="167" spans="21:21" x14ac:dyDescent="0.3">
      <c r="U167">
        <f>HedgeBedarf!C162+'HedgeBedarf+01'!C162</f>
        <v>5.9851830795428418</v>
      </c>
    </row>
    <row r="168" spans="21:21" x14ac:dyDescent="0.3">
      <c r="U168">
        <f>HedgeBedarf!C163+'HedgeBedarf+01'!C163</f>
        <v>6.061347037601184</v>
      </c>
    </row>
    <row r="169" spans="21:21" x14ac:dyDescent="0.3">
      <c r="U169">
        <f>HedgeBedarf!C164+'HedgeBedarf+01'!C164</f>
        <v>6.136446062750605</v>
      </c>
    </row>
    <row r="170" spans="21:21" x14ac:dyDescent="0.3">
      <c r="U170">
        <f>HedgeBedarf!C165+'HedgeBedarf+01'!C165</f>
        <v>6.2103987224373043</v>
      </c>
    </row>
    <row r="171" spans="21:21" x14ac:dyDescent="0.3">
      <c r="U171">
        <f>HedgeBedarf!C166+'HedgeBedarf+01'!C166</f>
        <v>6.2831176973701757</v>
      </c>
    </row>
    <row r="172" spans="21:21" x14ac:dyDescent="0.3">
      <c r="U172">
        <f>HedgeBedarf!C167+'HedgeBedarf+01'!C167</f>
        <v>6.354509913378978</v>
      </c>
    </row>
    <row r="173" spans="21:21" x14ac:dyDescent="0.3">
      <c r="U173">
        <f>HedgeBedarf!C168+'HedgeBedarf+01'!C168</f>
        <v>6.4244767154503961</v>
      </c>
    </row>
    <row r="174" spans="21:21" x14ac:dyDescent="0.3">
      <c r="U174">
        <f>HedgeBedarf!C169+'HedgeBedarf+01'!C169</f>
        <v>6.4929140843606197</v>
      </c>
    </row>
    <row r="175" spans="21:21" x14ac:dyDescent="0.3">
      <c r="U175">
        <f>HedgeBedarf!C170+'HedgeBedarf+01'!C170</f>
        <v>6.5597128960427709</v>
      </c>
    </row>
    <row r="176" spans="21:21" x14ac:dyDescent="0.3">
      <c r="U176">
        <f>HedgeBedarf!C171+'HedgeBedarf+01'!C171</f>
        <v>6.6247592235353903</v>
      </c>
    </row>
    <row r="177" spans="21:21" x14ac:dyDescent="0.3">
      <c r="U177">
        <f>HedgeBedarf!C172+'HedgeBedarf+01'!C172</f>
        <v>6.6879346810569782</v>
      </c>
    </row>
    <row r="178" spans="21:21" x14ac:dyDescent="0.3">
      <c r="U178">
        <f>HedgeBedarf!C173+'HedgeBedarf+01'!C173</f>
        <v>6.7491168094430991</v>
      </c>
    </row>
    <row r="179" spans="21:21" x14ac:dyDescent="0.3">
      <c r="U179">
        <f>HedgeBedarf!C174+'HedgeBedarf+01'!C174</f>
        <v>6.8081795018683815</v>
      </c>
    </row>
    <row r="180" spans="21:21" x14ac:dyDescent="0.3">
      <c r="U180">
        <f>HedgeBedarf!C175+'HedgeBedarf+01'!C175</f>
        <v>6.8649934684601428</v>
      </c>
    </row>
    <row r="181" spans="21:21" x14ac:dyDescent="0.3">
      <c r="U181">
        <f>HedgeBedarf!C176+'HedgeBedarf+01'!C176</f>
        <v>6.9194267380939083</v>
      </c>
    </row>
    <row r="182" spans="21:21" x14ac:dyDescent="0.3">
      <c r="U182">
        <f>HedgeBedarf!C177+'HedgeBedarf+01'!C177</f>
        <v>6.9713451953478724</v>
      </c>
    </row>
    <row r="183" spans="21:21" x14ac:dyDescent="0.3">
      <c r="U183">
        <f>HedgeBedarf!C178+'HedgeBedarf+01'!C178</f>
        <v>7.0206131502853397</v>
      </c>
    </row>
    <row r="184" spans="21:21" x14ac:dyDescent="0.3">
      <c r="U184">
        <f>HedgeBedarf!C179+'HedgeBedarf+01'!C179</f>
        <v>7.0670939384349749</v>
      </c>
    </row>
    <row r="185" spans="21:21" x14ac:dyDescent="0.3">
      <c r="U185">
        <f>HedgeBedarf!C180+'HedgeBedarf+01'!C180</f>
        <v>7.1106505480496232</v>
      </c>
    </row>
    <row r="186" spans="21:21" x14ac:dyDescent="0.3">
      <c r="U186">
        <f>HedgeBedarf!C181+'HedgeBedarf+01'!C181</f>
        <v>7.1511462714503748</v>
      </c>
    </row>
    <row r="187" spans="21:21" x14ac:dyDescent="0.3">
      <c r="U187">
        <f>HedgeBedarf!C182+'HedgeBedarf+01'!C182</f>
        <v>7.1884453770046131</v>
      </c>
    </row>
    <row r="188" spans="21:21" x14ac:dyDescent="0.3">
      <c r="U188">
        <f>HedgeBedarf!C183+'HedgeBedarf+01'!C183</f>
        <v>7.2224137980479766</v>
      </c>
    </row>
    <row r="189" spans="21:21" x14ac:dyDescent="0.3">
      <c r="U189">
        <f>HedgeBedarf!C184+'HedgeBedarf+01'!C184</f>
        <v>7.25291983484383</v>
      </c>
    </row>
    <row r="190" spans="21:21" x14ac:dyDescent="0.3">
      <c r="U190">
        <f>HedgeBedarf!C185+'HedgeBedarf+01'!C185</f>
        <v>7.2798348654821927</v>
      </c>
    </row>
    <row r="191" spans="21:21" x14ac:dyDescent="0.3">
      <c r="U191">
        <f>HedgeBedarf!C186+'HedgeBedarf+01'!C186</f>
        <v>7.3030340614540199</v>
      </c>
    </row>
    <row r="192" spans="21:21" x14ac:dyDescent="0.3">
      <c r="U192">
        <f>HedgeBedarf!C187+'HedgeBedarf+01'!C187</f>
        <v>7.3223971035011726</v>
      </c>
    </row>
    <row r="193" spans="21:21" x14ac:dyDescent="0.3">
      <c r="U193">
        <f>HedgeBedarf!C188+'HedgeBedarf+01'!C188</f>
        <v>7.3378088932368168</v>
      </c>
    </row>
    <row r="194" spans="21:21" x14ac:dyDescent="0.3">
      <c r="U194">
        <f>HedgeBedarf!C189+'HedgeBedarf+01'!C189</f>
        <v>7.3491602559578295</v>
      </c>
    </row>
    <row r="195" spans="21:21" x14ac:dyDescent="0.3">
      <c r="U195">
        <f>HedgeBedarf!C190+'HedgeBedarf+01'!C190</f>
        <v>7.3563486300323326</v>
      </c>
    </row>
    <row r="196" spans="21:21" x14ac:dyDescent="0.3">
      <c r="U196">
        <f>HedgeBedarf!C191+'HedgeBedarf+01'!C191</f>
        <v>7.3592787382416898</v>
      </c>
    </row>
    <row r="197" spans="21:21" x14ac:dyDescent="0.3">
      <c r="U197">
        <f>HedgeBedarf!C192+'HedgeBedarf+01'!C192</f>
        <v>7.3578632364883223</v>
      </c>
    </row>
    <row r="198" spans="21:21" x14ac:dyDescent="0.3">
      <c r="U198">
        <f>HedgeBedarf!C193+'HedgeBedarf+01'!C193</f>
        <v>7.3520233353496334</v>
      </c>
    </row>
    <row r="199" spans="21:21" x14ac:dyDescent="0.3">
      <c r="U199">
        <f>HedgeBedarf!C194+'HedgeBedarf+01'!C194</f>
        <v>7.3416893900640394</v>
      </c>
    </row>
    <row r="200" spans="21:21" x14ac:dyDescent="0.3">
      <c r="U200">
        <f>HedgeBedarf!C195+'HedgeBedarf+01'!C195</f>
        <v>7.326801454676402</v>
      </c>
    </row>
    <row r="201" spans="21:21" x14ac:dyDescent="0.3">
      <c r="U201">
        <f>HedgeBedarf!C196+'HedgeBedarf+01'!C196</f>
        <v>7.3073097962487816</v>
      </c>
    </row>
    <row r="202" spans="21:21" x14ac:dyDescent="0.3">
      <c r="U202">
        <f>HedgeBedarf!C197+'HedgeBedarf+01'!C197</f>
        <v>7.2831753652553042</v>
      </c>
    </row>
    <row r="203" spans="21:21" x14ac:dyDescent="0.3">
      <c r="U203">
        <f>HedgeBedarf!C198+'HedgeBedarf+01'!C198</f>
        <v>7.2543702185267795</v>
      </c>
    </row>
    <row r="204" spans="21:21" x14ac:dyDescent="0.3">
      <c r="U204">
        <f>HedgeBedarf!C199+'HedgeBedarf+01'!C199</f>
        <v>7.2208778913904021</v>
      </c>
    </row>
    <row r="205" spans="21:21" x14ac:dyDescent="0.3">
      <c r="U205">
        <f>HedgeBedarf!C200+'HedgeBedarf+01'!C200</f>
        <v>7.1826937159597044</v>
      </c>
    </row>
    <row r="206" spans="21:21" x14ac:dyDescent="0.3">
      <c r="U206">
        <f>HedgeBedarf!C201+'HedgeBedarf+01'!C201</f>
        <v>7.1398250828677439</v>
      </c>
    </row>
    <row r="207" spans="21:21" x14ac:dyDescent="0.3">
      <c r="U207">
        <f>HedgeBedarf!C202+'HedgeBedarf+01'!C202</f>
        <v>7.0922916441005848</v>
      </c>
    </row>
    <row r="208" spans="21:21" x14ac:dyDescent="0.3">
      <c r="U208">
        <f>HedgeBedarf!C203+'HedgeBedarf+01'!C203</f>
        <v>7.0401254549747323</v>
      </c>
    </row>
    <row r="209" spans="21:21" x14ac:dyDescent="0.3">
      <c r="U209">
        <f>HedgeBedarf!C204+'HedgeBedarf+01'!C204</f>
        <v>6.9833710537084528</v>
      </c>
    </row>
    <row r="210" spans="21:21" x14ac:dyDescent="0.3">
      <c r="U210">
        <f>HedgeBedarf!C205+'HedgeBedarf+01'!C205</f>
        <v>6.922085477460068</v>
      </c>
    </row>
    <row r="211" spans="21:21" x14ac:dyDescent="0.3">
      <c r="U211">
        <f>HedgeBedarf!C206+'HedgeBedarf+01'!C206</f>
        <v>0</v>
      </c>
    </row>
    <row r="212" spans="21:21" x14ac:dyDescent="0.3">
      <c r="U212">
        <f>HedgeBedarf!C207+'HedgeBedarf+01'!C207</f>
        <v>0</v>
      </c>
    </row>
    <row r="213" spans="21:21" x14ac:dyDescent="0.3">
      <c r="U213">
        <f>HedgeBedarf!C208+'HedgeBedarf+01'!C208</f>
        <v>0</v>
      </c>
    </row>
    <row r="214" spans="21:21" x14ac:dyDescent="0.3">
      <c r="U214">
        <f>HedgeBedarf!C209+'HedgeBedarf+01'!C209</f>
        <v>0</v>
      </c>
    </row>
    <row r="215" spans="21:21" x14ac:dyDescent="0.3">
      <c r="U215">
        <f>HedgeBedarf!C210+'HedgeBedarf+01'!C210</f>
        <v>0</v>
      </c>
    </row>
    <row r="216" spans="21:21" x14ac:dyDescent="0.3">
      <c r="U216">
        <f>HedgeBedarf!C211+'HedgeBedarf+01'!C211</f>
        <v>0</v>
      </c>
    </row>
    <row r="217" spans="21:21" x14ac:dyDescent="0.3">
      <c r="U217">
        <f>HedgeBedarf!C212+'HedgeBedarf+01'!C212</f>
        <v>0</v>
      </c>
    </row>
    <row r="218" spans="21:21" x14ac:dyDescent="0.3">
      <c r="U218">
        <f>HedgeBedarf!C213+'HedgeBedarf+01'!C213</f>
        <v>0</v>
      </c>
    </row>
    <row r="219" spans="21:21" x14ac:dyDescent="0.3">
      <c r="U219">
        <f>HedgeBedarf!C214+'HedgeBedarf+01'!C214</f>
        <v>0</v>
      </c>
    </row>
    <row r="220" spans="21:21" x14ac:dyDescent="0.3">
      <c r="U220">
        <f>HedgeBedarf!C215+'HedgeBedarf+01'!C215</f>
        <v>0</v>
      </c>
    </row>
    <row r="221" spans="21:21" x14ac:dyDescent="0.3">
      <c r="U221">
        <f>HedgeBedarf!C216+'HedgeBedarf+01'!C216</f>
        <v>0</v>
      </c>
    </row>
    <row r="222" spans="21:21" x14ac:dyDescent="0.3">
      <c r="U222">
        <f>HedgeBedarf!C217+'HedgeBedarf+01'!C217</f>
        <v>0</v>
      </c>
    </row>
    <row r="223" spans="21:21" x14ac:dyDescent="0.3">
      <c r="U223">
        <f>HedgeBedarf!C218+'HedgeBedarf+01'!C218</f>
        <v>0</v>
      </c>
    </row>
    <row r="224" spans="21:21" x14ac:dyDescent="0.3">
      <c r="U224">
        <f>HedgeBedarf!C219+'HedgeBedarf+01'!C219</f>
        <v>0</v>
      </c>
    </row>
    <row r="225" spans="21:21" x14ac:dyDescent="0.3">
      <c r="U225">
        <f>HedgeBedarf!C220+'HedgeBedarf+01'!C220</f>
        <v>0</v>
      </c>
    </row>
    <row r="226" spans="21:21" x14ac:dyDescent="0.3">
      <c r="U226">
        <f>HedgeBedarf!C221+'HedgeBedarf+01'!C221</f>
        <v>0</v>
      </c>
    </row>
    <row r="227" spans="21:21" x14ac:dyDescent="0.3">
      <c r="U227">
        <f>HedgeBedarf!C222+'HedgeBedarf+01'!C222</f>
        <v>0</v>
      </c>
    </row>
    <row r="228" spans="21:21" x14ac:dyDescent="0.3">
      <c r="U228">
        <f>HedgeBedarf!C223+'HedgeBedarf+01'!C223</f>
        <v>0</v>
      </c>
    </row>
    <row r="229" spans="21:21" x14ac:dyDescent="0.3">
      <c r="U229">
        <f>HedgeBedarf!C224+'HedgeBedarf+01'!C224</f>
        <v>0</v>
      </c>
    </row>
    <row r="230" spans="21:21" x14ac:dyDescent="0.3">
      <c r="U230">
        <f>HedgeBedarf!C225+'HedgeBedarf+01'!C225</f>
        <v>0</v>
      </c>
    </row>
    <row r="231" spans="21:21" x14ac:dyDescent="0.3">
      <c r="U231">
        <f>HedgeBedarf!C226+'HedgeBedarf+01'!C226</f>
        <v>0</v>
      </c>
    </row>
    <row r="232" spans="21:21" x14ac:dyDescent="0.3">
      <c r="U232">
        <f>HedgeBedarf!C227+'HedgeBedarf+01'!C227</f>
        <v>0</v>
      </c>
    </row>
    <row r="233" spans="21:21" x14ac:dyDescent="0.3">
      <c r="U233">
        <f>HedgeBedarf!C228+'HedgeBedarf+01'!C228</f>
        <v>0</v>
      </c>
    </row>
    <row r="234" spans="21:21" x14ac:dyDescent="0.3">
      <c r="U234">
        <f>HedgeBedarf!C229+'HedgeBedarf+01'!C229</f>
        <v>0</v>
      </c>
    </row>
    <row r="235" spans="21:21" x14ac:dyDescent="0.3">
      <c r="U235">
        <f>HedgeBedarf!C230+'HedgeBedarf+01'!C230</f>
        <v>0</v>
      </c>
    </row>
    <row r="236" spans="21:21" x14ac:dyDescent="0.3">
      <c r="U236">
        <f>HedgeBedarf!C231+'HedgeBedarf+01'!C231</f>
        <v>0</v>
      </c>
    </row>
    <row r="237" spans="21:21" x14ac:dyDescent="0.3">
      <c r="U237">
        <f>HedgeBedarf!C232+'HedgeBedarf+01'!C232</f>
        <v>0</v>
      </c>
    </row>
    <row r="238" spans="21:21" x14ac:dyDescent="0.3">
      <c r="U238">
        <f>HedgeBedarf!C233+'HedgeBedarf+01'!C233</f>
        <v>0</v>
      </c>
    </row>
    <row r="239" spans="21:21" x14ac:dyDescent="0.3">
      <c r="U239">
        <f>HedgeBedarf!C234+'HedgeBedarf+01'!C234</f>
        <v>0</v>
      </c>
    </row>
    <row r="240" spans="21:21" x14ac:dyDescent="0.3">
      <c r="U240">
        <f>HedgeBedarf!C235+'HedgeBedarf+01'!C235</f>
        <v>0</v>
      </c>
    </row>
    <row r="241" spans="21:21" x14ac:dyDescent="0.3">
      <c r="U241">
        <f>HedgeBedarf!C236+'HedgeBedarf+01'!C236</f>
        <v>0</v>
      </c>
    </row>
    <row r="242" spans="21:21" x14ac:dyDescent="0.3">
      <c r="U242">
        <f>HedgeBedarf!C237+'HedgeBedarf+01'!C237</f>
        <v>0</v>
      </c>
    </row>
    <row r="243" spans="21:21" x14ac:dyDescent="0.3">
      <c r="U243">
        <f>HedgeBedarf!C238+'HedgeBedarf+01'!C238</f>
        <v>0</v>
      </c>
    </row>
    <row r="244" spans="21:21" x14ac:dyDescent="0.3">
      <c r="U244">
        <f>HedgeBedarf!C239+'HedgeBedarf+01'!C239</f>
        <v>0</v>
      </c>
    </row>
    <row r="245" spans="21:21" x14ac:dyDescent="0.3">
      <c r="U245">
        <f>HedgeBedarf!C240+'HedgeBedarf+01'!C240</f>
        <v>0</v>
      </c>
    </row>
    <row r="246" spans="21:21" x14ac:dyDescent="0.3">
      <c r="U246">
        <f>HedgeBedarf!C241+'HedgeBedarf+01'!C241</f>
        <v>0</v>
      </c>
    </row>
    <row r="247" spans="21:21" x14ac:dyDescent="0.3">
      <c r="U247">
        <f>HedgeBedarf!C242+'HedgeBedarf+01'!C242</f>
        <v>0</v>
      </c>
    </row>
    <row r="248" spans="21:21" x14ac:dyDescent="0.3">
      <c r="U248">
        <f>HedgeBedarf!C243+'HedgeBedarf+01'!C243</f>
        <v>0</v>
      </c>
    </row>
    <row r="249" spans="21:21" x14ac:dyDescent="0.3">
      <c r="U249">
        <f>HedgeBedarf!C244+'HedgeBedarf+01'!C244</f>
        <v>0</v>
      </c>
    </row>
    <row r="250" spans="21:21" x14ac:dyDescent="0.3">
      <c r="U250">
        <f>HedgeBedarf!C245+'HedgeBedarf+01'!C245</f>
        <v>0</v>
      </c>
    </row>
    <row r="251" spans="21:21" x14ac:dyDescent="0.3">
      <c r="U251">
        <f>HedgeBedarf!C246+'HedgeBedarf+01'!C246</f>
        <v>0</v>
      </c>
    </row>
    <row r="252" spans="21:21" x14ac:dyDescent="0.3">
      <c r="U252">
        <f>HedgeBedarf!C247+'HedgeBedarf+01'!C247</f>
        <v>0</v>
      </c>
    </row>
    <row r="253" spans="21:21" x14ac:dyDescent="0.3">
      <c r="U253">
        <f>HedgeBedarf!C248+'HedgeBedarf+01'!C248</f>
        <v>0</v>
      </c>
    </row>
    <row r="254" spans="21:21" x14ac:dyDescent="0.3">
      <c r="U254">
        <f>HedgeBedarf!C249+'HedgeBedarf+01'!C249</f>
        <v>0</v>
      </c>
    </row>
    <row r="255" spans="21:21" x14ac:dyDescent="0.3">
      <c r="U255">
        <f>HedgeBedarf!C250+'HedgeBedarf+01'!C250</f>
        <v>0</v>
      </c>
    </row>
    <row r="256" spans="21:21" x14ac:dyDescent="0.3">
      <c r="U256">
        <f>HedgeBedarf!C251+'HedgeBedarf+01'!C251</f>
        <v>0</v>
      </c>
    </row>
    <row r="257" spans="21:21" x14ac:dyDescent="0.3">
      <c r="U257">
        <f>HedgeBedarf!C252+'HedgeBedarf+01'!C252</f>
        <v>0</v>
      </c>
    </row>
    <row r="258" spans="21:21" x14ac:dyDescent="0.3">
      <c r="U258">
        <f>HedgeBedarf!C253+'HedgeBedarf+01'!C253</f>
        <v>0</v>
      </c>
    </row>
    <row r="259" spans="21:21" x14ac:dyDescent="0.3">
      <c r="U259">
        <f>HedgeBedarf!C254+'HedgeBedarf+01'!C254</f>
        <v>0</v>
      </c>
    </row>
    <row r="260" spans="21:21" x14ac:dyDescent="0.3">
      <c r="U260">
        <f>HedgeBedarf!C255+'HedgeBedarf+01'!C255</f>
        <v>0</v>
      </c>
    </row>
    <row r="261" spans="21:21" x14ac:dyDescent="0.3">
      <c r="U261">
        <f>HedgeBedarf!C256+'HedgeBedarf+01'!C256</f>
        <v>0</v>
      </c>
    </row>
    <row r="262" spans="21:21" x14ac:dyDescent="0.3">
      <c r="U262">
        <f>HedgeBedarf!C257+'HedgeBedarf+01'!C257</f>
        <v>0</v>
      </c>
    </row>
    <row r="263" spans="21:21" x14ac:dyDescent="0.3">
      <c r="U263">
        <f>HedgeBedarf!C258+'HedgeBedarf+01'!C258</f>
        <v>0</v>
      </c>
    </row>
    <row r="264" spans="21:21" x14ac:dyDescent="0.3">
      <c r="U264">
        <f>HedgeBedarf!C259+'HedgeBedarf+01'!C259</f>
        <v>0</v>
      </c>
    </row>
    <row r="265" spans="21:21" x14ac:dyDescent="0.3">
      <c r="U265">
        <f>HedgeBedarf!C260+'HedgeBedarf+01'!C260</f>
        <v>0</v>
      </c>
    </row>
    <row r="266" spans="21:21" x14ac:dyDescent="0.3">
      <c r="U266">
        <f>HedgeBedarf!C261+'HedgeBedarf+01'!C261</f>
        <v>0</v>
      </c>
    </row>
    <row r="267" spans="21:21" x14ac:dyDescent="0.3">
      <c r="U267">
        <f>HedgeBedarf!C262+'HedgeBedarf+01'!C262</f>
        <v>0</v>
      </c>
    </row>
    <row r="268" spans="21:21" x14ac:dyDescent="0.3">
      <c r="U268">
        <f>HedgeBedarf!C263+'HedgeBedarf+01'!C263</f>
        <v>0</v>
      </c>
    </row>
    <row r="269" spans="21:21" x14ac:dyDescent="0.3">
      <c r="U269">
        <f>HedgeBedarf!C264+'HedgeBedarf+01'!C264</f>
        <v>0</v>
      </c>
    </row>
    <row r="270" spans="21:21" x14ac:dyDescent="0.3">
      <c r="U270">
        <f>HedgeBedarf!C265+'HedgeBedarf+01'!C265</f>
        <v>0</v>
      </c>
    </row>
    <row r="271" spans="21:21" x14ac:dyDescent="0.3">
      <c r="U271">
        <f>HedgeBedarf!C266+'HedgeBedarf+01'!C266</f>
        <v>0</v>
      </c>
    </row>
    <row r="272" spans="21:21" x14ac:dyDescent="0.3">
      <c r="U272">
        <f>HedgeBedarf!C267+'HedgeBedarf+01'!C267</f>
        <v>0</v>
      </c>
    </row>
    <row r="273" spans="21:21" x14ac:dyDescent="0.3">
      <c r="U273">
        <f>HedgeBedarf!C268+'HedgeBedarf+01'!C268</f>
        <v>0</v>
      </c>
    </row>
    <row r="274" spans="21:21" x14ac:dyDescent="0.3">
      <c r="U274">
        <f>HedgeBedarf!C269+'HedgeBedarf+01'!C269</f>
        <v>0</v>
      </c>
    </row>
    <row r="275" spans="21:21" x14ac:dyDescent="0.3">
      <c r="U275">
        <f>HedgeBedarf!C270+'HedgeBedarf+01'!C270</f>
        <v>0</v>
      </c>
    </row>
    <row r="276" spans="21:21" x14ac:dyDescent="0.3">
      <c r="U276">
        <f>HedgeBedarf!C271+'HedgeBedarf+01'!C271</f>
        <v>0</v>
      </c>
    </row>
    <row r="277" spans="21:21" x14ac:dyDescent="0.3">
      <c r="U277">
        <f>HedgeBedarf!C272+'HedgeBedarf+01'!C272</f>
        <v>0</v>
      </c>
    </row>
    <row r="278" spans="21:21" x14ac:dyDescent="0.3">
      <c r="U278">
        <f>HedgeBedarf!C273+'HedgeBedarf+01'!C273</f>
        <v>0</v>
      </c>
    </row>
    <row r="279" spans="21:21" x14ac:dyDescent="0.3">
      <c r="U279">
        <f>HedgeBedarf!C274+'HedgeBedarf+01'!C274</f>
        <v>0</v>
      </c>
    </row>
    <row r="280" spans="21:21" x14ac:dyDescent="0.3">
      <c r="U280">
        <f>HedgeBedarf!C275+'HedgeBedarf+01'!C275</f>
        <v>0</v>
      </c>
    </row>
    <row r="281" spans="21:21" x14ac:dyDescent="0.3">
      <c r="U281">
        <f>HedgeBedarf!C276+'HedgeBedarf+01'!C276</f>
        <v>0</v>
      </c>
    </row>
    <row r="282" spans="21:21" x14ac:dyDescent="0.3">
      <c r="U282">
        <f>HedgeBedarf!C277+'HedgeBedarf+01'!C277</f>
        <v>0</v>
      </c>
    </row>
    <row r="283" spans="21:21" x14ac:dyDescent="0.3">
      <c r="U283">
        <f>HedgeBedarf!C278+'HedgeBedarf+01'!C278</f>
        <v>0</v>
      </c>
    </row>
    <row r="284" spans="21:21" x14ac:dyDescent="0.3">
      <c r="U284">
        <f>HedgeBedarf!C279+'HedgeBedarf+01'!C279</f>
        <v>0</v>
      </c>
    </row>
    <row r="285" spans="21:21" x14ac:dyDescent="0.3">
      <c r="U285">
        <f>HedgeBedarf!C280+'HedgeBedarf+01'!C280</f>
        <v>0</v>
      </c>
    </row>
    <row r="286" spans="21:21" x14ac:dyDescent="0.3">
      <c r="U286">
        <f>HedgeBedarf!C281+'HedgeBedarf+01'!C281</f>
        <v>0</v>
      </c>
    </row>
    <row r="287" spans="21:21" x14ac:dyDescent="0.3">
      <c r="U287">
        <f>HedgeBedarf!C282+'HedgeBedarf+01'!C282</f>
        <v>0</v>
      </c>
    </row>
    <row r="288" spans="21:21" x14ac:dyDescent="0.3">
      <c r="U288">
        <f>HedgeBedarf!C283+'HedgeBedarf+01'!C283</f>
        <v>0</v>
      </c>
    </row>
    <row r="289" spans="21:21" x14ac:dyDescent="0.3">
      <c r="U289">
        <f>HedgeBedarf!C284+'HedgeBedarf+01'!C284</f>
        <v>0</v>
      </c>
    </row>
    <row r="290" spans="21:21" x14ac:dyDescent="0.3">
      <c r="U290">
        <f>HedgeBedarf!C285+'HedgeBedarf+01'!C285</f>
        <v>0</v>
      </c>
    </row>
    <row r="291" spans="21:21" x14ac:dyDescent="0.3">
      <c r="U291">
        <f>HedgeBedarf!C286+'HedgeBedarf+01'!C286</f>
        <v>0</v>
      </c>
    </row>
    <row r="292" spans="21:21" x14ac:dyDescent="0.3">
      <c r="U292">
        <f>HedgeBedarf!C287+'HedgeBedarf+01'!C287</f>
        <v>0</v>
      </c>
    </row>
    <row r="293" spans="21:21" x14ac:dyDescent="0.3">
      <c r="U293">
        <f>HedgeBedarf!C288+'HedgeBedarf+01'!C288</f>
        <v>0</v>
      </c>
    </row>
    <row r="294" spans="21:21" x14ac:dyDescent="0.3">
      <c r="U294">
        <f>HedgeBedarf!C289+'HedgeBedarf+01'!C289</f>
        <v>0</v>
      </c>
    </row>
    <row r="295" spans="21:21" x14ac:dyDescent="0.3">
      <c r="U295">
        <f>HedgeBedarf!C290+'HedgeBedarf+01'!C290</f>
        <v>0</v>
      </c>
    </row>
    <row r="296" spans="21:21" x14ac:dyDescent="0.3">
      <c r="U296">
        <f>HedgeBedarf!C291+'HedgeBedarf+01'!C291</f>
        <v>0</v>
      </c>
    </row>
    <row r="297" spans="21:21" x14ac:dyDescent="0.3">
      <c r="U297">
        <f>HedgeBedarf!C292+'HedgeBedarf+01'!C292</f>
        <v>0</v>
      </c>
    </row>
    <row r="298" spans="21:21" x14ac:dyDescent="0.3">
      <c r="U298">
        <f>HedgeBedarf!C293+'HedgeBedarf+01'!C293</f>
        <v>0</v>
      </c>
    </row>
    <row r="299" spans="21:21" x14ac:dyDescent="0.3">
      <c r="U299">
        <f>HedgeBedarf!C294+'HedgeBedarf+01'!C294</f>
        <v>0</v>
      </c>
    </row>
    <row r="300" spans="21:21" x14ac:dyDescent="0.3">
      <c r="U300">
        <f>HedgeBedarf!C295+'HedgeBedarf+01'!C295</f>
        <v>0</v>
      </c>
    </row>
    <row r="301" spans="21:21" x14ac:dyDescent="0.3">
      <c r="U301">
        <f>HedgeBedarf!C296+'HedgeBedarf+01'!C296</f>
        <v>0</v>
      </c>
    </row>
    <row r="302" spans="21:21" x14ac:dyDescent="0.3">
      <c r="U302">
        <f>HedgeBedarf!C297+'HedgeBedarf+01'!C297</f>
        <v>0</v>
      </c>
    </row>
    <row r="303" spans="21:21" x14ac:dyDescent="0.3">
      <c r="U303">
        <f>HedgeBedarf!C298+'HedgeBedarf+01'!C298</f>
        <v>0</v>
      </c>
    </row>
    <row r="304" spans="21:21" x14ac:dyDescent="0.3">
      <c r="U304">
        <f>HedgeBedarf!C299+'HedgeBedarf+01'!C299</f>
        <v>0</v>
      </c>
    </row>
    <row r="305" spans="21:21" x14ac:dyDescent="0.3">
      <c r="U305">
        <f>HedgeBedarf!C300+'HedgeBedarf+01'!C300</f>
        <v>0</v>
      </c>
    </row>
    <row r="306" spans="21:21" x14ac:dyDescent="0.3">
      <c r="U306">
        <f>HedgeBedarf!C301+'HedgeBedarf+01'!C301</f>
        <v>0</v>
      </c>
    </row>
    <row r="307" spans="21:21" x14ac:dyDescent="0.3">
      <c r="U307">
        <f>HedgeBedarf!C302+'HedgeBedarf+01'!C302</f>
        <v>0</v>
      </c>
    </row>
    <row r="308" spans="21:21" x14ac:dyDescent="0.3">
      <c r="U308">
        <f>HedgeBedarf!C303+'HedgeBedarf+01'!C303</f>
        <v>0</v>
      </c>
    </row>
    <row r="309" spans="21:21" x14ac:dyDescent="0.3">
      <c r="U309">
        <f>HedgeBedarf!C304+'HedgeBedarf+01'!C304</f>
        <v>0</v>
      </c>
    </row>
    <row r="310" spans="21:21" x14ac:dyDescent="0.3">
      <c r="U310">
        <f>HedgeBedarf!C305+'HedgeBedarf+01'!C305</f>
        <v>0</v>
      </c>
    </row>
    <row r="311" spans="21:21" x14ac:dyDescent="0.3">
      <c r="U311">
        <f>HedgeBedarf!C306+'HedgeBedarf+01'!C306</f>
        <v>0</v>
      </c>
    </row>
    <row r="312" spans="21:21" x14ac:dyDescent="0.3">
      <c r="U312">
        <f>HedgeBedarf!C307+'HedgeBedarf+01'!C307</f>
        <v>0</v>
      </c>
    </row>
    <row r="313" spans="21:21" x14ac:dyDescent="0.3">
      <c r="U313">
        <f>HedgeBedarf!C308+'HedgeBedarf+01'!C308</f>
        <v>0</v>
      </c>
    </row>
    <row r="314" spans="21:21" x14ac:dyDescent="0.3">
      <c r="U314">
        <f>HedgeBedarf!C309+'HedgeBedarf+01'!C309</f>
        <v>0</v>
      </c>
    </row>
    <row r="315" spans="21:21" x14ac:dyDescent="0.3">
      <c r="U315">
        <f>HedgeBedarf!C310+'HedgeBedarf+01'!C310</f>
        <v>0</v>
      </c>
    </row>
    <row r="316" spans="21:21" x14ac:dyDescent="0.3">
      <c r="U316">
        <f>HedgeBedarf!C311+'HedgeBedarf+01'!C311</f>
        <v>0</v>
      </c>
    </row>
    <row r="317" spans="21:21" x14ac:dyDescent="0.3">
      <c r="U317">
        <f>HedgeBedarf!C312+'HedgeBedarf+01'!C312</f>
        <v>0</v>
      </c>
    </row>
    <row r="318" spans="21:21" x14ac:dyDescent="0.3">
      <c r="U318">
        <f>HedgeBedarf!C313+'HedgeBedarf+01'!C313</f>
        <v>0</v>
      </c>
    </row>
    <row r="319" spans="21:21" x14ac:dyDescent="0.3">
      <c r="U319">
        <f>HedgeBedarf!C314+'HedgeBedarf+01'!C314</f>
        <v>0</v>
      </c>
    </row>
    <row r="320" spans="21:21" x14ac:dyDescent="0.3">
      <c r="U320">
        <f>HedgeBedarf!C315+'HedgeBedarf+01'!C315</f>
        <v>0</v>
      </c>
    </row>
    <row r="321" spans="21:21" x14ac:dyDescent="0.3">
      <c r="U321">
        <f>HedgeBedarf!C316+'HedgeBedarf+01'!C316</f>
        <v>0</v>
      </c>
    </row>
    <row r="322" spans="21:21" x14ac:dyDescent="0.3">
      <c r="U322">
        <f>HedgeBedarf!C317+'HedgeBedarf+01'!C317</f>
        <v>0</v>
      </c>
    </row>
    <row r="323" spans="21:21" x14ac:dyDescent="0.3">
      <c r="U323">
        <f>HedgeBedarf!C318+'HedgeBedarf+01'!C318</f>
        <v>0</v>
      </c>
    </row>
    <row r="324" spans="21:21" x14ac:dyDescent="0.3">
      <c r="U324">
        <f>HedgeBedarf!C319+'HedgeBedarf+01'!C319</f>
        <v>0</v>
      </c>
    </row>
    <row r="325" spans="21:21" x14ac:dyDescent="0.3">
      <c r="U325">
        <f>HedgeBedarf!C320+'HedgeBedarf+01'!C320</f>
        <v>0</v>
      </c>
    </row>
    <row r="326" spans="21:21" x14ac:dyDescent="0.3">
      <c r="U326">
        <f>HedgeBedarf!C321+'HedgeBedarf+01'!C321</f>
        <v>0</v>
      </c>
    </row>
    <row r="327" spans="21:21" x14ac:dyDescent="0.3">
      <c r="U327">
        <f>HedgeBedarf!C322+'HedgeBedarf+01'!C322</f>
        <v>0</v>
      </c>
    </row>
    <row r="328" spans="21:21" x14ac:dyDescent="0.3">
      <c r="U328">
        <f>HedgeBedarf!C323+'HedgeBedarf+01'!C323</f>
        <v>0</v>
      </c>
    </row>
    <row r="329" spans="21:21" x14ac:dyDescent="0.3">
      <c r="U329">
        <f>HedgeBedarf!C324+'HedgeBedarf+01'!C324</f>
        <v>0</v>
      </c>
    </row>
    <row r="330" spans="21:21" x14ac:dyDescent="0.3">
      <c r="U330">
        <f>HedgeBedarf!C325+'HedgeBedarf+01'!C325</f>
        <v>0</v>
      </c>
    </row>
    <row r="331" spans="21:21" x14ac:dyDescent="0.3">
      <c r="U331">
        <f>HedgeBedarf!C326+'HedgeBedarf+01'!C326</f>
        <v>0</v>
      </c>
    </row>
    <row r="332" spans="21:21" x14ac:dyDescent="0.3">
      <c r="U332">
        <f>HedgeBedarf!C327+'HedgeBedarf+01'!C327</f>
        <v>0</v>
      </c>
    </row>
    <row r="333" spans="21:21" x14ac:dyDescent="0.3">
      <c r="U333">
        <f>HedgeBedarf!C328+'HedgeBedarf+01'!C328</f>
        <v>0</v>
      </c>
    </row>
    <row r="334" spans="21:21" x14ac:dyDescent="0.3">
      <c r="U334">
        <f>HedgeBedarf!C329+'HedgeBedarf+01'!C329</f>
        <v>0</v>
      </c>
    </row>
    <row r="335" spans="21:21" x14ac:dyDescent="0.3">
      <c r="U335">
        <f>HedgeBedarf!C330+'HedgeBedarf+01'!C330</f>
        <v>0</v>
      </c>
    </row>
    <row r="336" spans="21:21" x14ac:dyDescent="0.3">
      <c r="U336">
        <f>HedgeBedarf!C331+'HedgeBedarf+01'!C331</f>
        <v>0</v>
      </c>
    </row>
    <row r="337" spans="21:21" x14ac:dyDescent="0.3">
      <c r="U337">
        <f>HedgeBedarf!C332+'HedgeBedarf+01'!C332</f>
        <v>0</v>
      </c>
    </row>
    <row r="338" spans="21:21" x14ac:dyDescent="0.3">
      <c r="U338">
        <f>HedgeBedarf!C333+'HedgeBedarf+01'!C333</f>
        <v>0</v>
      </c>
    </row>
    <row r="339" spans="21:21" x14ac:dyDescent="0.3">
      <c r="U339">
        <f>HedgeBedarf!C334+'HedgeBedarf+01'!C334</f>
        <v>0</v>
      </c>
    </row>
    <row r="340" spans="21:21" x14ac:dyDescent="0.3">
      <c r="U340">
        <f>HedgeBedarf!C335+'HedgeBedarf+01'!C335</f>
        <v>0</v>
      </c>
    </row>
    <row r="341" spans="21:21" x14ac:dyDescent="0.3">
      <c r="U341">
        <f>HedgeBedarf!C336+'HedgeBedarf+01'!C336</f>
        <v>0</v>
      </c>
    </row>
    <row r="342" spans="21:21" x14ac:dyDescent="0.3">
      <c r="U342">
        <f>HedgeBedarf!C337+'HedgeBedarf+01'!C337</f>
        <v>0</v>
      </c>
    </row>
    <row r="343" spans="21:21" x14ac:dyDescent="0.3">
      <c r="U343">
        <f>HedgeBedarf!C338+'HedgeBedarf+01'!C338</f>
        <v>0</v>
      </c>
    </row>
    <row r="344" spans="21:21" x14ac:dyDescent="0.3">
      <c r="U344">
        <f>HedgeBedarf!C339+'HedgeBedarf+01'!C339</f>
        <v>0</v>
      </c>
    </row>
    <row r="345" spans="21:21" x14ac:dyDescent="0.3">
      <c r="U345">
        <f>HedgeBedarf!C340+'HedgeBedarf+01'!C340</f>
        <v>0</v>
      </c>
    </row>
    <row r="346" spans="21:21" x14ac:dyDescent="0.3">
      <c r="U346">
        <f>HedgeBedarf!C341+'HedgeBedarf+01'!C341</f>
        <v>0</v>
      </c>
    </row>
    <row r="347" spans="21:21" x14ac:dyDescent="0.3">
      <c r="U347">
        <f>HedgeBedarf!C342+'HedgeBedarf+01'!C342</f>
        <v>0</v>
      </c>
    </row>
    <row r="348" spans="21:21" x14ac:dyDescent="0.3">
      <c r="U348">
        <f>HedgeBedarf!C343+'HedgeBedarf+01'!C343</f>
        <v>0</v>
      </c>
    </row>
    <row r="349" spans="21:21" x14ac:dyDescent="0.3">
      <c r="U349">
        <f>HedgeBedarf!C344+'HedgeBedarf+01'!C344</f>
        <v>0</v>
      </c>
    </row>
    <row r="350" spans="21:21" x14ac:dyDescent="0.3">
      <c r="U350">
        <f>HedgeBedarf!C345+'HedgeBedarf+01'!C345</f>
        <v>0</v>
      </c>
    </row>
    <row r="351" spans="21:21" x14ac:dyDescent="0.3">
      <c r="U351">
        <f>HedgeBedarf!C346+'HedgeBedarf+01'!C346</f>
        <v>0</v>
      </c>
    </row>
    <row r="352" spans="21:21" x14ac:dyDescent="0.3">
      <c r="U352">
        <f>HedgeBedarf!C347+'HedgeBedarf+01'!C347</f>
        <v>0</v>
      </c>
    </row>
    <row r="353" spans="21:21" x14ac:dyDescent="0.3">
      <c r="U353">
        <f>HedgeBedarf!C348+'HedgeBedarf+01'!C348</f>
        <v>0</v>
      </c>
    </row>
    <row r="354" spans="21:21" x14ac:dyDescent="0.3">
      <c r="U354">
        <f>HedgeBedarf!C349+'HedgeBedarf+01'!C349</f>
        <v>0</v>
      </c>
    </row>
    <row r="355" spans="21:21" x14ac:dyDescent="0.3">
      <c r="U355">
        <f>HedgeBedarf!C350+'HedgeBedarf+01'!C350</f>
        <v>0</v>
      </c>
    </row>
    <row r="356" spans="21:21" x14ac:dyDescent="0.3">
      <c r="U356">
        <f>HedgeBedarf!C351+'HedgeBedarf+01'!C351</f>
        <v>0</v>
      </c>
    </row>
    <row r="357" spans="21:21" x14ac:dyDescent="0.3">
      <c r="U357">
        <f>HedgeBedarf!C352+'HedgeBedarf+01'!C352</f>
        <v>0</v>
      </c>
    </row>
    <row r="358" spans="21:21" x14ac:dyDescent="0.3">
      <c r="U358">
        <f>HedgeBedarf!C353+'HedgeBedarf+01'!C353</f>
        <v>0</v>
      </c>
    </row>
    <row r="359" spans="21:21" x14ac:dyDescent="0.3">
      <c r="U359">
        <f>HedgeBedarf!C354+'HedgeBedarf+01'!C354</f>
        <v>0</v>
      </c>
    </row>
    <row r="360" spans="21:21" x14ac:dyDescent="0.3">
      <c r="U360">
        <f>HedgeBedarf!C355+'HedgeBedarf+01'!C355</f>
        <v>0</v>
      </c>
    </row>
    <row r="361" spans="21:21" x14ac:dyDescent="0.3">
      <c r="U361">
        <f>HedgeBedarf!C356+'HedgeBedarf+01'!C356</f>
        <v>0</v>
      </c>
    </row>
    <row r="362" spans="21:21" x14ac:dyDescent="0.3">
      <c r="U362">
        <f>HedgeBedarf!C357+'HedgeBedarf+01'!C357</f>
        <v>0</v>
      </c>
    </row>
    <row r="363" spans="21:21" x14ac:dyDescent="0.3">
      <c r="U363">
        <f>HedgeBedarf!C358+'HedgeBedarf+01'!C358</f>
        <v>0</v>
      </c>
    </row>
    <row r="364" spans="21:21" x14ac:dyDescent="0.3">
      <c r="U364">
        <f>HedgeBedarf!C359+'HedgeBedarf+01'!C359</f>
        <v>0</v>
      </c>
    </row>
    <row r="365" spans="21:21" x14ac:dyDescent="0.3">
      <c r="U365">
        <f>HedgeBedarf!C360+'HedgeBedarf+01'!C360</f>
        <v>0</v>
      </c>
    </row>
    <row r="366" spans="21:21" x14ac:dyDescent="0.3">
      <c r="U366">
        <f>HedgeBedarf!C361+'HedgeBedarf+01'!C361</f>
        <v>0</v>
      </c>
    </row>
    <row r="367" spans="21:21" x14ac:dyDescent="0.3">
      <c r="U367">
        <f>HedgeBedarf!C362+'HedgeBedarf+01'!C362</f>
        <v>0</v>
      </c>
    </row>
    <row r="368" spans="21:21" x14ac:dyDescent="0.3">
      <c r="U368">
        <f>HedgeBedarf!C363+'HedgeBedarf+01'!C363</f>
        <v>0</v>
      </c>
    </row>
    <row r="369" spans="21:21" x14ac:dyDescent="0.3">
      <c r="U369">
        <f>HedgeBedarf!C364+'HedgeBedarf+01'!C364</f>
        <v>0</v>
      </c>
    </row>
    <row r="370" spans="21:21" x14ac:dyDescent="0.3">
      <c r="U370">
        <f>HedgeBedarf!C365+'HedgeBedarf+01'!C365</f>
        <v>0</v>
      </c>
    </row>
    <row r="371" spans="21:21" x14ac:dyDescent="0.3">
      <c r="U371">
        <f>HedgeBedarf!C366+'HedgeBedarf+01'!C366</f>
        <v>0</v>
      </c>
    </row>
    <row r="372" spans="21:21" x14ac:dyDescent="0.3">
      <c r="U372">
        <f>HedgeBedarf!C367+'HedgeBedarf+01'!C367</f>
        <v>0</v>
      </c>
    </row>
    <row r="373" spans="21:21" x14ac:dyDescent="0.3">
      <c r="U373">
        <f>HedgeBedarf!C368+'HedgeBedarf+01'!C368</f>
        <v>0</v>
      </c>
    </row>
    <row r="374" spans="21:21" x14ac:dyDescent="0.3">
      <c r="U374">
        <f>HedgeBedarf!C369+'HedgeBedarf+01'!C369</f>
        <v>0</v>
      </c>
    </row>
    <row r="375" spans="21:21" x14ac:dyDescent="0.3">
      <c r="U375">
        <f>HedgeBedarf!C370+'HedgeBedarf+01'!C370</f>
        <v>0</v>
      </c>
    </row>
    <row r="376" spans="21:21" x14ac:dyDescent="0.3">
      <c r="U376">
        <f>HedgeBedarf!C371+'HedgeBedarf+01'!C371</f>
        <v>0</v>
      </c>
    </row>
    <row r="377" spans="21:21" x14ac:dyDescent="0.3">
      <c r="U377">
        <f>HedgeBedarf!C372+'HedgeBedarf+01'!C372</f>
        <v>0</v>
      </c>
    </row>
    <row r="378" spans="21:21" x14ac:dyDescent="0.3">
      <c r="U378">
        <f>HedgeBedarf!C373+'HedgeBedarf+01'!C373</f>
        <v>0</v>
      </c>
    </row>
    <row r="379" spans="21:21" x14ac:dyDescent="0.3">
      <c r="U379">
        <f>HedgeBedarf!C374+'HedgeBedarf+01'!C374</f>
        <v>0</v>
      </c>
    </row>
    <row r="380" spans="21:21" x14ac:dyDescent="0.3">
      <c r="U380">
        <f>HedgeBedarf!C375+'HedgeBedarf+01'!C375</f>
        <v>0</v>
      </c>
    </row>
    <row r="381" spans="21:21" x14ac:dyDescent="0.3">
      <c r="U381">
        <f>HedgeBedarf!C376+'HedgeBedarf+01'!C376</f>
        <v>0</v>
      </c>
    </row>
    <row r="382" spans="21:21" x14ac:dyDescent="0.3">
      <c r="U382">
        <f>HedgeBedarf!C377+'HedgeBedarf+01'!C377</f>
        <v>0</v>
      </c>
    </row>
    <row r="383" spans="21:21" x14ac:dyDescent="0.3">
      <c r="U383">
        <f>HedgeBedarf!C378+'HedgeBedarf+01'!C378</f>
        <v>0</v>
      </c>
    </row>
    <row r="384" spans="21:21" x14ac:dyDescent="0.3">
      <c r="U384">
        <f>HedgeBedarf!C379+'HedgeBedarf+01'!C379</f>
        <v>0</v>
      </c>
    </row>
    <row r="385" spans="21:21" x14ac:dyDescent="0.3">
      <c r="U385">
        <f>HedgeBedarf!C380+'HedgeBedarf+01'!C380</f>
        <v>0</v>
      </c>
    </row>
    <row r="386" spans="21:21" x14ac:dyDescent="0.3">
      <c r="U386">
        <f>HedgeBedarf!C381+'HedgeBedarf+01'!C381</f>
        <v>0</v>
      </c>
    </row>
    <row r="387" spans="21:21" x14ac:dyDescent="0.3">
      <c r="U387">
        <f>HedgeBedarf!C382+'HedgeBedarf+01'!C382</f>
        <v>0</v>
      </c>
    </row>
    <row r="388" spans="21:21" x14ac:dyDescent="0.3">
      <c r="U388">
        <f>HedgeBedarf!C383+'HedgeBedarf+01'!C383</f>
        <v>0</v>
      </c>
    </row>
    <row r="389" spans="21:21" x14ac:dyDescent="0.3">
      <c r="U389">
        <f>HedgeBedarf!C384+'HedgeBedarf+01'!C384</f>
        <v>0</v>
      </c>
    </row>
    <row r="390" spans="21:21" x14ac:dyDescent="0.3">
      <c r="U390">
        <f>HedgeBedarf!C385+'HedgeBedarf+01'!C385</f>
        <v>0</v>
      </c>
    </row>
    <row r="391" spans="21:21" x14ac:dyDescent="0.3">
      <c r="U391">
        <f>HedgeBedarf!C386+'HedgeBedarf+01'!C386</f>
        <v>0</v>
      </c>
    </row>
    <row r="392" spans="21:21" x14ac:dyDescent="0.3">
      <c r="U392">
        <f>HedgeBedarf!C387+'HedgeBedarf+01'!C387</f>
        <v>0</v>
      </c>
    </row>
    <row r="393" spans="21:21" x14ac:dyDescent="0.3">
      <c r="U393">
        <f>HedgeBedarf!C388+'HedgeBedarf+01'!C388</f>
        <v>0</v>
      </c>
    </row>
    <row r="394" spans="21:21" x14ac:dyDescent="0.3">
      <c r="U394">
        <f>HedgeBedarf!C389+'HedgeBedarf+01'!C389</f>
        <v>0</v>
      </c>
    </row>
    <row r="395" spans="21:21" x14ac:dyDescent="0.3">
      <c r="U395">
        <f>HedgeBedarf!C390+'HedgeBedarf+01'!C390</f>
        <v>0</v>
      </c>
    </row>
    <row r="396" spans="21:21" x14ac:dyDescent="0.3">
      <c r="U396">
        <f>HedgeBedarf!C391+'HedgeBedarf+01'!C391</f>
        <v>0</v>
      </c>
    </row>
    <row r="397" spans="21:21" x14ac:dyDescent="0.3">
      <c r="U397">
        <f>HedgeBedarf!C392+'HedgeBedarf+01'!C392</f>
        <v>0</v>
      </c>
    </row>
    <row r="398" spans="21:21" x14ac:dyDescent="0.3">
      <c r="U398">
        <f>HedgeBedarf!C393+'HedgeBedarf+01'!C393</f>
        <v>0</v>
      </c>
    </row>
    <row r="399" spans="21:21" x14ac:dyDescent="0.3">
      <c r="U399">
        <f>HedgeBedarf!C394+'HedgeBedarf+01'!C394</f>
        <v>0</v>
      </c>
    </row>
    <row r="400" spans="21:21" x14ac:dyDescent="0.3">
      <c r="U400">
        <f>HedgeBedarf!C395+'HedgeBedarf+01'!C395</f>
        <v>0</v>
      </c>
    </row>
    <row r="401" spans="21:21" x14ac:dyDescent="0.3">
      <c r="U401">
        <f>HedgeBedarf!C396+'HedgeBedarf+01'!C396</f>
        <v>0</v>
      </c>
    </row>
    <row r="402" spans="21:21" x14ac:dyDescent="0.3">
      <c r="U402">
        <f>HedgeBedarf!C397+'HedgeBedarf+01'!C397</f>
        <v>0</v>
      </c>
    </row>
    <row r="403" spans="21:21" x14ac:dyDescent="0.3">
      <c r="U403">
        <f>HedgeBedarf!C398+'HedgeBedarf+01'!C398</f>
        <v>0</v>
      </c>
    </row>
    <row r="404" spans="21:21" x14ac:dyDescent="0.3">
      <c r="U404">
        <f>HedgeBedarf!C399+'HedgeBedarf+01'!C399</f>
        <v>0</v>
      </c>
    </row>
    <row r="405" spans="21:21" x14ac:dyDescent="0.3">
      <c r="U405">
        <f>HedgeBedarf!C400+'HedgeBedarf+01'!C400</f>
        <v>0</v>
      </c>
    </row>
    <row r="406" spans="21:21" x14ac:dyDescent="0.3">
      <c r="U406">
        <f>HedgeBedarf!C401+'HedgeBedarf+01'!C401</f>
        <v>0</v>
      </c>
    </row>
    <row r="407" spans="21:21" x14ac:dyDescent="0.3">
      <c r="U407">
        <f>HedgeBedarf!C402+'HedgeBedarf+01'!C402</f>
        <v>0</v>
      </c>
    </row>
    <row r="408" spans="21:21" x14ac:dyDescent="0.3">
      <c r="U408">
        <f>HedgeBedarf!C403+'HedgeBedarf+01'!C403</f>
        <v>0</v>
      </c>
    </row>
    <row r="409" spans="21:21" x14ac:dyDescent="0.3">
      <c r="U409">
        <f>HedgeBedarf!C404+'HedgeBedarf+01'!C404</f>
        <v>0</v>
      </c>
    </row>
    <row r="410" spans="21:21" x14ac:dyDescent="0.3">
      <c r="U410">
        <f>HedgeBedarf!C405+'HedgeBedarf+01'!C405</f>
        <v>0</v>
      </c>
    </row>
    <row r="411" spans="21:21" x14ac:dyDescent="0.3">
      <c r="U411">
        <f>HedgeBedarf!C406+'HedgeBedarf+01'!C406</f>
        <v>0</v>
      </c>
    </row>
    <row r="412" spans="21:21" x14ac:dyDescent="0.3">
      <c r="U412">
        <f>HedgeBedarf!C407+'HedgeBedarf+01'!C407</f>
        <v>0</v>
      </c>
    </row>
    <row r="413" spans="21:21" x14ac:dyDescent="0.3">
      <c r="U413">
        <f>HedgeBedarf!C408+'HedgeBedarf+01'!C408</f>
        <v>0</v>
      </c>
    </row>
    <row r="414" spans="21:21" x14ac:dyDescent="0.3">
      <c r="U414">
        <f>HedgeBedarf!C409+'HedgeBedarf+01'!C409</f>
        <v>0</v>
      </c>
    </row>
  </sheetData>
  <mergeCells count="3">
    <mergeCell ref="A1:F1"/>
    <mergeCell ref="G1:H1"/>
    <mergeCell ref="R1:S1"/>
  </mergeCells>
  <conditionalFormatting sqref="B10:B50">
    <cfRule type="cellIs" dxfId="60" priority="3" operator="lessThan">
      <formula>0</formula>
    </cfRule>
    <cfRule type="cellIs" dxfId="59" priority="4" operator="greaterThan">
      <formula>0</formula>
    </cfRule>
  </conditionalFormatting>
  <conditionalFormatting sqref="C10:I50">
    <cfRule type="cellIs" dxfId="58" priority="1" operator="lessThan">
      <formula>0</formula>
    </cfRule>
    <cfRule type="cellIs" dxfId="57" priority="2" operator="greaterThan">
      <formula>0</formula>
    </cfRule>
  </conditionalFormatting>
  <pageMargins left="0.7" right="0.7" top="0.78740157499999996" bottom="0.78740157499999996" header="0.3" footer="0.3"/>
  <pageSetup paperSize="9" scale="11" orientation="portrait" r:id="rId1"/>
  <colBreaks count="1" manualBreakCount="1">
    <brk id="9" max="1048575" man="1"/>
  </colBreaks>
  <drawing r:id="rId2"/>
  <legacyDrawing r:id="rId3"/>
  <controls>
    <mc:AlternateContent xmlns:mc="http://schemas.openxmlformats.org/markup-compatibility/2006">
      <mc:Choice Requires="x14">
        <control shapeId="2060" r:id="rId4" name="MailButton">
          <controlPr defaultSize="0" autoLine="0" autoPict="0" r:id="rId5">
            <anchor moveWithCells="1">
              <from>
                <xdr:col>12</xdr:col>
                <xdr:colOff>68580</xdr:colOff>
                <xdr:row>6</xdr:row>
                <xdr:rowOff>289560</xdr:rowOff>
              </from>
              <to>
                <xdr:col>13</xdr:col>
                <xdr:colOff>22860</xdr:colOff>
                <xdr:row>8</xdr:row>
                <xdr:rowOff>83820</xdr:rowOff>
              </to>
            </anchor>
          </controlPr>
        </control>
      </mc:Choice>
      <mc:Fallback>
        <control shapeId="2060" r:id="rId4" name="MailButton"/>
      </mc:Fallback>
    </mc:AlternateContent>
    <mc:AlternateContent xmlns:mc="http://schemas.openxmlformats.org/markup-compatibility/2006">
      <mc:Choice Requires="x14">
        <control shapeId="2059" r:id="rId6" name="Prof">
          <controlPr defaultSize="0" autoLine="0" autoPict="0" r:id="rId7">
            <anchor moveWithCells="1">
              <from>
                <xdr:col>12</xdr:col>
                <xdr:colOff>68580</xdr:colOff>
                <xdr:row>5</xdr:row>
                <xdr:rowOff>30480</xdr:rowOff>
              </from>
              <to>
                <xdr:col>13</xdr:col>
                <xdr:colOff>30480</xdr:colOff>
                <xdr:row>6</xdr:row>
                <xdr:rowOff>198120</xdr:rowOff>
              </to>
            </anchor>
          </controlPr>
        </control>
      </mc:Choice>
      <mc:Fallback>
        <control shapeId="2059" r:id="rId6" name="Prof"/>
      </mc:Fallback>
    </mc:AlternateContent>
    <mc:AlternateContent xmlns:mc="http://schemas.openxmlformats.org/markup-compatibility/2006">
      <mc:Choice Requires="x14">
        <control shapeId="2058" r:id="rId8" name="VerfallsWoche">
          <controlPr defaultSize="0" autoLine="0" r:id="rId9">
            <anchor moveWithCells="1">
              <from>
                <xdr:col>33</xdr:col>
                <xdr:colOff>7620</xdr:colOff>
                <xdr:row>0</xdr:row>
                <xdr:rowOff>106680</xdr:rowOff>
              </from>
              <to>
                <xdr:col>34</xdr:col>
                <xdr:colOff>739140</xdr:colOff>
                <xdr:row>0</xdr:row>
                <xdr:rowOff>480060</xdr:rowOff>
              </to>
            </anchor>
          </controlPr>
        </control>
      </mc:Choice>
      <mc:Fallback>
        <control shapeId="2058" r:id="rId8" name="VerfallsWoche"/>
      </mc:Fallback>
    </mc:AlternateContent>
    <mc:AlternateContent xmlns:mc="http://schemas.openxmlformats.org/markup-compatibility/2006">
      <mc:Choice Requires="x14">
        <control shapeId="2056" r:id="rId10" name="Pdf_Verfall">
          <controlPr defaultSize="0" autoLine="0" r:id="rId11">
            <anchor moveWithCells="1">
              <from>
                <xdr:col>13</xdr:col>
                <xdr:colOff>937260</xdr:colOff>
                <xdr:row>0</xdr:row>
                <xdr:rowOff>121920</xdr:rowOff>
              </from>
              <to>
                <xdr:col>15</xdr:col>
                <xdr:colOff>571500</xdr:colOff>
                <xdr:row>0</xdr:row>
                <xdr:rowOff>434340</xdr:rowOff>
              </to>
            </anchor>
          </controlPr>
        </control>
      </mc:Choice>
      <mc:Fallback>
        <control shapeId="2056" r:id="rId10" name="Pdf_Verfall"/>
      </mc:Fallback>
    </mc:AlternateContent>
    <mc:AlternateContent xmlns:mc="http://schemas.openxmlformats.org/markup-compatibility/2006">
      <mc:Choice Requires="x14">
        <control shapeId="2055" r:id="rId12" name="PDF">
          <controlPr defaultSize="0" autoLine="0" autoPict="0" r:id="rId13">
            <anchor moveWithCells="1">
              <from>
                <xdr:col>10</xdr:col>
                <xdr:colOff>0</xdr:colOff>
                <xdr:row>4</xdr:row>
                <xdr:rowOff>182880</xdr:rowOff>
              </from>
              <to>
                <xdr:col>12</xdr:col>
                <xdr:colOff>22860</xdr:colOff>
                <xdr:row>6</xdr:row>
                <xdr:rowOff>175260</xdr:rowOff>
              </to>
            </anchor>
          </controlPr>
        </control>
      </mc:Choice>
      <mc:Fallback>
        <control shapeId="2055" r:id="rId12" name="PDF"/>
      </mc:Fallback>
    </mc:AlternateContent>
    <mc:AlternateContent xmlns:mc="http://schemas.openxmlformats.org/markup-compatibility/2006">
      <mc:Choice Requires="x14">
        <control shapeId="2054" r:id="rId14" name="InterimsUeberHaenge">
          <controlPr defaultSize="0" autoLine="0" r:id="rId15">
            <anchor moveWithCells="1">
              <from>
                <xdr:col>32</xdr:col>
                <xdr:colOff>723900</xdr:colOff>
                <xdr:row>2</xdr:row>
                <xdr:rowOff>152400</xdr:rowOff>
              </from>
              <to>
                <xdr:col>34</xdr:col>
                <xdr:colOff>678180</xdr:colOff>
                <xdr:row>4</xdr:row>
                <xdr:rowOff>53340</xdr:rowOff>
              </to>
            </anchor>
          </controlPr>
        </control>
      </mc:Choice>
      <mc:Fallback>
        <control shapeId="2054" r:id="rId14" name="InterimsUeberHaenge"/>
      </mc:Fallback>
    </mc:AlternateContent>
    <mc:AlternateContent xmlns:mc="http://schemas.openxmlformats.org/markup-compatibility/2006">
      <mc:Choice Requires="x14">
        <control shapeId="2053" r:id="rId16" name="VorletzterHandelsTag">
          <controlPr defaultSize="0" autoLine="0" r:id="rId17">
            <anchor moveWithCells="1">
              <from>
                <xdr:col>33</xdr:col>
                <xdr:colOff>0</xdr:colOff>
                <xdr:row>4</xdr:row>
                <xdr:rowOff>198120</xdr:rowOff>
              </from>
              <to>
                <xdr:col>34</xdr:col>
                <xdr:colOff>762000</xdr:colOff>
                <xdr:row>6</xdr:row>
                <xdr:rowOff>167640</xdr:rowOff>
              </to>
            </anchor>
          </controlPr>
        </control>
      </mc:Choice>
      <mc:Fallback>
        <control shapeId="2053" r:id="rId16" name="VorletzterHandelsTag"/>
      </mc:Fallback>
    </mc:AlternateContent>
    <mc:AlternateContent xmlns:mc="http://schemas.openxmlformats.org/markup-compatibility/2006">
      <mc:Choice Requires="x14">
        <control shapeId="2052" r:id="rId18" name="Hedge">
          <controlPr defaultSize="0" autoLine="0" r:id="rId19">
            <anchor moveWithCells="1">
              <from>
                <xdr:col>32</xdr:col>
                <xdr:colOff>754380</xdr:colOff>
                <xdr:row>0</xdr:row>
                <xdr:rowOff>609600</xdr:rowOff>
              </from>
              <to>
                <xdr:col>34</xdr:col>
                <xdr:colOff>701040</xdr:colOff>
                <xdr:row>2</xdr:row>
                <xdr:rowOff>22860</xdr:rowOff>
              </to>
            </anchor>
          </controlPr>
        </control>
      </mc:Choice>
      <mc:Fallback>
        <control shapeId="2052" r:id="rId18" name="Hedge"/>
      </mc:Fallback>
    </mc:AlternateContent>
    <mc:AlternateContent xmlns:mc="http://schemas.openxmlformats.org/markup-compatibility/2006">
      <mc:Choice Requires="x14">
        <control shapeId="2051" r:id="rId20" name="BoersenAbfrage">
          <controlPr defaultSize="0" autoLine="0" autoPict="0" r:id="rId21">
            <anchor moveWithCells="1">
              <from>
                <xdr:col>10</xdr:col>
                <xdr:colOff>0</xdr:colOff>
                <xdr:row>0</xdr:row>
                <xdr:rowOff>632460</xdr:rowOff>
              </from>
              <to>
                <xdr:col>12</xdr:col>
                <xdr:colOff>22860</xdr:colOff>
                <xdr:row>2</xdr:row>
                <xdr:rowOff>0</xdr:rowOff>
              </to>
            </anchor>
          </controlPr>
        </control>
      </mc:Choice>
      <mc:Fallback>
        <control shapeId="2051" r:id="rId20" name="BoersenAbfrage"/>
      </mc:Fallback>
    </mc:AlternateContent>
    <mc:AlternateContent xmlns:mc="http://schemas.openxmlformats.org/markup-compatibility/2006">
      <mc:Choice Requires="x14">
        <control shapeId="2050" r:id="rId22" name="AbfragenDatumUpdaten">
          <controlPr defaultSize="0" autoLine="0" autoPict="0" r:id="rId23">
            <anchor moveWithCells="1">
              <from>
                <xdr:col>10</xdr:col>
                <xdr:colOff>0</xdr:colOff>
                <xdr:row>0</xdr:row>
                <xdr:rowOff>106680</xdr:rowOff>
              </from>
              <to>
                <xdr:col>11</xdr:col>
                <xdr:colOff>784860</xdr:colOff>
                <xdr:row>0</xdr:row>
                <xdr:rowOff>464820</xdr:rowOff>
              </to>
            </anchor>
          </controlPr>
        </control>
      </mc:Choice>
      <mc:Fallback>
        <control shapeId="2050" r:id="rId22" name="AbfragenDatumUpdaten"/>
      </mc:Fallback>
    </mc:AlternateContent>
    <mc:AlternateContent xmlns:mc="http://schemas.openxmlformats.org/markup-compatibility/2006">
      <mc:Choice Requires="x14">
        <control shapeId="2049" r:id="rId24" name="Start">
          <controlPr defaultSize="0" autoLine="0" autoPict="0" r:id="rId25">
            <anchor moveWithCells="1">
              <from>
                <xdr:col>10</xdr:col>
                <xdr:colOff>22860</xdr:colOff>
                <xdr:row>2</xdr:row>
                <xdr:rowOff>99060</xdr:rowOff>
              </from>
              <to>
                <xdr:col>12</xdr:col>
                <xdr:colOff>22860</xdr:colOff>
                <xdr:row>3</xdr:row>
                <xdr:rowOff>274320</xdr:rowOff>
              </to>
            </anchor>
          </controlPr>
        </control>
      </mc:Choice>
      <mc:Fallback>
        <control shapeId="2049" r:id="rId24" name="Start"/>
      </mc:Fallback>
    </mc:AlternateContent>
    <mc:AlternateContent xmlns:mc="http://schemas.openxmlformats.org/markup-compatibility/2006">
      <mc:Choice Requires="x14">
        <control shapeId="2057" r:id="rId26" name="KontrakteUpdaten">
          <controlPr defaultSize="0" autoLine="0" autoPict="0" r:id="rId27">
            <anchor moveWithCells="1">
              <from>
                <xdr:col>20</xdr:col>
                <xdr:colOff>7620</xdr:colOff>
                <xdr:row>0</xdr:row>
                <xdr:rowOff>121920</xdr:rowOff>
              </from>
              <to>
                <xdr:col>21</xdr:col>
                <xdr:colOff>419100</xdr:colOff>
                <xdr:row>0</xdr:row>
                <xdr:rowOff>495300</xdr:rowOff>
              </to>
            </anchor>
          </controlPr>
        </control>
      </mc:Choice>
      <mc:Fallback>
        <control shapeId="2057" r:id="rId26" name="KontrakteUpdate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4F369-DE59-4382-8B2E-37DE70A7DB93}">
  <sheetPr codeName="Tabelle2"/>
  <dimension ref="A1:J142"/>
  <sheetViews>
    <sheetView workbookViewId="0"/>
  </sheetViews>
  <sheetFormatPr baseColWidth="10" defaultColWidth="8.88671875" defaultRowHeight="14.4" x14ac:dyDescent="0.3"/>
  <sheetData>
    <row r="1" spans="1:10" x14ac:dyDescent="0.3">
      <c r="A1" s="148" t="s">
        <v>804</v>
      </c>
      <c r="B1" s="148" t="s">
        <v>801</v>
      </c>
      <c r="C1" s="148" t="s">
        <v>805</v>
      </c>
      <c r="D1" s="148" t="s">
        <v>806</v>
      </c>
      <c r="E1" s="148" t="s">
        <v>803</v>
      </c>
      <c r="F1" s="148" t="s">
        <v>807</v>
      </c>
      <c r="G1" s="148" t="s">
        <v>808</v>
      </c>
      <c r="H1" s="148" t="s">
        <v>809</v>
      </c>
      <c r="I1" s="148" t="s">
        <v>810</v>
      </c>
      <c r="J1" s="148" t="s">
        <v>811</v>
      </c>
    </row>
    <row r="2" spans="1:10" x14ac:dyDescent="0.3">
      <c r="A2" s="147">
        <v>2500</v>
      </c>
      <c r="B2">
        <v>2500</v>
      </c>
      <c r="C2">
        <v>0</v>
      </c>
      <c r="D2">
        <v>0</v>
      </c>
      <c r="E2" s="147">
        <v>1171</v>
      </c>
      <c r="F2">
        <v>0</v>
      </c>
      <c r="G2">
        <v>0</v>
      </c>
      <c r="H2">
        <v>0</v>
      </c>
      <c r="I2">
        <v>0</v>
      </c>
      <c r="J2">
        <v>13143.8</v>
      </c>
    </row>
    <row r="3" spans="1:10" x14ac:dyDescent="0.3">
      <c r="A3" s="147">
        <v>6000</v>
      </c>
      <c r="B3">
        <v>6000</v>
      </c>
      <c r="C3">
        <v>0</v>
      </c>
      <c r="D3">
        <v>0</v>
      </c>
      <c r="E3" s="147">
        <v>363</v>
      </c>
      <c r="F3">
        <v>0</v>
      </c>
      <c r="G3">
        <v>0</v>
      </c>
      <c r="H3">
        <v>0</v>
      </c>
      <c r="I3">
        <v>0</v>
      </c>
      <c r="J3">
        <v>9651.2999999999993</v>
      </c>
    </row>
    <row r="4" spans="1:10" x14ac:dyDescent="0.3">
      <c r="A4" s="147">
        <v>6200</v>
      </c>
      <c r="B4">
        <v>6200</v>
      </c>
      <c r="C4">
        <v>0</v>
      </c>
      <c r="D4">
        <v>0</v>
      </c>
      <c r="E4" s="147">
        <v>60</v>
      </c>
      <c r="F4">
        <v>0</v>
      </c>
      <c r="G4">
        <v>0</v>
      </c>
      <c r="H4">
        <v>0</v>
      </c>
      <c r="I4">
        <v>0</v>
      </c>
      <c r="J4">
        <v>9451.7000000000007</v>
      </c>
    </row>
    <row r="5" spans="1:10" x14ac:dyDescent="0.3">
      <c r="A5" s="147">
        <v>6400</v>
      </c>
      <c r="B5">
        <v>6400</v>
      </c>
      <c r="C5">
        <v>0</v>
      </c>
      <c r="D5">
        <v>0</v>
      </c>
      <c r="E5" s="147">
        <v>0</v>
      </c>
      <c r="F5">
        <v>0</v>
      </c>
      <c r="G5">
        <v>0</v>
      </c>
      <c r="H5">
        <v>0</v>
      </c>
      <c r="I5">
        <v>0</v>
      </c>
      <c r="J5">
        <v>9252.2000000000007</v>
      </c>
    </row>
    <row r="6" spans="1:10" x14ac:dyDescent="0.3">
      <c r="A6" s="147">
        <v>6600</v>
      </c>
      <c r="B6">
        <v>6600</v>
      </c>
      <c r="C6">
        <v>0</v>
      </c>
      <c r="D6">
        <v>0</v>
      </c>
      <c r="E6" s="147">
        <v>20</v>
      </c>
      <c r="F6">
        <v>0</v>
      </c>
      <c r="G6">
        <v>0</v>
      </c>
      <c r="H6">
        <v>0</v>
      </c>
      <c r="I6">
        <v>0</v>
      </c>
      <c r="J6">
        <v>9052.6</v>
      </c>
    </row>
    <row r="7" spans="1:10" x14ac:dyDescent="0.3">
      <c r="A7" s="147">
        <v>6800</v>
      </c>
      <c r="B7">
        <v>6800</v>
      </c>
      <c r="C7">
        <v>0</v>
      </c>
      <c r="D7">
        <v>0</v>
      </c>
      <c r="E7" s="147">
        <v>104</v>
      </c>
      <c r="F7">
        <v>0</v>
      </c>
      <c r="G7">
        <v>0</v>
      </c>
      <c r="H7">
        <v>0</v>
      </c>
      <c r="I7">
        <v>0</v>
      </c>
      <c r="J7">
        <v>8853</v>
      </c>
    </row>
    <row r="8" spans="1:10" x14ac:dyDescent="0.3">
      <c r="A8" s="147">
        <v>7000</v>
      </c>
      <c r="B8">
        <v>7000</v>
      </c>
      <c r="C8">
        <v>0</v>
      </c>
      <c r="D8">
        <v>0</v>
      </c>
      <c r="E8" s="147">
        <v>21</v>
      </c>
      <c r="F8">
        <v>0</v>
      </c>
      <c r="G8">
        <v>0</v>
      </c>
      <c r="H8">
        <v>0</v>
      </c>
      <c r="I8">
        <v>0</v>
      </c>
      <c r="J8">
        <v>8653.5</v>
      </c>
    </row>
    <row r="9" spans="1:10" x14ac:dyDescent="0.3">
      <c r="A9" s="147">
        <v>7200</v>
      </c>
      <c r="B9">
        <v>7200</v>
      </c>
      <c r="C9">
        <v>0</v>
      </c>
      <c r="D9">
        <v>0</v>
      </c>
      <c r="E9" s="147">
        <v>0</v>
      </c>
      <c r="F9">
        <v>0</v>
      </c>
      <c r="G9">
        <v>0</v>
      </c>
      <c r="H9">
        <v>0</v>
      </c>
      <c r="I9">
        <v>0</v>
      </c>
      <c r="J9">
        <v>8453.9</v>
      </c>
    </row>
    <row r="10" spans="1:10" x14ac:dyDescent="0.3">
      <c r="A10" s="147">
        <v>7400</v>
      </c>
      <c r="B10">
        <v>7400</v>
      </c>
      <c r="C10">
        <v>0</v>
      </c>
      <c r="D10">
        <v>0</v>
      </c>
      <c r="E10" s="147">
        <v>20</v>
      </c>
      <c r="F10">
        <v>0</v>
      </c>
      <c r="G10">
        <v>0</v>
      </c>
      <c r="H10">
        <v>0</v>
      </c>
      <c r="I10">
        <v>0</v>
      </c>
      <c r="J10">
        <v>8254.2999999999993</v>
      </c>
    </row>
    <row r="11" spans="1:10" x14ac:dyDescent="0.3">
      <c r="A11" s="147">
        <v>7600</v>
      </c>
      <c r="B11">
        <v>7600</v>
      </c>
      <c r="C11">
        <v>0</v>
      </c>
      <c r="D11">
        <v>0</v>
      </c>
      <c r="E11" s="147">
        <v>21</v>
      </c>
      <c r="F11">
        <v>0</v>
      </c>
      <c r="G11">
        <v>0</v>
      </c>
      <c r="H11">
        <v>0</v>
      </c>
      <c r="I11">
        <v>0</v>
      </c>
      <c r="J11">
        <v>8054.8</v>
      </c>
    </row>
    <row r="12" spans="1:10" x14ac:dyDescent="0.3">
      <c r="A12" s="147">
        <v>7800</v>
      </c>
      <c r="B12">
        <v>7800</v>
      </c>
      <c r="C12">
        <v>0</v>
      </c>
      <c r="D12">
        <v>0</v>
      </c>
      <c r="E12" s="147">
        <v>0</v>
      </c>
      <c r="F12">
        <v>0</v>
      </c>
      <c r="G12">
        <v>0</v>
      </c>
      <c r="H12">
        <v>0</v>
      </c>
      <c r="I12">
        <v>0</v>
      </c>
      <c r="J12">
        <v>7855.2</v>
      </c>
    </row>
    <row r="13" spans="1:10" x14ac:dyDescent="0.3">
      <c r="A13" s="147">
        <v>8000</v>
      </c>
      <c r="B13">
        <v>8000</v>
      </c>
      <c r="C13">
        <v>0</v>
      </c>
      <c r="D13">
        <v>0</v>
      </c>
      <c r="E13" s="147">
        <v>20</v>
      </c>
      <c r="F13">
        <v>0</v>
      </c>
      <c r="G13">
        <v>0</v>
      </c>
      <c r="H13">
        <v>0</v>
      </c>
      <c r="I13">
        <v>0</v>
      </c>
      <c r="J13">
        <v>7655.6</v>
      </c>
    </row>
    <row r="14" spans="1:10" x14ac:dyDescent="0.3">
      <c r="A14" s="147">
        <v>8200</v>
      </c>
      <c r="B14">
        <v>8200</v>
      </c>
      <c r="C14">
        <v>0</v>
      </c>
      <c r="D14">
        <v>0</v>
      </c>
      <c r="E14" s="147">
        <v>0</v>
      </c>
      <c r="F14">
        <v>0</v>
      </c>
      <c r="G14">
        <v>0</v>
      </c>
      <c r="H14">
        <v>0</v>
      </c>
      <c r="I14">
        <v>0</v>
      </c>
      <c r="J14">
        <v>7456.1</v>
      </c>
    </row>
    <row r="15" spans="1:10" x14ac:dyDescent="0.3">
      <c r="A15" s="147">
        <v>8400</v>
      </c>
      <c r="B15">
        <v>8400</v>
      </c>
      <c r="C15">
        <v>0</v>
      </c>
      <c r="D15">
        <v>0</v>
      </c>
      <c r="E15" s="147">
        <v>0</v>
      </c>
      <c r="F15">
        <v>0</v>
      </c>
      <c r="G15">
        <v>0</v>
      </c>
      <c r="H15">
        <v>0</v>
      </c>
      <c r="I15">
        <v>0</v>
      </c>
      <c r="J15">
        <v>7256.5</v>
      </c>
    </row>
    <row r="16" spans="1:10" x14ac:dyDescent="0.3">
      <c r="A16" s="147">
        <v>8600</v>
      </c>
      <c r="B16">
        <v>8600</v>
      </c>
      <c r="C16">
        <v>0</v>
      </c>
      <c r="D16">
        <v>0</v>
      </c>
      <c r="E16" s="147">
        <v>0</v>
      </c>
      <c r="F16">
        <v>0</v>
      </c>
      <c r="G16">
        <v>0</v>
      </c>
      <c r="H16">
        <v>0</v>
      </c>
      <c r="I16">
        <v>0</v>
      </c>
      <c r="J16">
        <v>7056.9</v>
      </c>
    </row>
    <row r="17" spans="1:10" x14ac:dyDescent="0.3">
      <c r="A17" s="147">
        <v>8800</v>
      </c>
      <c r="B17">
        <v>8800</v>
      </c>
      <c r="C17">
        <v>0</v>
      </c>
      <c r="D17">
        <v>0</v>
      </c>
      <c r="E17" s="147">
        <v>55</v>
      </c>
      <c r="F17">
        <v>0</v>
      </c>
      <c r="G17">
        <v>0</v>
      </c>
      <c r="H17">
        <v>0</v>
      </c>
      <c r="I17">
        <v>0</v>
      </c>
      <c r="J17">
        <v>6857.4</v>
      </c>
    </row>
    <row r="18" spans="1:10" x14ac:dyDescent="0.3">
      <c r="A18" s="147">
        <v>9000</v>
      </c>
      <c r="B18">
        <v>9000</v>
      </c>
      <c r="C18">
        <v>0</v>
      </c>
      <c r="D18">
        <v>0</v>
      </c>
      <c r="E18" s="147">
        <v>15</v>
      </c>
      <c r="F18">
        <v>0</v>
      </c>
      <c r="G18">
        <v>0</v>
      </c>
      <c r="H18">
        <v>0</v>
      </c>
      <c r="I18">
        <v>0</v>
      </c>
      <c r="J18">
        <v>6657.8</v>
      </c>
    </row>
    <row r="19" spans="1:10" x14ac:dyDescent="0.3">
      <c r="A19" s="147">
        <v>9200</v>
      </c>
      <c r="B19">
        <v>9200</v>
      </c>
      <c r="C19">
        <v>0</v>
      </c>
      <c r="D19">
        <v>0</v>
      </c>
      <c r="E19" s="147">
        <v>0</v>
      </c>
      <c r="F19">
        <v>0</v>
      </c>
      <c r="G19">
        <v>0</v>
      </c>
      <c r="H19">
        <v>0</v>
      </c>
      <c r="I19">
        <v>0</v>
      </c>
      <c r="J19">
        <v>6458.3</v>
      </c>
    </row>
    <row r="20" spans="1:10" x14ac:dyDescent="0.3">
      <c r="A20" s="147">
        <v>9400</v>
      </c>
      <c r="B20">
        <v>9400</v>
      </c>
      <c r="C20">
        <v>0</v>
      </c>
      <c r="D20">
        <v>0</v>
      </c>
      <c r="E20" s="147">
        <v>0</v>
      </c>
      <c r="F20">
        <v>0</v>
      </c>
      <c r="G20">
        <v>0</v>
      </c>
      <c r="H20">
        <v>0</v>
      </c>
      <c r="I20">
        <v>0</v>
      </c>
      <c r="J20">
        <v>6258.7</v>
      </c>
    </row>
    <row r="21" spans="1:10" x14ac:dyDescent="0.3">
      <c r="A21" s="147">
        <v>9600</v>
      </c>
      <c r="B21">
        <v>9600</v>
      </c>
      <c r="C21">
        <v>0</v>
      </c>
      <c r="D21">
        <v>0</v>
      </c>
      <c r="E21" s="147">
        <v>0</v>
      </c>
      <c r="F21">
        <v>0</v>
      </c>
      <c r="G21">
        <v>0</v>
      </c>
      <c r="H21">
        <v>0</v>
      </c>
      <c r="I21">
        <v>0</v>
      </c>
      <c r="J21">
        <v>6059.2</v>
      </c>
    </row>
    <row r="22" spans="1:10" x14ac:dyDescent="0.3">
      <c r="A22" s="147">
        <v>9800</v>
      </c>
      <c r="B22">
        <v>9800</v>
      </c>
      <c r="C22">
        <v>0</v>
      </c>
      <c r="D22">
        <v>0</v>
      </c>
      <c r="E22" s="147">
        <v>3</v>
      </c>
      <c r="F22">
        <v>0</v>
      </c>
      <c r="G22">
        <v>0</v>
      </c>
      <c r="H22">
        <v>0</v>
      </c>
      <c r="I22">
        <v>0</v>
      </c>
      <c r="J22">
        <v>5859.6</v>
      </c>
    </row>
    <row r="23" spans="1:10" x14ac:dyDescent="0.3">
      <c r="A23" s="147">
        <v>10000</v>
      </c>
      <c r="B23">
        <v>10000</v>
      </c>
      <c r="C23">
        <v>0</v>
      </c>
      <c r="D23">
        <v>0</v>
      </c>
      <c r="E23" s="147">
        <v>12</v>
      </c>
      <c r="F23">
        <v>0</v>
      </c>
      <c r="G23">
        <v>0</v>
      </c>
      <c r="H23">
        <v>0</v>
      </c>
      <c r="I23">
        <v>0</v>
      </c>
      <c r="J23">
        <v>5660.1</v>
      </c>
    </row>
    <row r="24" spans="1:10" x14ac:dyDescent="0.3">
      <c r="A24" s="147">
        <v>10200</v>
      </c>
      <c r="B24">
        <v>10200</v>
      </c>
      <c r="C24">
        <v>0</v>
      </c>
      <c r="D24">
        <v>4</v>
      </c>
      <c r="E24" s="147">
        <v>0</v>
      </c>
      <c r="F24">
        <v>0</v>
      </c>
      <c r="G24">
        <v>0</v>
      </c>
      <c r="H24">
        <v>0</v>
      </c>
      <c r="I24">
        <v>0</v>
      </c>
      <c r="J24">
        <v>5460.6</v>
      </c>
    </row>
    <row r="25" spans="1:10" x14ac:dyDescent="0.3">
      <c r="A25" s="147">
        <v>10400</v>
      </c>
      <c r="B25">
        <v>10400</v>
      </c>
      <c r="C25">
        <v>0</v>
      </c>
      <c r="D25">
        <v>4</v>
      </c>
      <c r="E25" s="147">
        <v>3</v>
      </c>
      <c r="F25">
        <v>0</v>
      </c>
      <c r="G25">
        <v>0</v>
      </c>
      <c r="H25">
        <v>0</v>
      </c>
      <c r="I25">
        <v>0</v>
      </c>
      <c r="J25">
        <v>5261</v>
      </c>
    </row>
    <row r="26" spans="1:10" x14ac:dyDescent="0.3">
      <c r="A26" s="147">
        <v>10600</v>
      </c>
      <c r="B26">
        <v>10600</v>
      </c>
      <c r="C26">
        <v>0</v>
      </c>
      <c r="D26">
        <v>0</v>
      </c>
      <c r="E26" s="147">
        <v>10</v>
      </c>
      <c r="F26">
        <v>0</v>
      </c>
      <c r="G26">
        <v>0</v>
      </c>
      <c r="H26">
        <v>0</v>
      </c>
      <c r="I26">
        <v>0</v>
      </c>
      <c r="J26">
        <v>5061.5</v>
      </c>
    </row>
    <row r="27" spans="1:10" x14ac:dyDescent="0.3">
      <c r="A27" s="147">
        <v>10800</v>
      </c>
      <c r="B27">
        <v>10800</v>
      </c>
      <c r="C27">
        <v>0</v>
      </c>
      <c r="D27">
        <v>0</v>
      </c>
      <c r="E27" s="147">
        <v>0</v>
      </c>
      <c r="F27">
        <v>0</v>
      </c>
      <c r="G27">
        <v>0</v>
      </c>
      <c r="H27">
        <v>0</v>
      </c>
      <c r="I27">
        <v>0</v>
      </c>
      <c r="J27">
        <v>4862</v>
      </c>
    </row>
    <row r="28" spans="1:10" x14ac:dyDescent="0.3">
      <c r="A28" s="147">
        <v>11000</v>
      </c>
      <c r="B28">
        <v>11000</v>
      </c>
      <c r="C28">
        <v>0</v>
      </c>
      <c r="D28">
        <v>0</v>
      </c>
      <c r="E28" s="147">
        <v>101</v>
      </c>
      <c r="F28">
        <v>0</v>
      </c>
      <c r="G28">
        <v>0</v>
      </c>
      <c r="H28">
        <v>0</v>
      </c>
      <c r="I28">
        <v>0</v>
      </c>
      <c r="J28">
        <v>4662.5</v>
      </c>
    </row>
    <row r="29" spans="1:10" x14ac:dyDescent="0.3">
      <c r="A29" s="147">
        <v>11100</v>
      </c>
      <c r="B29">
        <v>11100</v>
      </c>
      <c r="C29">
        <v>0</v>
      </c>
      <c r="D29">
        <v>0</v>
      </c>
      <c r="E29" s="147">
        <v>0</v>
      </c>
      <c r="F29">
        <v>0</v>
      </c>
      <c r="G29">
        <v>0</v>
      </c>
      <c r="H29">
        <v>0</v>
      </c>
      <c r="I29">
        <v>0</v>
      </c>
      <c r="J29">
        <v>4562.8</v>
      </c>
    </row>
    <row r="30" spans="1:10" x14ac:dyDescent="0.3">
      <c r="A30" s="147">
        <v>11200</v>
      </c>
      <c r="B30">
        <v>11200</v>
      </c>
      <c r="C30">
        <v>0</v>
      </c>
      <c r="D30">
        <v>0</v>
      </c>
      <c r="E30" s="147">
        <v>8</v>
      </c>
      <c r="F30">
        <v>0</v>
      </c>
      <c r="G30">
        <v>0</v>
      </c>
      <c r="H30">
        <v>0</v>
      </c>
      <c r="I30">
        <v>0</v>
      </c>
      <c r="J30">
        <v>4463.1000000000004</v>
      </c>
    </row>
    <row r="31" spans="1:10" x14ac:dyDescent="0.3">
      <c r="A31" s="147">
        <v>11300</v>
      </c>
      <c r="B31">
        <v>11300</v>
      </c>
      <c r="C31">
        <v>0</v>
      </c>
      <c r="D31">
        <v>0</v>
      </c>
      <c r="E31" s="147">
        <v>0</v>
      </c>
      <c r="F31">
        <v>0</v>
      </c>
      <c r="G31">
        <v>0</v>
      </c>
      <c r="H31">
        <v>0</v>
      </c>
      <c r="I31">
        <v>0</v>
      </c>
      <c r="J31">
        <v>4363.3</v>
      </c>
    </row>
    <row r="32" spans="1:10" x14ac:dyDescent="0.3">
      <c r="A32" s="147">
        <v>11400</v>
      </c>
      <c r="B32">
        <v>11400</v>
      </c>
      <c r="C32">
        <v>0</v>
      </c>
      <c r="D32">
        <v>0</v>
      </c>
      <c r="E32" s="147">
        <v>18</v>
      </c>
      <c r="F32">
        <v>0</v>
      </c>
      <c r="G32">
        <v>0</v>
      </c>
      <c r="H32">
        <v>0</v>
      </c>
      <c r="I32">
        <v>0</v>
      </c>
      <c r="J32">
        <v>4263.6000000000004</v>
      </c>
    </row>
    <row r="33" spans="1:10" x14ac:dyDescent="0.3">
      <c r="A33" s="147">
        <v>11500</v>
      </c>
      <c r="B33">
        <v>11500</v>
      </c>
      <c r="C33">
        <v>0</v>
      </c>
      <c r="D33">
        <v>0</v>
      </c>
      <c r="E33" s="147">
        <v>10</v>
      </c>
      <c r="F33">
        <v>0</v>
      </c>
      <c r="G33">
        <v>0</v>
      </c>
      <c r="H33">
        <v>0</v>
      </c>
      <c r="I33">
        <v>0</v>
      </c>
      <c r="J33">
        <v>4163.8999999999996</v>
      </c>
    </row>
    <row r="34" spans="1:10" x14ac:dyDescent="0.3">
      <c r="A34" s="147">
        <v>11600</v>
      </c>
      <c r="B34">
        <v>11600</v>
      </c>
      <c r="C34">
        <v>0</v>
      </c>
      <c r="D34">
        <v>0</v>
      </c>
      <c r="E34" s="147">
        <v>71</v>
      </c>
      <c r="F34">
        <v>0</v>
      </c>
      <c r="G34">
        <v>0</v>
      </c>
      <c r="H34">
        <v>0</v>
      </c>
      <c r="I34">
        <v>0</v>
      </c>
      <c r="J34">
        <v>4064.2</v>
      </c>
    </row>
    <row r="35" spans="1:10" x14ac:dyDescent="0.3">
      <c r="A35" s="147">
        <v>11700</v>
      </c>
      <c r="B35">
        <v>11700</v>
      </c>
      <c r="C35">
        <v>0</v>
      </c>
      <c r="D35">
        <v>0</v>
      </c>
      <c r="E35" s="147">
        <v>0</v>
      </c>
      <c r="F35">
        <v>0</v>
      </c>
      <c r="G35">
        <v>0</v>
      </c>
      <c r="H35">
        <v>0</v>
      </c>
      <c r="I35">
        <v>0</v>
      </c>
      <c r="J35">
        <v>3964.5</v>
      </c>
    </row>
    <row r="36" spans="1:10" x14ac:dyDescent="0.3">
      <c r="A36" s="147">
        <v>11800</v>
      </c>
      <c r="B36">
        <v>11800</v>
      </c>
      <c r="C36">
        <v>0</v>
      </c>
      <c r="D36">
        <v>0</v>
      </c>
      <c r="E36" s="147">
        <v>1</v>
      </c>
      <c r="F36">
        <v>0</v>
      </c>
      <c r="G36">
        <v>0</v>
      </c>
      <c r="H36">
        <v>0</v>
      </c>
      <c r="I36">
        <v>0</v>
      </c>
      <c r="J36">
        <v>3864.8</v>
      </c>
    </row>
    <row r="37" spans="1:10" x14ac:dyDescent="0.3">
      <c r="A37" s="147">
        <v>11900</v>
      </c>
      <c r="B37">
        <v>11900</v>
      </c>
      <c r="C37">
        <v>0</v>
      </c>
      <c r="D37">
        <v>0</v>
      </c>
      <c r="E37" s="147">
        <v>18</v>
      </c>
      <c r="F37">
        <v>0</v>
      </c>
      <c r="G37">
        <v>0</v>
      </c>
      <c r="H37">
        <v>0</v>
      </c>
      <c r="I37">
        <v>0</v>
      </c>
      <c r="J37">
        <v>3765.1</v>
      </c>
    </row>
    <row r="38" spans="1:10" x14ac:dyDescent="0.3">
      <c r="A38" s="147">
        <v>12000</v>
      </c>
      <c r="B38">
        <v>12000</v>
      </c>
      <c r="C38">
        <v>0</v>
      </c>
      <c r="D38">
        <v>0</v>
      </c>
      <c r="E38" s="147">
        <v>442</v>
      </c>
      <c r="F38">
        <v>0</v>
      </c>
      <c r="G38">
        <v>0</v>
      </c>
      <c r="H38">
        <v>0</v>
      </c>
      <c r="I38">
        <v>0</v>
      </c>
      <c r="J38">
        <v>3665.4</v>
      </c>
    </row>
    <row r="39" spans="1:10" x14ac:dyDescent="0.3">
      <c r="A39" s="147">
        <v>12100</v>
      </c>
      <c r="B39">
        <v>12100</v>
      </c>
      <c r="C39">
        <v>0</v>
      </c>
      <c r="D39">
        <v>0</v>
      </c>
      <c r="E39" s="147">
        <v>115</v>
      </c>
      <c r="F39">
        <v>0</v>
      </c>
      <c r="G39">
        <v>0</v>
      </c>
      <c r="H39">
        <v>0</v>
      </c>
      <c r="I39">
        <v>0</v>
      </c>
      <c r="J39">
        <v>3565.7</v>
      </c>
    </row>
    <row r="40" spans="1:10" x14ac:dyDescent="0.3">
      <c r="A40" s="147">
        <v>12200</v>
      </c>
      <c r="B40">
        <v>12200</v>
      </c>
      <c r="C40">
        <v>0</v>
      </c>
      <c r="D40">
        <v>0</v>
      </c>
      <c r="E40" s="147">
        <v>1</v>
      </c>
      <c r="F40">
        <v>0</v>
      </c>
      <c r="G40">
        <v>0</v>
      </c>
      <c r="H40">
        <v>0</v>
      </c>
      <c r="I40">
        <v>0</v>
      </c>
      <c r="J40">
        <v>3466.1</v>
      </c>
    </row>
    <row r="41" spans="1:10" x14ac:dyDescent="0.3">
      <c r="A41" s="147">
        <v>12300</v>
      </c>
      <c r="B41">
        <v>12300</v>
      </c>
      <c r="C41">
        <v>0</v>
      </c>
      <c r="D41">
        <v>0</v>
      </c>
      <c r="E41" s="147">
        <v>36</v>
      </c>
      <c r="F41">
        <v>0</v>
      </c>
      <c r="G41">
        <v>0</v>
      </c>
      <c r="H41">
        <v>0</v>
      </c>
      <c r="I41">
        <v>0</v>
      </c>
      <c r="J41">
        <v>3366.5</v>
      </c>
    </row>
    <row r="42" spans="1:10" x14ac:dyDescent="0.3">
      <c r="A42" s="147">
        <v>12400</v>
      </c>
      <c r="B42">
        <v>12400</v>
      </c>
      <c r="C42">
        <v>0</v>
      </c>
      <c r="D42">
        <v>0</v>
      </c>
      <c r="E42" s="147">
        <v>0</v>
      </c>
      <c r="F42">
        <v>0</v>
      </c>
      <c r="G42">
        <v>0</v>
      </c>
      <c r="H42">
        <v>0</v>
      </c>
      <c r="I42">
        <v>0</v>
      </c>
      <c r="J42">
        <v>3266.9</v>
      </c>
    </row>
    <row r="43" spans="1:10" x14ac:dyDescent="0.3">
      <c r="A43" s="147">
        <v>12500</v>
      </c>
      <c r="B43">
        <v>12500</v>
      </c>
      <c r="C43">
        <v>0</v>
      </c>
      <c r="D43">
        <v>0</v>
      </c>
      <c r="E43" s="147">
        <v>173</v>
      </c>
      <c r="F43">
        <v>0</v>
      </c>
      <c r="G43">
        <v>0</v>
      </c>
      <c r="H43">
        <v>0</v>
      </c>
      <c r="I43">
        <v>0</v>
      </c>
      <c r="J43">
        <v>3167.3</v>
      </c>
    </row>
    <row r="44" spans="1:10" x14ac:dyDescent="0.3">
      <c r="A44" s="147">
        <v>12600</v>
      </c>
      <c r="B44">
        <v>12600</v>
      </c>
      <c r="C44">
        <v>0</v>
      </c>
      <c r="D44">
        <v>0</v>
      </c>
      <c r="E44" s="147">
        <v>7</v>
      </c>
      <c r="F44">
        <v>0</v>
      </c>
      <c r="G44">
        <v>0</v>
      </c>
      <c r="H44">
        <v>0</v>
      </c>
      <c r="I44">
        <v>0</v>
      </c>
      <c r="J44">
        <v>3067.7</v>
      </c>
    </row>
    <row r="45" spans="1:10" x14ac:dyDescent="0.3">
      <c r="A45" s="147">
        <v>12700</v>
      </c>
      <c r="B45">
        <v>12700</v>
      </c>
      <c r="C45">
        <v>0</v>
      </c>
      <c r="D45">
        <v>0</v>
      </c>
      <c r="E45" s="147">
        <v>136</v>
      </c>
      <c r="F45">
        <v>0</v>
      </c>
      <c r="G45">
        <v>0</v>
      </c>
      <c r="H45">
        <v>0</v>
      </c>
      <c r="I45">
        <v>0</v>
      </c>
      <c r="J45">
        <v>2968.2</v>
      </c>
    </row>
    <row r="46" spans="1:10" x14ac:dyDescent="0.3">
      <c r="A46" s="147">
        <v>12800</v>
      </c>
      <c r="B46">
        <v>12800</v>
      </c>
      <c r="C46">
        <v>0</v>
      </c>
      <c r="D46">
        <v>0</v>
      </c>
      <c r="E46" s="147">
        <v>165</v>
      </c>
      <c r="F46">
        <v>0</v>
      </c>
      <c r="G46">
        <v>0</v>
      </c>
      <c r="H46">
        <v>0</v>
      </c>
      <c r="I46">
        <v>0</v>
      </c>
      <c r="J46">
        <v>2868.6</v>
      </c>
    </row>
    <row r="47" spans="1:10" x14ac:dyDescent="0.3">
      <c r="A47" s="147">
        <v>12900</v>
      </c>
      <c r="B47">
        <v>12900</v>
      </c>
      <c r="C47">
        <v>0</v>
      </c>
      <c r="D47">
        <v>0</v>
      </c>
      <c r="E47" s="147">
        <v>1</v>
      </c>
      <c r="F47">
        <v>0</v>
      </c>
      <c r="G47">
        <v>0</v>
      </c>
      <c r="H47">
        <v>0</v>
      </c>
      <c r="I47">
        <v>0</v>
      </c>
      <c r="J47">
        <v>2769.1</v>
      </c>
    </row>
    <row r="48" spans="1:10" x14ac:dyDescent="0.3">
      <c r="A48" s="147">
        <v>13000</v>
      </c>
      <c r="B48">
        <v>13000</v>
      </c>
      <c r="C48">
        <v>0</v>
      </c>
      <c r="D48">
        <v>4</v>
      </c>
      <c r="E48" s="147">
        <v>340</v>
      </c>
      <c r="F48">
        <v>2702</v>
      </c>
      <c r="G48">
        <v>2707</v>
      </c>
      <c r="H48">
        <v>2685</v>
      </c>
      <c r="I48">
        <v>2695</v>
      </c>
      <c r="J48">
        <v>2669.7</v>
      </c>
    </row>
    <row r="49" spans="1:10" x14ac:dyDescent="0.3">
      <c r="A49" s="147">
        <v>13100</v>
      </c>
      <c r="B49">
        <v>13100</v>
      </c>
      <c r="C49">
        <v>0</v>
      </c>
      <c r="D49">
        <v>0</v>
      </c>
      <c r="E49" s="147">
        <v>17</v>
      </c>
      <c r="F49">
        <v>0</v>
      </c>
      <c r="G49">
        <v>0</v>
      </c>
      <c r="H49">
        <v>0</v>
      </c>
      <c r="I49">
        <v>0</v>
      </c>
      <c r="J49">
        <v>2570.1999999999998</v>
      </c>
    </row>
    <row r="50" spans="1:10" x14ac:dyDescent="0.3">
      <c r="A50" s="147">
        <v>13200</v>
      </c>
      <c r="B50">
        <v>13200</v>
      </c>
      <c r="C50">
        <v>0</v>
      </c>
      <c r="D50">
        <v>0</v>
      </c>
      <c r="E50" s="147">
        <v>209</v>
      </c>
      <c r="F50">
        <v>0</v>
      </c>
      <c r="G50">
        <v>0</v>
      </c>
      <c r="H50">
        <v>0</v>
      </c>
      <c r="I50">
        <v>0</v>
      </c>
      <c r="J50">
        <v>2470.8000000000002</v>
      </c>
    </row>
    <row r="51" spans="1:10" x14ac:dyDescent="0.3">
      <c r="A51" s="147">
        <v>13300</v>
      </c>
      <c r="B51">
        <v>13300</v>
      </c>
      <c r="C51">
        <v>0</v>
      </c>
      <c r="D51">
        <v>0</v>
      </c>
      <c r="E51" s="147">
        <v>209</v>
      </c>
      <c r="F51">
        <v>0</v>
      </c>
      <c r="G51">
        <v>0</v>
      </c>
      <c r="H51">
        <v>0</v>
      </c>
      <c r="I51">
        <v>0</v>
      </c>
      <c r="J51">
        <v>2371.4</v>
      </c>
    </row>
    <row r="52" spans="1:10" x14ac:dyDescent="0.3">
      <c r="A52" s="147">
        <v>13400</v>
      </c>
      <c r="B52">
        <v>13400</v>
      </c>
      <c r="C52">
        <v>0</v>
      </c>
      <c r="D52">
        <v>0</v>
      </c>
      <c r="E52" s="147">
        <v>99</v>
      </c>
      <c r="F52">
        <v>0</v>
      </c>
      <c r="G52">
        <v>0</v>
      </c>
      <c r="H52">
        <v>0</v>
      </c>
      <c r="I52">
        <v>0</v>
      </c>
      <c r="J52">
        <v>2272.1</v>
      </c>
    </row>
    <row r="53" spans="1:10" x14ac:dyDescent="0.3">
      <c r="A53" s="147">
        <v>13500</v>
      </c>
      <c r="B53">
        <v>13500</v>
      </c>
      <c r="C53">
        <v>0</v>
      </c>
      <c r="D53">
        <v>0</v>
      </c>
      <c r="E53" s="147">
        <v>370</v>
      </c>
      <c r="F53">
        <v>0</v>
      </c>
      <c r="G53">
        <v>0</v>
      </c>
      <c r="H53">
        <v>0</v>
      </c>
      <c r="I53">
        <v>0</v>
      </c>
      <c r="J53">
        <v>2172.8000000000002</v>
      </c>
    </row>
    <row r="54" spans="1:10" x14ac:dyDescent="0.3">
      <c r="A54" s="147">
        <v>13600</v>
      </c>
      <c r="B54">
        <v>13600</v>
      </c>
      <c r="C54">
        <v>0</v>
      </c>
      <c r="D54">
        <v>0</v>
      </c>
      <c r="E54" s="147">
        <v>55</v>
      </c>
      <c r="F54">
        <v>0</v>
      </c>
      <c r="G54">
        <v>0</v>
      </c>
      <c r="H54">
        <v>0</v>
      </c>
      <c r="I54">
        <v>0</v>
      </c>
      <c r="J54">
        <v>2073.5</v>
      </c>
    </row>
    <row r="55" spans="1:10" x14ac:dyDescent="0.3">
      <c r="A55" s="147">
        <v>13700</v>
      </c>
      <c r="B55">
        <v>13700</v>
      </c>
      <c r="C55">
        <v>0</v>
      </c>
      <c r="D55">
        <v>0</v>
      </c>
      <c r="E55" s="147">
        <v>1002</v>
      </c>
      <c r="F55">
        <v>0</v>
      </c>
      <c r="G55">
        <v>0</v>
      </c>
      <c r="H55">
        <v>0</v>
      </c>
      <c r="I55">
        <v>0</v>
      </c>
      <c r="J55">
        <v>1974.4</v>
      </c>
    </row>
    <row r="56" spans="1:10" x14ac:dyDescent="0.3">
      <c r="A56" s="147">
        <v>13800</v>
      </c>
      <c r="B56">
        <v>13800</v>
      </c>
      <c r="C56">
        <v>0</v>
      </c>
      <c r="D56">
        <v>0</v>
      </c>
      <c r="E56" s="147">
        <v>146</v>
      </c>
      <c r="F56">
        <v>0</v>
      </c>
      <c r="G56">
        <v>0</v>
      </c>
      <c r="H56">
        <v>0</v>
      </c>
      <c r="I56">
        <v>0</v>
      </c>
      <c r="J56">
        <v>1875.3</v>
      </c>
    </row>
    <row r="57" spans="1:10" x14ac:dyDescent="0.3">
      <c r="A57" s="147">
        <v>13900</v>
      </c>
      <c r="B57">
        <v>13900</v>
      </c>
      <c r="C57">
        <v>0</v>
      </c>
      <c r="D57">
        <v>0</v>
      </c>
      <c r="E57" s="147">
        <v>282</v>
      </c>
      <c r="F57">
        <v>0</v>
      </c>
      <c r="G57">
        <v>0</v>
      </c>
      <c r="H57">
        <v>0</v>
      </c>
      <c r="I57">
        <v>0</v>
      </c>
      <c r="J57">
        <v>1776.4</v>
      </c>
    </row>
    <row r="58" spans="1:10" x14ac:dyDescent="0.3">
      <c r="A58" s="147">
        <v>14000</v>
      </c>
      <c r="B58">
        <v>14000</v>
      </c>
      <c r="C58">
        <v>0</v>
      </c>
      <c r="D58">
        <v>0</v>
      </c>
      <c r="E58" s="147">
        <v>449</v>
      </c>
      <c r="F58">
        <v>0</v>
      </c>
      <c r="G58">
        <v>0</v>
      </c>
      <c r="H58">
        <v>0</v>
      </c>
      <c r="I58">
        <v>0</v>
      </c>
      <c r="J58">
        <v>1677.7</v>
      </c>
    </row>
    <row r="59" spans="1:10" x14ac:dyDescent="0.3">
      <c r="A59" s="147">
        <v>14100</v>
      </c>
      <c r="B59">
        <v>14100</v>
      </c>
      <c r="C59">
        <v>0</v>
      </c>
      <c r="D59">
        <v>0</v>
      </c>
      <c r="E59" s="147">
        <v>42</v>
      </c>
      <c r="F59">
        <v>0</v>
      </c>
      <c r="G59">
        <v>0</v>
      </c>
      <c r="H59">
        <v>0</v>
      </c>
      <c r="I59">
        <v>0</v>
      </c>
      <c r="J59">
        <v>1579.2</v>
      </c>
    </row>
    <row r="60" spans="1:10" x14ac:dyDescent="0.3">
      <c r="A60" s="147">
        <v>14200</v>
      </c>
      <c r="B60">
        <v>14200</v>
      </c>
      <c r="C60">
        <v>0</v>
      </c>
      <c r="D60">
        <v>0</v>
      </c>
      <c r="E60" s="147">
        <v>176</v>
      </c>
      <c r="F60">
        <v>0</v>
      </c>
      <c r="G60">
        <v>0</v>
      </c>
      <c r="H60">
        <v>0</v>
      </c>
      <c r="I60">
        <v>0</v>
      </c>
      <c r="J60">
        <v>1481.1</v>
      </c>
    </row>
    <row r="61" spans="1:10" x14ac:dyDescent="0.3">
      <c r="A61" s="147">
        <v>14300</v>
      </c>
      <c r="B61">
        <v>14300</v>
      </c>
      <c r="C61">
        <v>0</v>
      </c>
      <c r="D61">
        <v>0</v>
      </c>
      <c r="E61" s="147">
        <v>568</v>
      </c>
      <c r="F61">
        <v>0</v>
      </c>
      <c r="G61">
        <v>0</v>
      </c>
      <c r="H61">
        <v>0</v>
      </c>
      <c r="I61">
        <v>0</v>
      </c>
      <c r="J61">
        <v>1383.4</v>
      </c>
    </row>
    <row r="62" spans="1:10" x14ac:dyDescent="0.3">
      <c r="A62" s="147">
        <v>14350</v>
      </c>
      <c r="B62">
        <v>14350</v>
      </c>
      <c r="C62">
        <v>0</v>
      </c>
      <c r="D62">
        <v>0</v>
      </c>
      <c r="E62" s="147">
        <v>0</v>
      </c>
      <c r="F62">
        <v>0</v>
      </c>
      <c r="G62">
        <v>0</v>
      </c>
      <c r="H62">
        <v>0</v>
      </c>
      <c r="I62">
        <v>0</v>
      </c>
      <c r="J62">
        <v>1334.8</v>
      </c>
    </row>
    <row r="63" spans="1:10" x14ac:dyDescent="0.3">
      <c r="A63" s="147">
        <v>14400</v>
      </c>
      <c r="B63">
        <v>14400</v>
      </c>
      <c r="C63">
        <v>0</v>
      </c>
      <c r="D63">
        <v>0</v>
      </c>
      <c r="E63" s="147">
        <v>476</v>
      </c>
      <c r="F63">
        <v>0</v>
      </c>
      <c r="G63">
        <v>0</v>
      </c>
      <c r="H63">
        <v>0</v>
      </c>
      <c r="I63">
        <v>0</v>
      </c>
      <c r="J63">
        <v>1286.3</v>
      </c>
    </row>
    <row r="64" spans="1:10" x14ac:dyDescent="0.3">
      <c r="A64" s="147">
        <v>14450</v>
      </c>
      <c r="B64">
        <v>14450</v>
      </c>
      <c r="C64">
        <v>0</v>
      </c>
      <c r="D64">
        <v>0</v>
      </c>
      <c r="E64" s="147">
        <v>0</v>
      </c>
      <c r="F64">
        <v>0</v>
      </c>
      <c r="G64">
        <v>0</v>
      </c>
      <c r="H64">
        <v>0</v>
      </c>
      <c r="I64">
        <v>0</v>
      </c>
      <c r="J64">
        <v>1238</v>
      </c>
    </row>
    <row r="65" spans="1:10" x14ac:dyDescent="0.3">
      <c r="A65" s="147">
        <v>14500</v>
      </c>
      <c r="B65">
        <v>14500</v>
      </c>
      <c r="C65">
        <v>0</v>
      </c>
      <c r="D65">
        <v>2</v>
      </c>
      <c r="E65" s="147">
        <v>547</v>
      </c>
      <c r="F65">
        <v>1251</v>
      </c>
      <c r="G65">
        <v>1285</v>
      </c>
      <c r="H65">
        <v>1251</v>
      </c>
      <c r="I65">
        <v>1285</v>
      </c>
      <c r="J65">
        <v>1189.8</v>
      </c>
    </row>
    <row r="66" spans="1:10" x14ac:dyDescent="0.3">
      <c r="A66" s="147">
        <v>14550</v>
      </c>
      <c r="B66">
        <v>14550</v>
      </c>
      <c r="C66">
        <v>0</v>
      </c>
      <c r="D66">
        <v>0</v>
      </c>
      <c r="E66" s="147">
        <v>25</v>
      </c>
      <c r="F66">
        <v>0</v>
      </c>
      <c r="G66">
        <v>0</v>
      </c>
      <c r="H66">
        <v>0</v>
      </c>
      <c r="I66">
        <v>0</v>
      </c>
      <c r="J66">
        <v>1141.9000000000001</v>
      </c>
    </row>
    <row r="67" spans="1:10" x14ac:dyDescent="0.3">
      <c r="A67" s="147">
        <v>14600</v>
      </c>
      <c r="B67">
        <v>14600</v>
      </c>
      <c r="C67">
        <v>0</v>
      </c>
      <c r="D67">
        <v>0</v>
      </c>
      <c r="E67" s="147">
        <v>114</v>
      </c>
      <c r="F67">
        <v>0</v>
      </c>
      <c r="G67">
        <v>0</v>
      </c>
      <c r="H67">
        <v>0</v>
      </c>
      <c r="I67">
        <v>0</v>
      </c>
      <c r="J67">
        <v>1094.2</v>
      </c>
    </row>
    <row r="68" spans="1:10" x14ac:dyDescent="0.3">
      <c r="A68" s="147">
        <v>14650</v>
      </c>
      <c r="B68">
        <v>14650</v>
      </c>
      <c r="C68">
        <v>0</v>
      </c>
      <c r="D68">
        <v>0</v>
      </c>
      <c r="E68" s="147">
        <v>0</v>
      </c>
      <c r="F68">
        <v>0</v>
      </c>
      <c r="G68">
        <v>0</v>
      </c>
      <c r="H68">
        <v>0</v>
      </c>
      <c r="I68">
        <v>0</v>
      </c>
      <c r="J68">
        <v>1046.7</v>
      </c>
    </row>
    <row r="69" spans="1:10" x14ac:dyDescent="0.3">
      <c r="A69" s="147">
        <v>14700</v>
      </c>
      <c r="B69">
        <v>14700</v>
      </c>
      <c r="C69">
        <v>0</v>
      </c>
      <c r="D69">
        <v>0</v>
      </c>
      <c r="E69" s="147">
        <v>1587</v>
      </c>
      <c r="F69">
        <v>0</v>
      </c>
      <c r="G69">
        <v>0</v>
      </c>
      <c r="H69">
        <v>0</v>
      </c>
      <c r="I69">
        <v>0</v>
      </c>
      <c r="J69">
        <v>999.6</v>
      </c>
    </row>
    <row r="70" spans="1:10" x14ac:dyDescent="0.3">
      <c r="A70" s="147">
        <v>14750</v>
      </c>
      <c r="B70">
        <v>14750</v>
      </c>
      <c r="C70">
        <v>0</v>
      </c>
      <c r="D70">
        <v>0</v>
      </c>
      <c r="E70" s="147">
        <v>1</v>
      </c>
      <c r="F70">
        <v>0</v>
      </c>
      <c r="G70">
        <v>0</v>
      </c>
      <c r="H70">
        <v>0</v>
      </c>
      <c r="I70">
        <v>0</v>
      </c>
      <c r="J70">
        <v>952.7</v>
      </c>
    </row>
    <row r="71" spans="1:10" x14ac:dyDescent="0.3">
      <c r="A71" s="147">
        <v>14800</v>
      </c>
      <c r="B71">
        <v>14800</v>
      </c>
      <c r="C71">
        <v>0</v>
      </c>
      <c r="D71">
        <v>1</v>
      </c>
      <c r="E71" s="147">
        <v>460</v>
      </c>
      <c r="F71">
        <v>882</v>
      </c>
      <c r="G71">
        <v>882</v>
      </c>
      <c r="H71">
        <v>882</v>
      </c>
      <c r="I71">
        <v>882</v>
      </c>
      <c r="J71">
        <v>906.2</v>
      </c>
    </row>
    <row r="72" spans="1:10" x14ac:dyDescent="0.3">
      <c r="A72" s="147">
        <v>14850</v>
      </c>
      <c r="B72">
        <v>14850</v>
      </c>
      <c r="C72">
        <v>0</v>
      </c>
      <c r="D72">
        <v>0</v>
      </c>
      <c r="E72" s="147">
        <v>27</v>
      </c>
      <c r="F72">
        <v>0</v>
      </c>
      <c r="G72">
        <v>0</v>
      </c>
      <c r="H72">
        <v>0</v>
      </c>
      <c r="I72">
        <v>0</v>
      </c>
      <c r="J72">
        <v>860.1</v>
      </c>
    </row>
    <row r="73" spans="1:10" x14ac:dyDescent="0.3">
      <c r="A73" s="147">
        <v>14900</v>
      </c>
      <c r="B73">
        <v>14900</v>
      </c>
      <c r="C73">
        <v>0</v>
      </c>
      <c r="D73">
        <v>2</v>
      </c>
      <c r="E73" s="147">
        <v>778</v>
      </c>
      <c r="F73">
        <v>794</v>
      </c>
      <c r="G73">
        <v>794</v>
      </c>
      <c r="H73">
        <v>794</v>
      </c>
      <c r="I73">
        <v>794</v>
      </c>
      <c r="J73">
        <v>814.4</v>
      </c>
    </row>
    <row r="74" spans="1:10" x14ac:dyDescent="0.3">
      <c r="A74" s="147">
        <v>14950</v>
      </c>
      <c r="B74">
        <v>14950</v>
      </c>
      <c r="C74">
        <v>0</v>
      </c>
      <c r="D74">
        <v>0</v>
      </c>
      <c r="E74" s="147">
        <v>4</v>
      </c>
      <c r="F74">
        <v>0</v>
      </c>
      <c r="G74">
        <v>0</v>
      </c>
      <c r="H74">
        <v>0</v>
      </c>
      <c r="I74">
        <v>0</v>
      </c>
      <c r="J74">
        <v>769.2</v>
      </c>
    </row>
    <row r="75" spans="1:10" x14ac:dyDescent="0.3">
      <c r="A75" s="147">
        <v>15000</v>
      </c>
      <c r="B75">
        <v>15000</v>
      </c>
      <c r="C75">
        <v>0</v>
      </c>
      <c r="D75">
        <v>21</v>
      </c>
      <c r="E75" s="147">
        <v>721</v>
      </c>
      <c r="F75">
        <v>701</v>
      </c>
      <c r="G75">
        <v>701</v>
      </c>
      <c r="H75">
        <v>701</v>
      </c>
      <c r="I75">
        <v>701</v>
      </c>
      <c r="J75">
        <v>724.5</v>
      </c>
    </row>
    <row r="76" spans="1:10" x14ac:dyDescent="0.3">
      <c r="A76" s="147">
        <v>15050</v>
      </c>
      <c r="B76">
        <v>15050</v>
      </c>
      <c r="C76">
        <v>0</v>
      </c>
      <c r="D76">
        <v>0</v>
      </c>
      <c r="E76" s="147">
        <v>16</v>
      </c>
      <c r="F76">
        <v>0</v>
      </c>
      <c r="G76">
        <v>0</v>
      </c>
      <c r="H76">
        <v>0</v>
      </c>
      <c r="I76">
        <v>0</v>
      </c>
      <c r="J76">
        <v>680.4</v>
      </c>
    </row>
    <row r="77" spans="1:10" x14ac:dyDescent="0.3">
      <c r="A77" s="147">
        <v>15100</v>
      </c>
      <c r="B77">
        <v>15100</v>
      </c>
      <c r="C77">
        <v>0</v>
      </c>
      <c r="D77">
        <v>2</v>
      </c>
      <c r="E77" s="147">
        <v>162</v>
      </c>
      <c r="F77">
        <v>615</v>
      </c>
      <c r="G77">
        <v>635</v>
      </c>
      <c r="H77">
        <v>615</v>
      </c>
      <c r="I77">
        <v>635</v>
      </c>
      <c r="J77">
        <v>637</v>
      </c>
    </row>
    <row r="78" spans="1:10" x14ac:dyDescent="0.3">
      <c r="A78" s="147">
        <v>15150</v>
      </c>
      <c r="B78">
        <v>15150</v>
      </c>
      <c r="C78">
        <v>0</v>
      </c>
      <c r="D78">
        <v>0</v>
      </c>
      <c r="E78" s="147">
        <v>102</v>
      </c>
      <c r="F78">
        <v>0</v>
      </c>
      <c r="G78">
        <v>0</v>
      </c>
      <c r="H78">
        <v>0</v>
      </c>
      <c r="I78">
        <v>0</v>
      </c>
      <c r="J78">
        <v>594.4</v>
      </c>
    </row>
    <row r="79" spans="1:10" x14ac:dyDescent="0.3">
      <c r="A79" s="147">
        <v>15200</v>
      </c>
      <c r="B79">
        <v>15200</v>
      </c>
      <c r="C79">
        <v>0</v>
      </c>
      <c r="D79">
        <v>101</v>
      </c>
      <c r="E79" s="147">
        <v>787</v>
      </c>
      <c r="F79">
        <v>570</v>
      </c>
      <c r="G79">
        <v>570</v>
      </c>
      <c r="H79">
        <v>570</v>
      </c>
      <c r="I79">
        <v>570</v>
      </c>
      <c r="J79">
        <v>552.6</v>
      </c>
    </row>
    <row r="80" spans="1:10" x14ac:dyDescent="0.3">
      <c r="A80" s="147">
        <v>15250</v>
      </c>
      <c r="B80">
        <v>15250</v>
      </c>
      <c r="C80">
        <v>0</v>
      </c>
      <c r="D80">
        <v>0</v>
      </c>
      <c r="E80" s="147">
        <v>104</v>
      </c>
      <c r="F80">
        <v>0</v>
      </c>
      <c r="G80">
        <v>0</v>
      </c>
      <c r="H80">
        <v>0</v>
      </c>
      <c r="I80">
        <v>0</v>
      </c>
      <c r="J80">
        <v>511.8</v>
      </c>
    </row>
    <row r="81" spans="1:10" x14ac:dyDescent="0.3">
      <c r="A81" s="147">
        <v>15300</v>
      </c>
      <c r="B81">
        <v>15300</v>
      </c>
      <c r="C81">
        <v>0</v>
      </c>
      <c r="D81">
        <v>4</v>
      </c>
      <c r="E81" s="147">
        <v>319</v>
      </c>
      <c r="F81">
        <v>555</v>
      </c>
      <c r="G81">
        <v>555</v>
      </c>
      <c r="H81">
        <v>555</v>
      </c>
      <c r="I81">
        <v>555</v>
      </c>
      <c r="J81">
        <v>472.1</v>
      </c>
    </row>
    <row r="82" spans="1:10" x14ac:dyDescent="0.3">
      <c r="A82" s="147">
        <v>15350</v>
      </c>
      <c r="B82">
        <v>15350</v>
      </c>
      <c r="C82">
        <v>0</v>
      </c>
      <c r="D82">
        <v>0</v>
      </c>
      <c r="E82" s="147">
        <v>105</v>
      </c>
      <c r="F82">
        <v>0</v>
      </c>
      <c r="G82">
        <v>0</v>
      </c>
      <c r="H82">
        <v>0</v>
      </c>
      <c r="I82">
        <v>0</v>
      </c>
      <c r="J82">
        <v>433.5</v>
      </c>
    </row>
    <row r="83" spans="1:10" x14ac:dyDescent="0.3">
      <c r="A83" s="147">
        <v>15400</v>
      </c>
      <c r="B83">
        <v>15400</v>
      </c>
      <c r="C83">
        <v>0</v>
      </c>
      <c r="D83">
        <v>122</v>
      </c>
      <c r="E83" s="147">
        <v>1520</v>
      </c>
      <c r="F83">
        <v>0</v>
      </c>
      <c r="G83">
        <v>0</v>
      </c>
      <c r="H83">
        <v>0</v>
      </c>
      <c r="I83">
        <v>0</v>
      </c>
      <c r="J83">
        <v>396.2</v>
      </c>
    </row>
    <row r="84" spans="1:10" x14ac:dyDescent="0.3">
      <c r="A84" s="147">
        <v>15450</v>
      </c>
      <c r="B84">
        <v>15450</v>
      </c>
      <c r="C84">
        <v>0</v>
      </c>
      <c r="D84">
        <v>6</v>
      </c>
      <c r="E84" s="147">
        <v>117</v>
      </c>
      <c r="F84">
        <v>359</v>
      </c>
      <c r="G84">
        <v>359</v>
      </c>
      <c r="H84">
        <v>348</v>
      </c>
      <c r="I84">
        <v>348</v>
      </c>
      <c r="J84">
        <v>360.3</v>
      </c>
    </row>
    <row r="85" spans="1:10" x14ac:dyDescent="0.3">
      <c r="A85" s="147">
        <v>15500</v>
      </c>
      <c r="B85">
        <v>15500</v>
      </c>
      <c r="C85">
        <v>0</v>
      </c>
      <c r="D85">
        <v>4</v>
      </c>
      <c r="E85" s="147">
        <v>7074</v>
      </c>
      <c r="F85">
        <v>329</v>
      </c>
      <c r="G85">
        <v>390</v>
      </c>
      <c r="H85">
        <v>329</v>
      </c>
      <c r="I85">
        <v>390</v>
      </c>
      <c r="J85">
        <v>325.89999999999998</v>
      </c>
    </row>
    <row r="86" spans="1:10" x14ac:dyDescent="0.3">
      <c r="A86" s="147">
        <v>15550</v>
      </c>
      <c r="B86">
        <v>15550</v>
      </c>
      <c r="C86">
        <v>0</v>
      </c>
      <c r="D86">
        <v>1</v>
      </c>
      <c r="E86" s="147">
        <v>177</v>
      </c>
      <c r="F86">
        <v>291</v>
      </c>
      <c r="G86">
        <v>291</v>
      </c>
      <c r="H86">
        <v>291</v>
      </c>
      <c r="I86">
        <v>291</v>
      </c>
      <c r="J86">
        <v>293.10000000000002</v>
      </c>
    </row>
    <row r="87" spans="1:10" x14ac:dyDescent="0.3">
      <c r="A87" s="147">
        <v>15600</v>
      </c>
      <c r="B87">
        <v>15600</v>
      </c>
      <c r="C87">
        <v>0</v>
      </c>
      <c r="D87">
        <v>141</v>
      </c>
      <c r="E87" s="147">
        <v>3148</v>
      </c>
      <c r="F87">
        <v>273</v>
      </c>
      <c r="G87">
        <v>301</v>
      </c>
      <c r="H87">
        <v>271</v>
      </c>
      <c r="I87">
        <v>280</v>
      </c>
      <c r="J87">
        <v>262</v>
      </c>
    </row>
    <row r="88" spans="1:10" x14ac:dyDescent="0.3">
      <c r="A88" s="147">
        <v>15650</v>
      </c>
      <c r="B88">
        <v>15650</v>
      </c>
      <c r="C88">
        <v>0</v>
      </c>
      <c r="D88">
        <v>16</v>
      </c>
      <c r="E88" s="147">
        <v>198</v>
      </c>
      <c r="F88">
        <v>245</v>
      </c>
      <c r="G88">
        <v>245</v>
      </c>
      <c r="H88">
        <v>216</v>
      </c>
      <c r="I88">
        <v>225</v>
      </c>
      <c r="J88">
        <v>232.7</v>
      </c>
    </row>
    <row r="89" spans="1:10" x14ac:dyDescent="0.3">
      <c r="A89" s="147">
        <v>15700</v>
      </c>
      <c r="B89">
        <v>15700</v>
      </c>
      <c r="C89">
        <v>0</v>
      </c>
      <c r="D89">
        <v>27</v>
      </c>
      <c r="E89" s="147">
        <v>3748</v>
      </c>
      <c r="F89">
        <v>200</v>
      </c>
      <c r="G89">
        <v>258</v>
      </c>
      <c r="H89">
        <v>189</v>
      </c>
      <c r="I89">
        <v>198</v>
      </c>
      <c r="J89">
        <v>205.3</v>
      </c>
    </row>
    <row r="90" spans="1:10" x14ac:dyDescent="0.3">
      <c r="A90" s="147">
        <v>15750</v>
      </c>
      <c r="B90">
        <v>15750</v>
      </c>
      <c r="C90">
        <v>0</v>
      </c>
      <c r="D90">
        <v>3</v>
      </c>
      <c r="E90" s="147">
        <v>390</v>
      </c>
      <c r="F90">
        <v>180</v>
      </c>
      <c r="G90">
        <v>204</v>
      </c>
      <c r="H90">
        <v>165</v>
      </c>
      <c r="I90">
        <v>165</v>
      </c>
      <c r="J90">
        <v>179.8</v>
      </c>
    </row>
    <row r="91" spans="1:10" x14ac:dyDescent="0.3">
      <c r="A91" s="147">
        <v>15800</v>
      </c>
      <c r="B91">
        <v>15800</v>
      </c>
      <c r="C91">
        <v>0</v>
      </c>
      <c r="D91">
        <v>582</v>
      </c>
      <c r="E91" s="147">
        <v>3525</v>
      </c>
      <c r="F91">
        <v>150</v>
      </c>
      <c r="G91">
        <v>191</v>
      </c>
      <c r="H91">
        <v>145</v>
      </c>
      <c r="I91">
        <v>147</v>
      </c>
      <c r="J91">
        <v>156.4</v>
      </c>
    </row>
    <row r="92" spans="1:10" x14ac:dyDescent="0.3">
      <c r="A92" s="147">
        <v>15850</v>
      </c>
      <c r="B92">
        <v>15850</v>
      </c>
      <c r="C92">
        <v>0</v>
      </c>
      <c r="D92">
        <v>544</v>
      </c>
      <c r="E92" s="147">
        <v>429</v>
      </c>
      <c r="F92">
        <v>135</v>
      </c>
      <c r="G92">
        <v>175</v>
      </c>
      <c r="H92">
        <v>124.5</v>
      </c>
      <c r="I92">
        <v>134</v>
      </c>
      <c r="J92">
        <v>134.9</v>
      </c>
    </row>
    <row r="93" spans="1:10" x14ac:dyDescent="0.3">
      <c r="A93" s="147">
        <v>15900</v>
      </c>
      <c r="B93">
        <v>15900</v>
      </c>
      <c r="C93">
        <v>0</v>
      </c>
      <c r="D93">
        <v>240</v>
      </c>
      <c r="E93" s="147">
        <v>8614</v>
      </c>
      <c r="F93">
        <v>113</v>
      </c>
      <c r="G93">
        <v>146</v>
      </c>
      <c r="H93">
        <v>105</v>
      </c>
      <c r="I93">
        <v>105</v>
      </c>
      <c r="J93">
        <v>115.5</v>
      </c>
    </row>
    <row r="94" spans="1:10" x14ac:dyDescent="0.3">
      <c r="A94" s="147">
        <v>15950</v>
      </c>
      <c r="B94">
        <v>15950</v>
      </c>
      <c r="C94">
        <v>0</v>
      </c>
      <c r="D94">
        <v>7</v>
      </c>
      <c r="E94" s="147">
        <v>275</v>
      </c>
      <c r="F94">
        <v>101.5</v>
      </c>
      <c r="G94">
        <v>121.5</v>
      </c>
      <c r="H94">
        <v>101.5</v>
      </c>
      <c r="I94">
        <v>121.5</v>
      </c>
      <c r="J94">
        <v>98.1</v>
      </c>
    </row>
    <row r="95" spans="1:10" x14ac:dyDescent="0.3">
      <c r="A95" s="147">
        <v>16000</v>
      </c>
      <c r="B95">
        <v>16000</v>
      </c>
      <c r="C95">
        <v>0</v>
      </c>
      <c r="D95">
        <v>364</v>
      </c>
      <c r="E95" s="147">
        <v>15136</v>
      </c>
      <c r="F95">
        <v>85.5</v>
      </c>
      <c r="G95">
        <v>111</v>
      </c>
      <c r="H95">
        <v>74</v>
      </c>
      <c r="I95">
        <v>74</v>
      </c>
      <c r="J95">
        <v>82.7</v>
      </c>
    </row>
    <row r="96" spans="1:10" x14ac:dyDescent="0.3">
      <c r="A96" s="147">
        <v>16050</v>
      </c>
      <c r="B96">
        <v>16050</v>
      </c>
      <c r="C96">
        <v>0</v>
      </c>
      <c r="D96">
        <v>25</v>
      </c>
      <c r="E96" s="147">
        <v>561</v>
      </c>
      <c r="F96">
        <v>77</v>
      </c>
      <c r="G96">
        <v>86.5</v>
      </c>
      <c r="H96">
        <v>77</v>
      </c>
      <c r="I96">
        <v>78.5</v>
      </c>
      <c r="J96">
        <v>69.099999999999994</v>
      </c>
    </row>
    <row r="97" spans="1:10" x14ac:dyDescent="0.3">
      <c r="A97" s="147">
        <v>16100</v>
      </c>
      <c r="B97">
        <v>16100</v>
      </c>
      <c r="C97">
        <v>0</v>
      </c>
      <c r="D97">
        <v>134</v>
      </c>
      <c r="E97" s="147">
        <v>2058</v>
      </c>
      <c r="F97">
        <v>54</v>
      </c>
      <c r="G97">
        <v>70</v>
      </c>
      <c r="H97">
        <v>54</v>
      </c>
      <c r="I97">
        <v>68</v>
      </c>
      <c r="J97">
        <v>57.5</v>
      </c>
    </row>
    <row r="98" spans="1:10" x14ac:dyDescent="0.3">
      <c r="A98" s="147">
        <v>16150</v>
      </c>
      <c r="B98">
        <v>16150</v>
      </c>
      <c r="C98">
        <v>0</v>
      </c>
      <c r="D98">
        <v>96</v>
      </c>
      <c r="E98" s="147">
        <v>606</v>
      </c>
      <c r="F98">
        <v>50</v>
      </c>
      <c r="G98">
        <v>53</v>
      </c>
      <c r="H98">
        <v>43.5</v>
      </c>
      <c r="I98">
        <v>44</v>
      </c>
      <c r="J98">
        <v>47.7</v>
      </c>
    </row>
    <row r="99" spans="1:10" x14ac:dyDescent="0.3">
      <c r="A99" s="147">
        <v>16200</v>
      </c>
      <c r="B99">
        <v>16200</v>
      </c>
      <c r="C99">
        <v>0</v>
      </c>
      <c r="D99">
        <v>247</v>
      </c>
      <c r="E99" s="147">
        <v>4629</v>
      </c>
      <c r="F99">
        <v>37.5</v>
      </c>
      <c r="G99">
        <v>52</v>
      </c>
      <c r="H99">
        <v>37.5</v>
      </c>
      <c r="I99">
        <v>39</v>
      </c>
      <c r="J99">
        <v>39.5</v>
      </c>
    </row>
    <row r="100" spans="1:10" x14ac:dyDescent="0.3">
      <c r="A100" s="147">
        <v>16250</v>
      </c>
      <c r="B100">
        <v>16250</v>
      </c>
      <c r="C100">
        <v>0</v>
      </c>
      <c r="D100">
        <v>515</v>
      </c>
      <c r="E100" s="147">
        <v>1227</v>
      </c>
      <c r="F100">
        <v>35</v>
      </c>
      <c r="G100">
        <v>42</v>
      </c>
      <c r="H100">
        <v>35</v>
      </c>
      <c r="I100">
        <v>41.5</v>
      </c>
      <c r="J100">
        <v>32.6</v>
      </c>
    </row>
    <row r="101" spans="1:10" x14ac:dyDescent="0.3">
      <c r="A101" s="147">
        <v>16300</v>
      </c>
      <c r="B101">
        <v>16300</v>
      </c>
      <c r="C101">
        <v>0</v>
      </c>
      <c r="D101">
        <v>1106</v>
      </c>
      <c r="E101" s="147">
        <v>7706</v>
      </c>
      <c r="F101">
        <v>27.5</v>
      </c>
      <c r="G101">
        <v>36</v>
      </c>
      <c r="H101">
        <v>26</v>
      </c>
      <c r="I101">
        <v>26</v>
      </c>
      <c r="J101">
        <v>27</v>
      </c>
    </row>
    <row r="102" spans="1:10" x14ac:dyDescent="0.3">
      <c r="A102" s="147">
        <v>16350</v>
      </c>
      <c r="B102">
        <v>16350</v>
      </c>
      <c r="C102">
        <v>0</v>
      </c>
      <c r="D102">
        <v>75</v>
      </c>
      <c r="E102" s="147">
        <v>1055</v>
      </c>
      <c r="F102">
        <v>28</v>
      </c>
      <c r="G102">
        <v>28</v>
      </c>
      <c r="H102">
        <v>28</v>
      </c>
      <c r="I102">
        <v>28</v>
      </c>
      <c r="J102">
        <v>22.4</v>
      </c>
    </row>
    <row r="103" spans="1:10" x14ac:dyDescent="0.3">
      <c r="A103" s="147">
        <v>16400</v>
      </c>
      <c r="B103">
        <v>16400</v>
      </c>
      <c r="C103">
        <v>0</v>
      </c>
      <c r="D103">
        <v>38</v>
      </c>
      <c r="E103" s="147">
        <v>3310</v>
      </c>
      <c r="F103">
        <v>21</v>
      </c>
      <c r="G103">
        <v>22.5</v>
      </c>
      <c r="H103">
        <v>18</v>
      </c>
      <c r="I103">
        <v>18</v>
      </c>
      <c r="J103">
        <v>18.7</v>
      </c>
    </row>
    <row r="104" spans="1:10" x14ac:dyDescent="0.3">
      <c r="A104" s="147">
        <v>16450</v>
      </c>
      <c r="B104">
        <v>16450</v>
      </c>
      <c r="C104">
        <v>0</v>
      </c>
      <c r="D104">
        <v>10</v>
      </c>
      <c r="E104" s="147">
        <v>860</v>
      </c>
      <c r="F104">
        <v>0</v>
      </c>
      <c r="G104">
        <v>0</v>
      </c>
      <c r="H104">
        <v>0</v>
      </c>
      <c r="I104">
        <v>0</v>
      </c>
      <c r="J104">
        <v>15.6</v>
      </c>
    </row>
    <row r="105" spans="1:10" x14ac:dyDescent="0.3">
      <c r="A105" s="147">
        <v>16500</v>
      </c>
      <c r="B105">
        <v>16500</v>
      </c>
      <c r="C105">
        <v>0</v>
      </c>
      <c r="D105">
        <v>210</v>
      </c>
      <c r="E105" s="147">
        <v>9664</v>
      </c>
      <c r="F105">
        <v>13.5</v>
      </c>
      <c r="G105">
        <v>17</v>
      </c>
      <c r="H105">
        <v>12.4</v>
      </c>
      <c r="I105">
        <v>12.4</v>
      </c>
      <c r="J105">
        <v>13.1</v>
      </c>
    </row>
    <row r="106" spans="1:10" x14ac:dyDescent="0.3">
      <c r="A106" s="147">
        <v>16550</v>
      </c>
      <c r="B106">
        <v>16550</v>
      </c>
      <c r="C106">
        <v>0</v>
      </c>
      <c r="D106">
        <v>3</v>
      </c>
      <c r="E106" s="147">
        <v>679</v>
      </c>
      <c r="F106">
        <v>11.5</v>
      </c>
      <c r="G106">
        <v>13</v>
      </c>
      <c r="H106">
        <v>10.3</v>
      </c>
      <c r="I106">
        <v>13</v>
      </c>
      <c r="J106">
        <v>10.9</v>
      </c>
    </row>
    <row r="107" spans="1:10" x14ac:dyDescent="0.3">
      <c r="A107" s="147">
        <v>16600</v>
      </c>
      <c r="B107">
        <v>16600</v>
      </c>
      <c r="C107">
        <v>0</v>
      </c>
      <c r="D107">
        <v>15</v>
      </c>
      <c r="E107" s="147">
        <v>4091</v>
      </c>
      <c r="F107">
        <v>8.5</v>
      </c>
      <c r="G107">
        <v>9.1999999999999993</v>
      </c>
      <c r="H107">
        <v>8.5</v>
      </c>
      <c r="I107">
        <v>9.1999999999999993</v>
      </c>
      <c r="J107">
        <v>9.1</v>
      </c>
    </row>
    <row r="108" spans="1:10" x14ac:dyDescent="0.3">
      <c r="A108" s="147">
        <v>16650</v>
      </c>
      <c r="B108">
        <v>16650</v>
      </c>
      <c r="C108">
        <v>0</v>
      </c>
      <c r="D108">
        <v>0</v>
      </c>
      <c r="E108" s="147">
        <v>1216</v>
      </c>
      <c r="F108">
        <v>0</v>
      </c>
      <c r="G108">
        <v>0</v>
      </c>
      <c r="H108">
        <v>0</v>
      </c>
      <c r="I108">
        <v>0</v>
      </c>
      <c r="J108">
        <v>7.6</v>
      </c>
    </row>
    <row r="109" spans="1:10" x14ac:dyDescent="0.3">
      <c r="A109" s="147">
        <v>16700</v>
      </c>
      <c r="B109">
        <v>16700</v>
      </c>
      <c r="C109">
        <v>0</v>
      </c>
      <c r="D109">
        <v>2</v>
      </c>
      <c r="E109" s="147">
        <v>6042</v>
      </c>
      <c r="F109">
        <v>7.8</v>
      </c>
      <c r="G109">
        <v>8</v>
      </c>
      <c r="H109">
        <v>7.8</v>
      </c>
      <c r="I109">
        <v>8</v>
      </c>
      <c r="J109">
        <v>6.4</v>
      </c>
    </row>
    <row r="110" spans="1:10" x14ac:dyDescent="0.3">
      <c r="A110" s="147">
        <v>16750</v>
      </c>
      <c r="B110">
        <v>16750</v>
      </c>
      <c r="C110">
        <v>0</v>
      </c>
      <c r="D110">
        <v>3</v>
      </c>
      <c r="E110" s="147">
        <v>696</v>
      </c>
      <c r="F110">
        <v>7.2</v>
      </c>
      <c r="G110">
        <v>7.2</v>
      </c>
      <c r="H110">
        <v>7.2</v>
      </c>
      <c r="I110">
        <v>7.2</v>
      </c>
      <c r="J110">
        <v>5.3</v>
      </c>
    </row>
    <row r="111" spans="1:10" x14ac:dyDescent="0.3">
      <c r="A111" s="147">
        <v>16800</v>
      </c>
      <c r="B111">
        <v>16800</v>
      </c>
      <c r="C111">
        <v>0</v>
      </c>
      <c r="D111">
        <v>30</v>
      </c>
      <c r="E111" s="147">
        <v>4107</v>
      </c>
      <c r="F111">
        <v>5.5</v>
      </c>
      <c r="G111">
        <v>6</v>
      </c>
      <c r="H111">
        <v>5.4</v>
      </c>
      <c r="I111">
        <v>5.4</v>
      </c>
      <c r="J111">
        <v>4.5</v>
      </c>
    </row>
    <row r="112" spans="1:10" x14ac:dyDescent="0.3">
      <c r="A112" s="147">
        <v>16850</v>
      </c>
      <c r="B112">
        <v>16850</v>
      </c>
      <c r="C112">
        <v>0</v>
      </c>
      <c r="D112">
        <v>1</v>
      </c>
      <c r="E112" s="147">
        <v>627</v>
      </c>
      <c r="F112">
        <v>0</v>
      </c>
      <c r="G112">
        <v>0</v>
      </c>
      <c r="H112">
        <v>0</v>
      </c>
      <c r="I112">
        <v>0</v>
      </c>
      <c r="J112">
        <v>3.8</v>
      </c>
    </row>
    <row r="113" spans="1:10" x14ac:dyDescent="0.3">
      <c r="A113" s="147">
        <v>16900</v>
      </c>
      <c r="B113">
        <v>16900</v>
      </c>
      <c r="C113">
        <v>0</v>
      </c>
      <c r="D113">
        <v>10</v>
      </c>
      <c r="E113" s="147">
        <v>4495</v>
      </c>
      <c r="F113">
        <v>0</v>
      </c>
      <c r="G113">
        <v>0</v>
      </c>
      <c r="H113">
        <v>0</v>
      </c>
      <c r="I113">
        <v>0</v>
      </c>
      <c r="J113">
        <v>3.2</v>
      </c>
    </row>
    <row r="114" spans="1:10" x14ac:dyDescent="0.3">
      <c r="A114" s="147">
        <v>16950</v>
      </c>
      <c r="B114">
        <v>16950</v>
      </c>
      <c r="C114">
        <v>0</v>
      </c>
      <c r="D114">
        <v>0</v>
      </c>
      <c r="E114" s="147">
        <v>511</v>
      </c>
      <c r="F114">
        <v>0</v>
      </c>
      <c r="G114">
        <v>0</v>
      </c>
      <c r="H114">
        <v>0</v>
      </c>
      <c r="I114">
        <v>0</v>
      </c>
      <c r="J114">
        <v>2.7</v>
      </c>
    </row>
    <row r="115" spans="1:10" x14ac:dyDescent="0.3">
      <c r="A115" s="147">
        <v>17000</v>
      </c>
      <c r="B115">
        <v>17000</v>
      </c>
      <c r="C115">
        <v>0</v>
      </c>
      <c r="D115">
        <v>43</v>
      </c>
      <c r="E115" s="147">
        <v>8234</v>
      </c>
      <c r="F115">
        <v>2.8</v>
      </c>
      <c r="G115">
        <v>2.8</v>
      </c>
      <c r="H115">
        <v>2.8</v>
      </c>
      <c r="I115">
        <v>2.8</v>
      </c>
      <c r="J115">
        <v>2.2999999999999998</v>
      </c>
    </row>
    <row r="116" spans="1:10" x14ac:dyDescent="0.3">
      <c r="A116" s="147">
        <v>17050</v>
      </c>
      <c r="B116">
        <v>17050</v>
      </c>
      <c r="C116">
        <v>0</v>
      </c>
      <c r="D116">
        <v>0</v>
      </c>
      <c r="E116" s="147">
        <v>492</v>
      </c>
      <c r="F116">
        <v>0</v>
      </c>
      <c r="G116">
        <v>0</v>
      </c>
      <c r="H116">
        <v>0</v>
      </c>
      <c r="I116">
        <v>0</v>
      </c>
      <c r="J116">
        <v>1.9</v>
      </c>
    </row>
    <row r="117" spans="1:10" x14ac:dyDescent="0.3">
      <c r="A117" s="147">
        <v>17100</v>
      </c>
      <c r="B117">
        <v>17100</v>
      </c>
      <c r="C117">
        <v>0</v>
      </c>
      <c r="D117">
        <v>0</v>
      </c>
      <c r="E117" s="147">
        <v>1459</v>
      </c>
      <c r="F117">
        <v>0</v>
      </c>
      <c r="G117">
        <v>0</v>
      </c>
      <c r="H117">
        <v>0</v>
      </c>
      <c r="I117">
        <v>0</v>
      </c>
      <c r="J117">
        <v>1.6</v>
      </c>
    </row>
    <row r="118" spans="1:10" x14ac:dyDescent="0.3">
      <c r="A118" s="147">
        <v>17150</v>
      </c>
      <c r="B118">
        <v>17150</v>
      </c>
      <c r="C118">
        <v>0</v>
      </c>
      <c r="D118">
        <v>0</v>
      </c>
      <c r="E118" s="147">
        <v>261</v>
      </c>
      <c r="F118">
        <v>0</v>
      </c>
      <c r="G118">
        <v>0</v>
      </c>
      <c r="H118">
        <v>0</v>
      </c>
      <c r="I118">
        <v>0</v>
      </c>
      <c r="J118">
        <v>1.4</v>
      </c>
    </row>
    <row r="119" spans="1:10" x14ac:dyDescent="0.3">
      <c r="A119" s="147">
        <v>17200</v>
      </c>
      <c r="B119">
        <v>17200</v>
      </c>
      <c r="C119">
        <v>0</v>
      </c>
      <c r="D119">
        <v>1</v>
      </c>
      <c r="E119" s="147">
        <v>4244</v>
      </c>
      <c r="F119">
        <v>0</v>
      </c>
      <c r="G119">
        <v>0</v>
      </c>
      <c r="H119">
        <v>0</v>
      </c>
      <c r="I119">
        <v>0</v>
      </c>
      <c r="J119">
        <v>1.2</v>
      </c>
    </row>
    <row r="120" spans="1:10" x14ac:dyDescent="0.3">
      <c r="A120" s="147">
        <v>17250</v>
      </c>
      <c r="B120">
        <v>17250</v>
      </c>
      <c r="C120">
        <v>0</v>
      </c>
      <c r="D120">
        <v>0</v>
      </c>
      <c r="E120" s="147">
        <v>616</v>
      </c>
      <c r="F120">
        <v>0</v>
      </c>
      <c r="G120">
        <v>0</v>
      </c>
      <c r="H120">
        <v>0</v>
      </c>
      <c r="I120">
        <v>0</v>
      </c>
      <c r="J120">
        <v>1</v>
      </c>
    </row>
    <row r="121" spans="1:10" x14ac:dyDescent="0.3">
      <c r="A121" s="147">
        <v>17300</v>
      </c>
      <c r="B121">
        <v>17300</v>
      </c>
      <c r="C121">
        <v>0</v>
      </c>
      <c r="D121">
        <v>0</v>
      </c>
      <c r="E121" s="147">
        <v>1102</v>
      </c>
      <c r="F121">
        <v>0</v>
      </c>
      <c r="G121">
        <v>0</v>
      </c>
      <c r="H121">
        <v>0</v>
      </c>
      <c r="I121">
        <v>0</v>
      </c>
      <c r="J121">
        <v>0.8</v>
      </c>
    </row>
    <row r="122" spans="1:10" x14ac:dyDescent="0.3">
      <c r="A122" s="147">
        <v>17350</v>
      </c>
      <c r="B122">
        <v>17350</v>
      </c>
      <c r="C122">
        <v>0</v>
      </c>
      <c r="D122">
        <v>0</v>
      </c>
      <c r="E122" s="147">
        <v>2204</v>
      </c>
      <c r="F122">
        <v>0</v>
      </c>
      <c r="G122">
        <v>0</v>
      </c>
      <c r="H122">
        <v>0</v>
      </c>
      <c r="I122">
        <v>0</v>
      </c>
      <c r="J122">
        <v>0.7</v>
      </c>
    </row>
    <row r="123" spans="1:10" x14ac:dyDescent="0.3">
      <c r="A123" s="147">
        <v>17400</v>
      </c>
      <c r="B123">
        <v>17400</v>
      </c>
      <c r="C123">
        <v>0</v>
      </c>
      <c r="D123">
        <v>0</v>
      </c>
      <c r="E123" s="147">
        <v>3405</v>
      </c>
      <c r="F123">
        <v>0</v>
      </c>
      <c r="G123">
        <v>0</v>
      </c>
      <c r="H123">
        <v>0</v>
      </c>
      <c r="I123">
        <v>0</v>
      </c>
      <c r="J123">
        <v>0.6</v>
      </c>
    </row>
    <row r="124" spans="1:10" x14ac:dyDescent="0.3">
      <c r="A124" s="147">
        <v>17450</v>
      </c>
      <c r="B124">
        <v>17450</v>
      </c>
      <c r="C124">
        <v>0</v>
      </c>
      <c r="D124">
        <v>0</v>
      </c>
      <c r="E124" s="147">
        <v>177</v>
      </c>
      <c r="F124">
        <v>0</v>
      </c>
      <c r="G124">
        <v>0</v>
      </c>
      <c r="H124">
        <v>0</v>
      </c>
      <c r="I124">
        <v>0</v>
      </c>
      <c r="J124">
        <v>0.5</v>
      </c>
    </row>
    <row r="125" spans="1:10" x14ac:dyDescent="0.3">
      <c r="A125" s="147">
        <v>17500</v>
      </c>
      <c r="B125">
        <v>17500</v>
      </c>
      <c r="C125">
        <v>0</v>
      </c>
      <c r="D125">
        <v>0</v>
      </c>
      <c r="E125" s="147">
        <v>5181</v>
      </c>
      <c r="F125">
        <v>0</v>
      </c>
      <c r="G125">
        <v>0</v>
      </c>
      <c r="H125">
        <v>0</v>
      </c>
      <c r="I125">
        <v>0</v>
      </c>
      <c r="J125">
        <v>0.4</v>
      </c>
    </row>
    <row r="126" spans="1:10" x14ac:dyDescent="0.3">
      <c r="A126" s="147">
        <v>17550</v>
      </c>
      <c r="B126">
        <v>17550</v>
      </c>
      <c r="C126">
        <v>0</v>
      </c>
      <c r="D126">
        <v>0</v>
      </c>
      <c r="E126" s="147">
        <v>57</v>
      </c>
      <c r="F126">
        <v>0</v>
      </c>
      <c r="G126">
        <v>0</v>
      </c>
      <c r="H126">
        <v>0</v>
      </c>
      <c r="I126">
        <v>0</v>
      </c>
      <c r="J126">
        <v>0.4</v>
      </c>
    </row>
    <row r="127" spans="1:10" x14ac:dyDescent="0.3">
      <c r="A127" s="147">
        <v>17600</v>
      </c>
      <c r="B127">
        <v>17600</v>
      </c>
      <c r="C127">
        <v>0</v>
      </c>
      <c r="D127">
        <v>0</v>
      </c>
      <c r="E127" s="147">
        <v>1853</v>
      </c>
      <c r="F127">
        <v>0</v>
      </c>
      <c r="G127">
        <v>0</v>
      </c>
      <c r="H127">
        <v>0</v>
      </c>
      <c r="I127">
        <v>0</v>
      </c>
      <c r="J127">
        <v>0.3</v>
      </c>
    </row>
    <row r="128" spans="1:10" x14ac:dyDescent="0.3">
      <c r="A128" s="147">
        <v>17650</v>
      </c>
      <c r="B128">
        <v>17650</v>
      </c>
      <c r="C128">
        <v>0</v>
      </c>
      <c r="D128">
        <v>0</v>
      </c>
      <c r="E128" s="147">
        <v>1</v>
      </c>
      <c r="F128">
        <v>0</v>
      </c>
      <c r="G128">
        <v>0</v>
      </c>
      <c r="H128">
        <v>0</v>
      </c>
      <c r="I128">
        <v>0</v>
      </c>
      <c r="J128">
        <v>0.3</v>
      </c>
    </row>
    <row r="129" spans="1:10" x14ac:dyDescent="0.3">
      <c r="A129" s="147">
        <v>17700</v>
      </c>
      <c r="B129">
        <v>17700</v>
      </c>
      <c r="C129">
        <v>0</v>
      </c>
      <c r="D129">
        <v>0</v>
      </c>
      <c r="E129" s="147">
        <v>37</v>
      </c>
      <c r="F129">
        <v>0</v>
      </c>
      <c r="G129">
        <v>0</v>
      </c>
      <c r="H129">
        <v>0</v>
      </c>
      <c r="I129">
        <v>0</v>
      </c>
      <c r="J129">
        <v>0.2</v>
      </c>
    </row>
    <row r="130" spans="1:10" x14ac:dyDescent="0.3">
      <c r="A130" s="147">
        <v>17800</v>
      </c>
      <c r="B130">
        <v>17800</v>
      </c>
      <c r="C130">
        <v>0</v>
      </c>
      <c r="D130">
        <v>0</v>
      </c>
      <c r="E130" s="147">
        <v>1972</v>
      </c>
      <c r="F130">
        <v>0</v>
      </c>
      <c r="G130">
        <v>0</v>
      </c>
      <c r="H130">
        <v>0</v>
      </c>
      <c r="I130">
        <v>0</v>
      </c>
      <c r="J130">
        <v>0.2</v>
      </c>
    </row>
    <row r="131" spans="1:10" x14ac:dyDescent="0.3">
      <c r="A131" s="147">
        <v>18000</v>
      </c>
      <c r="B131">
        <v>18000</v>
      </c>
      <c r="C131">
        <v>0</v>
      </c>
      <c r="D131">
        <v>40</v>
      </c>
      <c r="E131" s="147">
        <v>4466</v>
      </c>
      <c r="F131">
        <v>0</v>
      </c>
      <c r="G131">
        <v>0</v>
      </c>
      <c r="H131">
        <v>0</v>
      </c>
      <c r="I131">
        <v>0</v>
      </c>
      <c r="J131">
        <v>0.1</v>
      </c>
    </row>
    <row r="132" spans="1:10" x14ac:dyDescent="0.3">
      <c r="A132" s="147">
        <v>18200</v>
      </c>
      <c r="B132">
        <v>18200</v>
      </c>
      <c r="C132">
        <v>0</v>
      </c>
      <c r="D132">
        <v>2</v>
      </c>
      <c r="E132" s="147">
        <v>2074</v>
      </c>
      <c r="F132">
        <v>1</v>
      </c>
      <c r="G132">
        <v>1</v>
      </c>
      <c r="H132">
        <v>1</v>
      </c>
      <c r="I132">
        <v>1</v>
      </c>
      <c r="J132">
        <v>0.1</v>
      </c>
    </row>
    <row r="133" spans="1:10" x14ac:dyDescent="0.3">
      <c r="A133" s="147">
        <v>18400</v>
      </c>
      <c r="B133">
        <v>18400</v>
      </c>
      <c r="C133">
        <v>0</v>
      </c>
      <c r="D133">
        <v>0</v>
      </c>
      <c r="E133" s="147">
        <v>51</v>
      </c>
      <c r="F133">
        <v>0</v>
      </c>
      <c r="G133">
        <v>0</v>
      </c>
      <c r="H133">
        <v>0</v>
      </c>
      <c r="I133">
        <v>0</v>
      </c>
      <c r="J133">
        <v>0.1</v>
      </c>
    </row>
    <row r="134" spans="1:10" x14ac:dyDescent="0.3">
      <c r="A134" s="147">
        <v>18500</v>
      </c>
      <c r="B134">
        <v>18500</v>
      </c>
      <c r="C134">
        <v>0</v>
      </c>
      <c r="D134">
        <v>0</v>
      </c>
      <c r="E134" s="147">
        <v>1148</v>
      </c>
      <c r="F134">
        <v>0</v>
      </c>
      <c r="G134">
        <v>0</v>
      </c>
      <c r="H134">
        <v>0</v>
      </c>
      <c r="I134">
        <v>0</v>
      </c>
      <c r="J134">
        <v>0.1</v>
      </c>
    </row>
    <row r="135" spans="1:10" x14ac:dyDescent="0.3">
      <c r="A135" s="147">
        <v>18600</v>
      </c>
      <c r="B135">
        <v>18600</v>
      </c>
      <c r="C135">
        <v>0</v>
      </c>
      <c r="D135">
        <v>0</v>
      </c>
      <c r="E135" s="147">
        <v>728</v>
      </c>
      <c r="F135">
        <v>0</v>
      </c>
      <c r="G135">
        <v>0</v>
      </c>
      <c r="H135">
        <v>0</v>
      </c>
      <c r="I135">
        <v>0</v>
      </c>
      <c r="J135">
        <v>0.1</v>
      </c>
    </row>
    <row r="136" spans="1:10" x14ac:dyDescent="0.3">
      <c r="A136" s="147">
        <v>18800</v>
      </c>
      <c r="B136">
        <v>18800</v>
      </c>
      <c r="C136">
        <v>0</v>
      </c>
      <c r="D136">
        <v>0</v>
      </c>
      <c r="E136" s="147">
        <v>513</v>
      </c>
      <c r="F136">
        <v>0</v>
      </c>
      <c r="G136">
        <v>0</v>
      </c>
      <c r="H136">
        <v>0</v>
      </c>
      <c r="I136">
        <v>0</v>
      </c>
      <c r="J136">
        <v>0.1</v>
      </c>
    </row>
    <row r="137" spans="1:10" x14ac:dyDescent="0.3">
      <c r="A137" s="147">
        <v>19000</v>
      </c>
      <c r="B137">
        <v>19000</v>
      </c>
      <c r="C137">
        <v>0</v>
      </c>
      <c r="D137">
        <v>0</v>
      </c>
      <c r="E137" s="147">
        <v>152</v>
      </c>
      <c r="F137">
        <v>0</v>
      </c>
      <c r="G137">
        <v>0</v>
      </c>
      <c r="H137">
        <v>0</v>
      </c>
      <c r="I137">
        <v>0</v>
      </c>
      <c r="J137">
        <v>0.1</v>
      </c>
    </row>
    <row r="138" spans="1:10" x14ac:dyDescent="0.3">
      <c r="A138" s="147">
        <v>19500</v>
      </c>
      <c r="B138">
        <v>19500</v>
      </c>
      <c r="C138">
        <v>0</v>
      </c>
      <c r="D138">
        <v>0</v>
      </c>
      <c r="E138" s="147">
        <v>3</v>
      </c>
      <c r="F138">
        <v>0</v>
      </c>
      <c r="G138">
        <v>0</v>
      </c>
      <c r="H138">
        <v>0</v>
      </c>
      <c r="I138">
        <v>0</v>
      </c>
      <c r="J138">
        <v>0.1</v>
      </c>
    </row>
    <row r="139" spans="1:10" x14ac:dyDescent="0.3">
      <c r="A139" s="147">
        <v>20000</v>
      </c>
      <c r="B139">
        <v>20000</v>
      </c>
      <c r="C139">
        <v>0</v>
      </c>
      <c r="D139">
        <v>0</v>
      </c>
      <c r="E139" s="147">
        <v>281</v>
      </c>
      <c r="F139">
        <v>0</v>
      </c>
      <c r="G139">
        <v>0</v>
      </c>
      <c r="H139">
        <v>0</v>
      </c>
      <c r="I139">
        <v>0</v>
      </c>
      <c r="J139">
        <v>0.1</v>
      </c>
    </row>
    <row r="140" spans="1:10" x14ac:dyDescent="0.3">
      <c r="A140" s="147">
        <v>20500</v>
      </c>
      <c r="B140">
        <v>20500</v>
      </c>
      <c r="C140">
        <v>0</v>
      </c>
      <c r="D140">
        <v>0</v>
      </c>
      <c r="E140" s="147">
        <v>52</v>
      </c>
      <c r="F140">
        <v>0</v>
      </c>
      <c r="G140">
        <v>0</v>
      </c>
      <c r="H140">
        <v>0</v>
      </c>
      <c r="I140">
        <v>0</v>
      </c>
      <c r="J140">
        <v>0.1</v>
      </c>
    </row>
    <row r="141" spans="1:10" x14ac:dyDescent="0.3">
      <c r="A141" s="147">
        <v>21000</v>
      </c>
      <c r="B141">
        <v>21000</v>
      </c>
      <c r="C141">
        <v>0</v>
      </c>
      <c r="D141">
        <v>0</v>
      </c>
      <c r="E141" s="147">
        <v>0</v>
      </c>
      <c r="F141">
        <v>0</v>
      </c>
      <c r="G141">
        <v>0</v>
      </c>
      <c r="H141">
        <v>0</v>
      </c>
      <c r="I141">
        <v>0</v>
      </c>
      <c r="J141">
        <v>0.1</v>
      </c>
    </row>
    <row r="142" spans="1:10" x14ac:dyDescent="0.3">
      <c r="A142" t="s">
        <v>146</v>
      </c>
      <c r="B142">
        <v>22000</v>
      </c>
      <c r="C142">
        <v>0</v>
      </c>
      <c r="D142">
        <v>0</v>
      </c>
      <c r="E142">
        <v>524</v>
      </c>
      <c r="F142">
        <v>0</v>
      </c>
      <c r="G142">
        <v>0</v>
      </c>
      <c r="H142">
        <v>0</v>
      </c>
      <c r="I142">
        <v>0</v>
      </c>
      <c r="J142">
        <v>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9901C-791F-4C03-9E63-A93179A003B7}">
  <sheetPr codeName="Tabelle3"/>
  <dimension ref="A1:J142"/>
  <sheetViews>
    <sheetView workbookViewId="0"/>
  </sheetViews>
  <sheetFormatPr baseColWidth="10" defaultColWidth="8.88671875" defaultRowHeight="14.4" x14ac:dyDescent="0.3"/>
  <sheetData>
    <row r="1" spans="1:10" x14ac:dyDescent="0.3">
      <c r="A1" s="148" t="s">
        <v>804</v>
      </c>
      <c r="B1" s="148" t="s">
        <v>801</v>
      </c>
      <c r="C1" s="148" t="s">
        <v>805</v>
      </c>
      <c r="D1" s="148" t="s">
        <v>806</v>
      </c>
      <c r="E1" s="148" t="s">
        <v>803</v>
      </c>
      <c r="F1" s="148" t="s">
        <v>807</v>
      </c>
      <c r="G1" s="148" t="s">
        <v>808</v>
      </c>
      <c r="H1" s="148" t="s">
        <v>809</v>
      </c>
      <c r="I1" s="148" t="s">
        <v>810</v>
      </c>
      <c r="J1" s="148" t="s">
        <v>811</v>
      </c>
    </row>
    <row r="2" spans="1:10" x14ac:dyDescent="0.3">
      <c r="A2" s="147">
        <v>2500</v>
      </c>
      <c r="B2">
        <v>2500</v>
      </c>
      <c r="C2">
        <v>0</v>
      </c>
      <c r="D2">
        <v>0</v>
      </c>
      <c r="E2" s="147">
        <v>532</v>
      </c>
      <c r="F2">
        <v>0</v>
      </c>
      <c r="G2">
        <v>0</v>
      </c>
      <c r="H2">
        <v>0</v>
      </c>
      <c r="I2">
        <v>0</v>
      </c>
      <c r="J2">
        <v>0.1</v>
      </c>
    </row>
    <row r="3" spans="1:10" x14ac:dyDescent="0.3">
      <c r="A3" s="147">
        <v>6000</v>
      </c>
      <c r="B3">
        <v>6000</v>
      </c>
      <c r="C3">
        <v>0</v>
      </c>
      <c r="D3">
        <v>0</v>
      </c>
      <c r="E3" s="147">
        <v>967</v>
      </c>
      <c r="F3">
        <v>0</v>
      </c>
      <c r="G3">
        <v>0</v>
      </c>
      <c r="H3">
        <v>0</v>
      </c>
      <c r="I3">
        <v>0</v>
      </c>
      <c r="J3">
        <v>0.1</v>
      </c>
    </row>
    <row r="4" spans="1:10" x14ac:dyDescent="0.3">
      <c r="A4" s="147">
        <v>6200</v>
      </c>
      <c r="B4">
        <v>6200</v>
      </c>
      <c r="C4">
        <v>0</v>
      </c>
      <c r="D4">
        <v>0</v>
      </c>
      <c r="E4" s="147">
        <v>55</v>
      </c>
      <c r="F4">
        <v>0</v>
      </c>
      <c r="G4">
        <v>0</v>
      </c>
      <c r="H4">
        <v>0</v>
      </c>
      <c r="I4">
        <v>0</v>
      </c>
      <c r="J4">
        <v>0.1</v>
      </c>
    </row>
    <row r="5" spans="1:10" x14ac:dyDescent="0.3">
      <c r="A5" s="147">
        <v>6400</v>
      </c>
      <c r="B5">
        <v>6400</v>
      </c>
      <c r="C5">
        <v>0</v>
      </c>
      <c r="D5">
        <v>0</v>
      </c>
      <c r="E5" s="147">
        <v>12</v>
      </c>
      <c r="F5">
        <v>0</v>
      </c>
      <c r="G5">
        <v>0</v>
      </c>
      <c r="H5">
        <v>0</v>
      </c>
      <c r="I5">
        <v>0</v>
      </c>
      <c r="J5">
        <v>0.1</v>
      </c>
    </row>
    <row r="6" spans="1:10" x14ac:dyDescent="0.3">
      <c r="A6" s="147">
        <v>6600</v>
      </c>
      <c r="B6">
        <v>6600</v>
      </c>
      <c r="C6">
        <v>0</v>
      </c>
      <c r="D6">
        <v>0</v>
      </c>
      <c r="E6" s="147">
        <v>241</v>
      </c>
      <c r="F6">
        <v>0</v>
      </c>
      <c r="G6">
        <v>0</v>
      </c>
      <c r="H6">
        <v>0</v>
      </c>
      <c r="I6">
        <v>0</v>
      </c>
      <c r="J6">
        <v>0.1</v>
      </c>
    </row>
    <row r="7" spans="1:10" x14ac:dyDescent="0.3">
      <c r="A7" s="147">
        <v>6800</v>
      </c>
      <c r="B7">
        <v>6800</v>
      </c>
      <c r="C7">
        <v>0</v>
      </c>
      <c r="D7">
        <v>0</v>
      </c>
      <c r="E7" s="147">
        <v>1024</v>
      </c>
      <c r="F7">
        <v>0</v>
      </c>
      <c r="G7">
        <v>0</v>
      </c>
      <c r="H7">
        <v>0</v>
      </c>
      <c r="I7">
        <v>0</v>
      </c>
      <c r="J7">
        <v>0.1</v>
      </c>
    </row>
    <row r="8" spans="1:10" x14ac:dyDescent="0.3">
      <c r="A8" s="147">
        <v>7000</v>
      </c>
      <c r="B8">
        <v>7000</v>
      </c>
      <c r="C8">
        <v>0</v>
      </c>
      <c r="D8">
        <v>0</v>
      </c>
      <c r="E8" s="147">
        <v>958</v>
      </c>
      <c r="F8">
        <v>0</v>
      </c>
      <c r="G8">
        <v>0</v>
      </c>
      <c r="H8">
        <v>0</v>
      </c>
      <c r="I8">
        <v>0</v>
      </c>
      <c r="J8">
        <v>0.1</v>
      </c>
    </row>
    <row r="9" spans="1:10" x14ac:dyDescent="0.3">
      <c r="A9" s="147">
        <v>7200</v>
      </c>
      <c r="B9">
        <v>7200</v>
      </c>
      <c r="C9">
        <v>0</v>
      </c>
      <c r="D9">
        <v>0</v>
      </c>
      <c r="E9" s="147">
        <v>242</v>
      </c>
      <c r="F9">
        <v>0</v>
      </c>
      <c r="G9">
        <v>0</v>
      </c>
      <c r="H9">
        <v>0</v>
      </c>
      <c r="I9">
        <v>0</v>
      </c>
      <c r="J9">
        <v>0.1</v>
      </c>
    </row>
    <row r="10" spans="1:10" x14ac:dyDescent="0.3">
      <c r="A10" s="147">
        <v>7400</v>
      </c>
      <c r="B10">
        <v>7400</v>
      </c>
      <c r="C10">
        <v>0</v>
      </c>
      <c r="D10">
        <v>0</v>
      </c>
      <c r="E10" s="147">
        <v>305</v>
      </c>
      <c r="F10">
        <v>0</v>
      </c>
      <c r="G10">
        <v>0</v>
      </c>
      <c r="H10">
        <v>0</v>
      </c>
      <c r="I10">
        <v>0</v>
      </c>
      <c r="J10">
        <v>0.1</v>
      </c>
    </row>
    <row r="11" spans="1:10" x14ac:dyDescent="0.3">
      <c r="A11" s="147">
        <v>7600</v>
      </c>
      <c r="B11">
        <v>7600</v>
      </c>
      <c r="C11">
        <v>0</v>
      </c>
      <c r="D11">
        <v>0</v>
      </c>
      <c r="E11" s="147">
        <v>738</v>
      </c>
      <c r="F11">
        <v>0</v>
      </c>
      <c r="G11">
        <v>0</v>
      </c>
      <c r="H11">
        <v>0</v>
      </c>
      <c r="I11">
        <v>0</v>
      </c>
      <c r="J11">
        <v>0.1</v>
      </c>
    </row>
    <row r="12" spans="1:10" x14ac:dyDescent="0.3">
      <c r="A12" s="147">
        <v>7800</v>
      </c>
      <c r="B12">
        <v>7800</v>
      </c>
      <c r="C12">
        <v>0</v>
      </c>
      <c r="D12">
        <v>0</v>
      </c>
      <c r="E12" s="147">
        <v>430</v>
      </c>
      <c r="F12">
        <v>0</v>
      </c>
      <c r="G12">
        <v>0</v>
      </c>
      <c r="H12">
        <v>0</v>
      </c>
      <c r="I12">
        <v>0</v>
      </c>
      <c r="J12">
        <v>0.1</v>
      </c>
    </row>
    <row r="13" spans="1:10" x14ac:dyDescent="0.3">
      <c r="A13" s="147">
        <v>8000</v>
      </c>
      <c r="B13">
        <v>8000</v>
      </c>
      <c r="C13">
        <v>0</v>
      </c>
      <c r="D13">
        <v>0</v>
      </c>
      <c r="E13" s="147">
        <v>1108</v>
      </c>
      <c r="F13">
        <v>0</v>
      </c>
      <c r="G13">
        <v>0</v>
      </c>
      <c r="H13">
        <v>0</v>
      </c>
      <c r="I13">
        <v>0</v>
      </c>
      <c r="J13">
        <v>0.1</v>
      </c>
    </row>
    <row r="14" spans="1:10" x14ac:dyDescent="0.3">
      <c r="A14" s="147">
        <v>8200</v>
      </c>
      <c r="B14">
        <v>8200</v>
      </c>
      <c r="C14">
        <v>0</v>
      </c>
      <c r="D14">
        <v>0</v>
      </c>
      <c r="E14" s="147">
        <v>873</v>
      </c>
      <c r="F14">
        <v>0</v>
      </c>
      <c r="G14">
        <v>0</v>
      </c>
      <c r="H14">
        <v>0</v>
      </c>
      <c r="I14">
        <v>0</v>
      </c>
      <c r="J14">
        <v>0.1</v>
      </c>
    </row>
    <row r="15" spans="1:10" x14ac:dyDescent="0.3">
      <c r="A15" s="147">
        <v>8400</v>
      </c>
      <c r="B15">
        <v>8400</v>
      </c>
      <c r="C15">
        <v>0</v>
      </c>
      <c r="D15">
        <v>0</v>
      </c>
      <c r="E15" s="147">
        <v>108</v>
      </c>
      <c r="F15">
        <v>0</v>
      </c>
      <c r="G15">
        <v>0</v>
      </c>
      <c r="H15">
        <v>0</v>
      </c>
      <c r="I15">
        <v>0</v>
      </c>
      <c r="J15">
        <v>0.1</v>
      </c>
    </row>
    <row r="16" spans="1:10" x14ac:dyDescent="0.3">
      <c r="A16" s="147">
        <v>8600</v>
      </c>
      <c r="B16">
        <v>8600</v>
      </c>
      <c r="C16">
        <v>0</v>
      </c>
      <c r="D16">
        <v>0</v>
      </c>
      <c r="E16" s="147">
        <v>596</v>
      </c>
      <c r="F16">
        <v>0</v>
      </c>
      <c r="G16">
        <v>0</v>
      </c>
      <c r="H16">
        <v>0</v>
      </c>
      <c r="I16">
        <v>0</v>
      </c>
      <c r="J16">
        <v>0.1</v>
      </c>
    </row>
    <row r="17" spans="1:10" x14ac:dyDescent="0.3">
      <c r="A17" s="147">
        <v>8800</v>
      </c>
      <c r="B17">
        <v>8800</v>
      </c>
      <c r="C17">
        <v>0</v>
      </c>
      <c r="D17">
        <v>0</v>
      </c>
      <c r="E17" s="147">
        <v>247</v>
      </c>
      <c r="F17">
        <v>0</v>
      </c>
      <c r="G17">
        <v>0</v>
      </c>
      <c r="H17">
        <v>0</v>
      </c>
      <c r="I17">
        <v>0</v>
      </c>
      <c r="J17">
        <v>0.1</v>
      </c>
    </row>
    <row r="18" spans="1:10" x14ac:dyDescent="0.3">
      <c r="A18" s="147">
        <v>9000</v>
      </c>
      <c r="B18">
        <v>9000</v>
      </c>
      <c r="C18">
        <v>0</v>
      </c>
      <c r="D18">
        <v>0</v>
      </c>
      <c r="E18" s="147">
        <v>1944</v>
      </c>
      <c r="F18">
        <v>0</v>
      </c>
      <c r="G18">
        <v>0</v>
      </c>
      <c r="H18">
        <v>0</v>
      </c>
      <c r="I18">
        <v>0</v>
      </c>
      <c r="J18">
        <v>0.1</v>
      </c>
    </row>
    <row r="19" spans="1:10" x14ac:dyDescent="0.3">
      <c r="A19" s="147">
        <v>9200</v>
      </c>
      <c r="B19">
        <v>9200</v>
      </c>
      <c r="C19">
        <v>0</v>
      </c>
      <c r="D19">
        <v>0</v>
      </c>
      <c r="E19" s="147">
        <v>274</v>
      </c>
      <c r="F19">
        <v>0</v>
      </c>
      <c r="G19">
        <v>0</v>
      </c>
      <c r="H19">
        <v>0</v>
      </c>
      <c r="I19">
        <v>0</v>
      </c>
      <c r="J19">
        <v>0.1</v>
      </c>
    </row>
    <row r="20" spans="1:10" x14ac:dyDescent="0.3">
      <c r="A20" s="147">
        <v>9400</v>
      </c>
      <c r="B20">
        <v>9400</v>
      </c>
      <c r="C20">
        <v>0</v>
      </c>
      <c r="D20">
        <v>0</v>
      </c>
      <c r="E20" s="147">
        <v>414</v>
      </c>
      <c r="F20">
        <v>0</v>
      </c>
      <c r="G20">
        <v>0</v>
      </c>
      <c r="H20">
        <v>0</v>
      </c>
      <c r="I20">
        <v>0</v>
      </c>
      <c r="J20">
        <v>0.1</v>
      </c>
    </row>
    <row r="21" spans="1:10" x14ac:dyDescent="0.3">
      <c r="A21" s="147">
        <v>9600</v>
      </c>
      <c r="B21">
        <v>9600</v>
      </c>
      <c r="C21">
        <v>0</v>
      </c>
      <c r="D21">
        <v>0</v>
      </c>
      <c r="E21" s="147">
        <v>7814</v>
      </c>
      <c r="F21">
        <v>0</v>
      </c>
      <c r="G21">
        <v>0</v>
      </c>
      <c r="H21">
        <v>0</v>
      </c>
      <c r="I21">
        <v>0</v>
      </c>
      <c r="J21">
        <v>0.2</v>
      </c>
    </row>
    <row r="22" spans="1:10" x14ac:dyDescent="0.3">
      <c r="A22" s="147">
        <v>9800</v>
      </c>
      <c r="B22">
        <v>9800</v>
      </c>
      <c r="C22">
        <v>0</v>
      </c>
      <c r="D22">
        <v>0</v>
      </c>
      <c r="E22" s="147">
        <v>284</v>
      </c>
      <c r="F22">
        <v>0</v>
      </c>
      <c r="G22">
        <v>0</v>
      </c>
      <c r="H22">
        <v>0</v>
      </c>
      <c r="I22">
        <v>0</v>
      </c>
      <c r="J22">
        <v>0.2</v>
      </c>
    </row>
    <row r="23" spans="1:10" x14ac:dyDescent="0.3">
      <c r="A23" s="147">
        <v>10000</v>
      </c>
      <c r="B23">
        <v>10000</v>
      </c>
      <c r="C23">
        <v>0</v>
      </c>
      <c r="D23">
        <v>0</v>
      </c>
      <c r="E23" s="147">
        <v>3161</v>
      </c>
      <c r="F23">
        <v>0</v>
      </c>
      <c r="G23">
        <v>0</v>
      </c>
      <c r="H23">
        <v>0</v>
      </c>
      <c r="I23">
        <v>0</v>
      </c>
      <c r="J23">
        <v>0.2</v>
      </c>
    </row>
    <row r="24" spans="1:10" x14ac:dyDescent="0.3">
      <c r="A24" s="147">
        <v>10200</v>
      </c>
      <c r="B24">
        <v>10200</v>
      </c>
      <c r="C24">
        <v>0</v>
      </c>
      <c r="D24">
        <v>0</v>
      </c>
      <c r="E24" s="147">
        <v>355</v>
      </c>
      <c r="F24">
        <v>0</v>
      </c>
      <c r="G24">
        <v>0</v>
      </c>
      <c r="H24">
        <v>0</v>
      </c>
      <c r="I24">
        <v>0</v>
      </c>
      <c r="J24">
        <v>0.3</v>
      </c>
    </row>
    <row r="25" spans="1:10" x14ac:dyDescent="0.3">
      <c r="A25" s="147">
        <v>10400</v>
      </c>
      <c r="B25">
        <v>10400</v>
      </c>
      <c r="C25">
        <v>0</v>
      </c>
      <c r="D25">
        <v>0</v>
      </c>
      <c r="E25" s="147">
        <v>470</v>
      </c>
      <c r="F25">
        <v>0</v>
      </c>
      <c r="G25">
        <v>0</v>
      </c>
      <c r="H25">
        <v>0</v>
      </c>
      <c r="I25">
        <v>0</v>
      </c>
      <c r="J25">
        <v>0.3</v>
      </c>
    </row>
    <row r="26" spans="1:10" x14ac:dyDescent="0.3">
      <c r="A26" s="147">
        <v>10600</v>
      </c>
      <c r="B26">
        <v>10600</v>
      </c>
      <c r="C26">
        <v>0</v>
      </c>
      <c r="D26">
        <v>0</v>
      </c>
      <c r="E26" s="147">
        <v>1530</v>
      </c>
      <c r="F26">
        <v>0</v>
      </c>
      <c r="G26">
        <v>0</v>
      </c>
      <c r="H26">
        <v>0</v>
      </c>
      <c r="I26">
        <v>0</v>
      </c>
      <c r="J26">
        <v>0.4</v>
      </c>
    </row>
    <row r="27" spans="1:10" x14ac:dyDescent="0.3">
      <c r="A27" s="147">
        <v>10800</v>
      </c>
      <c r="B27">
        <v>10800</v>
      </c>
      <c r="C27">
        <v>0</v>
      </c>
      <c r="D27">
        <v>0</v>
      </c>
      <c r="E27" s="147">
        <v>779</v>
      </c>
      <c r="F27">
        <v>0</v>
      </c>
      <c r="G27">
        <v>0</v>
      </c>
      <c r="H27">
        <v>0</v>
      </c>
      <c r="I27">
        <v>0</v>
      </c>
      <c r="J27">
        <v>0.5</v>
      </c>
    </row>
    <row r="28" spans="1:10" x14ac:dyDescent="0.3">
      <c r="A28" s="147">
        <v>11000</v>
      </c>
      <c r="B28">
        <v>11000</v>
      </c>
      <c r="C28">
        <v>0</v>
      </c>
      <c r="D28">
        <v>2</v>
      </c>
      <c r="E28" s="147">
        <v>14983</v>
      </c>
      <c r="F28">
        <v>0.6</v>
      </c>
      <c r="G28">
        <v>0.6</v>
      </c>
      <c r="H28">
        <v>0.6</v>
      </c>
      <c r="I28">
        <v>0.6</v>
      </c>
      <c r="J28">
        <v>0.5</v>
      </c>
    </row>
    <row r="29" spans="1:10" x14ac:dyDescent="0.3">
      <c r="A29" s="147">
        <v>11100</v>
      </c>
      <c r="B29">
        <v>11100</v>
      </c>
      <c r="C29">
        <v>0</v>
      </c>
      <c r="D29">
        <v>0</v>
      </c>
      <c r="E29" s="147">
        <v>483</v>
      </c>
      <c r="F29">
        <v>0</v>
      </c>
      <c r="G29">
        <v>0</v>
      </c>
      <c r="H29">
        <v>0</v>
      </c>
      <c r="I29">
        <v>0</v>
      </c>
      <c r="J29">
        <v>0.6</v>
      </c>
    </row>
    <row r="30" spans="1:10" x14ac:dyDescent="0.3">
      <c r="A30" s="147">
        <v>11200</v>
      </c>
      <c r="B30">
        <v>11200</v>
      </c>
      <c r="C30">
        <v>0</v>
      </c>
      <c r="D30">
        <v>0</v>
      </c>
      <c r="E30" s="147">
        <v>216</v>
      </c>
      <c r="F30">
        <v>0</v>
      </c>
      <c r="G30">
        <v>0</v>
      </c>
      <c r="H30">
        <v>0</v>
      </c>
      <c r="I30">
        <v>0</v>
      </c>
      <c r="J30">
        <v>0.6</v>
      </c>
    </row>
    <row r="31" spans="1:10" x14ac:dyDescent="0.3">
      <c r="A31" s="147">
        <v>11300</v>
      </c>
      <c r="B31">
        <v>11300</v>
      </c>
      <c r="C31">
        <v>0</v>
      </c>
      <c r="D31">
        <v>0</v>
      </c>
      <c r="E31" s="147">
        <v>263</v>
      </c>
      <c r="F31">
        <v>0</v>
      </c>
      <c r="G31">
        <v>0</v>
      </c>
      <c r="H31">
        <v>0</v>
      </c>
      <c r="I31">
        <v>0</v>
      </c>
      <c r="J31">
        <v>0.7</v>
      </c>
    </row>
    <row r="32" spans="1:10" x14ac:dyDescent="0.3">
      <c r="A32" s="147">
        <v>11400</v>
      </c>
      <c r="B32">
        <v>11400</v>
      </c>
      <c r="C32">
        <v>0</v>
      </c>
      <c r="D32">
        <v>0</v>
      </c>
      <c r="E32" s="147">
        <v>1950</v>
      </c>
      <c r="F32">
        <v>0</v>
      </c>
      <c r="G32">
        <v>0</v>
      </c>
      <c r="H32">
        <v>0</v>
      </c>
      <c r="I32">
        <v>0</v>
      </c>
      <c r="J32">
        <v>0.7</v>
      </c>
    </row>
    <row r="33" spans="1:10" x14ac:dyDescent="0.3">
      <c r="A33" s="147">
        <v>11500</v>
      </c>
      <c r="B33">
        <v>11500</v>
      </c>
      <c r="C33">
        <v>0</v>
      </c>
      <c r="D33">
        <v>0</v>
      </c>
      <c r="E33" s="147">
        <v>908</v>
      </c>
      <c r="F33">
        <v>0</v>
      </c>
      <c r="G33">
        <v>0</v>
      </c>
      <c r="H33">
        <v>0</v>
      </c>
      <c r="I33">
        <v>0</v>
      </c>
      <c r="J33">
        <v>0.8</v>
      </c>
    </row>
    <row r="34" spans="1:10" x14ac:dyDescent="0.3">
      <c r="A34" s="147">
        <v>11600</v>
      </c>
      <c r="B34">
        <v>11600</v>
      </c>
      <c r="C34">
        <v>0</v>
      </c>
      <c r="D34">
        <v>0</v>
      </c>
      <c r="E34" s="147">
        <v>578</v>
      </c>
      <c r="F34">
        <v>0</v>
      </c>
      <c r="G34">
        <v>0</v>
      </c>
      <c r="H34">
        <v>0</v>
      </c>
      <c r="I34">
        <v>0</v>
      </c>
      <c r="J34">
        <v>0.9</v>
      </c>
    </row>
    <row r="35" spans="1:10" x14ac:dyDescent="0.3">
      <c r="A35" s="147">
        <v>11700</v>
      </c>
      <c r="B35">
        <v>11700</v>
      </c>
      <c r="C35">
        <v>0</v>
      </c>
      <c r="D35">
        <v>0</v>
      </c>
      <c r="E35" s="147">
        <v>296</v>
      </c>
      <c r="F35">
        <v>0</v>
      </c>
      <c r="G35">
        <v>0</v>
      </c>
      <c r="H35">
        <v>0</v>
      </c>
      <c r="I35">
        <v>0</v>
      </c>
      <c r="J35">
        <v>1</v>
      </c>
    </row>
    <row r="36" spans="1:10" x14ac:dyDescent="0.3">
      <c r="A36" s="147">
        <v>11800</v>
      </c>
      <c r="B36">
        <v>11800</v>
      </c>
      <c r="C36">
        <v>0</v>
      </c>
      <c r="D36">
        <v>0</v>
      </c>
      <c r="E36" s="147">
        <v>633</v>
      </c>
      <c r="F36">
        <v>0</v>
      </c>
      <c r="G36">
        <v>0</v>
      </c>
      <c r="H36">
        <v>0</v>
      </c>
      <c r="I36">
        <v>0</v>
      </c>
      <c r="J36">
        <v>1</v>
      </c>
    </row>
    <row r="37" spans="1:10" x14ac:dyDescent="0.3">
      <c r="A37" s="147">
        <v>11900</v>
      </c>
      <c r="B37">
        <v>11900</v>
      </c>
      <c r="C37">
        <v>0</v>
      </c>
      <c r="D37">
        <v>0</v>
      </c>
      <c r="E37" s="147">
        <v>546</v>
      </c>
      <c r="F37">
        <v>0</v>
      </c>
      <c r="G37">
        <v>0</v>
      </c>
      <c r="H37">
        <v>0</v>
      </c>
      <c r="I37">
        <v>0</v>
      </c>
      <c r="J37">
        <v>1.1000000000000001</v>
      </c>
    </row>
    <row r="38" spans="1:10" x14ac:dyDescent="0.3">
      <c r="A38" s="147">
        <v>12000</v>
      </c>
      <c r="B38">
        <v>12000</v>
      </c>
      <c r="C38">
        <v>0</v>
      </c>
      <c r="D38">
        <v>200</v>
      </c>
      <c r="E38" s="147">
        <v>9041</v>
      </c>
      <c r="F38">
        <v>1.2</v>
      </c>
      <c r="G38">
        <v>1.4</v>
      </c>
      <c r="H38">
        <v>1.2</v>
      </c>
      <c r="I38">
        <v>1.4</v>
      </c>
      <c r="J38">
        <v>1.3</v>
      </c>
    </row>
    <row r="39" spans="1:10" x14ac:dyDescent="0.3">
      <c r="A39" s="147">
        <v>12100</v>
      </c>
      <c r="B39">
        <v>12100</v>
      </c>
      <c r="C39">
        <v>0</v>
      </c>
      <c r="D39">
        <v>0</v>
      </c>
      <c r="E39" s="147">
        <v>837</v>
      </c>
      <c r="F39">
        <v>0</v>
      </c>
      <c r="G39">
        <v>0</v>
      </c>
      <c r="H39">
        <v>0</v>
      </c>
      <c r="I39">
        <v>0</v>
      </c>
      <c r="J39">
        <v>1.4</v>
      </c>
    </row>
    <row r="40" spans="1:10" x14ac:dyDescent="0.3">
      <c r="A40" s="147">
        <v>12200</v>
      </c>
      <c r="B40">
        <v>12200</v>
      </c>
      <c r="C40">
        <v>0</v>
      </c>
      <c r="D40">
        <v>0</v>
      </c>
      <c r="E40" s="147">
        <v>899</v>
      </c>
      <c r="F40">
        <v>0</v>
      </c>
      <c r="G40">
        <v>0</v>
      </c>
      <c r="H40">
        <v>0</v>
      </c>
      <c r="I40">
        <v>0</v>
      </c>
      <c r="J40">
        <v>1.5</v>
      </c>
    </row>
    <row r="41" spans="1:10" x14ac:dyDescent="0.3">
      <c r="A41" s="147">
        <v>12300</v>
      </c>
      <c r="B41">
        <v>12300</v>
      </c>
      <c r="C41">
        <v>0</v>
      </c>
      <c r="D41">
        <v>0</v>
      </c>
      <c r="E41" s="147">
        <v>807</v>
      </c>
      <c r="F41">
        <v>0</v>
      </c>
      <c r="G41">
        <v>0</v>
      </c>
      <c r="H41">
        <v>0</v>
      </c>
      <c r="I41">
        <v>0</v>
      </c>
      <c r="J41">
        <v>1.7</v>
      </c>
    </row>
    <row r="42" spans="1:10" x14ac:dyDescent="0.3">
      <c r="A42" s="147">
        <v>12400</v>
      </c>
      <c r="B42">
        <v>12400</v>
      </c>
      <c r="C42">
        <v>0</v>
      </c>
      <c r="D42">
        <v>0</v>
      </c>
      <c r="E42" s="147">
        <v>1400</v>
      </c>
      <c r="F42">
        <v>0</v>
      </c>
      <c r="G42">
        <v>0</v>
      </c>
      <c r="H42">
        <v>0</v>
      </c>
      <c r="I42">
        <v>0</v>
      </c>
      <c r="J42">
        <v>1.9</v>
      </c>
    </row>
    <row r="43" spans="1:10" x14ac:dyDescent="0.3">
      <c r="A43" s="147">
        <v>12500</v>
      </c>
      <c r="B43">
        <v>12500</v>
      </c>
      <c r="C43">
        <v>0</v>
      </c>
      <c r="D43">
        <v>2</v>
      </c>
      <c r="E43" s="147">
        <v>1555</v>
      </c>
      <c r="F43">
        <v>2.2999999999999998</v>
      </c>
      <c r="G43">
        <v>2.2999999999999998</v>
      </c>
      <c r="H43">
        <v>2.2999999999999998</v>
      </c>
      <c r="I43">
        <v>2.2999999999999998</v>
      </c>
      <c r="J43">
        <v>2.1</v>
      </c>
    </row>
    <row r="44" spans="1:10" x14ac:dyDescent="0.3">
      <c r="A44" s="147">
        <v>12600</v>
      </c>
      <c r="B44">
        <v>12600</v>
      </c>
      <c r="C44">
        <v>0</v>
      </c>
      <c r="D44">
        <v>0</v>
      </c>
      <c r="E44" s="147">
        <v>963</v>
      </c>
      <c r="F44">
        <v>0</v>
      </c>
      <c r="G44">
        <v>0</v>
      </c>
      <c r="H44">
        <v>0</v>
      </c>
      <c r="I44">
        <v>0</v>
      </c>
      <c r="J44">
        <v>2.2999999999999998</v>
      </c>
    </row>
    <row r="45" spans="1:10" x14ac:dyDescent="0.3">
      <c r="A45" s="147">
        <v>12700</v>
      </c>
      <c r="B45">
        <v>12700</v>
      </c>
      <c r="C45">
        <v>0</v>
      </c>
      <c r="D45">
        <v>0</v>
      </c>
      <c r="E45" s="147">
        <v>3362</v>
      </c>
      <c r="F45">
        <v>0</v>
      </c>
      <c r="G45">
        <v>0</v>
      </c>
      <c r="H45">
        <v>0</v>
      </c>
      <c r="I45">
        <v>0</v>
      </c>
      <c r="J45">
        <v>2.5</v>
      </c>
    </row>
    <row r="46" spans="1:10" x14ac:dyDescent="0.3">
      <c r="A46" s="147">
        <v>12800</v>
      </c>
      <c r="B46">
        <v>12800</v>
      </c>
      <c r="C46">
        <v>0</v>
      </c>
      <c r="D46">
        <v>0</v>
      </c>
      <c r="E46" s="147">
        <v>453</v>
      </c>
      <c r="F46">
        <v>0</v>
      </c>
      <c r="G46">
        <v>0</v>
      </c>
      <c r="H46">
        <v>0</v>
      </c>
      <c r="I46">
        <v>0</v>
      </c>
      <c r="J46">
        <v>2.8</v>
      </c>
    </row>
    <row r="47" spans="1:10" x14ac:dyDescent="0.3">
      <c r="A47" s="147">
        <v>12900</v>
      </c>
      <c r="B47">
        <v>12900</v>
      </c>
      <c r="C47">
        <v>0</v>
      </c>
      <c r="D47">
        <v>6</v>
      </c>
      <c r="E47" s="147">
        <v>621</v>
      </c>
      <c r="F47">
        <v>3.9</v>
      </c>
      <c r="G47">
        <v>3.9</v>
      </c>
      <c r="H47">
        <v>3.9</v>
      </c>
      <c r="I47">
        <v>3.9</v>
      </c>
      <c r="J47">
        <v>3.1</v>
      </c>
    </row>
    <row r="48" spans="1:10" x14ac:dyDescent="0.3">
      <c r="A48" s="147">
        <v>13000</v>
      </c>
      <c r="B48">
        <v>13000</v>
      </c>
      <c r="C48">
        <v>0</v>
      </c>
      <c r="D48">
        <v>252</v>
      </c>
      <c r="E48" s="147">
        <v>9266</v>
      </c>
      <c r="F48">
        <v>3.8</v>
      </c>
      <c r="G48">
        <v>3.9</v>
      </c>
      <c r="H48">
        <v>3</v>
      </c>
      <c r="I48">
        <v>3</v>
      </c>
      <c r="J48">
        <v>3.4</v>
      </c>
    </row>
    <row r="49" spans="1:10" x14ac:dyDescent="0.3">
      <c r="A49" s="147">
        <v>13100</v>
      </c>
      <c r="B49">
        <v>13100</v>
      </c>
      <c r="C49">
        <v>0</v>
      </c>
      <c r="D49">
        <v>3</v>
      </c>
      <c r="E49" s="147">
        <v>633</v>
      </c>
      <c r="F49">
        <v>4.8</v>
      </c>
      <c r="G49">
        <v>4.8</v>
      </c>
      <c r="H49">
        <v>4.2</v>
      </c>
      <c r="I49">
        <v>4.2</v>
      </c>
      <c r="J49">
        <v>3.7</v>
      </c>
    </row>
    <row r="50" spans="1:10" x14ac:dyDescent="0.3">
      <c r="A50" s="147">
        <v>13200</v>
      </c>
      <c r="B50">
        <v>13200</v>
      </c>
      <c r="C50">
        <v>0</v>
      </c>
      <c r="D50">
        <v>8</v>
      </c>
      <c r="E50" s="147">
        <v>5165</v>
      </c>
      <c r="F50">
        <v>5.3</v>
      </c>
      <c r="G50">
        <v>5.3</v>
      </c>
      <c r="H50">
        <v>4.2</v>
      </c>
      <c r="I50">
        <v>4.2</v>
      </c>
      <c r="J50">
        <v>4.0999999999999996</v>
      </c>
    </row>
    <row r="51" spans="1:10" x14ac:dyDescent="0.3">
      <c r="A51" s="147">
        <v>13300</v>
      </c>
      <c r="B51">
        <v>13300</v>
      </c>
      <c r="C51">
        <v>0</v>
      </c>
      <c r="D51">
        <v>4</v>
      </c>
      <c r="E51" s="147">
        <v>1695</v>
      </c>
      <c r="F51">
        <v>5.7</v>
      </c>
      <c r="G51">
        <v>5.7</v>
      </c>
      <c r="H51">
        <v>5.7</v>
      </c>
      <c r="I51">
        <v>5.7</v>
      </c>
      <c r="J51">
        <v>4.5</v>
      </c>
    </row>
    <row r="52" spans="1:10" x14ac:dyDescent="0.3">
      <c r="A52" s="147">
        <v>13400</v>
      </c>
      <c r="B52">
        <v>13400</v>
      </c>
      <c r="C52">
        <v>0</v>
      </c>
      <c r="D52">
        <v>0</v>
      </c>
      <c r="E52" s="147">
        <v>1848</v>
      </c>
      <c r="F52">
        <v>0</v>
      </c>
      <c r="G52">
        <v>0</v>
      </c>
      <c r="H52">
        <v>0</v>
      </c>
      <c r="I52">
        <v>0</v>
      </c>
      <c r="J52">
        <v>4.9000000000000004</v>
      </c>
    </row>
    <row r="53" spans="1:10" x14ac:dyDescent="0.3">
      <c r="A53" s="147">
        <v>13500</v>
      </c>
      <c r="B53">
        <v>13500</v>
      </c>
      <c r="C53">
        <v>0</v>
      </c>
      <c r="D53">
        <v>7</v>
      </c>
      <c r="E53" s="147">
        <v>11864</v>
      </c>
      <c r="F53">
        <v>7.5</v>
      </c>
      <c r="G53">
        <v>7.5</v>
      </c>
      <c r="H53">
        <v>5.3</v>
      </c>
      <c r="I53">
        <v>5.3</v>
      </c>
      <c r="J53">
        <v>5.4</v>
      </c>
    </row>
    <row r="54" spans="1:10" x14ac:dyDescent="0.3">
      <c r="A54" s="147">
        <v>13600</v>
      </c>
      <c r="B54">
        <v>13600</v>
      </c>
      <c r="C54">
        <v>0</v>
      </c>
      <c r="D54">
        <v>105</v>
      </c>
      <c r="E54" s="147">
        <v>2006</v>
      </c>
      <c r="F54">
        <v>0</v>
      </c>
      <c r="G54">
        <v>0</v>
      </c>
      <c r="H54">
        <v>0</v>
      </c>
      <c r="I54">
        <v>0</v>
      </c>
      <c r="J54">
        <v>6</v>
      </c>
    </row>
    <row r="55" spans="1:10" x14ac:dyDescent="0.3">
      <c r="A55" s="147">
        <v>13700</v>
      </c>
      <c r="B55">
        <v>13700</v>
      </c>
      <c r="C55">
        <v>0</v>
      </c>
      <c r="D55">
        <v>0</v>
      </c>
      <c r="E55" s="147">
        <v>3525</v>
      </c>
      <c r="F55">
        <v>0</v>
      </c>
      <c r="G55">
        <v>0</v>
      </c>
      <c r="H55">
        <v>0</v>
      </c>
      <c r="I55">
        <v>0</v>
      </c>
      <c r="J55">
        <v>6.6</v>
      </c>
    </row>
    <row r="56" spans="1:10" x14ac:dyDescent="0.3">
      <c r="A56" s="147">
        <v>13800</v>
      </c>
      <c r="B56">
        <v>13800</v>
      </c>
      <c r="C56">
        <v>0</v>
      </c>
      <c r="D56">
        <v>9</v>
      </c>
      <c r="E56" s="147">
        <v>5886</v>
      </c>
      <c r="F56">
        <v>10</v>
      </c>
      <c r="G56">
        <v>10</v>
      </c>
      <c r="H56">
        <v>7.4</v>
      </c>
      <c r="I56">
        <v>7.7</v>
      </c>
      <c r="J56">
        <v>7.4</v>
      </c>
    </row>
    <row r="57" spans="1:10" x14ac:dyDescent="0.3">
      <c r="A57" s="147">
        <v>13900</v>
      </c>
      <c r="B57">
        <v>13900</v>
      </c>
      <c r="C57">
        <v>0</v>
      </c>
      <c r="D57">
        <v>0</v>
      </c>
      <c r="E57" s="147">
        <v>1544</v>
      </c>
      <c r="F57">
        <v>0</v>
      </c>
      <c r="G57">
        <v>0</v>
      </c>
      <c r="H57">
        <v>0</v>
      </c>
      <c r="I57">
        <v>0</v>
      </c>
      <c r="J57">
        <v>8.1999999999999993</v>
      </c>
    </row>
    <row r="58" spans="1:10" x14ac:dyDescent="0.3">
      <c r="A58" s="147">
        <v>14000</v>
      </c>
      <c r="B58">
        <v>14000</v>
      </c>
      <c r="C58">
        <v>0</v>
      </c>
      <c r="D58">
        <v>128</v>
      </c>
      <c r="E58" s="147">
        <v>31808</v>
      </c>
      <c r="F58">
        <v>16.3</v>
      </c>
      <c r="G58">
        <v>16.3</v>
      </c>
      <c r="H58">
        <v>8.5</v>
      </c>
      <c r="I58">
        <v>8.6</v>
      </c>
      <c r="J58">
        <v>9.3000000000000007</v>
      </c>
    </row>
    <row r="59" spans="1:10" x14ac:dyDescent="0.3">
      <c r="A59" s="147">
        <v>14100</v>
      </c>
      <c r="B59">
        <v>14100</v>
      </c>
      <c r="C59">
        <v>0</v>
      </c>
      <c r="D59">
        <v>1</v>
      </c>
      <c r="E59" s="147">
        <v>1642</v>
      </c>
      <c r="F59">
        <v>0</v>
      </c>
      <c r="G59">
        <v>0</v>
      </c>
      <c r="H59">
        <v>0</v>
      </c>
      <c r="I59">
        <v>0</v>
      </c>
      <c r="J59">
        <v>10.6</v>
      </c>
    </row>
    <row r="60" spans="1:10" x14ac:dyDescent="0.3">
      <c r="A60" s="147">
        <v>14200</v>
      </c>
      <c r="B60">
        <v>14200</v>
      </c>
      <c r="C60">
        <v>0</v>
      </c>
      <c r="D60">
        <v>41</v>
      </c>
      <c r="E60" s="147">
        <v>4535</v>
      </c>
      <c r="F60">
        <v>13.8</v>
      </c>
      <c r="G60">
        <v>14.5</v>
      </c>
      <c r="H60">
        <v>12</v>
      </c>
      <c r="I60">
        <v>13.5</v>
      </c>
      <c r="J60">
        <v>12.3</v>
      </c>
    </row>
    <row r="61" spans="1:10" x14ac:dyDescent="0.3">
      <c r="A61" s="147">
        <v>14300</v>
      </c>
      <c r="B61">
        <v>14300</v>
      </c>
      <c r="C61">
        <v>0</v>
      </c>
      <c r="D61">
        <v>140</v>
      </c>
      <c r="E61" s="147">
        <v>9353</v>
      </c>
      <c r="F61">
        <v>14.6</v>
      </c>
      <c r="G61">
        <v>14.6</v>
      </c>
      <c r="H61">
        <v>14.6</v>
      </c>
      <c r="I61">
        <v>14.6</v>
      </c>
      <c r="J61">
        <v>14.4</v>
      </c>
    </row>
    <row r="62" spans="1:10" x14ac:dyDescent="0.3">
      <c r="A62" s="147">
        <v>14350</v>
      </c>
      <c r="B62">
        <v>14350</v>
      </c>
      <c r="C62">
        <v>0</v>
      </c>
      <c r="D62">
        <v>0</v>
      </c>
      <c r="E62" s="147">
        <v>730</v>
      </c>
      <c r="F62">
        <v>0</v>
      </c>
      <c r="G62">
        <v>0</v>
      </c>
      <c r="H62">
        <v>0</v>
      </c>
      <c r="I62">
        <v>0</v>
      </c>
      <c r="J62">
        <v>15.6</v>
      </c>
    </row>
    <row r="63" spans="1:10" x14ac:dyDescent="0.3">
      <c r="A63" s="147">
        <v>14400</v>
      </c>
      <c r="B63">
        <v>14400</v>
      </c>
      <c r="C63">
        <v>0</v>
      </c>
      <c r="D63">
        <v>306</v>
      </c>
      <c r="E63" s="147">
        <v>2465</v>
      </c>
      <c r="F63">
        <v>21.5</v>
      </c>
      <c r="G63">
        <v>21.5</v>
      </c>
      <c r="H63">
        <v>17</v>
      </c>
      <c r="I63">
        <v>17</v>
      </c>
      <c r="J63">
        <v>17</v>
      </c>
    </row>
    <row r="64" spans="1:10" x14ac:dyDescent="0.3">
      <c r="A64" s="147">
        <v>14450</v>
      </c>
      <c r="B64">
        <v>14450</v>
      </c>
      <c r="C64">
        <v>0</v>
      </c>
      <c r="D64">
        <v>9</v>
      </c>
      <c r="E64" s="147">
        <v>95</v>
      </c>
      <c r="F64">
        <v>0</v>
      </c>
      <c r="G64">
        <v>0</v>
      </c>
      <c r="H64">
        <v>0</v>
      </c>
      <c r="I64">
        <v>0</v>
      </c>
      <c r="J64">
        <v>18.600000000000001</v>
      </c>
    </row>
    <row r="65" spans="1:10" x14ac:dyDescent="0.3">
      <c r="A65" s="147">
        <v>14500</v>
      </c>
      <c r="B65">
        <v>14500</v>
      </c>
      <c r="C65">
        <v>0</v>
      </c>
      <c r="D65">
        <v>508</v>
      </c>
      <c r="E65" s="147">
        <v>8940</v>
      </c>
      <c r="F65">
        <v>21.8</v>
      </c>
      <c r="G65">
        <v>23.2</v>
      </c>
      <c r="H65">
        <v>17.8</v>
      </c>
      <c r="I65">
        <v>23.2</v>
      </c>
      <c r="J65">
        <v>20.3</v>
      </c>
    </row>
    <row r="66" spans="1:10" x14ac:dyDescent="0.3">
      <c r="A66" s="147">
        <v>14550</v>
      </c>
      <c r="B66">
        <v>14550</v>
      </c>
      <c r="C66">
        <v>0</v>
      </c>
      <c r="D66">
        <v>0</v>
      </c>
      <c r="E66" s="147">
        <v>149</v>
      </c>
      <c r="F66">
        <v>0</v>
      </c>
      <c r="G66">
        <v>0</v>
      </c>
      <c r="H66">
        <v>0</v>
      </c>
      <c r="I66">
        <v>0</v>
      </c>
      <c r="J66">
        <v>22.3</v>
      </c>
    </row>
    <row r="67" spans="1:10" x14ac:dyDescent="0.3">
      <c r="A67" s="147">
        <v>14600</v>
      </c>
      <c r="B67">
        <v>14600</v>
      </c>
      <c r="C67">
        <v>0</v>
      </c>
      <c r="D67">
        <v>2000</v>
      </c>
      <c r="E67" s="147">
        <v>9881</v>
      </c>
      <c r="F67">
        <v>0</v>
      </c>
      <c r="G67">
        <v>0</v>
      </c>
      <c r="H67">
        <v>0</v>
      </c>
      <c r="I67">
        <v>0</v>
      </c>
      <c r="J67">
        <v>24.5</v>
      </c>
    </row>
    <row r="68" spans="1:10" x14ac:dyDescent="0.3">
      <c r="A68" s="147">
        <v>14650</v>
      </c>
      <c r="B68">
        <v>14650</v>
      </c>
      <c r="C68">
        <v>0</v>
      </c>
      <c r="D68">
        <v>41</v>
      </c>
      <c r="E68" s="147">
        <v>920</v>
      </c>
      <c r="F68">
        <v>26.5</v>
      </c>
      <c r="G68">
        <v>26.5</v>
      </c>
      <c r="H68">
        <v>24</v>
      </c>
      <c r="I68">
        <v>24</v>
      </c>
      <c r="J68">
        <v>26.9</v>
      </c>
    </row>
    <row r="69" spans="1:10" x14ac:dyDescent="0.3">
      <c r="A69" s="147">
        <v>14700</v>
      </c>
      <c r="B69">
        <v>14700</v>
      </c>
      <c r="C69">
        <v>0</v>
      </c>
      <c r="D69">
        <v>140</v>
      </c>
      <c r="E69" s="147">
        <v>5033</v>
      </c>
      <c r="F69">
        <v>33</v>
      </c>
      <c r="G69">
        <v>33.5</v>
      </c>
      <c r="H69">
        <v>26</v>
      </c>
      <c r="I69">
        <v>32</v>
      </c>
      <c r="J69">
        <v>29.6</v>
      </c>
    </row>
    <row r="70" spans="1:10" x14ac:dyDescent="0.3">
      <c r="A70" s="147">
        <v>14750</v>
      </c>
      <c r="B70">
        <v>14750</v>
      </c>
      <c r="C70">
        <v>0</v>
      </c>
      <c r="D70">
        <v>29</v>
      </c>
      <c r="E70" s="147">
        <v>875</v>
      </c>
      <c r="F70">
        <v>39.5</v>
      </c>
      <c r="G70">
        <v>39.5</v>
      </c>
      <c r="H70">
        <v>29</v>
      </c>
      <c r="I70">
        <v>36</v>
      </c>
      <c r="J70">
        <v>32.700000000000003</v>
      </c>
    </row>
    <row r="71" spans="1:10" x14ac:dyDescent="0.3">
      <c r="A71" s="147">
        <v>14800</v>
      </c>
      <c r="B71">
        <v>14800</v>
      </c>
      <c r="C71">
        <v>0</v>
      </c>
      <c r="D71">
        <v>157</v>
      </c>
      <c r="E71" s="147">
        <v>5159</v>
      </c>
      <c r="F71">
        <v>43</v>
      </c>
      <c r="G71">
        <v>43</v>
      </c>
      <c r="H71">
        <v>30.5</v>
      </c>
      <c r="I71">
        <v>38</v>
      </c>
      <c r="J71">
        <v>36.1</v>
      </c>
    </row>
    <row r="72" spans="1:10" x14ac:dyDescent="0.3">
      <c r="A72" s="147">
        <v>14850</v>
      </c>
      <c r="B72">
        <v>14850</v>
      </c>
      <c r="C72">
        <v>0</v>
      </c>
      <c r="D72">
        <v>4</v>
      </c>
      <c r="E72" s="147">
        <v>1097</v>
      </c>
      <c r="F72">
        <v>36.5</v>
      </c>
      <c r="G72">
        <v>38.5</v>
      </c>
      <c r="H72">
        <v>36.5</v>
      </c>
      <c r="I72">
        <v>38.5</v>
      </c>
      <c r="J72">
        <v>39.9</v>
      </c>
    </row>
    <row r="73" spans="1:10" x14ac:dyDescent="0.3">
      <c r="A73" s="147">
        <v>14900</v>
      </c>
      <c r="B73">
        <v>14900</v>
      </c>
      <c r="C73">
        <v>0</v>
      </c>
      <c r="D73">
        <v>170</v>
      </c>
      <c r="E73" s="147">
        <v>4891</v>
      </c>
      <c r="F73">
        <v>43</v>
      </c>
      <c r="G73">
        <v>43</v>
      </c>
      <c r="H73">
        <v>43</v>
      </c>
      <c r="I73">
        <v>43</v>
      </c>
      <c r="J73">
        <v>44.1</v>
      </c>
    </row>
    <row r="74" spans="1:10" x14ac:dyDescent="0.3">
      <c r="A74" s="147">
        <v>14950</v>
      </c>
      <c r="B74">
        <v>14950</v>
      </c>
      <c r="C74">
        <v>0</v>
      </c>
      <c r="D74">
        <v>53</v>
      </c>
      <c r="E74" s="147">
        <v>1482</v>
      </c>
      <c r="F74">
        <v>44.5</v>
      </c>
      <c r="G74">
        <v>44.5</v>
      </c>
      <c r="H74">
        <v>43</v>
      </c>
      <c r="I74">
        <v>43</v>
      </c>
      <c r="J74">
        <v>48.7</v>
      </c>
    </row>
    <row r="75" spans="1:10" x14ac:dyDescent="0.3">
      <c r="A75" s="147">
        <v>15000</v>
      </c>
      <c r="B75">
        <v>15000</v>
      </c>
      <c r="C75">
        <v>0</v>
      </c>
      <c r="D75">
        <v>991</v>
      </c>
      <c r="E75" s="147">
        <v>21538</v>
      </c>
      <c r="F75">
        <v>65</v>
      </c>
      <c r="G75">
        <v>65</v>
      </c>
      <c r="H75">
        <v>44.5</v>
      </c>
      <c r="I75">
        <v>55</v>
      </c>
      <c r="J75">
        <v>53.9</v>
      </c>
    </row>
    <row r="76" spans="1:10" x14ac:dyDescent="0.3">
      <c r="A76" s="147">
        <v>15050</v>
      </c>
      <c r="B76">
        <v>15050</v>
      </c>
      <c r="C76">
        <v>0</v>
      </c>
      <c r="D76">
        <v>7</v>
      </c>
      <c r="E76" s="147">
        <v>707</v>
      </c>
      <c r="F76">
        <v>49.5</v>
      </c>
      <c r="G76">
        <v>65</v>
      </c>
      <c r="H76">
        <v>49.5</v>
      </c>
      <c r="I76">
        <v>65</v>
      </c>
      <c r="J76">
        <v>59.7</v>
      </c>
    </row>
    <row r="77" spans="1:10" x14ac:dyDescent="0.3">
      <c r="A77" s="147">
        <v>15100</v>
      </c>
      <c r="B77">
        <v>15100</v>
      </c>
      <c r="C77">
        <v>0</v>
      </c>
      <c r="D77">
        <v>180</v>
      </c>
      <c r="E77" s="147">
        <v>14398</v>
      </c>
      <c r="F77">
        <v>80</v>
      </c>
      <c r="G77">
        <v>80</v>
      </c>
      <c r="H77">
        <v>60</v>
      </c>
      <c r="I77">
        <v>66</v>
      </c>
      <c r="J77">
        <v>66.2</v>
      </c>
    </row>
    <row r="78" spans="1:10" x14ac:dyDescent="0.3">
      <c r="A78" s="147">
        <v>15150</v>
      </c>
      <c r="B78">
        <v>15150</v>
      </c>
      <c r="C78">
        <v>0</v>
      </c>
      <c r="D78">
        <v>62</v>
      </c>
      <c r="E78" s="147">
        <v>631</v>
      </c>
      <c r="F78">
        <v>61</v>
      </c>
      <c r="G78">
        <v>72.5</v>
      </c>
      <c r="H78">
        <v>61</v>
      </c>
      <c r="I78">
        <v>72.5</v>
      </c>
      <c r="J78">
        <v>73.5</v>
      </c>
    </row>
    <row r="79" spans="1:10" x14ac:dyDescent="0.3">
      <c r="A79" s="147">
        <v>15200</v>
      </c>
      <c r="B79">
        <v>15200</v>
      </c>
      <c r="C79">
        <v>0</v>
      </c>
      <c r="D79">
        <v>110</v>
      </c>
      <c r="E79" s="147">
        <v>8163</v>
      </c>
      <c r="F79">
        <v>91</v>
      </c>
      <c r="G79">
        <v>93</v>
      </c>
      <c r="H79">
        <v>67</v>
      </c>
      <c r="I79">
        <v>82.5</v>
      </c>
      <c r="J79">
        <v>81.599999999999994</v>
      </c>
    </row>
    <row r="80" spans="1:10" x14ac:dyDescent="0.3">
      <c r="A80" s="147">
        <v>15250</v>
      </c>
      <c r="B80">
        <v>15250</v>
      </c>
      <c r="C80">
        <v>0</v>
      </c>
      <c r="D80">
        <v>2</v>
      </c>
      <c r="E80" s="147">
        <v>991</v>
      </c>
      <c r="F80">
        <v>76</v>
      </c>
      <c r="G80">
        <v>76</v>
      </c>
      <c r="H80">
        <v>76</v>
      </c>
      <c r="I80">
        <v>76</v>
      </c>
      <c r="J80">
        <v>90.7</v>
      </c>
    </row>
    <row r="81" spans="1:10" x14ac:dyDescent="0.3">
      <c r="A81" s="147">
        <v>15300</v>
      </c>
      <c r="B81">
        <v>15300</v>
      </c>
      <c r="C81">
        <v>0</v>
      </c>
      <c r="D81">
        <v>240</v>
      </c>
      <c r="E81" s="147">
        <v>5908</v>
      </c>
      <c r="F81">
        <v>123</v>
      </c>
      <c r="G81">
        <v>123</v>
      </c>
      <c r="H81">
        <v>83.5</v>
      </c>
      <c r="I81">
        <v>111</v>
      </c>
      <c r="J81">
        <v>100.9</v>
      </c>
    </row>
    <row r="82" spans="1:10" x14ac:dyDescent="0.3">
      <c r="A82" s="147">
        <v>15350</v>
      </c>
      <c r="B82">
        <v>15350</v>
      </c>
      <c r="C82">
        <v>0</v>
      </c>
      <c r="D82">
        <v>3</v>
      </c>
      <c r="E82" s="147">
        <v>1175</v>
      </c>
      <c r="F82">
        <v>112</v>
      </c>
      <c r="G82">
        <v>112</v>
      </c>
      <c r="H82">
        <v>95</v>
      </c>
      <c r="I82">
        <v>95</v>
      </c>
      <c r="J82">
        <v>112.2</v>
      </c>
    </row>
    <row r="83" spans="1:10" x14ac:dyDescent="0.3">
      <c r="A83" s="147">
        <v>15400</v>
      </c>
      <c r="B83">
        <v>15400</v>
      </c>
      <c r="C83">
        <v>0</v>
      </c>
      <c r="D83">
        <v>440</v>
      </c>
      <c r="E83" s="147">
        <v>3691</v>
      </c>
      <c r="F83">
        <v>152</v>
      </c>
      <c r="G83">
        <v>152</v>
      </c>
      <c r="H83">
        <v>115</v>
      </c>
      <c r="I83">
        <v>134</v>
      </c>
      <c r="J83">
        <v>124.8</v>
      </c>
    </row>
    <row r="84" spans="1:10" x14ac:dyDescent="0.3">
      <c r="A84" s="147">
        <v>15450</v>
      </c>
      <c r="B84">
        <v>15450</v>
      </c>
      <c r="C84">
        <v>0</v>
      </c>
      <c r="D84">
        <v>43</v>
      </c>
      <c r="E84" s="147">
        <v>1955</v>
      </c>
      <c r="F84">
        <v>153</v>
      </c>
      <c r="G84">
        <v>153</v>
      </c>
      <c r="H84">
        <v>126</v>
      </c>
      <c r="I84">
        <v>151</v>
      </c>
      <c r="J84">
        <v>138.80000000000001</v>
      </c>
    </row>
    <row r="85" spans="1:10" x14ac:dyDescent="0.3">
      <c r="A85" s="147">
        <v>15500</v>
      </c>
      <c r="B85">
        <v>15500</v>
      </c>
      <c r="C85">
        <v>0</v>
      </c>
      <c r="D85">
        <v>1441</v>
      </c>
      <c r="E85" s="147">
        <v>7672</v>
      </c>
      <c r="F85">
        <v>183</v>
      </c>
      <c r="G85">
        <v>183</v>
      </c>
      <c r="H85">
        <v>128</v>
      </c>
      <c r="I85">
        <v>163.5</v>
      </c>
      <c r="J85">
        <v>154.19999999999999</v>
      </c>
    </row>
    <row r="86" spans="1:10" x14ac:dyDescent="0.3">
      <c r="A86" s="147">
        <v>15550</v>
      </c>
      <c r="B86">
        <v>15550</v>
      </c>
      <c r="C86">
        <v>0</v>
      </c>
      <c r="D86">
        <v>2</v>
      </c>
      <c r="E86" s="147">
        <v>1269</v>
      </c>
      <c r="F86">
        <v>143.5</v>
      </c>
      <c r="G86">
        <v>143.5</v>
      </c>
      <c r="H86">
        <v>143.5</v>
      </c>
      <c r="I86">
        <v>143.5</v>
      </c>
      <c r="J86">
        <v>171.3</v>
      </c>
    </row>
    <row r="87" spans="1:10" x14ac:dyDescent="0.3">
      <c r="A87" s="147">
        <v>15600</v>
      </c>
      <c r="B87">
        <v>15600</v>
      </c>
      <c r="C87">
        <v>0</v>
      </c>
      <c r="D87">
        <v>159</v>
      </c>
      <c r="E87" s="147">
        <v>9388</v>
      </c>
      <c r="F87">
        <v>206</v>
      </c>
      <c r="G87">
        <v>206</v>
      </c>
      <c r="H87">
        <v>159.5</v>
      </c>
      <c r="I87">
        <v>193</v>
      </c>
      <c r="J87">
        <v>190.1</v>
      </c>
    </row>
    <row r="88" spans="1:10" x14ac:dyDescent="0.3">
      <c r="A88" s="147">
        <v>15650</v>
      </c>
      <c r="B88">
        <v>15650</v>
      </c>
      <c r="C88">
        <v>0</v>
      </c>
      <c r="D88">
        <v>1030</v>
      </c>
      <c r="E88" s="147">
        <v>3378</v>
      </c>
      <c r="F88">
        <v>232</v>
      </c>
      <c r="G88">
        <v>232</v>
      </c>
      <c r="H88">
        <v>177</v>
      </c>
      <c r="I88">
        <v>213.5</v>
      </c>
      <c r="J88">
        <v>210.7</v>
      </c>
    </row>
    <row r="89" spans="1:10" x14ac:dyDescent="0.3">
      <c r="A89" s="147">
        <v>15700</v>
      </c>
      <c r="B89">
        <v>15700</v>
      </c>
      <c r="C89">
        <v>0</v>
      </c>
      <c r="D89">
        <v>237</v>
      </c>
      <c r="E89" s="147">
        <v>4644</v>
      </c>
      <c r="F89">
        <v>245</v>
      </c>
      <c r="G89">
        <v>248</v>
      </c>
      <c r="H89">
        <v>200</v>
      </c>
      <c r="I89">
        <v>239.5</v>
      </c>
      <c r="J89">
        <v>233.2</v>
      </c>
    </row>
    <row r="90" spans="1:10" x14ac:dyDescent="0.3">
      <c r="A90" s="147">
        <v>15750</v>
      </c>
      <c r="B90">
        <v>15750</v>
      </c>
      <c r="C90">
        <v>0</v>
      </c>
      <c r="D90">
        <v>18</v>
      </c>
      <c r="E90" s="147">
        <v>1247</v>
      </c>
      <c r="F90">
        <v>279</v>
      </c>
      <c r="G90">
        <v>279</v>
      </c>
      <c r="H90">
        <v>216</v>
      </c>
      <c r="I90">
        <v>277</v>
      </c>
      <c r="J90">
        <v>257.7</v>
      </c>
    </row>
    <row r="91" spans="1:10" x14ac:dyDescent="0.3">
      <c r="A91" s="147">
        <v>15800</v>
      </c>
      <c r="B91">
        <v>15800</v>
      </c>
      <c r="C91">
        <v>0</v>
      </c>
      <c r="D91">
        <v>21</v>
      </c>
      <c r="E91" s="147">
        <v>8159</v>
      </c>
      <c r="F91">
        <v>320</v>
      </c>
      <c r="G91">
        <v>320</v>
      </c>
      <c r="H91">
        <v>258</v>
      </c>
      <c r="I91">
        <v>301</v>
      </c>
      <c r="J91">
        <v>284.10000000000002</v>
      </c>
    </row>
    <row r="92" spans="1:10" x14ac:dyDescent="0.3">
      <c r="A92" s="147">
        <v>15850</v>
      </c>
      <c r="B92">
        <v>15850</v>
      </c>
      <c r="C92">
        <v>0</v>
      </c>
      <c r="D92">
        <v>90</v>
      </c>
      <c r="E92" s="147">
        <v>552</v>
      </c>
      <c r="F92">
        <v>301</v>
      </c>
      <c r="G92">
        <v>320</v>
      </c>
      <c r="H92">
        <v>266</v>
      </c>
      <c r="I92">
        <v>320</v>
      </c>
      <c r="J92">
        <v>312.60000000000002</v>
      </c>
    </row>
    <row r="93" spans="1:10" x14ac:dyDescent="0.3">
      <c r="A93" s="147">
        <v>15900</v>
      </c>
      <c r="B93">
        <v>15900</v>
      </c>
      <c r="C93">
        <v>0</v>
      </c>
      <c r="D93">
        <v>1</v>
      </c>
      <c r="E93" s="147">
        <v>11923</v>
      </c>
      <c r="F93">
        <v>286</v>
      </c>
      <c r="G93">
        <v>286</v>
      </c>
      <c r="H93">
        <v>286</v>
      </c>
      <c r="I93">
        <v>286</v>
      </c>
      <c r="J93">
        <v>343.1</v>
      </c>
    </row>
    <row r="94" spans="1:10" x14ac:dyDescent="0.3">
      <c r="A94" s="147">
        <v>15950</v>
      </c>
      <c r="B94">
        <v>15950</v>
      </c>
      <c r="C94">
        <v>0</v>
      </c>
      <c r="D94">
        <v>1</v>
      </c>
      <c r="E94" s="147">
        <v>607</v>
      </c>
      <c r="F94">
        <v>364</v>
      </c>
      <c r="G94">
        <v>364</v>
      </c>
      <c r="H94">
        <v>364</v>
      </c>
      <c r="I94">
        <v>364</v>
      </c>
      <c r="J94">
        <v>375.5</v>
      </c>
    </row>
    <row r="95" spans="1:10" x14ac:dyDescent="0.3">
      <c r="A95" s="147">
        <v>16000</v>
      </c>
      <c r="B95">
        <v>16000</v>
      </c>
      <c r="C95">
        <v>0</v>
      </c>
      <c r="D95">
        <v>162</v>
      </c>
      <c r="E95" s="147">
        <v>16403</v>
      </c>
      <c r="F95">
        <v>433</v>
      </c>
      <c r="G95">
        <v>433</v>
      </c>
      <c r="H95">
        <v>360</v>
      </c>
      <c r="I95">
        <v>426</v>
      </c>
      <c r="J95">
        <v>410</v>
      </c>
    </row>
    <row r="96" spans="1:10" x14ac:dyDescent="0.3">
      <c r="A96" s="147">
        <v>16050</v>
      </c>
      <c r="B96">
        <v>16050</v>
      </c>
      <c r="C96">
        <v>0</v>
      </c>
      <c r="D96">
        <v>0</v>
      </c>
      <c r="E96" s="147">
        <v>492</v>
      </c>
      <c r="F96">
        <v>0</v>
      </c>
      <c r="G96">
        <v>0</v>
      </c>
      <c r="H96">
        <v>0</v>
      </c>
      <c r="I96">
        <v>0</v>
      </c>
      <c r="J96">
        <v>446.3</v>
      </c>
    </row>
    <row r="97" spans="1:10" x14ac:dyDescent="0.3">
      <c r="A97" s="147">
        <v>16100</v>
      </c>
      <c r="B97">
        <v>16100</v>
      </c>
      <c r="C97">
        <v>0</v>
      </c>
      <c r="D97">
        <v>1</v>
      </c>
      <c r="E97" s="147">
        <v>1643</v>
      </c>
      <c r="F97">
        <v>464</v>
      </c>
      <c r="G97">
        <v>464</v>
      </c>
      <c r="H97">
        <v>464</v>
      </c>
      <c r="I97">
        <v>464</v>
      </c>
      <c r="J97">
        <v>484.6</v>
      </c>
    </row>
    <row r="98" spans="1:10" x14ac:dyDescent="0.3">
      <c r="A98" s="147">
        <v>16150</v>
      </c>
      <c r="B98">
        <v>16150</v>
      </c>
      <c r="C98">
        <v>0</v>
      </c>
      <c r="D98">
        <v>1</v>
      </c>
      <c r="E98" s="147">
        <v>579</v>
      </c>
      <c r="F98">
        <v>538</v>
      </c>
      <c r="G98">
        <v>538</v>
      </c>
      <c r="H98">
        <v>538</v>
      </c>
      <c r="I98">
        <v>538</v>
      </c>
      <c r="J98">
        <v>524.70000000000005</v>
      </c>
    </row>
    <row r="99" spans="1:10" x14ac:dyDescent="0.3">
      <c r="A99" s="147">
        <v>16200</v>
      </c>
      <c r="B99">
        <v>16200</v>
      </c>
      <c r="C99">
        <v>0</v>
      </c>
      <c r="D99">
        <v>13</v>
      </c>
      <c r="E99" s="147">
        <v>3184</v>
      </c>
      <c r="F99">
        <v>551</v>
      </c>
      <c r="G99">
        <v>551</v>
      </c>
      <c r="H99">
        <v>528</v>
      </c>
      <c r="I99">
        <v>528</v>
      </c>
      <c r="J99">
        <v>566.29999999999995</v>
      </c>
    </row>
    <row r="100" spans="1:10" x14ac:dyDescent="0.3">
      <c r="A100" s="147">
        <v>16250</v>
      </c>
      <c r="B100">
        <v>16250</v>
      </c>
      <c r="C100">
        <v>0</v>
      </c>
      <c r="D100">
        <v>1</v>
      </c>
      <c r="E100" s="147">
        <v>1920</v>
      </c>
      <c r="F100">
        <v>543</v>
      </c>
      <c r="G100">
        <v>543</v>
      </c>
      <c r="H100">
        <v>543</v>
      </c>
      <c r="I100">
        <v>543</v>
      </c>
      <c r="J100">
        <v>609.4</v>
      </c>
    </row>
    <row r="101" spans="1:10" x14ac:dyDescent="0.3">
      <c r="A101" s="147">
        <v>16300</v>
      </c>
      <c r="B101">
        <v>16300</v>
      </c>
      <c r="C101">
        <v>0</v>
      </c>
      <c r="D101">
        <v>2</v>
      </c>
      <c r="E101" s="147">
        <v>3504</v>
      </c>
      <c r="F101">
        <v>0</v>
      </c>
      <c r="G101">
        <v>0</v>
      </c>
      <c r="H101">
        <v>0</v>
      </c>
      <c r="I101">
        <v>0</v>
      </c>
      <c r="J101">
        <v>653.70000000000005</v>
      </c>
    </row>
    <row r="102" spans="1:10" x14ac:dyDescent="0.3">
      <c r="A102" s="147">
        <v>16350</v>
      </c>
      <c r="B102">
        <v>16350</v>
      </c>
      <c r="C102">
        <v>0</v>
      </c>
      <c r="D102">
        <v>1</v>
      </c>
      <c r="E102" s="147">
        <v>89</v>
      </c>
      <c r="F102">
        <v>650</v>
      </c>
      <c r="G102">
        <v>650</v>
      </c>
      <c r="H102">
        <v>650</v>
      </c>
      <c r="I102">
        <v>650</v>
      </c>
      <c r="J102">
        <v>699</v>
      </c>
    </row>
    <row r="103" spans="1:10" x14ac:dyDescent="0.3">
      <c r="A103" s="147">
        <v>16400</v>
      </c>
      <c r="B103">
        <v>16400</v>
      </c>
      <c r="C103">
        <v>0</v>
      </c>
      <c r="D103">
        <v>7</v>
      </c>
      <c r="E103" s="147">
        <v>845</v>
      </c>
      <c r="F103">
        <v>726</v>
      </c>
      <c r="G103">
        <v>762</v>
      </c>
      <c r="H103">
        <v>681</v>
      </c>
      <c r="I103">
        <v>762</v>
      </c>
      <c r="J103">
        <v>745.1</v>
      </c>
    </row>
    <row r="104" spans="1:10" x14ac:dyDescent="0.3">
      <c r="A104" s="147">
        <v>16450</v>
      </c>
      <c r="B104">
        <v>16450</v>
      </c>
      <c r="C104">
        <v>0</v>
      </c>
      <c r="D104">
        <v>1</v>
      </c>
      <c r="E104" s="147">
        <v>198</v>
      </c>
      <c r="F104">
        <v>805</v>
      </c>
      <c r="G104">
        <v>805</v>
      </c>
      <c r="H104">
        <v>805</v>
      </c>
      <c r="I104">
        <v>805</v>
      </c>
      <c r="J104">
        <v>792</v>
      </c>
    </row>
    <row r="105" spans="1:10" x14ac:dyDescent="0.3">
      <c r="A105" s="147">
        <v>16500</v>
      </c>
      <c r="B105">
        <v>16500</v>
      </c>
      <c r="C105">
        <v>0</v>
      </c>
      <c r="D105">
        <v>5</v>
      </c>
      <c r="E105" s="147">
        <v>3067</v>
      </c>
      <c r="F105">
        <v>822</v>
      </c>
      <c r="G105">
        <v>850</v>
      </c>
      <c r="H105">
        <v>769</v>
      </c>
      <c r="I105">
        <v>850</v>
      </c>
      <c r="J105">
        <v>839.3</v>
      </c>
    </row>
    <row r="106" spans="1:10" x14ac:dyDescent="0.3">
      <c r="A106" s="147">
        <v>16550</v>
      </c>
      <c r="B106">
        <v>16550</v>
      </c>
      <c r="C106">
        <v>0</v>
      </c>
      <c r="D106">
        <v>0</v>
      </c>
      <c r="E106" s="147">
        <v>44</v>
      </c>
      <c r="F106">
        <v>0</v>
      </c>
      <c r="G106">
        <v>0</v>
      </c>
      <c r="H106">
        <v>0</v>
      </c>
      <c r="I106">
        <v>0</v>
      </c>
      <c r="J106">
        <v>887</v>
      </c>
    </row>
    <row r="107" spans="1:10" x14ac:dyDescent="0.3">
      <c r="A107" s="147">
        <v>16600</v>
      </c>
      <c r="B107">
        <v>16600</v>
      </c>
      <c r="C107">
        <v>0</v>
      </c>
      <c r="D107">
        <v>2</v>
      </c>
      <c r="E107" s="147">
        <v>402</v>
      </c>
      <c r="F107">
        <v>919</v>
      </c>
      <c r="G107">
        <v>919</v>
      </c>
      <c r="H107">
        <v>883</v>
      </c>
      <c r="I107">
        <v>883</v>
      </c>
      <c r="J107">
        <v>935.1</v>
      </c>
    </row>
    <row r="108" spans="1:10" x14ac:dyDescent="0.3">
      <c r="A108" s="147">
        <v>16650</v>
      </c>
      <c r="B108">
        <v>16650</v>
      </c>
      <c r="C108">
        <v>0</v>
      </c>
      <c r="D108">
        <v>0</v>
      </c>
      <c r="E108" s="147">
        <v>25</v>
      </c>
      <c r="F108">
        <v>0</v>
      </c>
      <c r="G108">
        <v>0</v>
      </c>
      <c r="H108">
        <v>0</v>
      </c>
      <c r="I108">
        <v>0</v>
      </c>
      <c r="J108">
        <v>983.5</v>
      </c>
    </row>
    <row r="109" spans="1:10" x14ac:dyDescent="0.3">
      <c r="A109" s="147">
        <v>16700</v>
      </c>
      <c r="B109">
        <v>16700</v>
      </c>
      <c r="C109">
        <v>0</v>
      </c>
      <c r="D109">
        <v>0</v>
      </c>
      <c r="E109" s="147">
        <v>457</v>
      </c>
      <c r="F109">
        <v>0</v>
      </c>
      <c r="G109">
        <v>0</v>
      </c>
      <c r="H109">
        <v>0</v>
      </c>
      <c r="I109">
        <v>0</v>
      </c>
      <c r="J109">
        <v>1032.2</v>
      </c>
    </row>
    <row r="110" spans="1:10" x14ac:dyDescent="0.3">
      <c r="A110" s="147">
        <v>16750</v>
      </c>
      <c r="B110">
        <v>16750</v>
      </c>
      <c r="C110">
        <v>0</v>
      </c>
      <c r="D110">
        <v>0</v>
      </c>
      <c r="E110" s="147">
        <v>32</v>
      </c>
      <c r="F110">
        <v>0</v>
      </c>
      <c r="G110">
        <v>0</v>
      </c>
      <c r="H110">
        <v>0</v>
      </c>
      <c r="I110">
        <v>0</v>
      </c>
      <c r="J110">
        <v>1081</v>
      </c>
    </row>
    <row r="111" spans="1:10" x14ac:dyDescent="0.3">
      <c r="A111" s="147">
        <v>16800</v>
      </c>
      <c r="B111">
        <v>16800</v>
      </c>
      <c r="C111">
        <v>0</v>
      </c>
      <c r="D111">
        <v>0</v>
      </c>
      <c r="E111" s="147">
        <v>226</v>
      </c>
      <c r="F111">
        <v>0</v>
      </c>
      <c r="G111">
        <v>0</v>
      </c>
      <c r="H111">
        <v>0</v>
      </c>
      <c r="I111">
        <v>0</v>
      </c>
      <c r="J111">
        <v>1130.0999999999999</v>
      </c>
    </row>
    <row r="112" spans="1:10" x14ac:dyDescent="0.3">
      <c r="A112" s="147">
        <v>16850</v>
      </c>
      <c r="B112">
        <v>16850</v>
      </c>
      <c r="C112">
        <v>0</v>
      </c>
      <c r="D112">
        <v>0</v>
      </c>
      <c r="E112" s="147">
        <v>41</v>
      </c>
      <c r="F112">
        <v>0</v>
      </c>
      <c r="G112">
        <v>0</v>
      </c>
      <c r="H112">
        <v>0</v>
      </c>
      <c r="I112">
        <v>0</v>
      </c>
      <c r="J112">
        <v>1179.3</v>
      </c>
    </row>
    <row r="113" spans="1:10" x14ac:dyDescent="0.3">
      <c r="A113" s="147">
        <v>16900</v>
      </c>
      <c r="B113">
        <v>16900</v>
      </c>
      <c r="C113">
        <v>0</v>
      </c>
      <c r="D113">
        <v>0</v>
      </c>
      <c r="E113" s="147">
        <v>204</v>
      </c>
      <c r="F113">
        <v>0</v>
      </c>
      <c r="G113">
        <v>0</v>
      </c>
      <c r="H113">
        <v>0</v>
      </c>
      <c r="I113">
        <v>0</v>
      </c>
      <c r="J113">
        <v>1228.5999999999999</v>
      </c>
    </row>
    <row r="114" spans="1:10" x14ac:dyDescent="0.3">
      <c r="A114" s="147">
        <v>16950</v>
      </c>
      <c r="B114">
        <v>16950</v>
      </c>
      <c r="C114">
        <v>0</v>
      </c>
      <c r="D114">
        <v>0</v>
      </c>
      <c r="E114" s="147">
        <v>0</v>
      </c>
      <c r="F114">
        <v>0</v>
      </c>
      <c r="G114">
        <v>0</v>
      </c>
      <c r="H114">
        <v>0</v>
      </c>
      <c r="I114">
        <v>0</v>
      </c>
      <c r="J114">
        <v>1278</v>
      </c>
    </row>
    <row r="115" spans="1:10" x14ac:dyDescent="0.3">
      <c r="A115" s="147">
        <v>17000</v>
      </c>
      <c r="B115">
        <v>17000</v>
      </c>
      <c r="C115">
        <v>0</v>
      </c>
      <c r="D115">
        <v>4</v>
      </c>
      <c r="E115" s="147">
        <v>1160</v>
      </c>
      <c r="F115">
        <v>1240</v>
      </c>
      <c r="G115">
        <v>1244</v>
      </c>
      <c r="H115">
        <v>1240</v>
      </c>
      <c r="I115">
        <v>1244</v>
      </c>
      <c r="J115">
        <v>1327.4</v>
      </c>
    </row>
    <row r="116" spans="1:10" x14ac:dyDescent="0.3">
      <c r="A116" s="147">
        <v>17050</v>
      </c>
      <c r="B116">
        <v>17050</v>
      </c>
      <c r="C116">
        <v>0</v>
      </c>
      <c r="D116">
        <v>0</v>
      </c>
      <c r="E116" s="147">
        <v>0</v>
      </c>
      <c r="F116">
        <v>0</v>
      </c>
      <c r="G116">
        <v>0</v>
      </c>
      <c r="H116">
        <v>0</v>
      </c>
      <c r="I116">
        <v>0</v>
      </c>
      <c r="J116">
        <v>1377</v>
      </c>
    </row>
    <row r="117" spans="1:10" x14ac:dyDescent="0.3">
      <c r="A117" s="147">
        <v>17100</v>
      </c>
      <c r="B117">
        <v>17100</v>
      </c>
      <c r="C117">
        <v>0</v>
      </c>
      <c r="D117">
        <v>0</v>
      </c>
      <c r="E117" s="147">
        <v>30</v>
      </c>
      <c r="F117">
        <v>0</v>
      </c>
      <c r="G117">
        <v>0</v>
      </c>
      <c r="H117">
        <v>0</v>
      </c>
      <c r="I117">
        <v>0</v>
      </c>
      <c r="J117">
        <v>1426.6</v>
      </c>
    </row>
    <row r="118" spans="1:10" x14ac:dyDescent="0.3">
      <c r="A118" s="147">
        <v>17150</v>
      </c>
      <c r="B118">
        <v>17150</v>
      </c>
      <c r="C118">
        <v>0</v>
      </c>
      <c r="D118">
        <v>0</v>
      </c>
      <c r="E118" s="147">
        <v>0</v>
      </c>
      <c r="F118">
        <v>0</v>
      </c>
      <c r="G118">
        <v>0</v>
      </c>
      <c r="H118">
        <v>0</v>
      </c>
      <c r="I118">
        <v>0</v>
      </c>
      <c r="J118">
        <v>1476.2</v>
      </c>
    </row>
    <row r="119" spans="1:10" x14ac:dyDescent="0.3">
      <c r="A119" s="147">
        <v>17200</v>
      </c>
      <c r="B119">
        <v>17200</v>
      </c>
      <c r="C119">
        <v>0</v>
      </c>
      <c r="D119">
        <v>0</v>
      </c>
      <c r="E119" s="147">
        <v>0</v>
      </c>
      <c r="F119">
        <v>0</v>
      </c>
      <c r="G119">
        <v>0</v>
      </c>
      <c r="H119">
        <v>0</v>
      </c>
      <c r="I119">
        <v>0</v>
      </c>
      <c r="J119">
        <v>1525.9</v>
      </c>
    </row>
    <row r="120" spans="1:10" x14ac:dyDescent="0.3">
      <c r="A120" s="147">
        <v>17250</v>
      </c>
      <c r="B120">
        <v>17250</v>
      </c>
      <c r="C120">
        <v>0</v>
      </c>
      <c r="D120">
        <v>0</v>
      </c>
      <c r="E120" s="147">
        <v>0</v>
      </c>
      <c r="F120">
        <v>0</v>
      </c>
      <c r="G120">
        <v>0</v>
      </c>
      <c r="H120">
        <v>0</v>
      </c>
      <c r="I120">
        <v>0</v>
      </c>
      <c r="J120">
        <v>1575.6</v>
      </c>
    </row>
    <row r="121" spans="1:10" x14ac:dyDescent="0.3">
      <c r="A121" s="147">
        <v>17300</v>
      </c>
      <c r="B121">
        <v>17300</v>
      </c>
      <c r="C121">
        <v>0</v>
      </c>
      <c r="D121">
        <v>0</v>
      </c>
      <c r="E121" s="147">
        <v>4</v>
      </c>
      <c r="F121">
        <v>0</v>
      </c>
      <c r="G121">
        <v>0</v>
      </c>
      <c r="H121">
        <v>0</v>
      </c>
      <c r="I121">
        <v>0</v>
      </c>
      <c r="J121">
        <v>1625.4</v>
      </c>
    </row>
    <row r="122" spans="1:10" x14ac:dyDescent="0.3">
      <c r="A122" s="147">
        <v>17350</v>
      </c>
      <c r="B122">
        <v>17350</v>
      </c>
      <c r="C122">
        <v>0</v>
      </c>
      <c r="D122">
        <v>0</v>
      </c>
      <c r="E122" s="147">
        <v>0</v>
      </c>
      <c r="F122">
        <v>0</v>
      </c>
      <c r="G122">
        <v>0</v>
      </c>
      <c r="H122">
        <v>0</v>
      </c>
      <c r="I122">
        <v>0</v>
      </c>
      <c r="J122">
        <v>1675.1</v>
      </c>
    </row>
    <row r="123" spans="1:10" x14ac:dyDescent="0.3">
      <c r="A123" s="147">
        <v>17400</v>
      </c>
      <c r="B123">
        <v>17400</v>
      </c>
      <c r="C123">
        <v>0</v>
      </c>
      <c r="D123">
        <v>0</v>
      </c>
      <c r="E123" s="147">
        <v>3</v>
      </c>
      <c r="F123">
        <v>0</v>
      </c>
      <c r="G123">
        <v>0</v>
      </c>
      <c r="H123">
        <v>0</v>
      </c>
      <c r="I123">
        <v>0</v>
      </c>
      <c r="J123">
        <v>1724.9</v>
      </c>
    </row>
    <row r="124" spans="1:10" x14ac:dyDescent="0.3">
      <c r="A124" s="147">
        <v>17450</v>
      </c>
      <c r="B124">
        <v>17450</v>
      </c>
      <c r="C124">
        <v>0</v>
      </c>
      <c r="D124">
        <v>0</v>
      </c>
      <c r="E124" s="147">
        <v>1</v>
      </c>
      <c r="F124">
        <v>0</v>
      </c>
      <c r="G124">
        <v>0</v>
      </c>
      <c r="H124">
        <v>0</v>
      </c>
      <c r="I124">
        <v>0</v>
      </c>
      <c r="J124">
        <v>1774.7</v>
      </c>
    </row>
    <row r="125" spans="1:10" x14ac:dyDescent="0.3">
      <c r="A125" s="147">
        <v>17500</v>
      </c>
      <c r="B125">
        <v>17500</v>
      </c>
      <c r="C125">
        <v>0</v>
      </c>
      <c r="D125">
        <v>0</v>
      </c>
      <c r="E125" s="147">
        <v>8</v>
      </c>
      <c r="F125">
        <v>0</v>
      </c>
      <c r="G125">
        <v>0</v>
      </c>
      <c r="H125">
        <v>0</v>
      </c>
      <c r="I125">
        <v>0</v>
      </c>
      <c r="J125">
        <v>1824.5</v>
      </c>
    </row>
    <row r="126" spans="1:10" x14ac:dyDescent="0.3">
      <c r="A126" s="147">
        <v>17550</v>
      </c>
      <c r="B126">
        <v>17550</v>
      </c>
      <c r="C126">
        <v>0</v>
      </c>
      <c r="D126">
        <v>0</v>
      </c>
      <c r="E126" s="147">
        <v>0</v>
      </c>
      <c r="F126">
        <v>0</v>
      </c>
      <c r="G126">
        <v>0</v>
      </c>
      <c r="H126">
        <v>0</v>
      </c>
      <c r="I126">
        <v>0</v>
      </c>
      <c r="J126">
        <v>1874.4</v>
      </c>
    </row>
    <row r="127" spans="1:10" x14ac:dyDescent="0.3">
      <c r="A127" s="147">
        <v>17600</v>
      </c>
      <c r="B127">
        <v>17600</v>
      </c>
      <c r="C127">
        <v>0</v>
      </c>
      <c r="D127">
        <v>0</v>
      </c>
      <c r="E127" s="147">
        <v>3</v>
      </c>
      <c r="F127">
        <v>0</v>
      </c>
      <c r="G127">
        <v>0</v>
      </c>
      <c r="H127">
        <v>0</v>
      </c>
      <c r="I127">
        <v>0</v>
      </c>
      <c r="J127">
        <v>1924.2</v>
      </c>
    </row>
    <row r="128" spans="1:10" x14ac:dyDescent="0.3">
      <c r="A128" s="147">
        <v>17650</v>
      </c>
      <c r="B128">
        <v>17650</v>
      </c>
      <c r="C128">
        <v>0</v>
      </c>
      <c r="D128">
        <v>0</v>
      </c>
      <c r="E128" s="147">
        <v>0</v>
      </c>
      <c r="F128">
        <v>0</v>
      </c>
      <c r="G128">
        <v>0</v>
      </c>
      <c r="H128">
        <v>0</v>
      </c>
      <c r="I128">
        <v>0</v>
      </c>
      <c r="J128">
        <v>1974</v>
      </c>
    </row>
    <row r="129" spans="1:10" x14ac:dyDescent="0.3">
      <c r="A129" s="147">
        <v>17700</v>
      </c>
      <c r="B129">
        <v>17700</v>
      </c>
      <c r="C129">
        <v>0</v>
      </c>
      <c r="D129">
        <v>0</v>
      </c>
      <c r="E129" s="147">
        <v>0</v>
      </c>
      <c r="F129">
        <v>0</v>
      </c>
      <c r="G129">
        <v>0</v>
      </c>
      <c r="H129">
        <v>0</v>
      </c>
      <c r="I129">
        <v>0</v>
      </c>
      <c r="J129">
        <v>2023.9</v>
      </c>
    </row>
    <row r="130" spans="1:10" x14ac:dyDescent="0.3">
      <c r="A130" s="147">
        <v>17800</v>
      </c>
      <c r="B130">
        <v>17800</v>
      </c>
      <c r="C130">
        <v>0</v>
      </c>
      <c r="D130">
        <v>0</v>
      </c>
      <c r="E130" s="147">
        <v>3</v>
      </c>
      <c r="F130">
        <v>0</v>
      </c>
      <c r="G130">
        <v>0</v>
      </c>
      <c r="H130">
        <v>0</v>
      </c>
      <c r="I130">
        <v>0</v>
      </c>
      <c r="J130">
        <v>2123.6</v>
      </c>
    </row>
    <row r="131" spans="1:10" x14ac:dyDescent="0.3">
      <c r="A131" s="147">
        <v>18000</v>
      </c>
      <c r="B131">
        <v>18000</v>
      </c>
      <c r="C131">
        <v>0</v>
      </c>
      <c r="D131">
        <v>0</v>
      </c>
      <c r="E131" s="147">
        <v>11</v>
      </c>
      <c r="F131">
        <v>0</v>
      </c>
      <c r="G131">
        <v>0</v>
      </c>
      <c r="H131">
        <v>0</v>
      </c>
      <c r="I131">
        <v>0</v>
      </c>
      <c r="J131">
        <v>2323.1</v>
      </c>
    </row>
    <row r="132" spans="1:10" x14ac:dyDescent="0.3">
      <c r="A132" s="147">
        <v>18200</v>
      </c>
      <c r="B132">
        <v>18200</v>
      </c>
      <c r="C132">
        <v>0</v>
      </c>
      <c r="D132">
        <v>0</v>
      </c>
      <c r="E132" s="147">
        <v>0</v>
      </c>
      <c r="F132">
        <v>0</v>
      </c>
      <c r="G132">
        <v>0</v>
      </c>
      <c r="H132">
        <v>0</v>
      </c>
      <c r="I132">
        <v>0</v>
      </c>
      <c r="J132">
        <v>2522.6</v>
      </c>
    </row>
    <row r="133" spans="1:10" x14ac:dyDescent="0.3">
      <c r="A133" s="147">
        <v>18400</v>
      </c>
      <c r="B133">
        <v>18400</v>
      </c>
      <c r="C133">
        <v>0</v>
      </c>
      <c r="D133">
        <v>0</v>
      </c>
      <c r="E133" s="147">
        <v>10</v>
      </c>
      <c r="F133">
        <v>0</v>
      </c>
      <c r="G133">
        <v>0</v>
      </c>
      <c r="H133">
        <v>0</v>
      </c>
      <c r="I133">
        <v>0</v>
      </c>
      <c r="J133">
        <v>2722.2</v>
      </c>
    </row>
    <row r="134" spans="1:10" x14ac:dyDescent="0.3">
      <c r="A134" s="147">
        <v>18500</v>
      </c>
      <c r="B134">
        <v>18500</v>
      </c>
      <c r="C134">
        <v>0</v>
      </c>
      <c r="D134">
        <v>0</v>
      </c>
      <c r="E134" s="147">
        <v>3</v>
      </c>
      <c r="F134">
        <v>0</v>
      </c>
      <c r="G134">
        <v>0</v>
      </c>
      <c r="H134">
        <v>0</v>
      </c>
      <c r="I134">
        <v>0</v>
      </c>
      <c r="J134">
        <v>2822</v>
      </c>
    </row>
    <row r="135" spans="1:10" x14ac:dyDescent="0.3">
      <c r="A135" s="147">
        <v>18600</v>
      </c>
      <c r="B135">
        <v>18600</v>
      </c>
      <c r="C135">
        <v>0</v>
      </c>
      <c r="D135">
        <v>0</v>
      </c>
      <c r="E135" s="147">
        <v>1</v>
      </c>
      <c r="F135">
        <v>0</v>
      </c>
      <c r="G135">
        <v>0</v>
      </c>
      <c r="H135">
        <v>0</v>
      </c>
      <c r="I135">
        <v>0</v>
      </c>
      <c r="J135">
        <v>2921.8</v>
      </c>
    </row>
    <row r="136" spans="1:10" x14ac:dyDescent="0.3">
      <c r="A136" s="147">
        <v>18800</v>
      </c>
      <c r="B136">
        <v>18800</v>
      </c>
      <c r="C136">
        <v>0</v>
      </c>
      <c r="D136">
        <v>0</v>
      </c>
      <c r="E136" s="147">
        <v>2</v>
      </c>
      <c r="F136">
        <v>0</v>
      </c>
      <c r="G136">
        <v>0</v>
      </c>
      <c r="H136">
        <v>0</v>
      </c>
      <c r="I136">
        <v>0</v>
      </c>
      <c r="J136">
        <v>3121.3</v>
      </c>
    </row>
    <row r="137" spans="1:10" x14ac:dyDescent="0.3">
      <c r="A137" s="147">
        <v>19000</v>
      </c>
      <c r="B137">
        <v>19000</v>
      </c>
      <c r="C137">
        <v>0</v>
      </c>
      <c r="D137">
        <v>0</v>
      </c>
      <c r="E137" s="147">
        <v>12</v>
      </c>
      <c r="F137">
        <v>0</v>
      </c>
      <c r="G137">
        <v>0</v>
      </c>
      <c r="H137">
        <v>0</v>
      </c>
      <c r="I137">
        <v>0</v>
      </c>
      <c r="J137">
        <v>3320.9</v>
      </c>
    </row>
    <row r="138" spans="1:10" x14ac:dyDescent="0.3">
      <c r="A138" s="147">
        <v>19500</v>
      </c>
      <c r="B138">
        <v>19500</v>
      </c>
      <c r="C138">
        <v>0</v>
      </c>
      <c r="D138">
        <v>0</v>
      </c>
      <c r="E138" s="147">
        <v>0</v>
      </c>
      <c r="F138">
        <v>0</v>
      </c>
      <c r="G138">
        <v>0</v>
      </c>
      <c r="H138">
        <v>0</v>
      </c>
      <c r="I138">
        <v>0</v>
      </c>
      <c r="J138">
        <v>3819.8</v>
      </c>
    </row>
    <row r="139" spans="1:10" x14ac:dyDescent="0.3">
      <c r="A139" s="147">
        <v>20000</v>
      </c>
      <c r="B139">
        <v>20000</v>
      </c>
      <c r="C139">
        <v>0</v>
      </c>
      <c r="D139">
        <v>0</v>
      </c>
      <c r="E139" s="147">
        <v>19</v>
      </c>
      <c r="F139">
        <v>0</v>
      </c>
      <c r="G139">
        <v>0</v>
      </c>
      <c r="H139">
        <v>0</v>
      </c>
      <c r="I139">
        <v>0</v>
      </c>
      <c r="J139">
        <v>4318.7</v>
      </c>
    </row>
    <row r="140" spans="1:10" x14ac:dyDescent="0.3">
      <c r="A140" s="147">
        <v>20500</v>
      </c>
      <c r="B140">
        <v>20500</v>
      </c>
      <c r="C140">
        <v>0</v>
      </c>
      <c r="D140">
        <v>0</v>
      </c>
      <c r="E140" s="147">
        <v>10</v>
      </c>
      <c r="F140">
        <v>0</v>
      </c>
      <c r="G140">
        <v>0</v>
      </c>
      <c r="H140">
        <v>0</v>
      </c>
      <c r="I140">
        <v>0</v>
      </c>
      <c r="J140">
        <v>4817.7</v>
      </c>
    </row>
    <row r="141" spans="1:10" x14ac:dyDescent="0.3">
      <c r="A141" s="147">
        <v>21000</v>
      </c>
      <c r="B141">
        <v>21000</v>
      </c>
      <c r="C141">
        <v>0</v>
      </c>
      <c r="D141">
        <v>0</v>
      </c>
      <c r="E141" s="147">
        <v>78</v>
      </c>
      <c r="F141">
        <v>0</v>
      </c>
      <c r="G141">
        <v>0</v>
      </c>
      <c r="H141">
        <v>0</v>
      </c>
      <c r="I141">
        <v>0</v>
      </c>
      <c r="J141">
        <v>5316.6</v>
      </c>
    </row>
    <row r="142" spans="1:10" x14ac:dyDescent="0.3">
      <c r="A142" t="s">
        <v>145</v>
      </c>
      <c r="B142">
        <v>22000</v>
      </c>
      <c r="C142">
        <v>0</v>
      </c>
      <c r="D142">
        <v>0</v>
      </c>
      <c r="E142">
        <v>525</v>
      </c>
      <c r="F142">
        <v>0</v>
      </c>
      <c r="G142">
        <v>0</v>
      </c>
      <c r="H142">
        <v>0</v>
      </c>
      <c r="I142">
        <v>0</v>
      </c>
      <c r="J142">
        <v>6314.5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32FCE-9319-4E7E-B814-5FB1EDBE5C92}">
  <sheetPr codeName="Tabelle4"/>
  <dimension ref="A1:J142"/>
  <sheetViews>
    <sheetView workbookViewId="0"/>
  </sheetViews>
  <sheetFormatPr baseColWidth="10" defaultColWidth="8.88671875" defaultRowHeight="14.4" x14ac:dyDescent="0.3"/>
  <sheetData>
    <row r="1" spans="1:10" x14ac:dyDescent="0.3">
      <c r="A1" s="148" t="s">
        <v>804</v>
      </c>
      <c r="B1" s="148" t="s">
        <v>801</v>
      </c>
      <c r="C1" s="148" t="s">
        <v>805</v>
      </c>
      <c r="D1" s="148" t="s">
        <v>806</v>
      </c>
      <c r="E1" s="148" t="s">
        <v>803</v>
      </c>
      <c r="F1" s="148" t="s">
        <v>807</v>
      </c>
      <c r="G1" s="148" t="s">
        <v>808</v>
      </c>
      <c r="H1" s="148" t="s">
        <v>809</v>
      </c>
      <c r="I1" s="148" t="s">
        <v>810</v>
      </c>
      <c r="J1" s="148" t="s">
        <v>811</v>
      </c>
    </row>
    <row r="2" spans="1:10" x14ac:dyDescent="0.3">
      <c r="A2" s="147">
        <v>2500</v>
      </c>
      <c r="B2">
        <v>2500</v>
      </c>
      <c r="C2">
        <v>0</v>
      </c>
      <c r="D2">
        <v>0</v>
      </c>
      <c r="E2" s="147">
        <v>1171</v>
      </c>
      <c r="F2">
        <v>0</v>
      </c>
      <c r="G2">
        <v>0</v>
      </c>
      <c r="H2">
        <v>0</v>
      </c>
      <c r="I2">
        <v>0</v>
      </c>
      <c r="J2">
        <v>13141.2</v>
      </c>
    </row>
    <row r="3" spans="1:10" x14ac:dyDescent="0.3">
      <c r="A3" s="147">
        <v>6000</v>
      </c>
      <c r="B3">
        <v>6000</v>
      </c>
      <c r="C3">
        <v>0</v>
      </c>
      <c r="D3">
        <v>0</v>
      </c>
      <c r="E3" s="147">
        <v>363</v>
      </c>
      <c r="F3">
        <v>0</v>
      </c>
      <c r="G3">
        <v>0</v>
      </c>
      <c r="H3">
        <v>0</v>
      </c>
      <c r="I3">
        <v>0</v>
      </c>
      <c r="J3">
        <v>9648.9</v>
      </c>
    </row>
    <row r="4" spans="1:10" x14ac:dyDescent="0.3">
      <c r="A4" s="147">
        <v>6200</v>
      </c>
      <c r="B4">
        <v>6200</v>
      </c>
      <c r="C4">
        <v>0</v>
      </c>
      <c r="D4">
        <v>0</v>
      </c>
      <c r="E4" s="147">
        <v>60</v>
      </c>
      <c r="F4">
        <v>0</v>
      </c>
      <c r="G4">
        <v>0</v>
      </c>
      <c r="H4">
        <v>0</v>
      </c>
      <c r="I4">
        <v>0</v>
      </c>
      <c r="J4">
        <v>9449.4</v>
      </c>
    </row>
    <row r="5" spans="1:10" x14ac:dyDescent="0.3">
      <c r="A5" s="147">
        <v>6400</v>
      </c>
      <c r="B5">
        <v>6400</v>
      </c>
      <c r="C5">
        <v>0</v>
      </c>
      <c r="D5">
        <v>0</v>
      </c>
      <c r="E5" s="147">
        <v>0</v>
      </c>
      <c r="F5">
        <v>0</v>
      </c>
      <c r="G5">
        <v>0</v>
      </c>
      <c r="H5">
        <v>0</v>
      </c>
      <c r="I5">
        <v>0</v>
      </c>
      <c r="J5">
        <v>9249.7999999999993</v>
      </c>
    </row>
    <row r="6" spans="1:10" x14ac:dyDescent="0.3">
      <c r="A6" s="147">
        <v>6600</v>
      </c>
      <c r="B6">
        <v>6600</v>
      </c>
      <c r="C6">
        <v>0</v>
      </c>
      <c r="D6">
        <v>0</v>
      </c>
      <c r="E6" s="147">
        <v>20</v>
      </c>
      <c r="F6">
        <v>0</v>
      </c>
      <c r="G6">
        <v>0</v>
      </c>
      <c r="H6">
        <v>0</v>
      </c>
      <c r="I6">
        <v>0</v>
      </c>
      <c r="J6">
        <v>9050.2000000000007</v>
      </c>
    </row>
    <row r="7" spans="1:10" x14ac:dyDescent="0.3">
      <c r="A7" s="147">
        <v>6800</v>
      </c>
      <c r="B7">
        <v>6800</v>
      </c>
      <c r="C7">
        <v>0</v>
      </c>
      <c r="D7">
        <v>0</v>
      </c>
      <c r="E7" s="147">
        <v>104</v>
      </c>
      <c r="F7">
        <v>0</v>
      </c>
      <c r="G7">
        <v>0</v>
      </c>
      <c r="H7">
        <v>0</v>
      </c>
      <c r="I7">
        <v>0</v>
      </c>
      <c r="J7">
        <v>8850.7000000000007</v>
      </c>
    </row>
    <row r="8" spans="1:10" x14ac:dyDescent="0.3">
      <c r="A8" s="147">
        <v>7000</v>
      </c>
      <c r="B8">
        <v>7000</v>
      </c>
      <c r="C8">
        <v>0</v>
      </c>
      <c r="D8">
        <v>0</v>
      </c>
      <c r="E8" s="147">
        <v>21</v>
      </c>
      <c r="F8">
        <v>0</v>
      </c>
      <c r="G8">
        <v>0</v>
      </c>
      <c r="H8">
        <v>0</v>
      </c>
      <c r="I8">
        <v>0</v>
      </c>
      <c r="J8">
        <v>8651.1</v>
      </c>
    </row>
    <row r="9" spans="1:10" x14ac:dyDescent="0.3">
      <c r="A9" s="147">
        <v>7200</v>
      </c>
      <c r="B9">
        <v>7200</v>
      </c>
      <c r="C9">
        <v>0</v>
      </c>
      <c r="D9">
        <v>0</v>
      </c>
      <c r="E9" s="147">
        <v>0</v>
      </c>
      <c r="F9">
        <v>0</v>
      </c>
      <c r="G9">
        <v>0</v>
      </c>
      <c r="H9">
        <v>0</v>
      </c>
      <c r="I9">
        <v>0</v>
      </c>
      <c r="J9">
        <v>8451.6</v>
      </c>
    </row>
    <row r="10" spans="1:10" x14ac:dyDescent="0.3">
      <c r="A10" s="147">
        <v>7400</v>
      </c>
      <c r="B10">
        <v>7400</v>
      </c>
      <c r="C10">
        <v>0</v>
      </c>
      <c r="D10">
        <v>0</v>
      </c>
      <c r="E10" s="147">
        <v>20</v>
      </c>
      <c r="F10">
        <v>0</v>
      </c>
      <c r="G10">
        <v>0</v>
      </c>
      <c r="H10">
        <v>0</v>
      </c>
      <c r="I10">
        <v>0</v>
      </c>
      <c r="J10">
        <v>8252</v>
      </c>
    </row>
    <row r="11" spans="1:10" x14ac:dyDescent="0.3">
      <c r="A11" s="147">
        <v>7600</v>
      </c>
      <c r="B11">
        <v>7600</v>
      </c>
      <c r="C11">
        <v>0</v>
      </c>
      <c r="D11">
        <v>0</v>
      </c>
      <c r="E11" s="147">
        <v>21</v>
      </c>
      <c r="F11">
        <v>0</v>
      </c>
      <c r="G11">
        <v>0</v>
      </c>
      <c r="H11">
        <v>0</v>
      </c>
      <c r="I11">
        <v>0</v>
      </c>
      <c r="J11">
        <v>8052.5</v>
      </c>
    </row>
    <row r="12" spans="1:10" x14ac:dyDescent="0.3">
      <c r="A12" s="147">
        <v>7800</v>
      </c>
      <c r="B12">
        <v>7800</v>
      </c>
      <c r="C12">
        <v>0</v>
      </c>
      <c r="D12">
        <v>0</v>
      </c>
      <c r="E12" s="147">
        <v>0</v>
      </c>
      <c r="F12">
        <v>0</v>
      </c>
      <c r="G12">
        <v>0</v>
      </c>
      <c r="H12">
        <v>0</v>
      </c>
      <c r="I12">
        <v>0</v>
      </c>
      <c r="J12">
        <v>7852.9</v>
      </c>
    </row>
    <row r="13" spans="1:10" x14ac:dyDescent="0.3">
      <c r="A13" s="147">
        <v>8000</v>
      </c>
      <c r="B13">
        <v>8000</v>
      </c>
      <c r="C13">
        <v>0</v>
      </c>
      <c r="D13">
        <v>0</v>
      </c>
      <c r="E13" s="147">
        <v>20</v>
      </c>
      <c r="F13">
        <v>0</v>
      </c>
      <c r="G13">
        <v>0</v>
      </c>
      <c r="H13">
        <v>0</v>
      </c>
      <c r="I13">
        <v>0</v>
      </c>
      <c r="J13">
        <v>7653.4</v>
      </c>
    </row>
    <row r="14" spans="1:10" x14ac:dyDescent="0.3">
      <c r="A14" s="147">
        <v>8200</v>
      </c>
      <c r="B14">
        <v>8200</v>
      </c>
      <c r="C14">
        <v>0</v>
      </c>
      <c r="D14">
        <v>0</v>
      </c>
      <c r="E14" s="147">
        <v>0</v>
      </c>
      <c r="F14">
        <v>0</v>
      </c>
      <c r="G14">
        <v>0</v>
      </c>
      <c r="H14">
        <v>0</v>
      </c>
      <c r="I14">
        <v>0</v>
      </c>
      <c r="J14">
        <v>7453.8</v>
      </c>
    </row>
    <row r="15" spans="1:10" x14ac:dyDescent="0.3">
      <c r="A15" s="147">
        <v>8400</v>
      </c>
      <c r="B15">
        <v>8400</v>
      </c>
      <c r="C15">
        <v>0</v>
      </c>
      <c r="D15">
        <v>0</v>
      </c>
      <c r="E15" s="147">
        <v>0</v>
      </c>
      <c r="F15">
        <v>0</v>
      </c>
      <c r="G15">
        <v>0</v>
      </c>
      <c r="H15">
        <v>0</v>
      </c>
      <c r="I15">
        <v>0</v>
      </c>
      <c r="J15">
        <v>7254.3</v>
      </c>
    </row>
    <row r="16" spans="1:10" x14ac:dyDescent="0.3">
      <c r="A16" s="147">
        <v>8600</v>
      </c>
      <c r="B16">
        <v>8600</v>
      </c>
      <c r="C16">
        <v>0</v>
      </c>
      <c r="D16">
        <v>0</v>
      </c>
      <c r="E16" s="147">
        <v>0</v>
      </c>
      <c r="F16">
        <v>0</v>
      </c>
      <c r="G16">
        <v>0</v>
      </c>
      <c r="H16">
        <v>0</v>
      </c>
      <c r="I16">
        <v>0</v>
      </c>
      <c r="J16">
        <v>7054.7</v>
      </c>
    </row>
    <row r="17" spans="1:10" x14ac:dyDescent="0.3">
      <c r="A17" s="147">
        <v>8800</v>
      </c>
      <c r="B17">
        <v>8800</v>
      </c>
      <c r="C17">
        <v>0</v>
      </c>
      <c r="D17">
        <v>0</v>
      </c>
      <c r="E17" s="147">
        <v>55</v>
      </c>
      <c r="F17">
        <v>0</v>
      </c>
      <c r="G17">
        <v>0</v>
      </c>
      <c r="H17">
        <v>0</v>
      </c>
      <c r="I17">
        <v>0</v>
      </c>
      <c r="J17">
        <v>6855.2</v>
      </c>
    </row>
    <row r="18" spans="1:10" x14ac:dyDescent="0.3">
      <c r="A18" s="147">
        <v>9000</v>
      </c>
      <c r="B18">
        <v>9000</v>
      </c>
      <c r="C18">
        <v>0</v>
      </c>
      <c r="D18">
        <v>0</v>
      </c>
      <c r="E18" s="147">
        <v>15</v>
      </c>
      <c r="F18">
        <v>0</v>
      </c>
      <c r="G18">
        <v>0</v>
      </c>
      <c r="H18">
        <v>0</v>
      </c>
      <c r="I18">
        <v>0</v>
      </c>
      <c r="J18">
        <v>6655.7</v>
      </c>
    </row>
    <row r="19" spans="1:10" x14ac:dyDescent="0.3">
      <c r="A19" s="147">
        <v>9200</v>
      </c>
      <c r="B19">
        <v>9200</v>
      </c>
      <c r="C19">
        <v>0</v>
      </c>
      <c r="D19">
        <v>0</v>
      </c>
      <c r="E19" s="147">
        <v>0</v>
      </c>
      <c r="F19">
        <v>0</v>
      </c>
      <c r="G19">
        <v>0</v>
      </c>
      <c r="H19">
        <v>0</v>
      </c>
      <c r="I19">
        <v>0</v>
      </c>
      <c r="J19">
        <v>6456.1</v>
      </c>
    </row>
    <row r="20" spans="1:10" x14ac:dyDescent="0.3">
      <c r="A20" s="147">
        <v>9400</v>
      </c>
      <c r="B20">
        <v>9400</v>
      </c>
      <c r="C20">
        <v>0</v>
      </c>
      <c r="D20">
        <v>0</v>
      </c>
      <c r="E20" s="147">
        <v>0</v>
      </c>
      <c r="F20">
        <v>0</v>
      </c>
      <c r="G20">
        <v>0</v>
      </c>
      <c r="H20">
        <v>0</v>
      </c>
      <c r="I20">
        <v>0</v>
      </c>
      <c r="J20">
        <v>6256.6</v>
      </c>
    </row>
    <row r="21" spans="1:10" x14ac:dyDescent="0.3">
      <c r="A21" s="147">
        <v>9600</v>
      </c>
      <c r="B21">
        <v>9600</v>
      </c>
      <c r="C21">
        <v>0</v>
      </c>
      <c r="D21">
        <v>0</v>
      </c>
      <c r="E21" s="147">
        <v>0</v>
      </c>
      <c r="F21">
        <v>0</v>
      </c>
      <c r="G21">
        <v>0</v>
      </c>
      <c r="H21">
        <v>0</v>
      </c>
      <c r="I21">
        <v>0</v>
      </c>
      <c r="J21">
        <v>6057</v>
      </c>
    </row>
    <row r="22" spans="1:10" x14ac:dyDescent="0.3">
      <c r="A22" s="147">
        <v>9800</v>
      </c>
      <c r="B22">
        <v>9800</v>
      </c>
      <c r="C22">
        <v>0</v>
      </c>
      <c r="D22">
        <v>0</v>
      </c>
      <c r="E22" s="147">
        <v>3</v>
      </c>
      <c r="F22">
        <v>0</v>
      </c>
      <c r="G22">
        <v>0</v>
      </c>
      <c r="H22">
        <v>0</v>
      </c>
      <c r="I22">
        <v>0</v>
      </c>
      <c r="J22">
        <v>5857.5</v>
      </c>
    </row>
    <row r="23" spans="1:10" x14ac:dyDescent="0.3">
      <c r="A23" s="147">
        <v>10000</v>
      </c>
      <c r="B23">
        <v>10000</v>
      </c>
      <c r="C23">
        <v>0</v>
      </c>
      <c r="D23">
        <v>0</v>
      </c>
      <c r="E23" s="147">
        <v>12</v>
      </c>
      <c r="F23">
        <v>0</v>
      </c>
      <c r="G23">
        <v>0</v>
      </c>
      <c r="H23">
        <v>0</v>
      </c>
      <c r="I23">
        <v>0</v>
      </c>
      <c r="J23">
        <v>5658</v>
      </c>
    </row>
    <row r="24" spans="1:10" x14ac:dyDescent="0.3">
      <c r="A24" s="147">
        <v>10200</v>
      </c>
      <c r="B24">
        <v>10200</v>
      </c>
      <c r="C24">
        <v>0</v>
      </c>
      <c r="D24">
        <v>0</v>
      </c>
      <c r="E24" s="147">
        <v>4</v>
      </c>
      <c r="F24">
        <v>0</v>
      </c>
      <c r="G24">
        <v>0</v>
      </c>
      <c r="H24">
        <v>0</v>
      </c>
      <c r="I24">
        <v>0</v>
      </c>
      <c r="J24">
        <v>5458.4</v>
      </c>
    </row>
    <row r="25" spans="1:10" x14ac:dyDescent="0.3">
      <c r="A25" s="147">
        <v>10400</v>
      </c>
      <c r="B25">
        <v>10400</v>
      </c>
      <c r="C25">
        <v>0</v>
      </c>
      <c r="D25">
        <v>0</v>
      </c>
      <c r="E25" s="147">
        <v>4</v>
      </c>
      <c r="F25">
        <v>0</v>
      </c>
      <c r="G25">
        <v>0</v>
      </c>
      <c r="H25">
        <v>0</v>
      </c>
      <c r="I25">
        <v>0</v>
      </c>
      <c r="J25">
        <v>5258.9</v>
      </c>
    </row>
    <row r="26" spans="1:10" x14ac:dyDescent="0.3">
      <c r="A26" s="147">
        <v>10600</v>
      </c>
      <c r="B26">
        <v>10600</v>
      </c>
      <c r="C26">
        <v>0</v>
      </c>
      <c r="D26">
        <v>0</v>
      </c>
      <c r="E26" s="147">
        <v>10</v>
      </c>
      <c r="F26">
        <v>0</v>
      </c>
      <c r="G26">
        <v>0</v>
      </c>
      <c r="H26">
        <v>0</v>
      </c>
      <c r="I26">
        <v>0</v>
      </c>
      <c r="J26">
        <v>5059.3999999999996</v>
      </c>
    </row>
    <row r="27" spans="1:10" x14ac:dyDescent="0.3">
      <c r="A27" s="147">
        <v>10800</v>
      </c>
      <c r="B27">
        <v>10800</v>
      </c>
      <c r="C27">
        <v>0</v>
      </c>
      <c r="D27">
        <v>0</v>
      </c>
      <c r="E27" s="147">
        <v>0</v>
      </c>
      <c r="F27">
        <v>0</v>
      </c>
      <c r="G27">
        <v>0</v>
      </c>
      <c r="H27">
        <v>0</v>
      </c>
      <c r="I27">
        <v>0</v>
      </c>
      <c r="J27">
        <v>4859.8999999999996</v>
      </c>
    </row>
    <row r="28" spans="1:10" x14ac:dyDescent="0.3">
      <c r="A28" s="147">
        <v>11000</v>
      </c>
      <c r="B28">
        <v>11000</v>
      </c>
      <c r="C28">
        <v>0</v>
      </c>
      <c r="D28">
        <v>0</v>
      </c>
      <c r="E28" s="147">
        <v>101</v>
      </c>
      <c r="F28">
        <v>0</v>
      </c>
      <c r="G28">
        <v>0</v>
      </c>
      <c r="H28">
        <v>0</v>
      </c>
      <c r="I28">
        <v>0</v>
      </c>
      <c r="J28">
        <v>4660.3999999999996</v>
      </c>
    </row>
    <row r="29" spans="1:10" x14ac:dyDescent="0.3">
      <c r="A29" s="147">
        <v>11100</v>
      </c>
      <c r="B29">
        <v>11100</v>
      </c>
      <c r="C29">
        <v>0</v>
      </c>
      <c r="D29">
        <v>0</v>
      </c>
      <c r="E29" s="147">
        <v>0</v>
      </c>
      <c r="F29">
        <v>0</v>
      </c>
      <c r="G29">
        <v>0</v>
      </c>
      <c r="H29">
        <v>0</v>
      </c>
      <c r="I29">
        <v>0</v>
      </c>
      <c r="J29">
        <v>4560.7</v>
      </c>
    </row>
    <row r="30" spans="1:10" x14ac:dyDescent="0.3">
      <c r="A30" s="147">
        <v>11200</v>
      </c>
      <c r="B30">
        <v>11200</v>
      </c>
      <c r="C30">
        <v>0</v>
      </c>
      <c r="D30">
        <v>0</v>
      </c>
      <c r="E30" s="147">
        <v>8</v>
      </c>
      <c r="F30">
        <v>0</v>
      </c>
      <c r="G30">
        <v>0</v>
      </c>
      <c r="H30">
        <v>0</v>
      </c>
      <c r="I30">
        <v>0</v>
      </c>
      <c r="J30">
        <v>4461</v>
      </c>
    </row>
    <row r="31" spans="1:10" x14ac:dyDescent="0.3">
      <c r="A31" s="147">
        <v>11300</v>
      </c>
      <c r="B31">
        <v>11300</v>
      </c>
      <c r="C31">
        <v>0</v>
      </c>
      <c r="D31">
        <v>0</v>
      </c>
      <c r="E31" s="147">
        <v>0</v>
      </c>
      <c r="F31">
        <v>0</v>
      </c>
      <c r="G31">
        <v>0</v>
      </c>
      <c r="H31">
        <v>0</v>
      </c>
      <c r="I31">
        <v>0</v>
      </c>
      <c r="J31">
        <v>4361.2</v>
      </c>
    </row>
    <row r="32" spans="1:10" x14ac:dyDescent="0.3">
      <c r="A32" s="147">
        <v>11400</v>
      </c>
      <c r="B32">
        <v>11400</v>
      </c>
      <c r="C32">
        <v>0</v>
      </c>
      <c r="D32">
        <v>0</v>
      </c>
      <c r="E32" s="147">
        <v>18</v>
      </c>
      <c r="F32">
        <v>0</v>
      </c>
      <c r="G32">
        <v>0</v>
      </c>
      <c r="H32">
        <v>0</v>
      </c>
      <c r="I32">
        <v>0</v>
      </c>
      <c r="J32">
        <v>4261.5</v>
      </c>
    </row>
    <row r="33" spans="1:10" x14ac:dyDescent="0.3">
      <c r="A33" s="147">
        <v>11500</v>
      </c>
      <c r="B33">
        <v>11500</v>
      </c>
      <c r="C33">
        <v>0</v>
      </c>
      <c r="D33">
        <v>0</v>
      </c>
      <c r="E33" s="147">
        <v>10</v>
      </c>
      <c r="F33">
        <v>0</v>
      </c>
      <c r="G33">
        <v>0</v>
      </c>
      <c r="H33">
        <v>0</v>
      </c>
      <c r="I33">
        <v>0</v>
      </c>
      <c r="J33">
        <v>4161.8</v>
      </c>
    </row>
    <row r="34" spans="1:10" x14ac:dyDescent="0.3">
      <c r="A34" s="147">
        <v>11600</v>
      </c>
      <c r="B34">
        <v>11600</v>
      </c>
      <c r="C34">
        <v>0</v>
      </c>
      <c r="D34">
        <v>0</v>
      </c>
      <c r="E34" s="147">
        <v>71</v>
      </c>
      <c r="F34">
        <v>0</v>
      </c>
      <c r="G34">
        <v>0</v>
      </c>
      <c r="H34">
        <v>0</v>
      </c>
      <c r="I34">
        <v>0</v>
      </c>
      <c r="J34">
        <v>4062.1</v>
      </c>
    </row>
    <row r="35" spans="1:10" x14ac:dyDescent="0.3">
      <c r="A35" s="147">
        <v>11700</v>
      </c>
      <c r="B35">
        <v>11700</v>
      </c>
      <c r="C35">
        <v>0</v>
      </c>
      <c r="D35">
        <v>0</v>
      </c>
      <c r="E35" s="147">
        <v>0</v>
      </c>
      <c r="F35">
        <v>0</v>
      </c>
      <c r="G35">
        <v>0</v>
      </c>
      <c r="H35">
        <v>0</v>
      </c>
      <c r="I35">
        <v>0</v>
      </c>
      <c r="J35">
        <v>3962.4</v>
      </c>
    </row>
    <row r="36" spans="1:10" x14ac:dyDescent="0.3">
      <c r="A36" s="147">
        <v>11800</v>
      </c>
      <c r="B36">
        <v>11800</v>
      </c>
      <c r="C36">
        <v>0</v>
      </c>
      <c r="D36">
        <v>0</v>
      </c>
      <c r="E36" s="147">
        <v>1</v>
      </c>
      <c r="F36">
        <v>0</v>
      </c>
      <c r="G36">
        <v>0</v>
      </c>
      <c r="H36">
        <v>0</v>
      </c>
      <c r="I36">
        <v>0</v>
      </c>
      <c r="J36">
        <v>3862.8</v>
      </c>
    </row>
    <row r="37" spans="1:10" x14ac:dyDescent="0.3">
      <c r="A37" s="147">
        <v>11900</v>
      </c>
      <c r="B37">
        <v>11900</v>
      </c>
      <c r="C37">
        <v>0</v>
      </c>
      <c r="D37">
        <v>0</v>
      </c>
      <c r="E37" s="147">
        <v>18</v>
      </c>
      <c r="F37">
        <v>0</v>
      </c>
      <c r="G37">
        <v>0</v>
      </c>
      <c r="H37">
        <v>0</v>
      </c>
      <c r="I37">
        <v>0</v>
      </c>
      <c r="J37">
        <v>3763.1</v>
      </c>
    </row>
    <row r="38" spans="1:10" x14ac:dyDescent="0.3">
      <c r="A38" s="147">
        <v>12000</v>
      </c>
      <c r="B38">
        <v>12000</v>
      </c>
      <c r="C38">
        <v>0</v>
      </c>
      <c r="D38">
        <v>0</v>
      </c>
      <c r="E38" s="147">
        <v>442</v>
      </c>
      <c r="F38">
        <v>0</v>
      </c>
      <c r="G38">
        <v>0</v>
      </c>
      <c r="H38">
        <v>0</v>
      </c>
      <c r="I38">
        <v>0</v>
      </c>
      <c r="J38">
        <v>3663.5</v>
      </c>
    </row>
    <row r="39" spans="1:10" x14ac:dyDescent="0.3">
      <c r="A39" s="147">
        <v>12100</v>
      </c>
      <c r="B39">
        <v>12100</v>
      </c>
      <c r="C39">
        <v>0</v>
      </c>
      <c r="D39">
        <v>0</v>
      </c>
      <c r="E39" s="147">
        <v>115</v>
      </c>
      <c r="F39">
        <v>0</v>
      </c>
      <c r="G39">
        <v>0</v>
      </c>
      <c r="H39">
        <v>0</v>
      </c>
      <c r="I39">
        <v>0</v>
      </c>
      <c r="J39">
        <v>3563.9</v>
      </c>
    </row>
    <row r="40" spans="1:10" x14ac:dyDescent="0.3">
      <c r="A40" s="147">
        <v>12200</v>
      </c>
      <c r="B40">
        <v>12200</v>
      </c>
      <c r="C40">
        <v>0</v>
      </c>
      <c r="D40">
        <v>0</v>
      </c>
      <c r="E40" s="147">
        <v>1</v>
      </c>
      <c r="F40">
        <v>0</v>
      </c>
      <c r="G40">
        <v>0</v>
      </c>
      <c r="H40">
        <v>0</v>
      </c>
      <c r="I40">
        <v>0</v>
      </c>
      <c r="J40">
        <v>3464.3</v>
      </c>
    </row>
    <row r="41" spans="1:10" x14ac:dyDescent="0.3">
      <c r="A41" s="147">
        <v>12300</v>
      </c>
      <c r="B41">
        <v>12300</v>
      </c>
      <c r="C41">
        <v>0</v>
      </c>
      <c r="D41">
        <v>0</v>
      </c>
      <c r="E41" s="147">
        <v>36</v>
      </c>
      <c r="F41">
        <v>0</v>
      </c>
      <c r="G41">
        <v>0</v>
      </c>
      <c r="H41">
        <v>0</v>
      </c>
      <c r="I41">
        <v>0</v>
      </c>
      <c r="J41">
        <v>3364.7</v>
      </c>
    </row>
    <row r="42" spans="1:10" x14ac:dyDescent="0.3">
      <c r="A42" s="147">
        <v>12400</v>
      </c>
      <c r="B42">
        <v>12400</v>
      </c>
      <c r="C42">
        <v>0</v>
      </c>
      <c r="D42">
        <v>0</v>
      </c>
      <c r="E42" s="147">
        <v>0</v>
      </c>
      <c r="F42">
        <v>0</v>
      </c>
      <c r="G42">
        <v>0</v>
      </c>
      <c r="H42">
        <v>0</v>
      </c>
      <c r="I42">
        <v>0</v>
      </c>
      <c r="J42">
        <v>3265.1</v>
      </c>
    </row>
    <row r="43" spans="1:10" x14ac:dyDescent="0.3">
      <c r="A43" s="147">
        <v>12500</v>
      </c>
      <c r="B43">
        <v>12500</v>
      </c>
      <c r="C43">
        <v>0</v>
      </c>
      <c r="D43">
        <v>0</v>
      </c>
      <c r="E43" s="147">
        <v>173</v>
      </c>
      <c r="F43">
        <v>0</v>
      </c>
      <c r="G43">
        <v>0</v>
      </c>
      <c r="H43">
        <v>0</v>
      </c>
      <c r="I43">
        <v>0</v>
      </c>
      <c r="J43">
        <v>3165.6</v>
      </c>
    </row>
    <row r="44" spans="1:10" x14ac:dyDescent="0.3">
      <c r="A44" s="147">
        <v>12600</v>
      </c>
      <c r="B44">
        <v>12600</v>
      </c>
      <c r="C44">
        <v>0</v>
      </c>
      <c r="D44">
        <v>0</v>
      </c>
      <c r="E44" s="147">
        <v>7</v>
      </c>
      <c r="F44">
        <v>0</v>
      </c>
      <c r="G44">
        <v>0</v>
      </c>
      <c r="H44">
        <v>0</v>
      </c>
      <c r="I44">
        <v>0</v>
      </c>
      <c r="J44">
        <v>3066.1</v>
      </c>
    </row>
    <row r="45" spans="1:10" x14ac:dyDescent="0.3">
      <c r="A45" s="147">
        <v>12700</v>
      </c>
      <c r="B45">
        <v>12700</v>
      </c>
      <c r="C45">
        <v>0</v>
      </c>
      <c r="D45">
        <v>0</v>
      </c>
      <c r="E45" s="147">
        <v>136</v>
      </c>
      <c r="F45">
        <v>0</v>
      </c>
      <c r="G45">
        <v>0</v>
      </c>
      <c r="H45">
        <v>0</v>
      </c>
      <c r="I45">
        <v>0</v>
      </c>
      <c r="J45">
        <v>2966.6</v>
      </c>
    </row>
    <row r="46" spans="1:10" x14ac:dyDescent="0.3">
      <c r="A46" s="147">
        <v>12800</v>
      </c>
      <c r="B46">
        <v>12800</v>
      </c>
      <c r="C46">
        <v>0</v>
      </c>
      <c r="D46">
        <v>0</v>
      </c>
      <c r="E46" s="147">
        <v>165</v>
      </c>
      <c r="F46">
        <v>0</v>
      </c>
      <c r="G46">
        <v>0</v>
      </c>
      <c r="H46">
        <v>0</v>
      </c>
      <c r="I46">
        <v>0</v>
      </c>
      <c r="J46">
        <v>2867.1</v>
      </c>
    </row>
    <row r="47" spans="1:10" x14ac:dyDescent="0.3">
      <c r="A47" s="147">
        <v>12900</v>
      </c>
      <c r="B47">
        <v>12900</v>
      </c>
      <c r="C47">
        <v>0</v>
      </c>
      <c r="D47">
        <v>0</v>
      </c>
      <c r="E47" s="147">
        <v>1</v>
      </c>
      <c r="F47">
        <v>0</v>
      </c>
      <c r="G47">
        <v>0</v>
      </c>
      <c r="H47">
        <v>0</v>
      </c>
      <c r="I47">
        <v>0</v>
      </c>
      <c r="J47">
        <v>2767.7</v>
      </c>
    </row>
    <row r="48" spans="1:10" x14ac:dyDescent="0.3">
      <c r="A48" s="147">
        <v>13000</v>
      </c>
      <c r="B48">
        <v>13000</v>
      </c>
      <c r="C48">
        <v>0</v>
      </c>
      <c r="D48">
        <v>0</v>
      </c>
      <c r="E48" s="147">
        <v>340</v>
      </c>
      <c r="F48">
        <v>0</v>
      </c>
      <c r="G48">
        <v>0</v>
      </c>
      <c r="H48">
        <v>0</v>
      </c>
      <c r="I48">
        <v>0</v>
      </c>
      <c r="J48">
        <v>2668.3</v>
      </c>
    </row>
    <row r="49" spans="1:10" x14ac:dyDescent="0.3">
      <c r="A49" s="147">
        <v>13100</v>
      </c>
      <c r="B49">
        <v>13100</v>
      </c>
      <c r="C49">
        <v>0</v>
      </c>
      <c r="D49">
        <v>0</v>
      </c>
      <c r="E49" s="147">
        <v>17</v>
      </c>
      <c r="F49">
        <v>0</v>
      </c>
      <c r="G49">
        <v>0</v>
      </c>
      <c r="H49">
        <v>0</v>
      </c>
      <c r="I49">
        <v>0</v>
      </c>
      <c r="J49">
        <v>2569</v>
      </c>
    </row>
    <row r="50" spans="1:10" x14ac:dyDescent="0.3">
      <c r="A50" s="147">
        <v>13200</v>
      </c>
      <c r="B50">
        <v>13200</v>
      </c>
      <c r="C50">
        <v>0</v>
      </c>
      <c r="D50">
        <v>0</v>
      </c>
      <c r="E50" s="147">
        <v>209</v>
      </c>
      <c r="F50">
        <v>0</v>
      </c>
      <c r="G50">
        <v>0</v>
      </c>
      <c r="H50">
        <v>0</v>
      </c>
      <c r="I50">
        <v>0</v>
      </c>
      <c r="J50">
        <v>2469.6999999999998</v>
      </c>
    </row>
    <row r="51" spans="1:10" x14ac:dyDescent="0.3">
      <c r="A51" s="147">
        <v>13300</v>
      </c>
      <c r="B51">
        <v>13300</v>
      </c>
      <c r="C51">
        <v>0</v>
      </c>
      <c r="D51">
        <v>0</v>
      </c>
      <c r="E51" s="147">
        <v>209</v>
      </c>
      <c r="F51">
        <v>0</v>
      </c>
      <c r="G51">
        <v>0</v>
      </c>
      <c r="H51">
        <v>0</v>
      </c>
      <c r="I51">
        <v>0</v>
      </c>
      <c r="J51">
        <v>2370.4</v>
      </c>
    </row>
    <row r="52" spans="1:10" x14ac:dyDescent="0.3">
      <c r="A52" s="147">
        <v>13400</v>
      </c>
      <c r="B52">
        <v>13400</v>
      </c>
      <c r="C52">
        <v>0</v>
      </c>
      <c r="D52">
        <v>0</v>
      </c>
      <c r="E52" s="147">
        <v>99</v>
      </c>
      <c r="F52">
        <v>0</v>
      </c>
      <c r="G52">
        <v>0</v>
      </c>
      <c r="H52">
        <v>0</v>
      </c>
      <c r="I52">
        <v>0</v>
      </c>
      <c r="J52">
        <v>2271.1999999999998</v>
      </c>
    </row>
    <row r="53" spans="1:10" x14ac:dyDescent="0.3">
      <c r="A53" s="147">
        <v>13500</v>
      </c>
      <c r="B53">
        <v>13500</v>
      </c>
      <c r="C53">
        <v>0</v>
      </c>
      <c r="D53">
        <v>0</v>
      </c>
      <c r="E53" s="147">
        <v>370</v>
      </c>
      <c r="F53">
        <v>0</v>
      </c>
      <c r="G53">
        <v>0</v>
      </c>
      <c r="H53">
        <v>0</v>
      </c>
      <c r="I53">
        <v>0</v>
      </c>
      <c r="J53">
        <v>2172.1</v>
      </c>
    </row>
    <row r="54" spans="1:10" x14ac:dyDescent="0.3">
      <c r="A54" s="147">
        <v>13600</v>
      </c>
      <c r="B54">
        <v>13600</v>
      </c>
      <c r="C54">
        <v>0</v>
      </c>
      <c r="D54">
        <v>0</v>
      </c>
      <c r="E54" s="147">
        <v>55</v>
      </c>
      <c r="F54">
        <v>0</v>
      </c>
      <c r="G54">
        <v>0</v>
      </c>
      <c r="H54">
        <v>0</v>
      </c>
      <c r="I54">
        <v>0</v>
      </c>
      <c r="J54">
        <v>2073.1</v>
      </c>
    </row>
    <row r="55" spans="1:10" x14ac:dyDescent="0.3">
      <c r="A55" s="147">
        <v>13700</v>
      </c>
      <c r="B55">
        <v>13700</v>
      </c>
      <c r="C55">
        <v>0</v>
      </c>
      <c r="D55">
        <v>0</v>
      </c>
      <c r="E55" s="147">
        <v>1002</v>
      </c>
      <c r="F55">
        <v>0</v>
      </c>
      <c r="G55">
        <v>0</v>
      </c>
      <c r="H55">
        <v>0</v>
      </c>
      <c r="I55">
        <v>0</v>
      </c>
      <c r="J55">
        <v>1974.2</v>
      </c>
    </row>
    <row r="56" spans="1:10" x14ac:dyDescent="0.3">
      <c r="A56" s="147">
        <v>13800</v>
      </c>
      <c r="B56">
        <v>13800</v>
      </c>
      <c r="C56">
        <v>0</v>
      </c>
      <c r="D56">
        <v>0</v>
      </c>
      <c r="E56" s="147">
        <v>146</v>
      </c>
      <c r="F56">
        <v>0</v>
      </c>
      <c r="G56">
        <v>0</v>
      </c>
      <c r="H56">
        <v>0</v>
      </c>
      <c r="I56">
        <v>0</v>
      </c>
      <c r="J56">
        <v>1875.4</v>
      </c>
    </row>
    <row r="57" spans="1:10" x14ac:dyDescent="0.3">
      <c r="A57" s="147">
        <v>13900</v>
      </c>
      <c r="B57">
        <v>13900</v>
      </c>
      <c r="C57">
        <v>0</v>
      </c>
      <c r="D57">
        <v>0</v>
      </c>
      <c r="E57" s="147">
        <v>282</v>
      </c>
      <c r="F57">
        <v>0</v>
      </c>
      <c r="G57">
        <v>0</v>
      </c>
      <c r="H57">
        <v>0</v>
      </c>
      <c r="I57">
        <v>0</v>
      </c>
      <c r="J57">
        <v>1776.8</v>
      </c>
    </row>
    <row r="58" spans="1:10" x14ac:dyDescent="0.3">
      <c r="A58" s="147">
        <v>14000</v>
      </c>
      <c r="B58">
        <v>14000</v>
      </c>
      <c r="C58">
        <v>0</v>
      </c>
      <c r="D58">
        <v>0</v>
      </c>
      <c r="E58" s="147">
        <v>449</v>
      </c>
      <c r="F58">
        <v>0</v>
      </c>
      <c r="G58">
        <v>0</v>
      </c>
      <c r="H58">
        <v>0</v>
      </c>
      <c r="I58">
        <v>0</v>
      </c>
      <c r="J58">
        <v>1678.4</v>
      </c>
    </row>
    <row r="59" spans="1:10" x14ac:dyDescent="0.3">
      <c r="A59" s="147">
        <v>14100</v>
      </c>
      <c r="B59">
        <v>14100</v>
      </c>
      <c r="C59">
        <v>0</v>
      </c>
      <c r="D59">
        <v>0</v>
      </c>
      <c r="E59" s="147">
        <v>42</v>
      </c>
      <c r="F59">
        <v>0</v>
      </c>
      <c r="G59">
        <v>0</v>
      </c>
      <c r="H59">
        <v>0</v>
      </c>
      <c r="I59">
        <v>0</v>
      </c>
      <c r="J59">
        <v>1580.3</v>
      </c>
    </row>
    <row r="60" spans="1:10" x14ac:dyDescent="0.3">
      <c r="A60" s="147">
        <v>14200</v>
      </c>
      <c r="B60">
        <v>14200</v>
      </c>
      <c r="C60">
        <v>0</v>
      </c>
      <c r="D60">
        <v>1</v>
      </c>
      <c r="E60" s="147">
        <v>176</v>
      </c>
      <c r="F60">
        <v>1468</v>
      </c>
      <c r="G60">
        <v>1468</v>
      </c>
      <c r="H60">
        <v>1468</v>
      </c>
      <c r="I60">
        <v>1468</v>
      </c>
      <c r="J60">
        <v>1482.7</v>
      </c>
    </row>
    <row r="61" spans="1:10" x14ac:dyDescent="0.3">
      <c r="A61" s="147">
        <v>14300</v>
      </c>
      <c r="B61">
        <v>14300</v>
      </c>
      <c r="C61">
        <v>0</v>
      </c>
      <c r="D61">
        <v>0</v>
      </c>
      <c r="E61" s="147">
        <v>568</v>
      </c>
      <c r="F61">
        <v>0</v>
      </c>
      <c r="G61">
        <v>0</v>
      </c>
      <c r="H61">
        <v>0</v>
      </c>
      <c r="I61">
        <v>0</v>
      </c>
      <c r="J61">
        <v>1385.4</v>
      </c>
    </row>
    <row r="62" spans="1:10" x14ac:dyDescent="0.3">
      <c r="A62" s="147">
        <v>14350</v>
      </c>
      <c r="B62">
        <v>14350</v>
      </c>
      <c r="C62">
        <v>0</v>
      </c>
      <c r="D62">
        <v>0</v>
      </c>
      <c r="E62" s="147">
        <v>0</v>
      </c>
      <c r="F62">
        <v>0</v>
      </c>
      <c r="G62">
        <v>0</v>
      </c>
      <c r="H62">
        <v>0</v>
      </c>
      <c r="I62">
        <v>0</v>
      </c>
      <c r="J62">
        <v>1337.1</v>
      </c>
    </row>
    <row r="63" spans="1:10" x14ac:dyDescent="0.3">
      <c r="A63" s="147">
        <v>14400</v>
      </c>
      <c r="B63">
        <v>14400</v>
      </c>
      <c r="C63">
        <v>0</v>
      </c>
      <c r="D63">
        <v>0</v>
      </c>
      <c r="E63" s="147">
        <v>476</v>
      </c>
      <c r="F63">
        <v>0</v>
      </c>
      <c r="G63">
        <v>0</v>
      </c>
      <c r="H63">
        <v>0</v>
      </c>
      <c r="I63">
        <v>0</v>
      </c>
      <c r="J63">
        <v>1288.8</v>
      </c>
    </row>
    <row r="64" spans="1:10" x14ac:dyDescent="0.3">
      <c r="A64" s="147">
        <v>14450</v>
      </c>
      <c r="B64">
        <v>14450</v>
      </c>
      <c r="C64">
        <v>0</v>
      </c>
      <c r="D64">
        <v>0</v>
      </c>
      <c r="E64" s="147">
        <v>0</v>
      </c>
      <c r="F64">
        <v>0</v>
      </c>
      <c r="G64">
        <v>0</v>
      </c>
      <c r="H64">
        <v>0</v>
      </c>
      <c r="I64">
        <v>0</v>
      </c>
      <c r="J64">
        <v>1240.8</v>
      </c>
    </row>
    <row r="65" spans="1:10" x14ac:dyDescent="0.3">
      <c r="A65" s="147">
        <v>14500</v>
      </c>
      <c r="B65">
        <v>14500</v>
      </c>
      <c r="C65">
        <v>0</v>
      </c>
      <c r="D65">
        <v>8</v>
      </c>
      <c r="E65" s="147">
        <v>547</v>
      </c>
      <c r="F65">
        <v>1425</v>
      </c>
      <c r="G65">
        <v>1425</v>
      </c>
      <c r="H65">
        <v>1215</v>
      </c>
      <c r="I65">
        <v>1215</v>
      </c>
      <c r="J65">
        <v>1193</v>
      </c>
    </row>
    <row r="66" spans="1:10" x14ac:dyDescent="0.3">
      <c r="A66" s="147">
        <v>14550</v>
      </c>
      <c r="B66">
        <v>14550</v>
      </c>
      <c r="C66">
        <v>0</v>
      </c>
      <c r="D66">
        <v>0</v>
      </c>
      <c r="E66" s="147">
        <v>25</v>
      </c>
      <c r="F66">
        <v>0</v>
      </c>
      <c r="G66">
        <v>0</v>
      </c>
      <c r="H66">
        <v>0</v>
      </c>
      <c r="I66">
        <v>0</v>
      </c>
      <c r="J66">
        <v>1145.3</v>
      </c>
    </row>
    <row r="67" spans="1:10" x14ac:dyDescent="0.3">
      <c r="A67" s="147">
        <v>14600</v>
      </c>
      <c r="B67">
        <v>14600</v>
      </c>
      <c r="C67">
        <v>0</v>
      </c>
      <c r="D67">
        <v>101</v>
      </c>
      <c r="E67" s="147">
        <v>114</v>
      </c>
      <c r="F67">
        <v>1217</v>
      </c>
      <c r="G67">
        <v>1217</v>
      </c>
      <c r="H67">
        <v>1143</v>
      </c>
      <c r="I67">
        <v>1143</v>
      </c>
      <c r="J67">
        <v>1098</v>
      </c>
    </row>
    <row r="68" spans="1:10" x14ac:dyDescent="0.3">
      <c r="A68" s="147">
        <v>14650</v>
      </c>
      <c r="B68">
        <v>14650</v>
      </c>
      <c r="C68">
        <v>0</v>
      </c>
      <c r="D68">
        <v>0</v>
      </c>
      <c r="E68" s="147">
        <v>0</v>
      </c>
      <c r="F68">
        <v>0</v>
      </c>
      <c r="G68">
        <v>0</v>
      </c>
      <c r="H68">
        <v>0</v>
      </c>
      <c r="I68">
        <v>0</v>
      </c>
      <c r="J68">
        <v>1050.9000000000001</v>
      </c>
    </row>
    <row r="69" spans="1:10" x14ac:dyDescent="0.3">
      <c r="A69" s="147">
        <v>14700</v>
      </c>
      <c r="B69">
        <v>14700</v>
      </c>
      <c r="C69">
        <v>0</v>
      </c>
      <c r="D69">
        <v>7</v>
      </c>
      <c r="E69" s="147">
        <v>1587</v>
      </c>
      <c r="F69">
        <v>1125</v>
      </c>
      <c r="G69">
        <v>1125</v>
      </c>
      <c r="H69">
        <v>1125</v>
      </c>
      <c r="I69">
        <v>1125</v>
      </c>
      <c r="J69">
        <v>1004.1</v>
      </c>
    </row>
    <row r="70" spans="1:10" x14ac:dyDescent="0.3">
      <c r="A70" s="147">
        <v>14750</v>
      </c>
      <c r="B70">
        <v>14750</v>
      </c>
      <c r="C70">
        <v>0</v>
      </c>
      <c r="D70">
        <v>0</v>
      </c>
      <c r="E70" s="147">
        <v>1</v>
      </c>
      <c r="F70">
        <v>0</v>
      </c>
      <c r="G70">
        <v>0</v>
      </c>
      <c r="H70">
        <v>0</v>
      </c>
      <c r="I70">
        <v>0</v>
      </c>
      <c r="J70">
        <v>957.7</v>
      </c>
    </row>
    <row r="71" spans="1:10" x14ac:dyDescent="0.3">
      <c r="A71" s="147">
        <v>14800</v>
      </c>
      <c r="B71">
        <v>14800</v>
      </c>
      <c r="C71">
        <v>0</v>
      </c>
      <c r="D71">
        <v>0</v>
      </c>
      <c r="E71" s="147">
        <v>459</v>
      </c>
      <c r="F71">
        <v>0</v>
      </c>
      <c r="G71">
        <v>0</v>
      </c>
      <c r="H71">
        <v>0</v>
      </c>
      <c r="I71">
        <v>0</v>
      </c>
      <c r="J71">
        <v>911.7</v>
      </c>
    </row>
    <row r="72" spans="1:10" x14ac:dyDescent="0.3">
      <c r="A72" s="147">
        <v>14850</v>
      </c>
      <c r="B72">
        <v>14850</v>
      </c>
      <c r="C72">
        <v>0</v>
      </c>
      <c r="D72">
        <v>0</v>
      </c>
      <c r="E72" s="147">
        <v>27</v>
      </c>
      <c r="F72">
        <v>0</v>
      </c>
      <c r="G72">
        <v>0</v>
      </c>
      <c r="H72">
        <v>0</v>
      </c>
      <c r="I72">
        <v>0</v>
      </c>
      <c r="J72">
        <v>866</v>
      </c>
    </row>
    <row r="73" spans="1:10" x14ac:dyDescent="0.3">
      <c r="A73" s="147">
        <v>14900</v>
      </c>
      <c r="B73">
        <v>14900</v>
      </c>
      <c r="C73">
        <v>0</v>
      </c>
      <c r="D73">
        <v>0</v>
      </c>
      <c r="E73" s="147">
        <v>776</v>
      </c>
      <c r="F73">
        <v>0</v>
      </c>
      <c r="G73">
        <v>0</v>
      </c>
      <c r="H73">
        <v>0</v>
      </c>
      <c r="I73">
        <v>0</v>
      </c>
      <c r="J73">
        <v>820.9</v>
      </c>
    </row>
    <row r="74" spans="1:10" x14ac:dyDescent="0.3">
      <c r="A74" s="147">
        <v>14950</v>
      </c>
      <c r="B74">
        <v>14950</v>
      </c>
      <c r="C74">
        <v>0</v>
      </c>
      <c r="D74">
        <v>0</v>
      </c>
      <c r="E74" s="147">
        <v>4</v>
      </c>
      <c r="F74">
        <v>0</v>
      </c>
      <c r="G74">
        <v>0</v>
      </c>
      <c r="H74">
        <v>0</v>
      </c>
      <c r="I74">
        <v>0</v>
      </c>
      <c r="J74">
        <v>776.2</v>
      </c>
    </row>
    <row r="75" spans="1:10" x14ac:dyDescent="0.3">
      <c r="A75" s="147">
        <v>15000</v>
      </c>
      <c r="B75">
        <v>15000</v>
      </c>
      <c r="C75">
        <v>0</v>
      </c>
      <c r="D75">
        <v>6</v>
      </c>
      <c r="E75" s="147">
        <v>740</v>
      </c>
      <c r="F75">
        <v>925</v>
      </c>
      <c r="G75">
        <v>925</v>
      </c>
      <c r="H75">
        <v>800</v>
      </c>
      <c r="I75">
        <v>800</v>
      </c>
      <c r="J75">
        <v>732.1</v>
      </c>
    </row>
    <row r="76" spans="1:10" x14ac:dyDescent="0.3">
      <c r="A76" s="147">
        <v>15050</v>
      </c>
      <c r="B76">
        <v>15050</v>
      </c>
      <c r="C76">
        <v>0</v>
      </c>
      <c r="D76">
        <v>0</v>
      </c>
      <c r="E76" s="147">
        <v>16</v>
      </c>
      <c r="F76">
        <v>0</v>
      </c>
      <c r="G76">
        <v>0</v>
      </c>
      <c r="H76">
        <v>0</v>
      </c>
      <c r="I76">
        <v>0</v>
      </c>
      <c r="J76">
        <v>688.7</v>
      </c>
    </row>
    <row r="77" spans="1:10" x14ac:dyDescent="0.3">
      <c r="A77" s="147">
        <v>15100</v>
      </c>
      <c r="B77">
        <v>15100</v>
      </c>
      <c r="C77">
        <v>0</v>
      </c>
      <c r="D77">
        <v>2</v>
      </c>
      <c r="E77" s="147">
        <v>163</v>
      </c>
      <c r="F77">
        <v>0</v>
      </c>
      <c r="G77">
        <v>0</v>
      </c>
      <c r="H77">
        <v>0</v>
      </c>
      <c r="I77">
        <v>0</v>
      </c>
      <c r="J77">
        <v>645.9</v>
      </c>
    </row>
    <row r="78" spans="1:10" x14ac:dyDescent="0.3">
      <c r="A78" s="147">
        <v>15150</v>
      </c>
      <c r="B78">
        <v>15150</v>
      </c>
      <c r="C78">
        <v>0</v>
      </c>
      <c r="D78">
        <v>0</v>
      </c>
      <c r="E78" s="147">
        <v>102</v>
      </c>
      <c r="F78">
        <v>0</v>
      </c>
      <c r="G78">
        <v>0</v>
      </c>
      <c r="H78">
        <v>0</v>
      </c>
      <c r="I78">
        <v>0</v>
      </c>
      <c r="J78">
        <v>604</v>
      </c>
    </row>
    <row r="79" spans="1:10" x14ac:dyDescent="0.3">
      <c r="A79" s="147">
        <v>15200</v>
      </c>
      <c r="B79">
        <v>15200</v>
      </c>
      <c r="C79">
        <v>0</v>
      </c>
      <c r="D79">
        <v>0</v>
      </c>
      <c r="E79" s="147">
        <v>878</v>
      </c>
      <c r="F79">
        <v>0</v>
      </c>
      <c r="G79">
        <v>0</v>
      </c>
      <c r="H79">
        <v>0</v>
      </c>
      <c r="I79">
        <v>0</v>
      </c>
      <c r="J79">
        <v>562.9</v>
      </c>
    </row>
    <row r="80" spans="1:10" x14ac:dyDescent="0.3">
      <c r="A80" s="147">
        <v>15250</v>
      </c>
      <c r="B80">
        <v>15250</v>
      </c>
      <c r="C80">
        <v>0</v>
      </c>
      <c r="D80">
        <v>0</v>
      </c>
      <c r="E80" s="147">
        <v>104</v>
      </c>
      <c r="F80">
        <v>0</v>
      </c>
      <c r="G80">
        <v>0</v>
      </c>
      <c r="H80">
        <v>0</v>
      </c>
      <c r="I80">
        <v>0</v>
      </c>
      <c r="J80">
        <v>522.70000000000005</v>
      </c>
    </row>
    <row r="81" spans="1:10" x14ac:dyDescent="0.3">
      <c r="A81" s="147">
        <v>15300</v>
      </c>
      <c r="B81">
        <v>15300</v>
      </c>
      <c r="C81">
        <v>0</v>
      </c>
      <c r="D81">
        <v>11</v>
      </c>
      <c r="E81" s="147">
        <v>323</v>
      </c>
      <c r="F81">
        <v>670</v>
      </c>
      <c r="G81">
        <v>670</v>
      </c>
      <c r="H81">
        <v>670</v>
      </c>
      <c r="I81">
        <v>670</v>
      </c>
      <c r="J81">
        <v>483.6</v>
      </c>
    </row>
    <row r="82" spans="1:10" x14ac:dyDescent="0.3">
      <c r="A82" s="147">
        <v>15350</v>
      </c>
      <c r="B82">
        <v>15350</v>
      </c>
      <c r="C82">
        <v>0</v>
      </c>
      <c r="D82">
        <v>5</v>
      </c>
      <c r="E82" s="147">
        <v>105</v>
      </c>
      <c r="F82">
        <v>626</v>
      </c>
      <c r="G82">
        <v>626</v>
      </c>
      <c r="H82">
        <v>626</v>
      </c>
      <c r="I82">
        <v>626</v>
      </c>
      <c r="J82">
        <v>445.5</v>
      </c>
    </row>
    <row r="83" spans="1:10" x14ac:dyDescent="0.3">
      <c r="A83" s="147">
        <v>15400</v>
      </c>
      <c r="B83">
        <v>15400</v>
      </c>
      <c r="C83">
        <v>0</v>
      </c>
      <c r="D83">
        <v>500</v>
      </c>
      <c r="E83" s="147">
        <v>1420</v>
      </c>
      <c r="F83">
        <v>0</v>
      </c>
      <c r="G83">
        <v>0</v>
      </c>
      <c r="H83">
        <v>0</v>
      </c>
      <c r="I83">
        <v>0</v>
      </c>
      <c r="J83">
        <v>408.7</v>
      </c>
    </row>
    <row r="84" spans="1:10" x14ac:dyDescent="0.3">
      <c r="A84" s="147">
        <v>15450</v>
      </c>
      <c r="B84">
        <v>15450</v>
      </c>
      <c r="C84">
        <v>0</v>
      </c>
      <c r="D84">
        <v>3</v>
      </c>
      <c r="E84" s="147">
        <v>112</v>
      </c>
      <c r="F84">
        <v>531</v>
      </c>
      <c r="G84">
        <v>531</v>
      </c>
      <c r="H84">
        <v>367</v>
      </c>
      <c r="I84">
        <v>367</v>
      </c>
      <c r="J84">
        <v>373.1</v>
      </c>
    </row>
    <row r="85" spans="1:10" x14ac:dyDescent="0.3">
      <c r="A85" s="147">
        <v>15500</v>
      </c>
      <c r="B85">
        <v>15500</v>
      </c>
      <c r="C85">
        <v>0</v>
      </c>
      <c r="D85">
        <v>543</v>
      </c>
      <c r="E85" s="147">
        <v>7071</v>
      </c>
      <c r="F85">
        <v>494</v>
      </c>
      <c r="G85">
        <v>499</v>
      </c>
      <c r="H85">
        <v>412</v>
      </c>
      <c r="I85">
        <v>412</v>
      </c>
      <c r="J85">
        <v>338.9</v>
      </c>
    </row>
    <row r="86" spans="1:10" x14ac:dyDescent="0.3">
      <c r="A86" s="147">
        <v>15550</v>
      </c>
      <c r="B86">
        <v>15550</v>
      </c>
      <c r="C86">
        <v>0</v>
      </c>
      <c r="D86">
        <v>5</v>
      </c>
      <c r="E86" s="147">
        <v>177</v>
      </c>
      <c r="F86">
        <v>487</v>
      </c>
      <c r="G86">
        <v>487</v>
      </c>
      <c r="H86">
        <v>301</v>
      </c>
      <c r="I86">
        <v>305</v>
      </c>
      <c r="J86">
        <v>306.2</v>
      </c>
    </row>
    <row r="87" spans="1:10" x14ac:dyDescent="0.3">
      <c r="A87" s="147">
        <v>15600</v>
      </c>
      <c r="B87">
        <v>15600</v>
      </c>
      <c r="C87">
        <v>0</v>
      </c>
      <c r="D87">
        <v>23</v>
      </c>
      <c r="E87" s="147">
        <v>3075</v>
      </c>
      <c r="F87">
        <v>350</v>
      </c>
      <c r="G87">
        <v>350</v>
      </c>
      <c r="H87">
        <v>268</v>
      </c>
      <c r="I87">
        <v>268</v>
      </c>
      <c r="J87">
        <v>275</v>
      </c>
    </row>
    <row r="88" spans="1:10" x14ac:dyDescent="0.3">
      <c r="A88" s="147">
        <v>15650</v>
      </c>
      <c r="B88">
        <v>15650</v>
      </c>
      <c r="C88">
        <v>0</v>
      </c>
      <c r="D88">
        <v>8</v>
      </c>
      <c r="E88" s="147">
        <v>192</v>
      </c>
      <c r="F88">
        <v>372</v>
      </c>
      <c r="G88">
        <v>372</v>
      </c>
      <c r="H88">
        <v>370</v>
      </c>
      <c r="I88">
        <v>370</v>
      </c>
      <c r="J88">
        <v>245.4</v>
      </c>
    </row>
    <row r="89" spans="1:10" x14ac:dyDescent="0.3">
      <c r="A89" s="147">
        <v>15700</v>
      </c>
      <c r="B89">
        <v>15700</v>
      </c>
      <c r="C89">
        <v>0</v>
      </c>
      <c r="D89">
        <v>25</v>
      </c>
      <c r="E89" s="147">
        <v>3751</v>
      </c>
      <c r="F89">
        <v>337</v>
      </c>
      <c r="G89">
        <v>340</v>
      </c>
      <c r="H89">
        <v>211</v>
      </c>
      <c r="I89">
        <v>217</v>
      </c>
      <c r="J89">
        <v>217.4</v>
      </c>
    </row>
    <row r="90" spans="1:10" x14ac:dyDescent="0.3">
      <c r="A90" s="147">
        <v>15750</v>
      </c>
      <c r="B90">
        <v>15750</v>
      </c>
      <c r="C90">
        <v>0</v>
      </c>
      <c r="D90">
        <v>32</v>
      </c>
      <c r="E90" s="147">
        <v>390</v>
      </c>
      <c r="F90">
        <v>312</v>
      </c>
      <c r="G90">
        <v>312</v>
      </c>
      <c r="H90">
        <v>184</v>
      </c>
      <c r="I90">
        <v>185</v>
      </c>
      <c r="J90">
        <v>191.3</v>
      </c>
    </row>
    <row r="91" spans="1:10" x14ac:dyDescent="0.3">
      <c r="A91" s="147">
        <v>15800</v>
      </c>
      <c r="B91">
        <v>15800</v>
      </c>
      <c r="C91">
        <v>0</v>
      </c>
      <c r="D91">
        <v>106</v>
      </c>
      <c r="E91" s="147">
        <v>3359</v>
      </c>
      <c r="F91">
        <v>302</v>
      </c>
      <c r="G91">
        <v>302</v>
      </c>
      <c r="H91">
        <v>162</v>
      </c>
      <c r="I91">
        <v>162</v>
      </c>
      <c r="J91">
        <v>166.9</v>
      </c>
    </row>
    <row r="92" spans="1:10" x14ac:dyDescent="0.3">
      <c r="A92" s="147">
        <v>15850</v>
      </c>
      <c r="B92">
        <v>15850</v>
      </c>
      <c r="C92">
        <v>0</v>
      </c>
      <c r="D92">
        <v>117</v>
      </c>
      <c r="E92" s="147">
        <v>417</v>
      </c>
      <c r="F92">
        <v>242.5</v>
      </c>
      <c r="G92">
        <v>245</v>
      </c>
      <c r="H92">
        <v>147</v>
      </c>
      <c r="I92">
        <v>147</v>
      </c>
      <c r="J92">
        <v>144.5</v>
      </c>
    </row>
    <row r="93" spans="1:10" x14ac:dyDescent="0.3">
      <c r="A93" s="147">
        <v>15900</v>
      </c>
      <c r="B93">
        <v>15900</v>
      </c>
      <c r="C93">
        <v>0</v>
      </c>
      <c r="D93">
        <v>180</v>
      </c>
      <c r="E93" s="147">
        <v>8634</v>
      </c>
      <c r="F93">
        <v>241</v>
      </c>
      <c r="G93">
        <v>244</v>
      </c>
      <c r="H93">
        <v>120.5</v>
      </c>
      <c r="I93">
        <v>120.5</v>
      </c>
      <c r="J93">
        <v>124.3</v>
      </c>
    </row>
    <row r="94" spans="1:10" x14ac:dyDescent="0.3">
      <c r="A94" s="147">
        <v>15950</v>
      </c>
      <c r="B94">
        <v>15950</v>
      </c>
      <c r="C94">
        <v>0</v>
      </c>
      <c r="D94">
        <v>20</v>
      </c>
      <c r="E94" s="147">
        <v>269</v>
      </c>
      <c r="F94">
        <v>198</v>
      </c>
      <c r="G94">
        <v>198</v>
      </c>
      <c r="H94">
        <v>184</v>
      </c>
      <c r="I94">
        <v>184</v>
      </c>
      <c r="J94">
        <v>106.1</v>
      </c>
    </row>
    <row r="95" spans="1:10" x14ac:dyDescent="0.3">
      <c r="A95" s="147">
        <v>16000</v>
      </c>
      <c r="B95">
        <v>16000</v>
      </c>
      <c r="C95">
        <v>0</v>
      </c>
      <c r="D95">
        <v>366</v>
      </c>
      <c r="E95" s="147">
        <v>15175</v>
      </c>
      <c r="F95">
        <v>180</v>
      </c>
      <c r="G95">
        <v>185</v>
      </c>
      <c r="H95">
        <v>85</v>
      </c>
      <c r="I95">
        <v>85</v>
      </c>
      <c r="J95">
        <v>89.9</v>
      </c>
    </row>
    <row r="96" spans="1:10" x14ac:dyDescent="0.3">
      <c r="A96" s="147">
        <v>16050</v>
      </c>
      <c r="B96">
        <v>16050</v>
      </c>
      <c r="C96">
        <v>0</v>
      </c>
      <c r="D96">
        <v>32</v>
      </c>
      <c r="E96" s="147">
        <v>540</v>
      </c>
      <c r="F96">
        <v>147</v>
      </c>
      <c r="G96">
        <v>147</v>
      </c>
      <c r="H96">
        <v>71.5</v>
      </c>
      <c r="I96">
        <v>71.5</v>
      </c>
      <c r="J96">
        <v>75.599999999999994</v>
      </c>
    </row>
    <row r="97" spans="1:10" x14ac:dyDescent="0.3">
      <c r="A97" s="147">
        <v>16100</v>
      </c>
      <c r="B97">
        <v>16100</v>
      </c>
      <c r="C97">
        <v>0</v>
      </c>
      <c r="D97">
        <v>292</v>
      </c>
      <c r="E97" s="147">
        <v>2037</v>
      </c>
      <c r="F97">
        <v>140</v>
      </c>
      <c r="G97">
        <v>140</v>
      </c>
      <c r="H97">
        <v>62</v>
      </c>
      <c r="I97">
        <v>62</v>
      </c>
      <c r="J97">
        <v>63.2</v>
      </c>
    </row>
    <row r="98" spans="1:10" x14ac:dyDescent="0.3">
      <c r="A98" s="147">
        <v>16150</v>
      </c>
      <c r="B98">
        <v>16150</v>
      </c>
      <c r="C98">
        <v>0</v>
      </c>
      <c r="D98">
        <v>11</v>
      </c>
      <c r="E98" s="147">
        <v>535</v>
      </c>
      <c r="F98">
        <v>95</v>
      </c>
      <c r="G98">
        <v>95</v>
      </c>
      <c r="H98">
        <v>53.5</v>
      </c>
      <c r="I98">
        <v>55</v>
      </c>
      <c r="J98">
        <v>52.6</v>
      </c>
    </row>
    <row r="99" spans="1:10" x14ac:dyDescent="0.3">
      <c r="A99" s="147">
        <v>16200</v>
      </c>
      <c r="B99">
        <v>16200</v>
      </c>
      <c r="C99">
        <v>0</v>
      </c>
      <c r="D99">
        <v>40</v>
      </c>
      <c r="E99" s="147">
        <v>4564</v>
      </c>
      <c r="F99">
        <v>89</v>
      </c>
      <c r="G99">
        <v>102</v>
      </c>
      <c r="H99">
        <v>49</v>
      </c>
      <c r="I99">
        <v>49</v>
      </c>
      <c r="J99">
        <v>43.5</v>
      </c>
    </row>
    <row r="100" spans="1:10" x14ac:dyDescent="0.3">
      <c r="A100" s="147">
        <v>16250</v>
      </c>
      <c r="B100">
        <v>16250</v>
      </c>
      <c r="C100">
        <v>0</v>
      </c>
      <c r="D100">
        <v>231</v>
      </c>
      <c r="E100" s="147">
        <v>1239</v>
      </c>
      <c r="F100">
        <v>75</v>
      </c>
      <c r="G100">
        <v>76</v>
      </c>
      <c r="H100">
        <v>33.5</v>
      </c>
      <c r="I100">
        <v>33.5</v>
      </c>
      <c r="J100">
        <v>35.9</v>
      </c>
    </row>
    <row r="101" spans="1:10" x14ac:dyDescent="0.3">
      <c r="A101" s="147">
        <v>16300</v>
      </c>
      <c r="B101">
        <v>16300</v>
      </c>
      <c r="C101">
        <v>0</v>
      </c>
      <c r="D101">
        <v>3397</v>
      </c>
      <c r="E101" s="147">
        <v>7193</v>
      </c>
      <c r="F101">
        <v>59.5</v>
      </c>
      <c r="G101">
        <v>70</v>
      </c>
      <c r="H101">
        <v>32</v>
      </c>
      <c r="I101">
        <v>32</v>
      </c>
      <c r="J101">
        <v>29.5</v>
      </c>
    </row>
    <row r="102" spans="1:10" x14ac:dyDescent="0.3">
      <c r="A102" s="147">
        <v>16350</v>
      </c>
      <c r="B102">
        <v>16350</v>
      </c>
      <c r="C102">
        <v>0</v>
      </c>
      <c r="D102">
        <v>76</v>
      </c>
      <c r="E102" s="147">
        <v>1061</v>
      </c>
      <c r="F102">
        <v>51.5</v>
      </c>
      <c r="G102">
        <v>51.5</v>
      </c>
      <c r="H102">
        <v>24.1</v>
      </c>
      <c r="I102">
        <v>24.1</v>
      </c>
      <c r="J102">
        <v>24.3</v>
      </c>
    </row>
    <row r="103" spans="1:10" x14ac:dyDescent="0.3">
      <c r="A103" s="147">
        <v>16400</v>
      </c>
      <c r="B103">
        <v>16400</v>
      </c>
      <c r="C103">
        <v>0</v>
      </c>
      <c r="D103">
        <v>235</v>
      </c>
      <c r="E103" s="147">
        <v>3321</v>
      </c>
      <c r="F103">
        <v>42</v>
      </c>
      <c r="G103">
        <v>42</v>
      </c>
      <c r="H103">
        <v>21.5</v>
      </c>
      <c r="I103">
        <v>21.6</v>
      </c>
      <c r="J103">
        <v>20</v>
      </c>
    </row>
    <row r="104" spans="1:10" x14ac:dyDescent="0.3">
      <c r="A104" s="147">
        <v>16450</v>
      </c>
      <c r="B104">
        <v>16450</v>
      </c>
      <c r="C104">
        <v>0</v>
      </c>
      <c r="D104">
        <v>250</v>
      </c>
      <c r="E104" s="147">
        <v>852</v>
      </c>
      <c r="F104">
        <v>31.5</v>
      </c>
      <c r="G104">
        <v>31.5</v>
      </c>
      <c r="H104">
        <v>16.7</v>
      </c>
      <c r="I104">
        <v>16.7</v>
      </c>
      <c r="J104">
        <v>16.5</v>
      </c>
    </row>
    <row r="105" spans="1:10" x14ac:dyDescent="0.3">
      <c r="A105" s="147">
        <v>16500</v>
      </c>
      <c r="B105">
        <v>16500</v>
      </c>
      <c r="C105">
        <v>0</v>
      </c>
      <c r="D105">
        <v>337</v>
      </c>
      <c r="E105" s="147">
        <v>9552</v>
      </c>
      <c r="F105">
        <v>32</v>
      </c>
      <c r="G105">
        <v>32</v>
      </c>
      <c r="H105">
        <v>13</v>
      </c>
      <c r="I105">
        <v>13.2</v>
      </c>
      <c r="J105">
        <v>13.6</v>
      </c>
    </row>
    <row r="106" spans="1:10" x14ac:dyDescent="0.3">
      <c r="A106" s="147">
        <v>16550</v>
      </c>
      <c r="B106">
        <v>16550</v>
      </c>
      <c r="C106">
        <v>0</v>
      </c>
      <c r="D106">
        <v>7</v>
      </c>
      <c r="E106" s="147">
        <v>680</v>
      </c>
      <c r="F106">
        <v>23</v>
      </c>
      <c r="G106">
        <v>23</v>
      </c>
      <c r="H106">
        <v>14</v>
      </c>
      <c r="I106">
        <v>14</v>
      </c>
      <c r="J106">
        <v>11.3</v>
      </c>
    </row>
    <row r="107" spans="1:10" x14ac:dyDescent="0.3">
      <c r="A107" s="147">
        <v>16600</v>
      </c>
      <c r="B107">
        <v>16600</v>
      </c>
      <c r="C107">
        <v>0</v>
      </c>
      <c r="D107">
        <v>234</v>
      </c>
      <c r="E107" s="147">
        <v>4091</v>
      </c>
      <c r="F107">
        <v>10</v>
      </c>
      <c r="G107">
        <v>10.6</v>
      </c>
      <c r="H107">
        <v>9</v>
      </c>
      <c r="I107">
        <v>9</v>
      </c>
      <c r="J107">
        <v>9.3000000000000007</v>
      </c>
    </row>
    <row r="108" spans="1:10" x14ac:dyDescent="0.3">
      <c r="A108" s="147">
        <v>16650</v>
      </c>
      <c r="B108">
        <v>16650</v>
      </c>
      <c r="C108">
        <v>0</v>
      </c>
      <c r="D108">
        <v>0</v>
      </c>
      <c r="E108" s="147">
        <v>1216</v>
      </c>
      <c r="F108">
        <v>0</v>
      </c>
      <c r="G108">
        <v>0</v>
      </c>
      <c r="H108">
        <v>0</v>
      </c>
      <c r="I108">
        <v>0</v>
      </c>
      <c r="J108">
        <v>7.7</v>
      </c>
    </row>
    <row r="109" spans="1:10" x14ac:dyDescent="0.3">
      <c r="A109" s="147">
        <v>16700</v>
      </c>
      <c r="B109">
        <v>16700</v>
      </c>
      <c r="C109">
        <v>0</v>
      </c>
      <c r="D109">
        <v>8</v>
      </c>
      <c r="E109" s="147">
        <v>6043</v>
      </c>
      <c r="F109">
        <v>13</v>
      </c>
      <c r="G109">
        <v>13</v>
      </c>
      <c r="H109">
        <v>8.1999999999999993</v>
      </c>
      <c r="I109">
        <v>8.1999999999999993</v>
      </c>
      <c r="J109">
        <v>6.5</v>
      </c>
    </row>
    <row r="110" spans="1:10" x14ac:dyDescent="0.3">
      <c r="A110" s="147">
        <v>16750</v>
      </c>
      <c r="B110">
        <v>16750</v>
      </c>
      <c r="C110">
        <v>0</v>
      </c>
      <c r="D110">
        <v>23</v>
      </c>
      <c r="E110" s="147">
        <v>696</v>
      </c>
      <c r="F110">
        <v>6</v>
      </c>
      <c r="G110">
        <v>6</v>
      </c>
      <c r="H110">
        <v>6</v>
      </c>
      <c r="I110">
        <v>6</v>
      </c>
      <c r="J110">
        <v>5.4</v>
      </c>
    </row>
    <row r="111" spans="1:10" x14ac:dyDescent="0.3">
      <c r="A111" s="147">
        <v>16800</v>
      </c>
      <c r="B111">
        <v>16800</v>
      </c>
      <c r="C111">
        <v>0</v>
      </c>
      <c r="D111">
        <v>328</v>
      </c>
      <c r="E111" s="147">
        <v>4083</v>
      </c>
      <c r="F111">
        <v>6.1</v>
      </c>
      <c r="G111">
        <v>6.1</v>
      </c>
      <c r="H111">
        <v>4.8</v>
      </c>
      <c r="I111">
        <v>4.8</v>
      </c>
      <c r="J111">
        <v>4.5999999999999996</v>
      </c>
    </row>
    <row r="112" spans="1:10" x14ac:dyDescent="0.3">
      <c r="A112" s="147">
        <v>16850</v>
      </c>
      <c r="B112">
        <v>16850</v>
      </c>
      <c r="C112">
        <v>0</v>
      </c>
      <c r="D112">
        <v>0</v>
      </c>
      <c r="E112" s="147">
        <v>628</v>
      </c>
      <c r="F112">
        <v>0</v>
      </c>
      <c r="G112">
        <v>0</v>
      </c>
      <c r="H112">
        <v>0</v>
      </c>
      <c r="I112">
        <v>0</v>
      </c>
      <c r="J112">
        <v>4</v>
      </c>
    </row>
    <row r="113" spans="1:10" x14ac:dyDescent="0.3">
      <c r="A113" s="147">
        <v>16900</v>
      </c>
      <c r="B113">
        <v>16900</v>
      </c>
      <c r="C113">
        <v>0</v>
      </c>
      <c r="D113">
        <v>18</v>
      </c>
      <c r="E113" s="147">
        <v>4487</v>
      </c>
      <c r="F113">
        <v>3.5</v>
      </c>
      <c r="G113">
        <v>3.6</v>
      </c>
      <c r="H113">
        <v>3.5</v>
      </c>
      <c r="I113">
        <v>3.6</v>
      </c>
      <c r="J113">
        <v>3.4</v>
      </c>
    </row>
    <row r="114" spans="1:10" x14ac:dyDescent="0.3">
      <c r="A114" s="147">
        <v>16950</v>
      </c>
      <c r="B114">
        <v>16950</v>
      </c>
      <c r="C114">
        <v>0</v>
      </c>
      <c r="D114">
        <v>0</v>
      </c>
      <c r="E114" s="147">
        <v>511</v>
      </c>
      <c r="F114">
        <v>0</v>
      </c>
      <c r="G114">
        <v>0</v>
      </c>
      <c r="H114">
        <v>0</v>
      </c>
      <c r="I114">
        <v>0</v>
      </c>
      <c r="J114">
        <v>2.9</v>
      </c>
    </row>
    <row r="115" spans="1:10" x14ac:dyDescent="0.3">
      <c r="A115" s="147">
        <v>17000</v>
      </c>
      <c r="B115">
        <v>17000</v>
      </c>
      <c r="C115">
        <v>0</v>
      </c>
      <c r="D115">
        <v>50</v>
      </c>
      <c r="E115" s="147">
        <v>8274</v>
      </c>
      <c r="F115">
        <v>2.8</v>
      </c>
      <c r="G115">
        <v>2.8</v>
      </c>
      <c r="H115">
        <v>2.8</v>
      </c>
      <c r="I115">
        <v>2.8</v>
      </c>
      <c r="J115">
        <v>2.5</v>
      </c>
    </row>
    <row r="116" spans="1:10" x14ac:dyDescent="0.3">
      <c r="A116" s="147">
        <v>17050</v>
      </c>
      <c r="B116">
        <v>17050</v>
      </c>
      <c r="C116">
        <v>0</v>
      </c>
      <c r="D116">
        <v>0</v>
      </c>
      <c r="E116" s="147">
        <v>492</v>
      </c>
      <c r="F116">
        <v>0</v>
      </c>
      <c r="G116">
        <v>0</v>
      </c>
      <c r="H116">
        <v>0</v>
      </c>
      <c r="I116">
        <v>0</v>
      </c>
      <c r="J116">
        <v>2.1</v>
      </c>
    </row>
    <row r="117" spans="1:10" x14ac:dyDescent="0.3">
      <c r="A117" s="147">
        <v>17100</v>
      </c>
      <c r="B117">
        <v>17100</v>
      </c>
      <c r="C117">
        <v>0</v>
      </c>
      <c r="D117">
        <v>0</v>
      </c>
      <c r="E117" s="147">
        <v>1459</v>
      </c>
      <c r="F117">
        <v>0</v>
      </c>
      <c r="G117">
        <v>0</v>
      </c>
      <c r="H117">
        <v>0</v>
      </c>
      <c r="I117">
        <v>0</v>
      </c>
      <c r="J117">
        <v>1.8</v>
      </c>
    </row>
    <row r="118" spans="1:10" x14ac:dyDescent="0.3">
      <c r="A118" s="147">
        <v>17150</v>
      </c>
      <c r="B118">
        <v>17150</v>
      </c>
      <c r="C118">
        <v>0</v>
      </c>
      <c r="D118">
        <v>7</v>
      </c>
      <c r="E118" s="147">
        <v>261</v>
      </c>
      <c r="F118">
        <v>0</v>
      </c>
      <c r="G118">
        <v>0</v>
      </c>
      <c r="H118">
        <v>0</v>
      </c>
      <c r="I118">
        <v>0</v>
      </c>
      <c r="J118">
        <v>1.6</v>
      </c>
    </row>
    <row r="119" spans="1:10" x14ac:dyDescent="0.3">
      <c r="A119" s="147">
        <v>17200</v>
      </c>
      <c r="B119">
        <v>17200</v>
      </c>
      <c r="C119">
        <v>0</v>
      </c>
      <c r="D119">
        <v>0</v>
      </c>
      <c r="E119" s="147">
        <v>4243</v>
      </c>
      <c r="F119">
        <v>0</v>
      </c>
      <c r="G119">
        <v>0</v>
      </c>
      <c r="H119">
        <v>0</v>
      </c>
      <c r="I119">
        <v>0</v>
      </c>
      <c r="J119">
        <v>1.4</v>
      </c>
    </row>
    <row r="120" spans="1:10" x14ac:dyDescent="0.3">
      <c r="A120" s="147">
        <v>17250</v>
      </c>
      <c r="B120">
        <v>17250</v>
      </c>
      <c r="C120">
        <v>0</v>
      </c>
      <c r="D120">
        <v>0</v>
      </c>
      <c r="E120" s="147">
        <v>616</v>
      </c>
      <c r="F120">
        <v>0</v>
      </c>
      <c r="G120">
        <v>0</v>
      </c>
      <c r="H120">
        <v>0</v>
      </c>
      <c r="I120">
        <v>0</v>
      </c>
      <c r="J120">
        <v>1.2</v>
      </c>
    </row>
    <row r="121" spans="1:10" x14ac:dyDescent="0.3">
      <c r="A121" s="147">
        <v>17300</v>
      </c>
      <c r="B121">
        <v>17300</v>
      </c>
      <c r="C121">
        <v>0</v>
      </c>
      <c r="D121">
        <v>0</v>
      </c>
      <c r="E121" s="147">
        <v>1102</v>
      </c>
      <c r="F121">
        <v>0</v>
      </c>
      <c r="G121">
        <v>0</v>
      </c>
      <c r="H121">
        <v>0</v>
      </c>
      <c r="I121">
        <v>0</v>
      </c>
      <c r="J121">
        <v>1</v>
      </c>
    </row>
    <row r="122" spans="1:10" x14ac:dyDescent="0.3">
      <c r="A122" s="147">
        <v>17350</v>
      </c>
      <c r="B122">
        <v>17350</v>
      </c>
      <c r="C122">
        <v>0</v>
      </c>
      <c r="D122">
        <v>0</v>
      </c>
      <c r="E122" s="147">
        <v>2204</v>
      </c>
      <c r="F122">
        <v>0</v>
      </c>
      <c r="G122">
        <v>0</v>
      </c>
      <c r="H122">
        <v>0</v>
      </c>
      <c r="I122">
        <v>0</v>
      </c>
      <c r="J122">
        <v>0.9</v>
      </c>
    </row>
    <row r="123" spans="1:10" x14ac:dyDescent="0.3">
      <c r="A123" s="147">
        <v>17400</v>
      </c>
      <c r="B123">
        <v>17400</v>
      </c>
      <c r="C123">
        <v>0</v>
      </c>
      <c r="D123">
        <v>0</v>
      </c>
      <c r="E123" s="147">
        <v>3405</v>
      </c>
      <c r="F123">
        <v>0</v>
      </c>
      <c r="G123">
        <v>0</v>
      </c>
      <c r="H123">
        <v>0</v>
      </c>
      <c r="I123">
        <v>0</v>
      </c>
      <c r="J123">
        <v>0.8</v>
      </c>
    </row>
    <row r="124" spans="1:10" x14ac:dyDescent="0.3">
      <c r="A124" s="147">
        <v>17450</v>
      </c>
      <c r="B124">
        <v>17450</v>
      </c>
      <c r="C124">
        <v>0</v>
      </c>
      <c r="D124">
        <v>0</v>
      </c>
      <c r="E124" s="147">
        <v>177</v>
      </c>
      <c r="F124">
        <v>0</v>
      </c>
      <c r="G124">
        <v>0</v>
      </c>
      <c r="H124">
        <v>0</v>
      </c>
      <c r="I124">
        <v>0</v>
      </c>
      <c r="J124">
        <v>0.7</v>
      </c>
    </row>
    <row r="125" spans="1:10" x14ac:dyDescent="0.3">
      <c r="A125" s="147">
        <v>17500</v>
      </c>
      <c r="B125">
        <v>17500</v>
      </c>
      <c r="C125">
        <v>0</v>
      </c>
      <c r="D125">
        <v>0</v>
      </c>
      <c r="E125" s="147">
        <v>5181</v>
      </c>
      <c r="F125">
        <v>0</v>
      </c>
      <c r="G125">
        <v>0</v>
      </c>
      <c r="H125">
        <v>0</v>
      </c>
      <c r="I125">
        <v>0</v>
      </c>
      <c r="J125">
        <v>0.6</v>
      </c>
    </row>
    <row r="126" spans="1:10" x14ac:dyDescent="0.3">
      <c r="A126" s="147">
        <v>17550</v>
      </c>
      <c r="B126">
        <v>17550</v>
      </c>
      <c r="C126">
        <v>0</v>
      </c>
      <c r="D126">
        <v>0</v>
      </c>
      <c r="E126" s="147">
        <v>57</v>
      </c>
      <c r="F126">
        <v>0</v>
      </c>
      <c r="G126">
        <v>0</v>
      </c>
      <c r="H126">
        <v>0</v>
      </c>
      <c r="I126">
        <v>0</v>
      </c>
      <c r="J126">
        <v>0.5</v>
      </c>
    </row>
    <row r="127" spans="1:10" x14ac:dyDescent="0.3">
      <c r="A127" s="147">
        <v>17600</v>
      </c>
      <c r="B127">
        <v>17600</v>
      </c>
      <c r="C127">
        <v>0</v>
      </c>
      <c r="D127">
        <v>0</v>
      </c>
      <c r="E127" s="147">
        <v>1853</v>
      </c>
      <c r="F127">
        <v>0</v>
      </c>
      <c r="G127">
        <v>0</v>
      </c>
      <c r="H127">
        <v>0</v>
      </c>
      <c r="I127">
        <v>0</v>
      </c>
      <c r="J127">
        <v>0.4</v>
      </c>
    </row>
    <row r="128" spans="1:10" x14ac:dyDescent="0.3">
      <c r="A128" s="147">
        <v>17650</v>
      </c>
      <c r="B128">
        <v>17650</v>
      </c>
      <c r="C128">
        <v>0</v>
      </c>
      <c r="D128">
        <v>0</v>
      </c>
      <c r="E128" s="147">
        <v>1</v>
      </c>
      <c r="F128">
        <v>0</v>
      </c>
      <c r="G128">
        <v>0</v>
      </c>
      <c r="H128">
        <v>0</v>
      </c>
      <c r="I128">
        <v>0</v>
      </c>
      <c r="J128">
        <v>0.4</v>
      </c>
    </row>
    <row r="129" spans="1:10" x14ac:dyDescent="0.3">
      <c r="A129" s="147">
        <v>17700</v>
      </c>
      <c r="B129">
        <v>17700</v>
      </c>
      <c r="C129">
        <v>0</v>
      </c>
      <c r="D129">
        <v>0</v>
      </c>
      <c r="E129" s="147">
        <v>37</v>
      </c>
      <c r="F129">
        <v>0</v>
      </c>
      <c r="G129">
        <v>0</v>
      </c>
      <c r="H129">
        <v>0</v>
      </c>
      <c r="I129">
        <v>0</v>
      </c>
      <c r="J129">
        <v>0.3</v>
      </c>
    </row>
    <row r="130" spans="1:10" x14ac:dyDescent="0.3">
      <c r="A130" s="147">
        <v>17800</v>
      </c>
      <c r="B130">
        <v>17800</v>
      </c>
      <c r="C130">
        <v>0</v>
      </c>
      <c r="D130">
        <v>0</v>
      </c>
      <c r="E130" s="147">
        <v>1972</v>
      </c>
      <c r="F130">
        <v>0</v>
      </c>
      <c r="G130">
        <v>0</v>
      </c>
      <c r="H130">
        <v>0</v>
      </c>
      <c r="I130">
        <v>0</v>
      </c>
      <c r="J130">
        <v>0.3</v>
      </c>
    </row>
    <row r="131" spans="1:10" x14ac:dyDescent="0.3">
      <c r="A131" s="147">
        <v>18000</v>
      </c>
      <c r="B131">
        <v>18000</v>
      </c>
      <c r="C131">
        <v>0</v>
      </c>
      <c r="D131">
        <v>0</v>
      </c>
      <c r="E131" s="147">
        <v>4506</v>
      </c>
      <c r="F131">
        <v>0</v>
      </c>
      <c r="G131">
        <v>0</v>
      </c>
      <c r="H131">
        <v>0</v>
      </c>
      <c r="I131">
        <v>0</v>
      </c>
      <c r="J131">
        <v>0.2</v>
      </c>
    </row>
    <row r="132" spans="1:10" x14ac:dyDescent="0.3">
      <c r="A132" s="147">
        <v>18200</v>
      </c>
      <c r="B132">
        <v>18200</v>
      </c>
      <c r="C132">
        <v>0</v>
      </c>
      <c r="D132">
        <v>0</v>
      </c>
      <c r="E132" s="147">
        <v>2072</v>
      </c>
      <c r="F132">
        <v>0</v>
      </c>
      <c r="G132">
        <v>0</v>
      </c>
      <c r="H132">
        <v>0</v>
      </c>
      <c r="I132">
        <v>0</v>
      </c>
      <c r="J132">
        <v>0.1</v>
      </c>
    </row>
    <row r="133" spans="1:10" x14ac:dyDescent="0.3">
      <c r="A133" s="147">
        <v>18400</v>
      </c>
      <c r="B133">
        <v>18400</v>
      </c>
      <c r="C133">
        <v>0</v>
      </c>
      <c r="D133">
        <v>0</v>
      </c>
      <c r="E133" s="147">
        <v>51</v>
      </c>
      <c r="F133">
        <v>0</v>
      </c>
      <c r="G133">
        <v>0</v>
      </c>
      <c r="H133">
        <v>0</v>
      </c>
      <c r="I133">
        <v>0</v>
      </c>
      <c r="J133">
        <v>0.1</v>
      </c>
    </row>
    <row r="134" spans="1:10" x14ac:dyDescent="0.3">
      <c r="A134" s="147">
        <v>18500</v>
      </c>
      <c r="B134">
        <v>18500</v>
      </c>
      <c r="C134">
        <v>0</v>
      </c>
      <c r="D134">
        <v>0</v>
      </c>
      <c r="E134" s="147">
        <v>1148</v>
      </c>
      <c r="F134">
        <v>0</v>
      </c>
      <c r="G134">
        <v>0</v>
      </c>
      <c r="H134">
        <v>0</v>
      </c>
      <c r="I134">
        <v>0</v>
      </c>
      <c r="J134">
        <v>0.1</v>
      </c>
    </row>
    <row r="135" spans="1:10" x14ac:dyDescent="0.3">
      <c r="A135" s="147">
        <v>18600</v>
      </c>
      <c r="B135">
        <v>18600</v>
      </c>
      <c r="C135">
        <v>0</v>
      </c>
      <c r="D135">
        <v>0</v>
      </c>
      <c r="E135" s="147">
        <v>728</v>
      </c>
      <c r="F135">
        <v>0</v>
      </c>
      <c r="G135">
        <v>0</v>
      </c>
      <c r="H135">
        <v>0</v>
      </c>
      <c r="I135">
        <v>0</v>
      </c>
      <c r="J135">
        <v>0.1</v>
      </c>
    </row>
    <row r="136" spans="1:10" x14ac:dyDescent="0.3">
      <c r="A136" s="147">
        <v>18800</v>
      </c>
      <c r="B136">
        <v>18800</v>
      </c>
      <c r="C136">
        <v>0</v>
      </c>
      <c r="D136">
        <v>0</v>
      </c>
      <c r="E136" s="147">
        <v>513</v>
      </c>
      <c r="F136">
        <v>0</v>
      </c>
      <c r="G136">
        <v>0</v>
      </c>
      <c r="H136">
        <v>0</v>
      </c>
      <c r="I136">
        <v>0</v>
      </c>
      <c r="J136">
        <v>0.1</v>
      </c>
    </row>
    <row r="137" spans="1:10" x14ac:dyDescent="0.3">
      <c r="A137" s="147">
        <v>19000</v>
      </c>
      <c r="B137">
        <v>19000</v>
      </c>
      <c r="C137">
        <v>0</v>
      </c>
      <c r="D137">
        <v>0</v>
      </c>
      <c r="E137" s="147">
        <v>152</v>
      </c>
      <c r="F137">
        <v>0</v>
      </c>
      <c r="G137">
        <v>0</v>
      </c>
      <c r="H137">
        <v>0</v>
      </c>
      <c r="I137">
        <v>0</v>
      </c>
      <c r="J137">
        <v>0.1</v>
      </c>
    </row>
    <row r="138" spans="1:10" x14ac:dyDescent="0.3">
      <c r="A138" s="147">
        <v>19500</v>
      </c>
      <c r="B138">
        <v>19500</v>
      </c>
      <c r="C138">
        <v>0</v>
      </c>
      <c r="D138">
        <v>0</v>
      </c>
      <c r="E138" s="147">
        <v>3</v>
      </c>
      <c r="F138">
        <v>0</v>
      </c>
      <c r="G138">
        <v>0</v>
      </c>
      <c r="H138">
        <v>0</v>
      </c>
      <c r="I138">
        <v>0</v>
      </c>
      <c r="J138">
        <v>0.1</v>
      </c>
    </row>
    <row r="139" spans="1:10" x14ac:dyDescent="0.3">
      <c r="A139" s="147">
        <v>20000</v>
      </c>
      <c r="B139">
        <v>20000</v>
      </c>
      <c r="C139">
        <v>0</v>
      </c>
      <c r="D139">
        <v>0</v>
      </c>
      <c r="E139" s="147">
        <v>281</v>
      </c>
      <c r="F139">
        <v>0</v>
      </c>
      <c r="G139">
        <v>0</v>
      </c>
      <c r="H139">
        <v>0</v>
      </c>
      <c r="I139">
        <v>0</v>
      </c>
      <c r="J139">
        <v>0.1</v>
      </c>
    </row>
    <row r="140" spans="1:10" x14ac:dyDescent="0.3">
      <c r="A140" s="147">
        <v>20500</v>
      </c>
      <c r="B140">
        <v>20500</v>
      </c>
      <c r="C140">
        <v>0</v>
      </c>
      <c r="D140">
        <v>0</v>
      </c>
      <c r="E140" s="147">
        <v>52</v>
      </c>
      <c r="F140">
        <v>0</v>
      </c>
      <c r="G140">
        <v>0</v>
      </c>
      <c r="H140">
        <v>0</v>
      </c>
      <c r="I140">
        <v>0</v>
      </c>
      <c r="J140">
        <v>0.1</v>
      </c>
    </row>
    <row r="141" spans="1:10" x14ac:dyDescent="0.3">
      <c r="A141" s="147">
        <v>21000</v>
      </c>
      <c r="B141">
        <v>21000</v>
      </c>
      <c r="C141">
        <v>0</v>
      </c>
      <c r="D141">
        <v>0</v>
      </c>
      <c r="E141" s="147">
        <v>0</v>
      </c>
      <c r="F141">
        <v>0</v>
      </c>
      <c r="G141">
        <v>0</v>
      </c>
      <c r="H141">
        <v>0</v>
      </c>
      <c r="I141">
        <v>0</v>
      </c>
      <c r="J141">
        <v>0.1</v>
      </c>
    </row>
    <row r="142" spans="1:10" x14ac:dyDescent="0.3">
      <c r="A142" t="s">
        <v>146</v>
      </c>
      <c r="B142">
        <v>22000</v>
      </c>
      <c r="C142">
        <v>0</v>
      </c>
      <c r="D142">
        <v>0</v>
      </c>
      <c r="E142">
        <v>524</v>
      </c>
      <c r="F142">
        <v>0</v>
      </c>
      <c r="G142">
        <v>0</v>
      </c>
      <c r="H142">
        <v>0</v>
      </c>
      <c r="I142">
        <v>0</v>
      </c>
      <c r="J142">
        <v>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2DFEA-4827-46FE-9824-1C5690826BB2}">
  <sheetPr codeName="Tabelle5"/>
  <dimension ref="A1:J142"/>
  <sheetViews>
    <sheetView workbookViewId="0"/>
  </sheetViews>
  <sheetFormatPr baseColWidth="10" defaultColWidth="8.88671875" defaultRowHeight="14.4" x14ac:dyDescent="0.3"/>
  <sheetData>
    <row r="1" spans="1:10" x14ac:dyDescent="0.3">
      <c r="A1" s="148" t="s">
        <v>804</v>
      </c>
      <c r="B1" s="148" t="s">
        <v>801</v>
      </c>
      <c r="C1" s="148" t="s">
        <v>805</v>
      </c>
      <c r="D1" s="148" t="s">
        <v>806</v>
      </c>
      <c r="E1" s="148" t="s">
        <v>803</v>
      </c>
      <c r="F1" s="148" t="s">
        <v>807</v>
      </c>
      <c r="G1" s="148" t="s">
        <v>808</v>
      </c>
      <c r="H1" s="148" t="s">
        <v>809</v>
      </c>
      <c r="I1" s="148" t="s">
        <v>810</v>
      </c>
      <c r="J1" s="148" t="s">
        <v>811</v>
      </c>
    </row>
    <row r="2" spans="1:10" x14ac:dyDescent="0.3">
      <c r="A2" s="147">
        <v>2500</v>
      </c>
      <c r="B2">
        <v>2500</v>
      </c>
      <c r="C2">
        <v>0</v>
      </c>
      <c r="D2">
        <v>0</v>
      </c>
      <c r="E2" s="147">
        <v>532</v>
      </c>
      <c r="F2">
        <v>0</v>
      </c>
      <c r="G2">
        <v>0</v>
      </c>
      <c r="H2">
        <v>0</v>
      </c>
      <c r="I2">
        <v>0</v>
      </c>
      <c r="J2">
        <v>0.1</v>
      </c>
    </row>
    <row r="3" spans="1:10" x14ac:dyDescent="0.3">
      <c r="A3" s="147">
        <v>6000</v>
      </c>
      <c r="B3">
        <v>6000</v>
      </c>
      <c r="C3">
        <v>0</v>
      </c>
      <c r="D3">
        <v>0</v>
      </c>
      <c r="E3" s="147">
        <v>967</v>
      </c>
      <c r="F3">
        <v>0</v>
      </c>
      <c r="G3">
        <v>0</v>
      </c>
      <c r="H3">
        <v>0</v>
      </c>
      <c r="I3">
        <v>0</v>
      </c>
      <c r="J3">
        <v>0.1</v>
      </c>
    </row>
    <row r="4" spans="1:10" x14ac:dyDescent="0.3">
      <c r="A4" s="147">
        <v>6200</v>
      </c>
      <c r="B4">
        <v>6200</v>
      </c>
      <c r="C4">
        <v>0</v>
      </c>
      <c r="D4">
        <v>0</v>
      </c>
      <c r="E4" s="147">
        <v>55</v>
      </c>
      <c r="F4">
        <v>0</v>
      </c>
      <c r="G4">
        <v>0</v>
      </c>
      <c r="H4">
        <v>0</v>
      </c>
      <c r="I4">
        <v>0</v>
      </c>
      <c r="J4">
        <v>0.1</v>
      </c>
    </row>
    <row r="5" spans="1:10" x14ac:dyDescent="0.3">
      <c r="A5" s="147">
        <v>6400</v>
      </c>
      <c r="B5">
        <v>6400</v>
      </c>
      <c r="C5">
        <v>0</v>
      </c>
      <c r="D5">
        <v>0</v>
      </c>
      <c r="E5" s="147">
        <v>12</v>
      </c>
      <c r="F5">
        <v>0</v>
      </c>
      <c r="G5">
        <v>0</v>
      </c>
      <c r="H5">
        <v>0</v>
      </c>
      <c r="I5">
        <v>0</v>
      </c>
      <c r="J5">
        <v>0.1</v>
      </c>
    </row>
    <row r="6" spans="1:10" x14ac:dyDescent="0.3">
      <c r="A6" s="147">
        <v>6600</v>
      </c>
      <c r="B6">
        <v>6600</v>
      </c>
      <c r="C6">
        <v>0</v>
      </c>
      <c r="D6">
        <v>0</v>
      </c>
      <c r="E6" s="147">
        <v>241</v>
      </c>
      <c r="F6">
        <v>0</v>
      </c>
      <c r="G6">
        <v>0</v>
      </c>
      <c r="H6">
        <v>0</v>
      </c>
      <c r="I6">
        <v>0</v>
      </c>
      <c r="J6">
        <v>0.1</v>
      </c>
    </row>
    <row r="7" spans="1:10" x14ac:dyDescent="0.3">
      <c r="A7" s="147">
        <v>6800</v>
      </c>
      <c r="B7">
        <v>6800</v>
      </c>
      <c r="C7">
        <v>0</v>
      </c>
      <c r="D7">
        <v>0</v>
      </c>
      <c r="E7" s="147">
        <v>1024</v>
      </c>
      <c r="F7">
        <v>0</v>
      </c>
      <c r="G7">
        <v>0</v>
      </c>
      <c r="H7">
        <v>0</v>
      </c>
      <c r="I7">
        <v>0</v>
      </c>
      <c r="J7">
        <v>0.1</v>
      </c>
    </row>
    <row r="8" spans="1:10" x14ac:dyDescent="0.3">
      <c r="A8" s="147">
        <v>7000</v>
      </c>
      <c r="B8">
        <v>7000</v>
      </c>
      <c r="C8">
        <v>0</v>
      </c>
      <c r="D8">
        <v>0</v>
      </c>
      <c r="E8" s="147">
        <v>958</v>
      </c>
      <c r="F8">
        <v>0</v>
      </c>
      <c r="G8">
        <v>0</v>
      </c>
      <c r="H8">
        <v>0</v>
      </c>
      <c r="I8">
        <v>0</v>
      </c>
      <c r="J8">
        <v>0.1</v>
      </c>
    </row>
    <row r="9" spans="1:10" x14ac:dyDescent="0.3">
      <c r="A9" s="147">
        <v>7200</v>
      </c>
      <c r="B9">
        <v>7200</v>
      </c>
      <c r="C9">
        <v>0</v>
      </c>
      <c r="D9">
        <v>0</v>
      </c>
      <c r="E9" s="147">
        <v>242</v>
      </c>
      <c r="F9">
        <v>0</v>
      </c>
      <c r="G9">
        <v>0</v>
      </c>
      <c r="H9">
        <v>0</v>
      </c>
      <c r="I9">
        <v>0</v>
      </c>
      <c r="J9">
        <v>0.1</v>
      </c>
    </row>
    <row r="10" spans="1:10" x14ac:dyDescent="0.3">
      <c r="A10" s="147">
        <v>7400</v>
      </c>
      <c r="B10">
        <v>7400</v>
      </c>
      <c r="C10">
        <v>0</v>
      </c>
      <c r="D10">
        <v>0</v>
      </c>
      <c r="E10" s="147">
        <v>305</v>
      </c>
      <c r="F10">
        <v>0</v>
      </c>
      <c r="G10">
        <v>0</v>
      </c>
      <c r="H10">
        <v>0</v>
      </c>
      <c r="I10">
        <v>0</v>
      </c>
      <c r="J10">
        <v>0.1</v>
      </c>
    </row>
    <row r="11" spans="1:10" x14ac:dyDescent="0.3">
      <c r="A11" s="147">
        <v>7600</v>
      </c>
      <c r="B11">
        <v>7600</v>
      </c>
      <c r="C11">
        <v>0</v>
      </c>
      <c r="D11">
        <v>0</v>
      </c>
      <c r="E11" s="147">
        <v>738</v>
      </c>
      <c r="F11">
        <v>0</v>
      </c>
      <c r="G11">
        <v>0</v>
      </c>
      <c r="H11">
        <v>0</v>
      </c>
      <c r="I11">
        <v>0</v>
      </c>
      <c r="J11">
        <v>0.1</v>
      </c>
    </row>
    <row r="12" spans="1:10" x14ac:dyDescent="0.3">
      <c r="A12" s="147">
        <v>7800</v>
      </c>
      <c r="B12">
        <v>7800</v>
      </c>
      <c r="C12">
        <v>0</v>
      </c>
      <c r="D12">
        <v>0</v>
      </c>
      <c r="E12" s="147">
        <v>430</v>
      </c>
      <c r="F12">
        <v>0</v>
      </c>
      <c r="G12">
        <v>0</v>
      </c>
      <c r="H12">
        <v>0</v>
      </c>
      <c r="I12">
        <v>0</v>
      </c>
      <c r="J12">
        <v>0.1</v>
      </c>
    </row>
    <row r="13" spans="1:10" x14ac:dyDescent="0.3">
      <c r="A13" s="147">
        <v>8000</v>
      </c>
      <c r="B13">
        <v>8000</v>
      </c>
      <c r="C13">
        <v>0</v>
      </c>
      <c r="D13">
        <v>0</v>
      </c>
      <c r="E13" s="147">
        <v>1108</v>
      </c>
      <c r="F13">
        <v>0</v>
      </c>
      <c r="G13">
        <v>0</v>
      </c>
      <c r="H13">
        <v>0</v>
      </c>
      <c r="I13">
        <v>0</v>
      </c>
      <c r="J13">
        <v>0.2</v>
      </c>
    </row>
    <row r="14" spans="1:10" x14ac:dyDescent="0.3">
      <c r="A14" s="147">
        <v>8200</v>
      </c>
      <c r="B14">
        <v>8200</v>
      </c>
      <c r="C14">
        <v>0</v>
      </c>
      <c r="D14">
        <v>0</v>
      </c>
      <c r="E14" s="147">
        <v>873</v>
      </c>
      <c r="F14">
        <v>0</v>
      </c>
      <c r="G14">
        <v>0</v>
      </c>
      <c r="H14">
        <v>0</v>
      </c>
      <c r="I14">
        <v>0</v>
      </c>
      <c r="J14">
        <v>0.2</v>
      </c>
    </row>
    <row r="15" spans="1:10" x14ac:dyDescent="0.3">
      <c r="A15" s="147">
        <v>8400</v>
      </c>
      <c r="B15">
        <v>8400</v>
      </c>
      <c r="C15">
        <v>0</v>
      </c>
      <c r="D15">
        <v>0</v>
      </c>
      <c r="E15" s="147">
        <v>108</v>
      </c>
      <c r="F15">
        <v>0</v>
      </c>
      <c r="G15">
        <v>0</v>
      </c>
      <c r="H15">
        <v>0</v>
      </c>
      <c r="I15">
        <v>0</v>
      </c>
      <c r="J15">
        <v>0.2</v>
      </c>
    </row>
    <row r="16" spans="1:10" x14ac:dyDescent="0.3">
      <c r="A16" s="147">
        <v>8600</v>
      </c>
      <c r="B16">
        <v>8600</v>
      </c>
      <c r="C16">
        <v>0</v>
      </c>
      <c r="D16">
        <v>0</v>
      </c>
      <c r="E16" s="147">
        <v>596</v>
      </c>
      <c r="F16">
        <v>0</v>
      </c>
      <c r="G16">
        <v>0</v>
      </c>
      <c r="H16">
        <v>0</v>
      </c>
      <c r="I16">
        <v>0</v>
      </c>
      <c r="J16">
        <v>0.2</v>
      </c>
    </row>
    <row r="17" spans="1:10" x14ac:dyDescent="0.3">
      <c r="A17" s="147">
        <v>8800</v>
      </c>
      <c r="B17">
        <v>8800</v>
      </c>
      <c r="C17">
        <v>0</v>
      </c>
      <c r="D17">
        <v>0</v>
      </c>
      <c r="E17" s="147">
        <v>247</v>
      </c>
      <c r="F17">
        <v>0</v>
      </c>
      <c r="G17">
        <v>0</v>
      </c>
      <c r="H17">
        <v>0</v>
      </c>
      <c r="I17">
        <v>0</v>
      </c>
      <c r="J17">
        <v>0.2</v>
      </c>
    </row>
    <row r="18" spans="1:10" x14ac:dyDescent="0.3">
      <c r="A18" s="147">
        <v>9000</v>
      </c>
      <c r="B18">
        <v>9000</v>
      </c>
      <c r="C18">
        <v>0</v>
      </c>
      <c r="D18">
        <v>0</v>
      </c>
      <c r="E18" s="147">
        <v>1944</v>
      </c>
      <c r="F18">
        <v>0</v>
      </c>
      <c r="G18">
        <v>0</v>
      </c>
      <c r="H18">
        <v>0</v>
      </c>
      <c r="I18">
        <v>0</v>
      </c>
      <c r="J18">
        <v>0.2</v>
      </c>
    </row>
    <row r="19" spans="1:10" x14ac:dyDescent="0.3">
      <c r="A19" s="147">
        <v>9200</v>
      </c>
      <c r="B19">
        <v>9200</v>
      </c>
      <c r="C19">
        <v>0</v>
      </c>
      <c r="D19">
        <v>0</v>
      </c>
      <c r="E19" s="147">
        <v>274</v>
      </c>
      <c r="F19">
        <v>0</v>
      </c>
      <c r="G19">
        <v>0</v>
      </c>
      <c r="H19">
        <v>0</v>
      </c>
      <c r="I19">
        <v>0</v>
      </c>
      <c r="J19">
        <v>0.3</v>
      </c>
    </row>
    <row r="20" spans="1:10" x14ac:dyDescent="0.3">
      <c r="A20" s="147">
        <v>9400</v>
      </c>
      <c r="B20">
        <v>9400</v>
      </c>
      <c r="C20">
        <v>0</v>
      </c>
      <c r="D20">
        <v>0</v>
      </c>
      <c r="E20" s="147">
        <v>414</v>
      </c>
      <c r="F20">
        <v>0</v>
      </c>
      <c r="G20">
        <v>0</v>
      </c>
      <c r="H20">
        <v>0</v>
      </c>
      <c r="I20">
        <v>0</v>
      </c>
      <c r="J20">
        <v>0.3</v>
      </c>
    </row>
    <row r="21" spans="1:10" x14ac:dyDescent="0.3">
      <c r="A21" s="147">
        <v>9600</v>
      </c>
      <c r="B21">
        <v>9600</v>
      </c>
      <c r="C21">
        <v>0</v>
      </c>
      <c r="D21">
        <v>0</v>
      </c>
      <c r="E21" s="147">
        <v>7814</v>
      </c>
      <c r="F21">
        <v>0</v>
      </c>
      <c r="G21">
        <v>0</v>
      </c>
      <c r="H21">
        <v>0</v>
      </c>
      <c r="I21">
        <v>0</v>
      </c>
      <c r="J21">
        <v>0.3</v>
      </c>
    </row>
    <row r="22" spans="1:10" x14ac:dyDescent="0.3">
      <c r="A22" s="147">
        <v>9800</v>
      </c>
      <c r="B22">
        <v>9800</v>
      </c>
      <c r="C22">
        <v>0</v>
      </c>
      <c r="D22">
        <v>0</v>
      </c>
      <c r="E22" s="147">
        <v>284</v>
      </c>
      <c r="F22">
        <v>0</v>
      </c>
      <c r="G22">
        <v>0</v>
      </c>
      <c r="H22">
        <v>0</v>
      </c>
      <c r="I22">
        <v>0</v>
      </c>
      <c r="J22">
        <v>0.3</v>
      </c>
    </row>
    <row r="23" spans="1:10" x14ac:dyDescent="0.3">
      <c r="A23" s="147">
        <v>10000</v>
      </c>
      <c r="B23">
        <v>10000</v>
      </c>
      <c r="C23">
        <v>0</v>
      </c>
      <c r="D23">
        <v>0</v>
      </c>
      <c r="E23" s="147">
        <v>3161</v>
      </c>
      <c r="F23">
        <v>0</v>
      </c>
      <c r="G23">
        <v>0</v>
      </c>
      <c r="H23">
        <v>0</v>
      </c>
      <c r="I23">
        <v>0</v>
      </c>
      <c r="J23">
        <v>0.4</v>
      </c>
    </row>
    <row r="24" spans="1:10" x14ac:dyDescent="0.3">
      <c r="A24" s="147">
        <v>10200</v>
      </c>
      <c r="B24">
        <v>10200</v>
      </c>
      <c r="C24">
        <v>0</v>
      </c>
      <c r="D24">
        <v>0</v>
      </c>
      <c r="E24" s="147">
        <v>355</v>
      </c>
      <c r="F24">
        <v>0</v>
      </c>
      <c r="G24">
        <v>0</v>
      </c>
      <c r="H24">
        <v>0</v>
      </c>
      <c r="I24">
        <v>0</v>
      </c>
      <c r="J24">
        <v>0.4</v>
      </c>
    </row>
    <row r="25" spans="1:10" x14ac:dyDescent="0.3">
      <c r="A25" s="147">
        <v>10400</v>
      </c>
      <c r="B25">
        <v>10400</v>
      </c>
      <c r="C25">
        <v>0</v>
      </c>
      <c r="D25">
        <v>0</v>
      </c>
      <c r="E25" s="147">
        <v>470</v>
      </c>
      <c r="F25">
        <v>0</v>
      </c>
      <c r="G25">
        <v>0</v>
      </c>
      <c r="H25">
        <v>0</v>
      </c>
      <c r="I25">
        <v>0</v>
      </c>
      <c r="J25">
        <v>0.4</v>
      </c>
    </row>
    <row r="26" spans="1:10" x14ac:dyDescent="0.3">
      <c r="A26" s="147">
        <v>10600</v>
      </c>
      <c r="B26">
        <v>10600</v>
      </c>
      <c r="C26">
        <v>0</v>
      </c>
      <c r="D26">
        <v>0</v>
      </c>
      <c r="E26" s="147">
        <v>1530</v>
      </c>
      <c r="F26">
        <v>0</v>
      </c>
      <c r="G26">
        <v>0</v>
      </c>
      <c r="H26">
        <v>0</v>
      </c>
      <c r="I26">
        <v>0</v>
      </c>
      <c r="J26">
        <v>0.5</v>
      </c>
    </row>
    <row r="27" spans="1:10" x14ac:dyDescent="0.3">
      <c r="A27" s="147">
        <v>10800</v>
      </c>
      <c r="B27">
        <v>10800</v>
      </c>
      <c r="C27">
        <v>0</v>
      </c>
      <c r="D27">
        <v>0</v>
      </c>
      <c r="E27" s="147">
        <v>779</v>
      </c>
      <c r="F27">
        <v>0</v>
      </c>
      <c r="G27">
        <v>0</v>
      </c>
      <c r="H27">
        <v>0</v>
      </c>
      <c r="I27">
        <v>0</v>
      </c>
      <c r="J27">
        <v>0.6</v>
      </c>
    </row>
    <row r="28" spans="1:10" x14ac:dyDescent="0.3">
      <c r="A28" s="147">
        <v>11000</v>
      </c>
      <c r="B28">
        <v>11000</v>
      </c>
      <c r="C28">
        <v>0</v>
      </c>
      <c r="D28">
        <v>0</v>
      </c>
      <c r="E28" s="147">
        <v>14985</v>
      </c>
      <c r="F28">
        <v>0</v>
      </c>
      <c r="G28">
        <v>0</v>
      </c>
      <c r="H28">
        <v>0</v>
      </c>
      <c r="I28">
        <v>0</v>
      </c>
      <c r="J28">
        <v>0.6</v>
      </c>
    </row>
    <row r="29" spans="1:10" x14ac:dyDescent="0.3">
      <c r="A29" s="147">
        <v>11100</v>
      </c>
      <c r="B29">
        <v>11100</v>
      </c>
      <c r="C29">
        <v>0</v>
      </c>
      <c r="D29">
        <v>0</v>
      </c>
      <c r="E29" s="147">
        <v>483</v>
      </c>
      <c r="F29">
        <v>0</v>
      </c>
      <c r="G29">
        <v>0</v>
      </c>
      <c r="H29">
        <v>0</v>
      </c>
      <c r="I29">
        <v>0</v>
      </c>
      <c r="J29">
        <v>0.7</v>
      </c>
    </row>
    <row r="30" spans="1:10" x14ac:dyDescent="0.3">
      <c r="A30" s="147">
        <v>11200</v>
      </c>
      <c r="B30">
        <v>11200</v>
      </c>
      <c r="C30">
        <v>0</v>
      </c>
      <c r="D30">
        <v>0</v>
      </c>
      <c r="E30" s="147">
        <v>216</v>
      </c>
      <c r="F30">
        <v>0</v>
      </c>
      <c r="G30">
        <v>0</v>
      </c>
      <c r="H30">
        <v>0</v>
      </c>
      <c r="I30">
        <v>0</v>
      </c>
      <c r="J30">
        <v>0.7</v>
      </c>
    </row>
    <row r="31" spans="1:10" x14ac:dyDescent="0.3">
      <c r="A31" s="147">
        <v>11300</v>
      </c>
      <c r="B31">
        <v>11300</v>
      </c>
      <c r="C31">
        <v>0</v>
      </c>
      <c r="D31">
        <v>0</v>
      </c>
      <c r="E31" s="147">
        <v>263</v>
      </c>
      <c r="F31">
        <v>0</v>
      </c>
      <c r="G31">
        <v>0</v>
      </c>
      <c r="H31">
        <v>0</v>
      </c>
      <c r="I31">
        <v>0</v>
      </c>
      <c r="J31">
        <v>0.8</v>
      </c>
    </row>
    <row r="32" spans="1:10" x14ac:dyDescent="0.3">
      <c r="A32" s="147">
        <v>11400</v>
      </c>
      <c r="B32">
        <v>11400</v>
      </c>
      <c r="C32">
        <v>0</v>
      </c>
      <c r="D32">
        <v>0</v>
      </c>
      <c r="E32" s="147">
        <v>1950</v>
      </c>
      <c r="F32">
        <v>0</v>
      </c>
      <c r="G32">
        <v>0</v>
      </c>
      <c r="H32">
        <v>0</v>
      </c>
      <c r="I32">
        <v>0</v>
      </c>
      <c r="J32">
        <v>0.9</v>
      </c>
    </row>
    <row r="33" spans="1:10" x14ac:dyDescent="0.3">
      <c r="A33" s="147">
        <v>11500</v>
      </c>
      <c r="B33">
        <v>11500</v>
      </c>
      <c r="C33">
        <v>0</v>
      </c>
      <c r="D33">
        <v>0</v>
      </c>
      <c r="E33" s="147">
        <v>908</v>
      </c>
      <c r="F33">
        <v>0</v>
      </c>
      <c r="G33">
        <v>0</v>
      </c>
      <c r="H33">
        <v>0</v>
      </c>
      <c r="I33">
        <v>0</v>
      </c>
      <c r="J33">
        <v>0.9</v>
      </c>
    </row>
    <row r="34" spans="1:10" x14ac:dyDescent="0.3">
      <c r="A34" s="147">
        <v>11600</v>
      </c>
      <c r="B34">
        <v>11600</v>
      </c>
      <c r="C34">
        <v>0</v>
      </c>
      <c r="D34">
        <v>0</v>
      </c>
      <c r="E34" s="147">
        <v>578</v>
      </c>
      <c r="F34">
        <v>0</v>
      </c>
      <c r="G34">
        <v>0</v>
      </c>
      <c r="H34">
        <v>0</v>
      </c>
      <c r="I34">
        <v>0</v>
      </c>
      <c r="J34">
        <v>1</v>
      </c>
    </row>
    <row r="35" spans="1:10" x14ac:dyDescent="0.3">
      <c r="A35" s="147">
        <v>11700</v>
      </c>
      <c r="B35">
        <v>11700</v>
      </c>
      <c r="C35">
        <v>0</v>
      </c>
      <c r="D35">
        <v>0</v>
      </c>
      <c r="E35" s="147">
        <v>296</v>
      </c>
      <c r="F35">
        <v>0</v>
      </c>
      <c r="G35">
        <v>0</v>
      </c>
      <c r="H35">
        <v>0</v>
      </c>
      <c r="I35">
        <v>0</v>
      </c>
      <c r="J35">
        <v>1.1000000000000001</v>
      </c>
    </row>
    <row r="36" spans="1:10" x14ac:dyDescent="0.3">
      <c r="A36" s="147">
        <v>11800</v>
      </c>
      <c r="B36">
        <v>11800</v>
      </c>
      <c r="C36">
        <v>0</v>
      </c>
      <c r="D36">
        <v>0</v>
      </c>
      <c r="E36" s="147">
        <v>633</v>
      </c>
      <c r="F36">
        <v>0</v>
      </c>
      <c r="G36">
        <v>0</v>
      </c>
      <c r="H36">
        <v>0</v>
      </c>
      <c r="I36">
        <v>0</v>
      </c>
      <c r="J36">
        <v>1.2</v>
      </c>
    </row>
    <row r="37" spans="1:10" x14ac:dyDescent="0.3">
      <c r="A37" s="147">
        <v>11900</v>
      </c>
      <c r="B37">
        <v>11900</v>
      </c>
      <c r="C37">
        <v>0</v>
      </c>
      <c r="D37">
        <v>0</v>
      </c>
      <c r="E37" s="147">
        <v>546</v>
      </c>
      <c r="F37">
        <v>0</v>
      </c>
      <c r="G37">
        <v>0</v>
      </c>
      <c r="H37">
        <v>0</v>
      </c>
      <c r="I37">
        <v>0</v>
      </c>
      <c r="J37">
        <v>1.4</v>
      </c>
    </row>
    <row r="38" spans="1:10" x14ac:dyDescent="0.3">
      <c r="A38" s="147">
        <v>12000</v>
      </c>
      <c r="B38">
        <v>12000</v>
      </c>
      <c r="C38">
        <v>0</v>
      </c>
      <c r="D38">
        <v>105</v>
      </c>
      <c r="E38" s="147">
        <v>9045</v>
      </c>
      <c r="F38">
        <v>1.9</v>
      </c>
      <c r="G38">
        <v>1.9</v>
      </c>
      <c r="H38">
        <v>1.6</v>
      </c>
      <c r="I38">
        <v>1.6</v>
      </c>
      <c r="J38">
        <v>1.5</v>
      </c>
    </row>
    <row r="39" spans="1:10" x14ac:dyDescent="0.3">
      <c r="A39" s="147">
        <v>12100</v>
      </c>
      <c r="B39">
        <v>12100</v>
      </c>
      <c r="C39">
        <v>0</v>
      </c>
      <c r="D39">
        <v>36</v>
      </c>
      <c r="E39" s="147">
        <v>853</v>
      </c>
      <c r="F39">
        <v>1.8</v>
      </c>
      <c r="G39">
        <v>1.9</v>
      </c>
      <c r="H39">
        <v>1.8</v>
      </c>
      <c r="I39">
        <v>1.9</v>
      </c>
      <c r="J39">
        <v>1.7</v>
      </c>
    </row>
    <row r="40" spans="1:10" x14ac:dyDescent="0.3">
      <c r="A40" s="147">
        <v>12200</v>
      </c>
      <c r="B40">
        <v>12200</v>
      </c>
      <c r="C40">
        <v>0</v>
      </c>
      <c r="D40">
        <v>27</v>
      </c>
      <c r="E40" s="147">
        <v>911</v>
      </c>
      <c r="F40">
        <v>2</v>
      </c>
      <c r="G40">
        <v>2</v>
      </c>
      <c r="H40">
        <v>2</v>
      </c>
      <c r="I40">
        <v>2</v>
      </c>
      <c r="J40">
        <v>1.8</v>
      </c>
    </row>
    <row r="41" spans="1:10" x14ac:dyDescent="0.3">
      <c r="A41" s="147">
        <v>12300</v>
      </c>
      <c r="B41">
        <v>12300</v>
      </c>
      <c r="C41">
        <v>0</v>
      </c>
      <c r="D41">
        <v>0</v>
      </c>
      <c r="E41" s="147">
        <v>807</v>
      </c>
      <c r="F41">
        <v>0</v>
      </c>
      <c r="G41">
        <v>0</v>
      </c>
      <c r="H41">
        <v>0</v>
      </c>
      <c r="I41">
        <v>0</v>
      </c>
      <c r="J41">
        <v>2</v>
      </c>
    </row>
    <row r="42" spans="1:10" x14ac:dyDescent="0.3">
      <c r="A42" s="147">
        <v>12400</v>
      </c>
      <c r="B42">
        <v>12400</v>
      </c>
      <c r="C42">
        <v>0</v>
      </c>
      <c r="D42">
        <v>0</v>
      </c>
      <c r="E42" s="147">
        <v>1400</v>
      </c>
      <c r="F42">
        <v>0</v>
      </c>
      <c r="G42">
        <v>0</v>
      </c>
      <c r="H42">
        <v>0</v>
      </c>
      <c r="I42">
        <v>0</v>
      </c>
      <c r="J42">
        <v>2.2999999999999998</v>
      </c>
    </row>
    <row r="43" spans="1:10" x14ac:dyDescent="0.3">
      <c r="A43" s="147">
        <v>12500</v>
      </c>
      <c r="B43">
        <v>12500</v>
      </c>
      <c r="C43">
        <v>0</v>
      </c>
      <c r="D43">
        <v>55</v>
      </c>
      <c r="E43" s="147">
        <v>1553</v>
      </c>
      <c r="F43">
        <v>2.5</v>
      </c>
      <c r="G43">
        <v>2.5</v>
      </c>
      <c r="H43">
        <v>2.5</v>
      </c>
      <c r="I43">
        <v>2.5</v>
      </c>
      <c r="J43">
        <v>2.5</v>
      </c>
    </row>
    <row r="44" spans="1:10" x14ac:dyDescent="0.3">
      <c r="A44" s="147">
        <v>12600</v>
      </c>
      <c r="B44">
        <v>12600</v>
      </c>
      <c r="C44">
        <v>0</v>
      </c>
      <c r="D44">
        <v>0</v>
      </c>
      <c r="E44" s="147">
        <v>963</v>
      </c>
      <c r="F44">
        <v>0</v>
      </c>
      <c r="G44">
        <v>0</v>
      </c>
      <c r="H44">
        <v>0</v>
      </c>
      <c r="I44">
        <v>0</v>
      </c>
      <c r="J44">
        <v>2.8</v>
      </c>
    </row>
    <row r="45" spans="1:10" x14ac:dyDescent="0.3">
      <c r="A45" s="147">
        <v>12700</v>
      </c>
      <c r="B45">
        <v>12700</v>
      </c>
      <c r="C45">
        <v>0</v>
      </c>
      <c r="D45">
        <v>0</v>
      </c>
      <c r="E45" s="147">
        <v>3362</v>
      </c>
      <c r="F45">
        <v>0</v>
      </c>
      <c r="G45">
        <v>0</v>
      </c>
      <c r="H45">
        <v>0</v>
      </c>
      <c r="I45">
        <v>0</v>
      </c>
      <c r="J45">
        <v>3.1</v>
      </c>
    </row>
    <row r="46" spans="1:10" x14ac:dyDescent="0.3">
      <c r="A46" s="147">
        <v>12800</v>
      </c>
      <c r="B46">
        <v>12800</v>
      </c>
      <c r="C46">
        <v>0</v>
      </c>
      <c r="D46">
        <v>8</v>
      </c>
      <c r="E46" s="147">
        <v>453</v>
      </c>
      <c r="F46">
        <v>3</v>
      </c>
      <c r="G46">
        <v>3</v>
      </c>
      <c r="H46">
        <v>3</v>
      </c>
      <c r="I46">
        <v>3</v>
      </c>
      <c r="J46">
        <v>3.4</v>
      </c>
    </row>
    <row r="47" spans="1:10" x14ac:dyDescent="0.3">
      <c r="A47" s="147">
        <v>12900</v>
      </c>
      <c r="B47">
        <v>12900</v>
      </c>
      <c r="C47">
        <v>0</v>
      </c>
      <c r="D47">
        <v>5</v>
      </c>
      <c r="E47" s="147">
        <v>615</v>
      </c>
      <c r="F47">
        <v>3.1</v>
      </c>
      <c r="G47">
        <v>3.1</v>
      </c>
      <c r="H47">
        <v>3</v>
      </c>
      <c r="I47">
        <v>3</v>
      </c>
      <c r="J47">
        <v>3.8</v>
      </c>
    </row>
    <row r="48" spans="1:10" x14ac:dyDescent="0.3">
      <c r="A48" s="147">
        <v>13000</v>
      </c>
      <c r="B48">
        <v>13000</v>
      </c>
      <c r="C48">
        <v>0</v>
      </c>
      <c r="D48">
        <v>94</v>
      </c>
      <c r="E48" s="147">
        <v>9070</v>
      </c>
      <c r="F48">
        <v>4</v>
      </c>
      <c r="G48">
        <v>4.5</v>
      </c>
      <c r="H48">
        <v>3.8</v>
      </c>
      <c r="I48">
        <v>4.5</v>
      </c>
      <c r="J48">
        <v>4.2</v>
      </c>
    </row>
    <row r="49" spans="1:10" x14ac:dyDescent="0.3">
      <c r="A49" s="147">
        <v>13100</v>
      </c>
      <c r="B49">
        <v>13100</v>
      </c>
      <c r="C49">
        <v>0</v>
      </c>
      <c r="D49">
        <v>0</v>
      </c>
      <c r="E49" s="147">
        <v>632</v>
      </c>
      <c r="F49">
        <v>0</v>
      </c>
      <c r="G49">
        <v>0</v>
      </c>
      <c r="H49">
        <v>0</v>
      </c>
      <c r="I49">
        <v>0</v>
      </c>
      <c r="J49">
        <v>4.5999999999999996</v>
      </c>
    </row>
    <row r="50" spans="1:10" x14ac:dyDescent="0.3">
      <c r="A50" s="147">
        <v>13200</v>
      </c>
      <c r="B50">
        <v>13200</v>
      </c>
      <c r="C50">
        <v>0</v>
      </c>
      <c r="D50">
        <v>3</v>
      </c>
      <c r="E50" s="147">
        <v>5162</v>
      </c>
      <c r="F50">
        <v>4.2</v>
      </c>
      <c r="G50">
        <v>5.4</v>
      </c>
      <c r="H50">
        <v>4.2</v>
      </c>
      <c r="I50">
        <v>5.4</v>
      </c>
      <c r="J50">
        <v>5.0999999999999996</v>
      </c>
    </row>
    <row r="51" spans="1:10" x14ac:dyDescent="0.3">
      <c r="A51" s="147">
        <v>13300</v>
      </c>
      <c r="B51">
        <v>13300</v>
      </c>
      <c r="C51">
        <v>0</v>
      </c>
      <c r="D51">
        <v>0</v>
      </c>
      <c r="E51" s="147">
        <v>1691</v>
      </c>
      <c r="F51">
        <v>0</v>
      </c>
      <c r="G51">
        <v>0</v>
      </c>
      <c r="H51">
        <v>0</v>
      </c>
      <c r="I51">
        <v>0</v>
      </c>
      <c r="J51">
        <v>5.6</v>
      </c>
    </row>
    <row r="52" spans="1:10" x14ac:dyDescent="0.3">
      <c r="A52" s="147">
        <v>13400</v>
      </c>
      <c r="B52">
        <v>13400</v>
      </c>
      <c r="C52">
        <v>0</v>
      </c>
      <c r="D52">
        <v>7</v>
      </c>
      <c r="E52" s="147">
        <v>1848</v>
      </c>
      <c r="F52">
        <v>5</v>
      </c>
      <c r="G52">
        <v>6</v>
      </c>
      <c r="H52">
        <v>5</v>
      </c>
      <c r="I52">
        <v>6</v>
      </c>
      <c r="J52">
        <v>6.2</v>
      </c>
    </row>
    <row r="53" spans="1:10" x14ac:dyDescent="0.3">
      <c r="A53" s="147">
        <v>13500</v>
      </c>
      <c r="B53">
        <v>13500</v>
      </c>
      <c r="C53">
        <v>0</v>
      </c>
      <c r="D53">
        <v>1</v>
      </c>
      <c r="E53" s="147">
        <v>11862</v>
      </c>
      <c r="F53">
        <v>6.3</v>
      </c>
      <c r="G53">
        <v>6.3</v>
      </c>
      <c r="H53">
        <v>6.3</v>
      </c>
      <c r="I53">
        <v>6.3</v>
      </c>
      <c r="J53">
        <v>6.8</v>
      </c>
    </row>
    <row r="54" spans="1:10" x14ac:dyDescent="0.3">
      <c r="A54" s="147">
        <v>13600</v>
      </c>
      <c r="B54">
        <v>13600</v>
      </c>
      <c r="C54">
        <v>0</v>
      </c>
      <c r="D54">
        <v>0</v>
      </c>
      <c r="E54" s="147">
        <v>1991</v>
      </c>
      <c r="F54">
        <v>0</v>
      </c>
      <c r="G54">
        <v>0</v>
      </c>
      <c r="H54">
        <v>0</v>
      </c>
      <c r="I54">
        <v>0</v>
      </c>
      <c r="J54">
        <v>7.6</v>
      </c>
    </row>
    <row r="55" spans="1:10" x14ac:dyDescent="0.3">
      <c r="A55" s="147">
        <v>13700</v>
      </c>
      <c r="B55">
        <v>13700</v>
      </c>
      <c r="C55">
        <v>0</v>
      </c>
      <c r="D55">
        <v>3</v>
      </c>
      <c r="E55" s="147">
        <v>3525</v>
      </c>
      <c r="F55">
        <v>8.1999999999999993</v>
      </c>
      <c r="G55">
        <v>9</v>
      </c>
      <c r="H55">
        <v>8.1999999999999993</v>
      </c>
      <c r="I55">
        <v>9</v>
      </c>
      <c r="J55">
        <v>8.5</v>
      </c>
    </row>
    <row r="56" spans="1:10" x14ac:dyDescent="0.3">
      <c r="A56" s="147">
        <v>13800</v>
      </c>
      <c r="B56">
        <v>13800</v>
      </c>
      <c r="C56">
        <v>0</v>
      </c>
      <c r="D56">
        <v>0</v>
      </c>
      <c r="E56" s="147">
        <v>5884</v>
      </c>
      <c r="F56">
        <v>0</v>
      </c>
      <c r="G56">
        <v>0</v>
      </c>
      <c r="H56">
        <v>0</v>
      </c>
      <c r="I56">
        <v>0</v>
      </c>
      <c r="J56">
        <v>9.5</v>
      </c>
    </row>
    <row r="57" spans="1:10" x14ac:dyDescent="0.3">
      <c r="A57" s="147">
        <v>13900</v>
      </c>
      <c r="B57">
        <v>13900</v>
      </c>
      <c r="C57">
        <v>0</v>
      </c>
      <c r="D57">
        <v>0</v>
      </c>
      <c r="E57" s="147">
        <v>1544</v>
      </c>
      <c r="F57">
        <v>0</v>
      </c>
      <c r="G57">
        <v>0</v>
      </c>
      <c r="H57">
        <v>0</v>
      </c>
      <c r="I57">
        <v>0</v>
      </c>
      <c r="J57">
        <v>10.7</v>
      </c>
    </row>
    <row r="58" spans="1:10" x14ac:dyDescent="0.3">
      <c r="A58" s="147">
        <v>14000</v>
      </c>
      <c r="B58">
        <v>14000</v>
      </c>
      <c r="C58">
        <v>0</v>
      </c>
      <c r="D58">
        <v>256</v>
      </c>
      <c r="E58" s="147">
        <v>31797</v>
      </c>
      <c r="F58">
        <v>11</v>
      </c>
      <c r="G58">
        <v>12.5</v>
      </c>
      <c r="H58">
        <v>9.8000000000000007</v>
      </c>
      <c r="I58">
        <v>12.1</v>
      </c>
      <c r="J58">
        <v>12.1</v>
      </c>
    </row>
    <row r="59" spans="1:10" x14ac:dyDescent="0.3">
      <c r="A59" s="147">
        <v>14100</v>
      </c>
      <c r="B59">
        <v>14100</v>
      </c>
      <c r="C59">
        <v>0</v>
      </c>
      <c r="D59">
        <v>0</v>
      </c>
      <c r="E59" s="147">
        <v>1643</v>
      </c>
      <c r="F59">
        <v>0</v>
      </c>
      <c r="G59">
        <v>0</v>
      </c>
      <c r="H59">
        <v>0</v>
      </c>
      <c r="I59">
        <v>0</v>
      </c>
      <c r="J59">
        <v>13.8</v>
      </c>
    </row>
    <row r="60" spans="1:10" x14ac:dyDescent="0.3">
      <c r="A60" s="147">
        <v>14200</v>
      </c>
      <c r="B60">
        <v>14200</v>
      </c>
      <c r="C60">
        <v>0</v>
      </c>
      <c r="D60">
        <v>8</v>
      </c>
      <c r="E60" s="147">
        <v>4555</v>
      </c>
      <c r="F60">
        <v>13</v>
      </c>
      <c r="G60">
        <v>13.1</v>
      </c>
      <c r="H60">
        <v>12.5</v>
      </c>
      <c r="I60">
        <v>12.5</v>
      </c>
      <c r="J60">
        <v>15.9</v>
      </c>
    </row>
    <row r="61" spans="1:10" x14ac:dyDescent="0.3">
      <c r="A61" s="147">
        <v>14300</v>
      </c>
      <c r="B61">
        <v>14300</v>
      </c>
      <c r="C61">
        <v>0</v>
      </c>
      <c r="D61">
        <v>5</v>
      </c>
      <c r="E61" s="147">
        <v>9354</v>
      </c>
      <c r="F61">
        <v>14</v>
      </c>
      <c r="G61">
        <v>19.5</v>
      </c>
      <c r="H61">
        <v>14</v>
      </c>
      <c r="I61">
        <v>19.5</v>
      </c>
      <c r="J61">
        <v>18.399999999999999</v>
      </c>
    </row>
    <row r="62" spans="1:10" x14ac:dyDescent="0.3">
      <c r="A62" s="147">
        <v>14350</v>
      </c>
      <c r="B62">
        <v>14350</v>
      </c>
      <c r="C62">
        <v>0</v>
      </c>
      <c r="D62">
        <v>0</v>
      </c>
      <c r="E62" s="147">
        <v>730</v>
      </c>
      <c r="F62">
        <v>0</v>
      </c>
      <c r="G62">
        <v>0</v>
      </c>
      <c r="H62">
        <v>0</v>
      </c>
      <c r="I62">
        <v>0</v>
      </c>
      <c r="J62">
        <v>19.899999999999999</v>
      </c>
    </row>
    <row r="63" spans="1:10" x14ac:dyDescent="0.3">
      <c r="A63" s="147">
        <v>14400</v>
      </c>
      <c r="B63">
        <v>14400</v>
      </c>
      <c r="C63">
        <v>0</v>
      </c>
      <c r="D63">
        <v>201</v>
      </c>
      <c r="E63" s="147">
        <v>2546</v>
      </c>
      <c r="F63">
        <v>16.5</v>
      </c>
      <c r="G63">
        <v>16.5</v>
      </c>
      <c r="H63">
        <v>16.5</v>
      </c>
      <c r="I63">
        <v>16.5</v>
      </c>
      <c r="J63">
        <v>21.6</v>
      </c>
    </row>
    <row r="64" spans="1:10" x14ac:dyDescent="0.3">
      <c r="A64" s="147">
        <v>14450</v>
      </c>
      <c r="B64">
        <v>14450</v>
      </c>
      <c r="C64">
        <v>0</v>
      </c>
      <c r="D64">
        <v>0</v>
      </c>
      <c r="E64" s="147">
        <v>95</v>
      </c>
      <c r="F64">
        <v>0</v>
      </c>
      <c r="G64">
        <v>0</v>
      </c>
      <c r="H64">
        <v>0</v>
      </c>
      <c r="I64">
        <v>0</v>
      </c>
      <c r="J64">
        <v>23.5</v>
      </c>
    </row>
    <row r="65" spans="1:10" x14ac:dyDescent="0.3">
      <c r="A65" s="147">
        <v>14500</v>
      </c>
      <c r="B65">
        <v>14500</v>
      </c>
      <c r="C65">
        <v>0</v>
      </c>
      <c r="D65">
        <v>318</v>
      </c>
      <c r="E65" s="147">
        <v>9193</v>
      </c>
      <c r="F65">
        <v>18</v>
      </c>
      <c r="G65">
        <v>26.5</v>
      </c>
      <c r="H65">
        <v>18</v>
      </c>
      <c r="I65">
        <v>25</v>
      </c>
      <c r="J65">
        <v>25.5</v>
      </c>
    </row>
    <row r="66" spans="1:10" x14ac:dyDescent="0.3">
      <c r="A66" s="147">
        <v>14550</v>
      </c>
      <c r="B66">
        <v>14550</v>
      </c>
      <c r="C66">
        <v>0</v>
      </c>
      <c r="D66">
        <v>3</v>
      </c>
      <c r="E66" s="147">
        <v>149</v>
      </c>
      <c r="F66">
        <v>0</v>
      </c>
      <c r="G66">
        <v>0</v>
      </c>
      <c r="H66">
        <v>0</v>
      </c>
      <c r="I66">
        <v>0</v>
      </c>
      <c r="J66">
        <v>27.8</v>
      </c>
    </row>
    <row r="67" spans="1:10" x14ac:dyDescent="0.3">
      <c r="A67" s="147">
        <v>14600</v>
      </c>
      <c r="B67">
        <v>14600</v>
      </c>
      <c r="C67">
        <v>0</v>
      </c>
      <c r="D67">
        <v>81</v>
      </c>
      <c r="E67" s="147">
        <v>7982</v>
      </c>
      <c r="F67">
        <v>20.9</v>
      </c>
      <c r="G67">
        <v>31</v>
      </c>
      <c r="H67">
        <v>20.9</v>
      </c>
      <c r="I67">
        <v>30</v>
      </c>
      <c r="J67">
        <v>30.3</v>
      </c>
    </row>
    <row r="68" spans="1:10" x14ac:dyDescent="0.3">
      <c r="A68" s="147">
        <v>14650</v>
      </c>
      <c r="B68">
        <v>14650</v>
      </c>
      <c r="C68">
        <v>0</v>
      </c>
      <c r="D68">
        <v>0</v>
      </c>
      <c r="E68" s="147">
        <v>918</v>
      </c>
      <c r="F68">
        <v>0</v>
      </c>
      <c r="G68">
        <v>0</v>
      </c>
      <c r="H68">
        <v>0</v>
      </c>
      <c r="I68">
        <v>0</v>
      </c>
      <c r="J68">
        <v>33.1</v>
      </c>
    </row>
    <row r="69" spans="1:10" x14ac:dyDescent="0.3">
      <c r="A69" s="147">
        <v>14700</v>
      </c>
      <c r="B69">
        <v>14700</v>
      </c>
      <c r="C69">
        <v>0</v>
      </c>
      <c r="D69">
        <v>2</v>
      </c>
      <c r="E69" s="147">
        <v>5073</v>
      </c>
      <c r="F69">
        <v>22.5</v>
      </c>
      <c r="G69">
        <v>22.5</v>
      </c>
      <c r="H69">
        <v>22.5</v>
      </c>
      <c r="I69">
        <v>22.5</v>
      </c>
      <c r="J69">
        <v>36.299999999999997</v>
      </c>
    </row>
    <row r="70" spans="1:10" x14ac:dyDescent="0.3">
      <c r="A70" s="147">
        <v>14750</v>
      </c>
      <c r="B70">
        <v>14750</v>
      </c>
      <c r="C70">
        <v>0</v>
      </c>
      <c r="D70">
        <v>0</v>
      </c>
      <c r="E70" s="147">
        <v>867</v>
      </c>
      <c r="F70">
        <v>0</v>
      </c>
      <c r="G70">
        <v>0</v>
      </c>
      <c r="H70">
        <v>0</v>
      </c>
      <c r="I70">
        <v>0</v>
      </c>
      <c r="J70">
        <v>39.700000000000003</v>
      </c>
    </row>
    <row r="71" spans="1:10" x14ac:dyDescent="0.3">
      <c r="A71" s="147">
        <v>14800</v>
      </c>
      <c r="B71">
        <v>14800</v>
      </c>
      <c r="C71">
        <v>0</v>
      </c>
      <c r="D71">
        <v>232</v>
      </c>
      <c r="E71" s="147">
        <v>5071</v>
      </c>
      <c r="F71">
        <v>28.5</v>
      </c>
      <c r="G71">
        <v>43</v>
      </c>
      <c r="H71">
        <v>28.5</v>
      </c>
      <c r="I71">
        <v>43</v>
      </c>
      <c r="J71">
        <v>43.6</v>
      </c>
    </row>
    <row r="72" spans="1:10" x14ac:dyDescent="0.3">
      <c r="A72" s="147">
        <v>14850</v>
      </c>
      <c r="B72">
        <v>14850</v>
      </c>
      <c r="C72">
        <v>0</v>
      </c>
      <c r="D72">
        <v>23</v>
      </c>
      <c r="E72" s="147">
        <v>1094</v>
      </c>
      <c r="F72">
        <v>30</v>
      </c>
      <c r="G72">
        <v>33</v>
      </c>
      <c r="H72">
        <v>30</v>
      </c>
      <c r="I72">
        <v>33</v>
      </c>
      <c r="J72">
        <v>47.8</v>
      </c>
    </row>
    <row r="73" spans="1:10" x14ac:dyDescent="0.3">
      <c r="A73" s="147">
        <v>14900</v>
      </c>
      <c r="B73">
        <v>14900</v>
      </c>
      <c r="C73">
        <v>0</v>
      </c>
      <c r="D73">
        <v>2712</v>
      </c>
      <c r="E73" s="147">
        <v>4755</v>
      </c>
      <c r="F73">
        <v>34</v>
      </c>
      <c r="G73">
        <v>45</v>
      </c>
      <c r="H73">
        <v>33.5</v>
      </c>
      <c r="I73">
        <v>45</v>
      </c>
      <c r="J73">
        <v>52.6</v>
      </c>
    </row>
    <row r="74" spans="1:10" x14ac:dyDescent="0.3">
      <c r="A74" s="147">
        <v>14950</v>
      </c>
      <c r="B74">
        <v>14950</v>
      </c>
      <c r="C74">
        <v>0</v>
      </c>
      <c r="D74">
        <v>2</v>
      </c>
      <c r="E74" s="147">
        <v>1437</v>
      </c>
      <c r="F74">
        <v>40</v>
      </c>
      <c r="G74">
        <v>60</v>
      </c>
      <c r="H74">
        <v>40</v>
      </c>
      <c r="I74">
        <v>60</v>
      </c>
      <c r="J74">
        <v>57.8</v>
      </c>
    </row>
    <row r="75" spans="1:10" x14ac:dyDescent="0.3">
      <c r="A75" s="147">
        <v>15000</v>
      </c>
      <c r="B75">
        <v>15000</v>
      </c>
      <c r="C75">
        <v>0</v>
      </c>
      <c r="D75">
        <v>1554</v>
      </c>
      <c r="E75" s="147">
        <v>21816</v>
      </c>
      <c r="F75">
        <v>40</v>
      </c>
      <c r="G75">
        <v>65</v>
      </c>
      <c r="H75">
        <v>40</v>
      </c>
      <c r="I75">
        <v>63</v>
      </c>
      <c r="J75">
        <v>63.6</v>
      </c>
    </row>
    <row r="76" spans="1:10" x14ac:dyDescent="0.3">
      <c r="A76" s="147">
        <v>15050</v>
      </c>
      <c r="B76">
        <v>15050</v>
      </c>
      <c r="C76">
        <v>0</v>
      </c>
      <c r="D76">
        <v>19</v>
      </c>
      <c r="E76" s="147">
        <v>707</v>
      </c>
      <c r="F76">
        <v>57.5</v>
      </c>
      <c r="G76">
        <v>67</v>
      </c>
      <c r="H76">
        <v>57.5</v>
      </c>
      <c r="I76">
        <v>67</v>
      </c>
      <c r="J76">
        <v>70</v>
      </c>
    </row>
    <row r="77" spans="1:10" x14ac:dyDescent="0.3">
      <c r="A77" s="147">
        <v>15100</v>
      </c>
      <c r="B77">
        <v>15100</v>
      </c>
      <c r="C77">
        <v>0</v>
      </c>
      <c r="D77">
        <v>357</v>
      </c>
      <c r="E77" s="147">
        <v>14438</v>
      </c>
      <c r="F77">
        <v>48</v>
      </c>
      <c r="G77">
        <v>66</v>
      </c>
      <c r="H77">
        <v>47</v>
      </c>
      <c r="I77">
        <v>66</v>
      </c>
      <c r="J77">
        <v>77.2</v>
      </c>
    </row>
    <row r="78" spans="1:10" x14ac:dyDescent="0.3">
      <c r="A78" s="147">
        <v>15150</v>
      </c>
      <c r="B78">
        <v>15150</v>
      </c>
      <c r="C78">
        <v>0</v>
      </c>
      <c r="D78">
        <v>20</v>
      </c>
      <c r="E78" s="147">
        <v>659</v>
      </c>
      <c r="F78">
        <v>66</v>
      </c>
      <c r="G78">
        <v>69.5</v>
      </c>
      <c r="H78">
        <v>66</v>
      </c>
      <c r="I78">
        <v>69.5</v>
      </c>
      <c r="J78">
        <v>85.1</v>
      </c>
    </row>
    <row r="79" spans="1:10" x14ac:dyDescent="0.3">
      <c r="A79" s="147">
        <v>15200</v>
      </c>
      <c r="B79">
        <v>15200</v>
      </c>
      <c r="C79">
        <v>0</v>
      </c>
      <c r="D79">
        <v>332</v>
      </c>
      <c r="E79" s="147">
        <v>8171</v>
      </c>
      <c r="F79">
        <v>55</v>
      </c>
      <c r="G79">
        <v>96.5</v>
      </c>
      <c r="H79">
        <v>55</v>
      </c>
      <c r="I79">
        <v>96</v>
      </c>
      <c r="J79">
        <v>93.9</v>
      </c>
    </row>
    <row r="80" spans="1:10" x14ac:dyDescent="0.3">
      <c r="A80" s="147">
        <v>15250</v>
      </c>
      <c r="B80">
        <v>15250</v>
      </c>
      <c r="C80">
        <v>0</v>
      </c>
      <c r="D80">
        <v>5</v>
      </c>
      <c r="E80" s="147">
        <v>989</v>
      </c>
      <c r="F80">
        <v>79.5</v>
      </c>
      <c r="G80">
        <v>104.5</v>
      </c>
      <c r="H80">
        <v>73</v>
      </c>
      <c r="I80">
        <v>104.5</v>
      </c>
      <c r="J80">
        <v>103.6</v>
      </c>
    </row>
    <row r="81" spans="1:10" x14ac:dyDescent="0.3">
      <c r="A81" s="147">
        <v>15300</v>
      </c>
      <c r="B81">
        <v>15300</v>
      </c>
      <c r="C81">
        <v>0</v>
      </c>
      <c r="D81">
        <v>7</v>
      </c>
      <c r="E81" s="147">
        <v>6014</v>
      </c>
      <c r="F81">
        <v>66.5</v>
      </c>
      <c r="G81">
        <v>115</v>
      </c>
      <c r="H81">
        <v>66.5</v>
      </c>
      <c r="I81">
        <v>115</v>
      </c>
      <c r="J81">
        <v>114.4</v>
      </c>
    </row>
    <row r="82" spans="1:10" x14ac:dyDescent="0.3">
      <c r="A82" s="147">
        <v>15350</v>
      </c>
      <c r="B82">
        <v>15350</v>
      </c>
      <c r="C82">
        <v>0</v>
      </c>
      <c r="D82">
        <v>124</v>
      </c>
      <c r="E82" s="147">
        <v>1174</v>
      </c>
      <c r="F82">
        <v>87</v>
      </c>
      <c r="G82">
        <v>120</v>
      </c>
      <c r="H82">
        <v>85</v>
      </c>
      <c r="I82">
        <v>120</v>
      </c>
      <c r="J82">
        <v>126.2</v>
      </c>
    </row>
    <row r="83" spans="1:10" x14ac:dyDescent="0.3">
      <c r="A83" s="147">
        <v>15400</v>
      </c>
      <c r="B83">
        <v>15400</v>
      </c>
      <c r="C83">
        <v>0</v>
      </c>
      <c r="D83">
        <v>169</v>
      </c>
      <c r="E83" s="147">
        <v>3973</v>
      </c>
      <c r="F83">
        <v>84</v>
      </c>
      <c r="G83">
        <v>135</v>
      </c>
      <c r="H83">
        <v>81</v>
      </c>
      <c r="I83">
        <v>135</v>
      </c>
      <c r="J83">
        <v>139.30000000000001</v>
      </c>
    </row>
    <row r="84" spans="1:10" x14ac:dyDescent="0.3">
      <c r="A84" s="147">
        <v>15450</v>
      </c>
      <c r="B84">
        <v>15450</v>
      </c>
      <c r="C84">
        <v>0</v>
      </c>
      <c r="D84">
        <v>177</v>
      </c>
      <c r="E84" s="147">
        <v>1918</v>
      </c>
      <c r="F84">
        <v>85</v>
      </c>
      <c r="G84">
        <v>154</v>
      </c>
      <c r="H84">
        <v>85</v>
      </c>
      <c r="I84">
        <v>153</v>
      </c>
      <c r="J84">
        <v>153.6</v>
      </c>
    </row>
    <row r="85" spans="1:10" x14ac:dyDescent="0.3">
      <c r="A85" s="147">
        <v>15500</v>
      </c>
      <c r="B85">
        <v>15500</v>
      </c>
      <c r="C85">
        <v>0</v>
      </c>
      <c r="D85">
        <v>927</v>
      </c>
      <c r="E85" s="147">
        <v>8918</v>
      </c>
      <c r="F85">
        <v>97</v>
      </c>
      <c r="G85">
        <v>170</v>
      </c>
      <c r="H85">
        <v>95</v>
      </c>
      <c r="I85">
        <v>170</v>
      </c>
      <c r="J85">
        <v>169.3</v>
      </c>
    </row>
    <row r="86" spans="1:10" x14ac:dyDescent="0.3">
      <c r="A86" s="147">
        <v>15550</v>
      </c>
      <c r="B86">
        <v>15550</v>
      </c>
      <c r="C86">
        <v>0</v>
      </c>
      <c r="D86">
        <v>45</v>
      </c>
      <c r="E86" s="147">
        <v>1269</v>
      </c>
      <c r="F86">
        <v>139</v>
      </c>
      <c r="G86">
        <v>188.5</v>
      </c>
      <c r="H86">
        <v>135</v>
      </c>
      <c r="I86">
        <v>188.5</v>
      </c>
      <c r="J86">
        <v>186.4</v>
      </c>
    </row>
    <row r="87" spans="1:10" x14ac:dyDescent="0.3">
      <c r="A87" s="147">
        <v>15600</v>
      </c>
      <c r="B87">
        <v>15600</v>
      </c>
      <c r="C87">
        <v>0</v>
      </c>
      <c r="D87">
        <v>200</v>
      </c>
      <c r="E87" s="147">
        <v>9469</v>
      </c>
      <c r="F87">
        <v>127.5</v>
      </c>
      <c r="G87">
        <v>207.5</v>
      </c>
      <c r="H87">
        <v>125.5</v>
      </c>
      <c r="I87">
        <v>206</v>
      </c>
      <c r="J87">
        <v>205.1</v>
      </c>
    </row>
    <row r="88" spans="1:10" x14ac:dyDescent="0.3">
      <c r="A88" s="147">
        <v>15650</v>
      </c>
      <c r="B88">
        <v>15650</v>
      </c>
      <c r="C88">
        <v>0</v>
      </c>
      <c r="D88">
        <v>8</v>
      </c>
      <c r="E88" s="147">
        <v>2375</v>
      </c>
      <c r="F88">
        <v>148.5</v>
      </c>
      <c r="G88">
        <v>229</v>
      </c>
      <c r="H88">
        <v>148</v>
      </c>
      <c r="I88">
        <v>226</v>
      </c>
      <c r="J88">
        <v>225.4</v>
      </c>
    </row>
    <row r="89" spans="1:10" x14ac:dyDescent="0.3">
      <c r="A89" s="147">
        <v>15700</v>
      </c>
      <c r="B89">
        <v>15700</v>
      </c>
      <c r="C89">
        <v>0</v>
      </c>
      <c r="D89">
        <v>100</v>
      </c>
      <c r="E89" s="147">
        <v>4540</v>
      </c>
      <c r="F89">
        <v>210</v>
      </c>
      <c r="G89">
        <v>250</v>
      </c>
      <c r="H89">
        <v>199.5</v>
      </c>
      <c r="I89">
        <v>249</v>
      </c>
      <c r="J89">
        <v>247.4</v>
      </c>
    </row>
    <row r="90" spans="1:10" x14ac:dyDescent="0.3">
      <c r="A90" s="147">
        <v>15750</v>
      </c>
      <c r="B90">
        <v>15750</v>
      </c>
      <c r="C90">
        <v>0</v>
      </c>
      <c r="D90">
        <v>32</v>
      </c>
      <c r="E90" s="147">
        <v>1244</v>
      </c>
      <c r="F90">
        <v>166</v>
      </c>
      <c r="G90">
        <v>276</v>
      </c>
      <c r="H90">
        <v>166</v>
      </c>
      <c r="I90">
        <v>272</v>
      </c>
      <c r="J90">
        <v>271.10000000000002</v>
      </c>
    </row>
    <row r="91" spans="1:10" x14ac:dyDescent="0.3">
      <c r="A91" s="147">
        <v>15800</v>
      </c>
      <c r="B91">
        <v>15800</v>
      </c>
      <c r="C91">
        <v>0</v>
      </c>
      <c r="D91">
        <v>473</v>
      </c>
      <c r="E91" s="147">
        <v>8175</v>
      </c>
      <c r="F91">
        <v>176</v>
      </c>
      <c r="G91">
        <v>304</v>
      </c>
      <c r="H91">
        <v>176</v>
      </c>
      <c r="I91">
        <v>300</v>
      </c>
      <c r="J91">
        <v>296.60000000000002</v>
      </c>
    </row>
    <row r="92" spans="1:10" x14ac:dyDescent="0.3">
      <c r="A92" s="147">
        <v>15850</v>
      </c>
      <c r="B92">
        <v>15850</v>
      </c>
      <c r="C92">
        <v>0</v>
      </c>
      <c r="D92">
        <v>0</v>
      </c>
      <c r="E92" s="147">
        <v>631</v>
      </c>
      <c r="F92">
        <v>0</v>
      </c>
      <c r="G92">
        <v>0</v>
      </c>
      <c r="H92">
        <v>0</v>
      </c>
      <c r="I92">
        <v>0</v>
      </c>
      <c r="J92">
        <v>324.2</v>
      </c>
    </row>
    <row r="93" spans="1:10" x14ac:dyDescent="0.3">
      <c r="A93" s="147">
        <v>15900</v>
      </c>
      <c r="B93">
        <v>15900</v>
      </c>
      <c r="C93">
        <v>0</v>
      </c>
      <c r="D93">
        <v>433</v>
      </c>
      <c r="E93" s="147">
        <v>11925</v>
      </c>
      <c r="F93">
        <v>211</v>
      </c>
      <c r="G93">
        <v>360</v>
      </c>
      <c r="H93">
        <v>211</v>
      </c>
      <c r="I93">
        <v>360</v>
      </c>
      <c r="J93">
        <v>353.8</v>
      </c>
    </row>
    <row r="94" spans="1:10" x14ac:dyDescent="0.3">
      <c r="A94" s="147">
        <v>15950</v>
      </c>
      <c r="B94">
        <v>15950</v>
      </c>
      <c r="C94">
        <v>0</v>
      </c>
      <c r="D94">
        <v>7</v>
      </c>
      <c r="E94" s="147">
        <v>608</v>
      </c>
      <c r="F94">
        <v>263</v>
      </c>
      <c r="G94">
        <v>388</v>
      </c>
      <c r="H94">
        <v>252</v>
      </c>
      <c r="I94">
        <v>388</v>
      </c>
      <c r="J94">
        <v>385.5</v>
      </c>
    </row>
    <row r="95" spans="1:10" x14ac:dyDescent="0.3">
      <c r="A95" s="147">
        <v>16000</v>
      </c>
      <c r="B95">
        <v>16000</v>
      </c>
      <c r="C95">
        <v>0</v>
      </c>
      <c r="D95">
        <v>581</v>
      </c>
      <c r="E95" s="147">
        <v>16403</v>
      </c>
      <c r="F95">
        <v>271</v>
      </c>
      <c r="G95">
        <v>430</v>
      </c>
      <c r="H95">
        <v>253</v>
      </c>
      <c r="I95">
        <v>430</v>
      </c>
      <c r="J95">
        <v>419.2</v>
      </c>
    </row>
    <row r="96" spans="1:10" x14ac:dyDescent="0.3">
      <c r="A96" s="147">
        <v>16050</v>
      </c>
      <c r="B96">
        <v>16050</v>
      </c>
      <c r="C96">
        <v>0</v>
      </c>
      <c r="D96">
        <v>1</v>
      </c>
      <c r="E96" s="147">
        <v>492</v>
      </c>
      <c r="F96">
        <v>423</v>
      </c>
      <c r="G96">
        <v>423</v>
      </c>
      <c r="H96">
        <v>423</v>
      </c>
      <c r="I96">
        <v>423</v>
      </c>
      <c r="J96">
        <v>454.8</v>
      </c>
    </row>
    <row r="97" spans="1:10" x14ac:dyDescent="0.3">
      <c r="A97" s="147">
        <v>16100</v>
      </c>
      <c r="B97">
        <v>16100</v>
      </c>
      <c r="C97">
        <v>0</v>
      </c>
      <c r="D97">
        <v>273</v>
      </c>
      <c r="E97" s="147">
        <v>1643</v>
      </c>
      <c r="F97">
        <v>340</v>
      </c>
      <c r="G97">
        <v>408</v>
      </c>
      <c r="H97">
        <v>340</v>
      </c>
      <c r="I97">
        <v>408</v>
      </c>
      <c r="J97">
        <v>492.3</v>
      </c>
    </row>
    <row r="98" spans="1:10" x14ac:dyDescent="0.3">
      <c r="A98" s="147">
        <v>16150</v>
      </c>
      <c r="B98">
        <v>16150</v>
      </c>
      <c r="C98">
        <v>0</v>
      </c>
      <c r="D98">
        <v>0</v>
      </c>
      <c r="E98" s="147">
        <v>578</v>
      </c>
      <c r="F98">
        <v>0</v>
      </c>
      <c r="G98">
        <v>0</v>
      </c>
      <c r="H98">
        <v>0</v>
      </c>
      <c r="I98">
        <v>0</v>
      </c>
      <c r="J98">
        <v>531.5</v>
      </c>
    </row>
    <row r="99" spans="1:10" x14ac:dyDescent="0.3">
      <c r="A99" s="147">
        <v>16200</v>
      </c>
      <c r="B99">
        <v>16200</v>
      </c>
      <c r="C99">
        <v>0</v>
      </c>
      <c r="D99">
        <v>21</v>
      </c>
      <c r="E99" s="147">
        <v>3191</v>
      </c>
      <c r="F99">
        <v>420</v>
      </c>
      <c r="G99">
        <v>420</v>
      </c>
      <c r="H99">
        <v>420</v>
      </c>
      <c r="I99">
        <v>420</v>
      </c>
      <c r="J99">
        <v>572.29999999999995</v>
      </c>
    </row>
    <row r="100" spans="1:10" x14ac:dyDescent="0.3">
      <c r="A100" s="147">
        <v>16250</v>
      </c>
      <c r="B100">
        <v>16250</v>
      </c>
      <c r="C100">
        <v>0</v>
      </c>
      <c r="D100">
        <v>0</v>
      </c>
      <c r="E100" s="147">
        <v>1920</v>
      </c>
      <c r="F100">
        <v>0</v>
      </c>
      <c r="G100">
        <v>0</v>
      </c>
      <c r="H100">
        <v>0</v>
      </c>
      <c r="I100">
        <v>0</v>
      </c>
      <c r="J100">
        <v>614.6</v>
      </c>
    </row>
    <row r="101" spans="1:10" x14ac:dyDescent="0.3">
      <c r="A101" s="147">
        <v>16300</v>
      </c>
      <c r="B101">
        <v>16300</v>
      </c>
      <c r="C101">
        <v>0</v>
      </c>
      <c r="D101">
        <v>1</v>
      </c>
      <c r="E101" s="147">
        <v>3506</v>
      </c>
      <c r="F101">
        <v>543</v>
      </c>
      <c r="G101">
        <v>543</v>
      </c>
      <c r="H101">
        <v>543</v>
      </c>
      <c r="I101">
        <v>543</v>
      </c>
      <c r="J101">
        <v>658.2</v>
      </c>
    </row>
    <row r="102" spans="1:10" x14ac:dyDescent="0.3">
      <c r="A102" s="147">
        <v>16350</v>
      </c>
      <c r="B102">
        <v>16350</v>
      </c>
      <c r="C102">
        <v>0</v>
      </c>
      <c r="D102">
        <v>0</v>
      </c>
      <c r="E102" s="147">
        <v>88</v>
      </c>
      <c r="F102">
        <v>0</v>
      </c>
      <c r="G102">
        <v>0</v>
      </c>
      <c r="H102">
        <v>0</v>
      </c>
      <c r="I102">
        <v>0</v>
      </c>
      <c r="J102">
        <v>702.8</v>
      </c>
    </row>
    <row r="103" spans="1:10" x14ac:dyDescent="0.3">
      <c r="A103" s="147">
        <v>16400</v>
      </c>
      <c r="B103">
        <v>16400</v>
      </c>
      <c r="C103">
        <v>0</v>
      </c>
      <c r="D103">
        <v>1</v>
      </c>
      <c r="E103" s="147">
        <v>841</v>
      </c>
      <c r="F103">
        <v>580</v>
      </c>
      <c r="G103">
        <v>580</v>
      </c>
      <c r="H103">
        <v>580</v>
      </c>
      <c r="I103">
        <v>580</v>
      </c>
      <c r="J103">
        <v>748.4</v>
      </c>
    </row>
    <row r="104" spans="1:10" x14ac:dyDescent="0.3">
      <c r="A104" s="147">
        <v>16450</v>
      </c>
      <c r="B104">
        <v>16450</v>
      </c>
      <c r="C104">
        <v>0</v>
      </c>
      <c r="D104">
        <v>0</v>
      </c>
      <c r="E104" s="147">
        <v>197</v>
      </c>
      <c r="F104">
        <v>0</v>
      </c>
      <c r="G104">
        <v>0</v>
      </c>
      <c r="H104">
        <v>0</v>
      </c>
      <c r="I104">
        <v>0</v>
      </c>
      <c r="J104">
        <v>794.8</v>
      </c>
    </row>
    <row r="105" spans="1:10" x14ac:dyDescent="0.3">
      <c r="A105" s="147">
        <v>16500</v>
      </c>
      <c r="B105">
        <v>16500</v>
      </c>
      <c r="C105">
        <v>0</v>
      </c>
      <c r="D105">
        <v>0</v>
      </c>
      <c r="E105" s="147">
        <v>3069</v>
      </c>
      <c r="F105">
        <v>0</v>
      </c>
      <c r="G105">
        <v>0</v>
      </c>
      <c r="H105">
        <v>0</v>
      </c>
      <c r="I105">
        <v>0</v>
      </c>
      <c r="J105">
        <v>841.8</v>
      </c>
    </row>
    <row r="106" spans="1:10" x14ac:dyDescent="0.3">
      <c r="A106" s="147">
        <v>16550</v>
      </c>
      <c r="B106">
        <v>16550</v>
      </c>
      <c r="C106">
        <v>0</v>
      </c>
      <c r="D106">
        <v>0</v>
      </c>
      <c r="E106" s="147">
        <v>44</v>
      </c>
      <c r="F106">
        <v>0</v>
      </c>
      <c r="G106">
        <v>0</v>
      </c>
      <c r="H106">
        <v>0</v>
      </c>
      <c r="I106">
        <v>0</v>
      </c>
      <c r="J106">
        <v>889.3</v>
      </c>
    </row>
    <row r="107" spans="1:10" x14ac:dyDescent="0.3">
      <c r="A107" s="147">
        <v>16600</v>
      </c>
      <c r="B107">
        <v>16600</v>
      </c>
      <c r="C107">
        <v>0</v>
      </c>
      <c r="D107">
        <v>14</v>
      </c>
      <c r="E107" s="147">
        <v>401</v>
      </c>
      <c r="F107">
        <v>0</v>
      </c>
      <c r="G107">
        <v>0</v>
      </c>
      <c r="H107">
        <v>0</v>
      </c>
      <c r="I107">
        <v>0</v>
      </c>
      <c r="J107">
        <v>937.3</v>
      </c>
    </row>
    <row r="108" spans="1:10" x14ac:dyDescent="0.3">
      <c r="A108" s="147">
        <v>16650</v>
      </c>
      <c r="B108">
        <v>16650</v>
      </c>
      <c r="C108">
        <v>0</v>
      </c>
      <c r="D108">
        <v>0</v>
      </c>
      <c r="E108" s="147">
        <v>25</v>
      </c>
      <c r="F108">
        <v>0</v>
      </c>
      <c r="G108">
        <v>0</v>
      </c>
      <c r="H108">
        <v>0</v>
      </c>
      <c r="I108">
        <v>0</v>
      </c>
      <c r="J108">
        <v>985.6</v>
      </c>
    </row>
    <row r="109" spans="1:10" x14ac:dyDescent="0.3">
      <c r="A109" s="147">
        <v>16700</v>
      </c>
      <c r="B109">
        <v>16700</v>
      </c>
      <c r="C109">
        <v>0</v>
      </c>
      <c r="D109">
        <v>0</v>
      </c>
      <c r="E109" s="147">
        <v>457</v>
      </c>
      <c r="F109">
        <v>0</v>
      </c>
      <c r="G109">
        <v>0</v>
      </c>
      <c r="H109">
        <v>0</v>
      </c>
      <c r="I109">
        <v>0</v>
      </c>
      <c r="J109">
        <v>1034.2</v>
      </c>
    </row>
    <row r="110" spans="1:10" x14ac:dyDescent="0.3">
      <c r="A110" s="147">
        <v>16750</v>
      </c>
      <c r="B110">
        <v>16750</v>
      </c>
      <c r="C110">
        <v>0</v>
      </c>
      <c r="D110">
        <v>0</v>
      </c>
      <c r="E110" s="147">
        <v>32</v>
      </c>
      <c r="F110">
        <v>0</v>
      </c>
      <c r="G110">
        <v>0</v>
      </c>
      <c r="H110">
        <v>0</v>
      </c>
      <c r="I110">
        <v>0</v>
      </c>
      <c r="J110">
        <v>1083.0999999999999</v>
      </c>
    </row>
    <row r="111" spans="1:10" x14ac:dyDescent="0.3">
      <c r="A111" s="147">
        <v>16800</v>
      </c>
      <c r="B111">
        <v>16800</v>
      </c>
      <c r="C111">
        <v>0</v>
      </c>
      <c r="D111">
        <v>0</v>
      </c>
      <c r="E111" s="147">
        <v>226</v>
      </c>
      <c r="F111">
        <v>0</v>
      </c>
      <c r="G111">
        <v>0</v>
      </c>
      <c r="H111">
        <v>0</v>
      </c>
      <c r="I111">
        <v>0</v>
      </c>
      <c r="J111">
        <v>1132.2</v>
      </c>
    </row>
    <row r="112" spans="1:10" x14ac:dyDescent="0.3">
      <c r="A112" s="147">
        <v>16850</v>
      </c>
      <c r="B112">
        <v>16850</v>
      </c>
      <c r="C112">
        <v>0</v>
      </c>
      <c r="D112">
        <v>0</v>
      </c>
      <c r="E112" s="147">
        <v>41</v>
      </c>
      <c r="F112">
        <v>0</v>
      </c>
      <c r="G112">
        <v>0</v>
      </c>
      <c r="H112">
        <v>0</v>
      </c>
      <c r="I112">
        <v>0</v>
      </c>
      <c r="J112">
        <v>1181.4000000000001</v>
      </c>
    </row>
    <row r="113" spans="1:10" x14ac:dyDescent="0.3">
      <c r="A113" s="147">
        <v>16900</v>
      </c>
      <c r="B113">
        <v>16900</v>
      </c>
      <c r="C113">
        <v>0</v>
      </c>
      <c r="D113">
        <v>0</v>
      </c>
      <c r="E113" s="147">
        <v>204</v>
      </c>
      <c r="F113">
        <v>0</v>
      </c>
      <c r="G113">
        <v>0</v>
      </c>
      <c r="H113">
        <v>0</v>
      </c>
      <c r="I113">
        <v>0</v>
      </c>
      <c r="J113">
        <v>1230.7</v>
      </c>
    </row>
    <row r="114" spans="1:10" x14ac:dyDescent="0.3">
      <c r="A114" s="147">
        <v>16950</v>
      </c>
      <c r="B114">
        <v>16950</v>
      </c>
      <c r="C114">
        <v>0</v>
      </c>
      <c r="D114">
        <v>0</v>
      </c>
      <c r="E114" s="147">
        <v>0</v>
      </c>
      <c r="F114">
        <v>0</v>
      </c>
      <c r="G114">
        <v>0</v>
      </c>
      <c r="H114">
        <v>0</v>
      </c>
      <c r="I114">
        <v>0</v>
      </c>
      <c r="J114">
        <v>1280.0999999999999</v>
      </c>
    </row>
    <row r="115" spans="1:10" x14ac:dyDescent="0.3">
      <c r="A115" s="147">
        <v>17000</v>
      </c>
      <c r="B115">
        <v>17000</v>
      </c>
      <c r="C115">
        <v>0</v>
      </c>
      <c r="D115">
        <v>24</v>
      </c>
      <c r="E115" s="147">
        <v>1160</v>
      </c>
      <c r="F115">
        <v>1080</v>
      </c>
      <c r="G115">
        <v>1245</v>
      </c>
      <c r="H115">
        <v>1070</v>
      </c>
      <c r="I115">
        <v>1245</v>
      </c>
      <c r="J115">
        <v>1329.6</v>
      </c>
    </row>
    <row r="116" spans="1:10" x14ac:dyDescent="0.3">
      <c r="A116" s="147">
        <v>17050</v>
      </c>
      <c r="B116">
        <v>17050</v>
      </c>
      <c r="C116">
        <v>0</v>
      </c>
      <c r="D116">
        <v>0</v>
      </c>
      <c r="E116" s="147">
        <v>0</v>
      </c>
      <c r="F116">
        <v>0</v>
      </c>
      <c r="G116">
        <v>0</v>
      </c>
      <c r="H116">
        <v>0</v>
      </c>
      <c r="I116">
        <v>0</v>
      </c>
      <c r="J116">
        <v>1379.1</v>
      </c>
    </row>
    <row r="117" spans="1:10" x14ac:dyDescent="0.3">
      <c r="A117" s="147">
        <v>17100</v>
      </c>
      <c r="B117">
        <v>17100</v>
      </c>
      <c r="C117">
        <v>0</v>
      </c>
      <c r="D117">
        <v>0</v>
      </c>
      <c r="E117" s="147">
        <v>30</v>
      </c>
      <c r="F117">
        <v>0</v>
      </c>
      <c r="G117">
        <v>0</v>
      </c>
      <c r="H117">
        <v>0</v>
      </c>
      <c r="I117">
        <v>0</v>
      </c>
      <c r="J117">
        <v>1428.7</v>
      </c>
    </row>
    <row r="118" spans="1:10" x14ac:dyDescent="0.3">
      <c r="A118" s="147">
        <v>17150</v>
      </c>
      <c r="B118">
        <v>17150</v>
      </c>
      <c r="C118">
        <v>0</v>
      </c>
      <c r="D118">
        <v>0</v>
      </c>
      <c r="E118" s="147">
        <v>0</v>
      </c>
      <c r="F118">
        <v>0</v>
      </c>
      <c r="G118">
        <v>0</v>
      </c>
      <c r="H118">
        <v>0</v>
      </c>
      <c r="I118">
        <v>0</v>
      </c>
      <c r="J118">
        <v>1478.3</v>
      </c>
    </row>
    <row r="119" spans="1:10" x14ac:dyDescent="0.3">
      <c r="A119" s="147">
        <v>17200</v>
      </c>
      <c r="B119">
        <v>17200</v>
      </c>
      <c r="C119">
        <v>0</v>
      </c>
      <c r="D119">
        <v>0</v>
      </c>
      <c r="E119" s="147">
        <v>0</v>
      </c>
      <c r="F119">
        <v>0</v>
      </c>
      <c r="G119">
        <v>0</v>
      </c>
      <c r="H119">
        <v>0</v>
      </c>
      <c r="I119">
        <v>0</v>
      </c>
      <c r="J119">
        <v>1528</v>
      </c>
    </row>
    <row r="120" spans="1:10" x14ac:dyDescent="0.3">
      <c r="A120" s="147">
        <v>17250</v>
      </c>
      <c r="B120">
        <v>17250</v>
      </c>
      <c r="C120">
        <v>0</v>
      </c>
      <c r="D120">
        <v>0</v>
      </c>
      <c r="E120" s="147">
        <v>0</v>
      </c>
      <c r="F120">
        <v>0</v>
      </c>
      <c r="G120">
        <v>0</v>
      </c>
      <c r="H120">
        <v>0</v>
      </c>
      <c r="I120">
        <v>0</v>
      </c>
      <c r="J120">
        <v>1577.7</v>
      </c>
    </row>
    <row r="121" spans="1:10" x14ac:dyDescent="0.3">
      <c r="A121" s="147">
        <v>17300</v>
      </c>
      <c r="B121">
        <v>17300</v>
      </c>
      <c r="C121">
        <v>0</v>
      </c>
      <c r="D121">
        <v>0</v>
      </c>
      <c r="E121" s="147">
        <v>4</v>
      </c>
      <c r="F121">
        <v>0</v>
      </c>
      <c r="G121">
        <v>0</v>
      </c>
      <c r="H121">
        <v>0</v>
      </c>
      <c r="I121">
        <v>0</v>
      </c>
      <c r="J121">
        <v>1627.4</v>
      </c>
    </row>
    <row r="122" spans="1:10" x14ac:dyDescent="0.3">
      <c r="A122" s="147">
        <v>17350</v>
      </c>
      <c r="B122">
        <v>17350</v>
      </c>
      <c r="C122">
        <v>0</v>
      </c>
      <c r="D122">
        <v>0</v>
      </c>
      <c r="E122" s="147">
        <v>0</v>
      </c>
      <c r="F122">
        <v>0</v>
      </c>
      <c r="G122">
        <v>0</v>
      </c>
      <c r="H122">
        <v>0</v>
      </c>
      <c r="I122">
        <v>0</v>
      </c>
      <c r="J122">
        <v>1677.2</v>
      </c>
    </row>
    <row r="123" spans="1:10" x14ac:dyDescent="0.3">
      <c r="A123" s="147">
        <v>17400</v>
      </c>
      <c r="B123">
        <v>17400</v>
      </c>
      <c r="C123">
        <v>0</v>
      </c>
      <c r="D123">
        <v>0</v>
      </c>
      <c r="E123" s="147">
        <v>3</v>
      </c>
      <c r="F123">
        <v>0</v>
      </c>
      <c r="G123">
        <v>0</v>
      </c>
      <c r="H123">
        <v>0</v>
      </c>
      <c r="I123">
        <v>0</v>
      </c>
      <c r="J123">
        <v>1727</v>
      </c>
    </row>
    <row r="124" spans="1:10" x14ac:dyDescent="0.3">
      <c r="A124" s="147">
        <v>17450</v>
      </c>
      <c r="B124">
        <v>17450</v>
      </c>
      <c r="C124">
        <v>0</v>
      </c>
      <c r="D124">
        <v>0</v>
      </c>
      <c r="E124" s="147">
        <v>1</v>
      </c>
      <c r="F124">
        <v>0</v>
      </c>
      <c r="G124">
        <v>0</v>
      </c>
      <c r="H124">
        <v>0</v>
      </c>
      <c r="I124">
        <v>0</v>
      </c>
      <c r="J124">
        <v>1776.8</v>
      </c>
    </row>
    <row r="125" spans="1:10" x14ac:dyDescent="0.3">
      <c r="A125" s="147">
        <v>17500</v>
      </c>
      <c r="B125">
        <v>17500</v>
      </c>
      <c r="C125">
        <v>0</v>
      </c>
      <c r="D125">
        <v>0</v>
      </c>
      <c r="E125" s="147">
        <v>8</v>
      </c>
      <c r="F125">
        <v>0</v>
      </c>
      <c r="G125">
        <v>0</v>
      </c>
      <c r="H125">
        <v>0</v>
      </c>
      <c r="I125">
        <v>0</v>
      </c>
      <c r="J125">
        <v>1826.6</v>
      </c>
    </row>
    <row r="126" spans="1:10" x14ac:dyDescent="0.3">
      <c r="A126" s="147">
        <v>17550</v>
      </c>
      <c r="B126">
        <v>17550</v>
      </c>
      <c r="C126">
        <v>0</v>
      </c>
      <c r="D126">
        <v>0</v>
      </c>
      <c r="E126" s="147">
        <v>0</v>
      </c>
      <c r="F126">
        <v>0</v>
      </c>
      <c r="G126">
        <v>0</v>
      </c>
      <c r="H126">
        <v>0</v>
      </c>
      <c r="I126">
        <v>0</v>
      </c>
      <c r="J126">
        <v>1876.4</v>
      </c>
    </row>
    <row r="127" spans="1:10" x14ac:dyDescent="0.3">
      <c r="A127" s="147">
        <v>17600</v>
      </c>
      <c r="B127">
        <v>17600</v>
      </c>
      <c r="C127">
        <v>0</v>
      </c>
      <c r="D127">
        <v>0</v>
      </c>
      <c r="E127" s="147">
        <v>3</v>
      </c>
      <c r="F127">
        <v>0</v>
      </c>
      <c r="G127">
        <v>0</v>
      </c>
      <c r="H127">
        <v>0</v>
      </c>
      <c r="I127">
        <v>0</v>
      </c>
      <c r="J127">
        <v>1926.2</v>
      </c>
    </row>
    <row r="128" spans="1:10" x14ac:dyDescent="0.3">
      <c r="A128" s="147">
        <v>17650</v>
      </c>
      <c r="B128">
        <v>17650</v>
      </c>
      <c r="C128">
        <v>0</v>
      </c>
      <c r="D128">
        <v>0</v>
      </c>
      <c r="E128" s="147">
        <v>0</v>
      </c>
      <c r="F128">
        <v>0</v>
      </c>
      <c r="G128">
        <v>0</v>
      </c>
      <c r="H128">
        <v>0</v>
      </c>
      <c r="I128">
        <v>0</v>
      </c>
      <c r="J128">
        <v>1976.1</v>
      </c>
    </row>
    <row r="129" spans="1:10" x14ac:dyDescent="0.3">
      <c r="A129" s="147">
        <v>17700</v>
      </c>
      <c r="B129">
        <v>17700</v>
      </c>
      <c r="C129">
        <v>0</v>
      </c>
      <c r="D129">
        <v>0</v>
      </c>
      <c r="E129" s="147">
        <v>0</v>
      </c>
      <c r="F129">
        <v>0</v>
      </c>
      <c r="G129">
        <v>0</v>
      </c>
      <c r="H129">
        <v>0</v>
      </c>
      <c r="I129">
        <v>0</v>
      </c>
      <c r="J129">
        <v>2025.9</v>
      </c>
    </row>
    <row r="130" spans="1:10" x14ac:dyDescent="0.3">
      <c r="A130" s="147">
        <v>17800</v>
      </c>
      <c r="B130">
        <v>17800</v>
      </c>
      <c r="C130">
        <v>0</v>
      </c>
      <c r="D130">
        <v>0</v>
      </c>
      <c r="E130" s="147">
        <v>3</v>
      </c>
      <c r="F130">
        <v>0</v>
      </c>
      <c r="G130">
        <v>0</v>
      </c>
      <c r="H130">
        <v>0</v>
      </c>
      <c r="I130">
        <v>0</v>
      </c>
      <c r="J130">
        <v>2125.6</v>
      </c>
    </row>
    <row r="131" spans="1:10" x14ac:dyDescent="0.3">
      <c r="A131" s="147">
        <v>18000</v>
      </c>
      <c r="B131">
        <v>18000</v>
      </c>
      <c r="C131">
        <v>0</v>
      </c>
      <c r="D131">
        <v>0</v>
      </c>
      <c r="E131" s="147">
        <v>11</v>
      </c>
      <c r="F131">
        <v>0</v>
      </c>
      <c r="G131">
        <v>0</v>
      </c>
      <c r="H131">
        <v>0</v>
      </c>
      <c r="I131">
        <v>0</v>
      </c>
      <c r="J131">
        <v>2325.1</v>
      </c>
    </row>
    <row r="132" spans="1:10" x14ac:dyDescent="0.3">
      <c r="A132" s="147">
        <v>18200</v>
      </c>
      <c r="B132">
        <v>18200</v>
      </c>
      <c r="C132">
        <v>0</v>
      </c>
      <c r="D132">
        <v>0</v>
      </c>
      <c r="E132" s="147">
        <v>0</v>
      </c>
      <c r="F132">
        <v>0</v>
      </c>
      <c r="G132">
        <v>0</v>
      </c>
      <c r="H132">
        <v>0</v>
      </c>
      <c r="I132">
        <v>0</v>
      </c>
      <c r="J132">
        <v>2524.6</v>
      </c>
    </row>
    <row r="133" spans="1:10" x14ac:dyDescent="0.3">
      <c r="A133" s="147">
        <v>18400</v>
      </c>
      <c r="B133">
        <v>18400</v>
      </c>
      <c r="C133">
        <v>0</v>
      </c>
      <c r="D133">
        <v>0</v>
      </c>
      <c r="E133" s="147">
        <v>10</v>
      </c>
      <c r="F133">
        <v>0</v>
      </c>
      <c r="G133">
        <v>0</v>
      </c>
      <c r="H133">
        <v>0</v>
      </c>
      <c r="I133">
        <v>0</v>
      </c>
      <c r="J133">
        <v>2724.1</v>
      </c>
    </row>
    <row r="134" spans="1:10" x14ac:dyDescent="0.3">
      <c r="A134" s="147">
        <v>18500</v>
      </c>
      <c r="B134">
        <v>18500</v>
      </c>
      <c r="C134">
        <v>0</v>
      </c>
      <c r="D134">
        <v>0</v>
      </c>
      <c r="E134" s="147">
        <v>3</v>
      </c>
      <c r="F134">
        <v>0</v>
      </c>
      <c r="G134">
        <v>0</v>
      </c>
      <c r="H134">
        <v>0</v>
      </c>
      <c r="I134">
        <v>0</v>
      </c>
      <c r="J134">
        <v>2823.9</v>
      </c>
    </row>
    <row r="135" spans="1:10" x14ac:dyDescent="0.3">
      <c r="A135" s="147">
        <v>18600</v>
      </c>
      <c r="B135">
        <v>18600</v>
      </c>
      <c r="C135">
        <v>0</v>
      </c>
      <c r="D135">
        <v>0</v>
      </c>
      <c r="E135" s="147">
        <v>1</v>
      </c>
      <c r="F135">
        <v>0</v>
      </c>
      <c r="G135">
        <v>0</v>
      </c>
      <c r="H135">
        <v>0</v>
      </c>
      <c r="I135">
        <v>0</v>
      </c>
      <c r="J135">
        <v>2923.6</v>
      </c>
    </row>
    <row r="136" spans="1:10" x14ac:dyDescent="0.3">
      <c r="A136" s="147">
        <v>18800</v>
      </c>
      <c r="B136">
        <v>18800</v>
      </c>
      <c r="C136">
        <v>0</v>
      </c>
      <c r="D136">
        <v>0</v>
      </c>
      <c r="E136" s="147">
        <v>2</v>
      </c>
      <c r="F136">
        <v>0</v>
      </c>
      <c r="G136">
        <v>0</v>
      </c>
      <c r="H136">
        <v>0</v>
      </c>
      <c r="I136">
        <v>0</v>
      </c>
      <c r="J136">
        <v>3123.2</v>
      </c>
    </row>
    <row r="137" spans="1:10" x14ac:dyDescent="0.3">
      <c r="A137" s="147">
        <v>19000</v>
      </c>
      <c r="B137">
        <v>19000</v>
      </c>
      <c r="C137">
        <v>0</v>
      </c>
      <c r="D137">
        <v>0</v>
      </c>
      <c r="E137" s="147">
        <v>12</v>
      </c>
      <c r="F137">
        <v>0</v>
      </c>
      <c r="G137">
        <v>0</v>
      </c>
      <c r="H137">
        <v>0</v>
      </c>
      <c r="I137">
        <v>0</v>
      </c>
      <c r="J137">
        <v>3322.7</v>
      </c>
    </row>
    <row r="138" spans="1:10" x14ac:dyDescent="0.3">
      <c r="A138" s="147">
        <v>19500</v>
      </c>
      <c r="B138">
        <v>19500</v>
      </c>
      <c r="C138">
        <v>0</v>
      </c>
      <c r="D138">
        <v>0</v>
      </c>
      <c r="E138" s="147">
        <v>0</v>
      </c>
      <c r="F138">
        <v>0</v>
      </c>
      <c r="G138">
        <v>0</v>
      </c>
      <c r="H138">
        <v>0</v>
      </c>
      <c r="I138">
        <v>0</v>
      </c>
      <c r="J138">
        <v>3821.6</v>
      </c>
    </row>
    <row r="139" spans="1:10" x14ac:dyDescent="0.3">
      <c r="A139" s="147">
        <v>20000</v>
      </c>
      <c r="B139">
        <v>20000</v>
      </c>
      <c r="C139">
        <v>0</v>
      </c>
      <c r="D139">
        <v>0</v>
      </c>
      <c r="E139" s="147">
        <v>19</v>
      </c>
      <c r="F139">
        <v>0</v>
      </c>
      <c r="G139">
        <v>0</v>
      </c>
      <c r="H139">
        <v>0</v>
      </c>
      <c r="I139">
        <v>0</v>
      </c>
      <c r="J139">
        <v>4320.5</v>
      </c>
    </row>
    <row r="140" spans="1:10" x14ac:dyDescent="0.3">
      <c r="A140" s="147">
        <v>20500</v>
      </c>
      <c r="B140">
        <v>20500</v>
      </c>
      <c r="C140">
        <v>0</v>
      </c>
      <c r="D140">
        <v>0</v>
      </c>
      <c r="E140" s="147">
        <v>10</v>
      </c>
      <c r="F140">
        <v>0</v>
      </c>
      <c r="G140">
        <v>0</v>
      </c>
      <c r="H140">
        <v>0</v>
      </c>
      <c r="I140">
        <v>0</v>
      </c>
      <c r="J140">
        <v>4819.3999999999996</v>
      </c>
    </row>
    <row r="141" spans="1:10" x14ac:dyDescent="0.3">
      <c r="A141" s="147">
        <v>21000</v>
      </c>
      <c r="B141">
        <v>21000</v>
      </c>
      <c r="C141">
        <v>0</v>
      </c>
      <c r="D141">
        <v>0</v>
      </c>
      <c r="E141" s="147">
        <v>78</v>
      </c>
      <c r="F141">
        <v>0</v>
      </c>
      <c r="G141">
        <v>0</v>
      </c>
      <c r="H141">
        <v>0</v>
      </c>
      <c r="I141">
        <v>0</v>
      </c>
      <c r="J141">
        <v>5318.3</v>
      </c>
    </row>
    <row r="142" spans="1:10" x14ac:dyDescent="0.3">
      <c r="A142" t="s">
        <v>145</v>
      </c>
      <c r="B142">
        <v>22000</v>
      </c>
      <c r="C142">
        <v>0</v>
      </c>
      <c r="D142">
        <v>0</v>
      </c>
      <c r="E142">
        <v>525</v>
      </c>
      <c r="F142">
        <v>0</v>
      </c>
      <c r="G142">
        <v>0</v>
      </c>
      <c r="H142">
        <v>0</v>
      </c>
      <c r="I142">
        <v>0</v>
      </c>
      <c r="J142">
        <v>6316.2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0DBD4-38BE-40EF-B511-73A96E6DC1CB}">
  <sheetPr codeName="Tabelle6"/>
  <dimension ref="A1:J94"/>
  <sheetViews>
    <sheetView workbookViewId="0"/>
  </sheetViews>
  <sheetFormatPr baseColWidth="10" defaultColWidth="8.88671875" defaultRowHeight="14.4" x14ac:dyDescent="0.3"/>
  <sheetData>
    <row r="1" spans="1:10" x14ac:dyDescent="0.3">
      <c r="A1" s="148" t="s">
        <v>804</v>
      </c>
      <c r="B1" s="148" t="s">
        <v>801</v>
      </c>
      <c r="C1" s="148" t="s">
        <v>805</v>
      </c>
      <c r="D1" s="148" t="s">
        <v>806</v>
      </c>
      <c r="E1" s="148" t="s">
        <v>803</v>
      </c>
      <c r="F1" s="148" t="s">
        <v>807</v>
      </c>
      <c r="G1" s="148" t="s">
        <v>808</v>
      </c>
      <c r="H1" s="148" t="s">
        <v>809</v>
      </c>
      <c r="I1" s="148" t="s">
        <v>810</v>
      </c>
      <c r="J1" s="148" t="s">
        <v>811</v>
      </c>
    </row>
    <row r="2" spans="1:10" x14ac:dyDescent="0.3">
      <c r="A2" s="147">
        <v>11000</v>
      </c>
      <c r="B2">
        <v>11000</v>
      </c>
      <c r="C2">
        <v>0</v>
      </c>
      <c r="D2">
        <v>0</v>
      </c>
      <c r="E2" s="147">
        <v>0</v>
      </c>
      <c r="F2">
        <v>0</v>
      </c>
      <c r="G2">
        <v>0</v>
      </c>
      <c r="H2">
        <v>0</v>
      </c>
      <c r="I2">
        <v>0</v>
      </c>
      <c r="J2">
        <v>4708.5</v>
      </c>
    </row>
    <row r="3" spans="1:10" x14ac:dyDescent="0.3">
      <c r="A3" s="147">
        <v>11200</v>
      </c>
      <c r="B3">
        <v>11200</v>
      </c>
      <c r="C3">
        <v>0</v>
      </c>
      <c r="D3">
        <v>0</v>
      </c>
      <c r="E3" s="147">
        <v>0</v>
      </c>
      <c r="F3">
        <v>0</v>
      </c>
      <c r="G3">
        <v>0</v>
      </c>
      <c r="H3">
        <v>0</v>
      </c>
      <c r="I3">
        <v>0</v>
      </c>
      <c r="J3">
        <v>4510.1000000000004</v>
      </c>
    </row>
    <row r="4" spans="1:10" x14ac:dyDescent="0.3">
      <c r="A4" s="147">
        <v>11400</v>
      </c>
      <c r="B4">
        <v>11400</v>
      </c>
      <c r="C4">
        <v>0</v>
      </c>
      <c r="D4">
        <v>0</v>
      </c>
      <c r="E4" s="147">
        <v>20</v>
      </c>
      <c r="F4">
        <v>0</v>
      </c>
      <c r="G4">
        <v>0</v>
      </c>
      <c r="H4">
        <v>0</v>
      </c>
      <c r="I4">
        <v>0</v>
      </c>
      <c r="J4">
        <v>4311.8999999999996</v>
      </c>
    </row>
    <row r="5" spans="1:10" x14ac:dyDescent="0.3">
      <c r="A5" s="147">
        <v>11600</v>
      </c>
      <c r="B5">
        <v>11600</v>
      </c>
      <c r="C5">
        <v>0</v>
      </c>
      <c r="D5">
        <v>0</v>
      </c>
      <c r="E5" s="147">
        <v>0</v>
      </c>
      <c r="F5">
        <v>0</v>
      </c>
      <c r="G5">
        <v>0</v>
      </c>
      <c r="H5">
        <v>0</v>
      </c>
      <c r="I5">
        <v>0</v>
      </c>
      <c r="J5">
        <v>4113.8999999999996</v>
      </c>
    </row>
    <row r="6" spans="1:10" x14ac:dyDescent="0.3">
      <c r="A6" s="147">
        <v>11800</v>
      </c>
      <c r="B6">
        <v>11800</v>
      </c>
      <c r="C6">
        <v>0</v>
      </c>
      <c r="D6">
        <v>0</v>
      </c>
      <c r="E6" s="147">
        <v>0</v>
      </c>
      <c r="F6">
        <v>0</v>
      </c>
      <c r="G6">
        <v>0</v>
      </c>
      <c r="H6">
        <v>0</v>
      </c>
      <c r="I6">
        <v>0</v>
      </c>
      <c r="J6">
        <v>3916.1</v>
      </c>
    </row>
    <row r="7" spans="1:10" x14ac:dyDescent="0.3">
      <c r="A7" s="147">
        <v>12000</v>
      </c>
      <c r="B7">
        <v>12000</v>
      </c>
      <c r="C7">
        <v>0</v>
      </c>
      <c r="D7">
        <v>0</v>
      </c>
      <c r="E7" s="147">
        <v>10</v>
      </c>
      <c r="F7">
        <v>0</v>
      </c>
      <c r="G7">
        <v>0</v>
      </c>
      <c r="H7">
        <v>0</v>
      </c>
      <c r="I7">
        <v>0</v>
      </c>
      <c r="J7">
        <v>3718.5</v>
      </c>
    </row>
    <row r="8" spans="1:10" x14ac:dyDescent="0.3">
      <c r="A8" s="147">
        <v>12200</v>
      </c>
      <c r="B8">
        <v>12200</v>
      </c>
      <c r="C8">
        <v>0</v>
      </c>
      <c r="D8">
        <v>0</v>
      </c>
      <c r="E8" s="147">
        <v>10</v>
      </c>
      <c r="F8">
        <v>0</v>
      </c>
      <c r="G8">
        <v>0</v>
      </c>
      <c r="H8">
        <v>0</v>
      </c>
      <c r="I8">
        <v>0</v>
      </c>
      <c r="J8">
        <v>3521.2</v>
      </c>
    </row>
    <row r="9" spans="1:10" x14ac:dyDescent="0.3">
      <c r="A9" s="147">
        <v>12400</v>
      </c>
      <c r="B9">
        <v>12400</v>
      </c>
      <c r="C9">
        <v>0</v>
      </c>
      <c r="D9">
        <v>0</v>
      </c>
      <c r="E9" s="147">
        <v>4</v>
      </c>
      <c r="F9">
        <v>0</v>
      </c>
      <c r="G9">
        <v>0</v>
      </c>
      <c r="H9">
        <v>0</v>
      </c>
      <c r="I9">
        <v>0</v>
      </c>
      <c r="J9">
        <v>3324.1</v>
      </c>
    </row>
    <row r="10" spans="1:10" x14ac:dyDescent="0.3">
      <c r="A10" s="147">
        <v>12600</v>
      </c>
      <c r="B10">
        <v>12600</v>
      </c>
      <c r="C10">
        <v>0</v>
      </c>
      <c r="D10">
        <v>0</v>
      </c>
      <c r="E10" s="147">
        <v>0</v>
      </c>
      <c r="F10">
        <v>0</v>
      </c>
      <c r="G10">
        <v>0</v>
      </c>
      <c r="H10">
        <v>0</v>
      </c>
      <c r="I10">
        <v>0</v>
      </c>
      <c r="J10">
        <v>3127.3</v>
      </c>
    </row>
    <row r="11" spans="1:10" x14ac:dyDescent="0.3">
      <c r="A11" s="147">
        <v>12800</v>
      </c>
      <c r="B11">
        <v>12800</v>
      </c>
      <c r="C11">
        <v>0</v>
      </c>
      <c r="D11">
        <v>0</v>
      </c>
      <c r="E11" s="147">
        <v>10</v>
      </c>
      <c r="F11">
        <v>0</v>
      </c>
      <c r="G11">
        <v>0</v>
      </c>
      <c r="H11">
        <v>0</v>
      </c>
      <c r="I11">
        <v>0</v>
      </c>
      <c r="J11">
        <v>2931.1</v>
      </c>
    </row>
    <row r="12" spans="1:10" x14ac:dyDescent="0.3">
      <c r="A12" s="147">
        <v>13000</v>
      </c>
      <c r="B12">
        <v>13000</v>
      </c>
      <c r="C12">
        <v>0</v>
      </c>
      <c r="D12">
        <v>0</v>
      </c>
      <c r="E12" s="147">
        <v>70</v>
      </c>
      <c r="F12">
        <v>0</v>
      </c>
      <c r="G12">
        <v>0</v>
      </c>
      <c r="H12">
        <v>0</v>
      </c>
      <c r="I12">
        <v>0</v>
      </c>
      <c r="J12">
        <v>2735.4</v>
      </c>
    </row>
    <row r="13" spans="1:10" x14ac:dyDescent="0.3">
      <c r="A13" s="147">
        <v>13200</v>
      </c>
      <c r="B13">
        <v>13200</v>
      </c>
      <c r="C13">
        <v>0</v>
      </c>
      <c r="D13">
        <v>0</v>
      </c>
      <c r="E13" s="147">
        <v>0</v>
      </c>
      <c r="F13">
        <v>0</v>
      </c>
      <c r="G13">
        <v>0</v>
      </c>
      <c r="H13">
        <v>0</v>
      </c>
      <c r="I13">
        <v>0</v>
      </c>
      <c r="J13">
        <v>2540.4</v>
      </c>
    </row>
    <row r="14" spans="1:10" x14ac:dyDescent="0.3">
      <c r="A14" s="147">
        <v>13400</v>
      </c>
      <c r="B14">
        <v>13400</v>
      </c>
      <c r="C14">
        <v>0</v>
      </c>
      <c r="D14">
        <v>0</v>
      </c>
      <c r="E14" s="147">
        <v>0</v>
      </c>
      <c r="F14">
        <v>0</v>
      </c>
      <c r="G14">
        <v>0</v>
      </c>
      <c r="H14">
        <v>0</v>
      </c>
      <c r="I14">
        <v>0</v>
      </c>
      <c r="J14">
        <v>2346.4</v>
      </c>
    </row>
    <row r="15" spans="1:10" x14ac:dyDescent="0.3">
      <c r="A15" s="147">
        <v>13600</v>
      </c>
      <c r="B15">
        <v>13600</v>
      </c>
      <c r="C15">
        <v>0</v>
      </c>
      <c r="D15">
        <v>0</v>
      </c>
      <c r="E15" s="147">
        <v>30</v>
      </c>
      <c r="F15">
        <v>0</v>
      </c>
      <c r="G15">
        <v>0</v>
      </c>
      <c r="H15">
        <v>0</v>
      </c>
      <c r="I15">
        <v>0</v>
      </c>
      <c r="J15">
        <v>2153.6</v>
      </c>
    </row>
    <row r="16" spans="1:10" x14ac:dyDescent="0.3">
      <c r="A16" s="147">
        <v>13800</v>
      </c>
      <c r="B16">
        <v>13800</v>
      </c>
      <c r="C16">
        <v>0</v>
      </c>
      <c r="D16">
        <v>0</v>
      </c>
      <c r="E16" s="147">
        <v>11</v>
      </c>
      <c r="F16">
        <v>0</v>
      </c>
      <c r="G16">
        <v>0</v>
      </c>
      <c r="H16">
        <v>0</v>
      </c>
      <c r="I16">
        <v>0</v>
      </c>
      <c r="J16">
        <v>1962.4</v>
      </c>
    </row>
    <row r="17" spans="1:10" x14ac:dyDescent="0.3">
      <c r="A17" s="147">
        <v>14000</v>
      </c>
      <c r="B17">
        <v>14000</v>
      </c>
      <c r="C17">
        <v>0</v>
      </c>
      <c r="D17">
        <v>0</v>
      </c>
      <c r="E17" s="147">
        <v>11</v>
      </c>
      <c r="F17">
        <v>0</v>
      </c>
      <c r="G17">
        <v>0</v>
      </c>
      <c r="H17">
        <v>0</v>
      </c>
      <c r="I17">
        <v>0</v>
      </c>
      <c r="J17">
        <v>1773.3</v>
      </c>
    </row>
    <row r="18" spans="1:10" x14ac:dyDescent="0.3">
      <c r="A18" s="147">
        <v>14100</v>
      </c>
      <c r="B18">
        <v>14100</v>
      </c>
      <c r="C18">
        <v>0</v>
      </c>
      <c r="D18">
        <v>0</v>
      </c>
      <c r="E18" s="147">
        <v>21</v>
      </c>
      <c r="F18">
        <v>0</v>
      </c>
      <c r="G18">
        <v>0</v>
      </c>
      <c r="H18">
        <v>0</v>
      </c>
      <c r="I18">
        <v>0</v>
      </c>
      <c r="J18">
        <v>1679.6</v>
      </c>
    </row>
    <row r="19" spans="1:10" x14ac:dyDescent="0.3">
      <c r="A19" s="147">
        <v>14200</v>
      </c>
      <c r="B19">
        <v>14200</v>
      </c>
      <c r="C19">
        <v>0</v>
      </c>
      <c r="D19">
        <v>1</v>
      </c>
      <c r="E19" s="147">
        <v>2</v>
      </c>
      <c r="F19">
        <v>1630</v>
      </c>
      <c r="G19">
        <v>1630</v>
      </c>
      <c r="H19">
        <v>1630</v>
      </c>
      <c r="I19">
        <v>1630</v>
      </c>
      <c r="J19">
        <v>1586.7</v>
      </c>
    </row>
    <row r="20" spans="1:10" x14ac:dyDescent="0.3">
      <c r="A20" s="147">
        <v>14300</v>
      </c>
      <c r="B20">
        <v>14300</v>
      </c>
      <c r="C20">
        <v>0</v>
      </c>
      <c r="D20">
        <v>0</v>
      </c>
      <c r="E20" s="147">
        <v>6</v>
      </c>
      <c r="F20">
        <v>0</v>
      </c>
      <c r="G20">
        <v>0</v>
      </c>
      <c r="H20">
        <v>0</v>
      </c>
      <c r="I20">
        <v>0</v>
      </c>
      <c r="J20">
        <v>1494.6</v>
      </c>
    </row>
    <row r="21" spans="1:10" x14ac:dyDescent="0.3">
      <c r="A21" s="147">
        <v>14350</v>
      </c>
      <c r="B21">
        <v>14350</v>
      </c>
      <c r="C21">
        <v>0</v>
      </c>
      <c r="D21">
        <v>0</v>
      </c>
      <c r="E21" s="147">
        <v>0</v>
      </c>
      <c r="F21">
        <v>0</v>
      </c>
      <c r="G21">
        <v>0</v>
      </c>
      <c r="H21">
        <v>0</v>
      </c>
      <c r="I21">
        <v>0</v>
      </c>
      <c r="J21">
        <v>1448.8</v>
      </c>
    </row>
    <row r="22" spans="1:10" x14ac:dyDescent="0.3">
      <c r="A22" s="147">
        <v>14400</v>
      </c>
      <c r="B22">
        <v>14400</v>
      </c>
      <c r="C22">
        <v>0</v>
      </c>
      <c r="D22">
        <v>0</v>
      </c>
      <c r="E22" s="147">
        <v>12</v>
      </c>
      <c r="F22">
        <v>0</v>
      </c>
      <c r="G22">
        <v>0</v>
      </c>
      <c r="H22">
        <v>0</v>
      </c>
      <c r="I22">
        <v>0</v>
      </c>
      <c r="J22">
        <v>1403.4</v>
      </c>
    </row>
    <row r="23" spans="1:10" x14ac:dyDescent="0.3">
      <c r="A23" s="147">
        <v>14450</v>
      </c>
      <c r="B23">
        <v>14450</v>
      </c>
      <c r="C23">
        <v>0</v>
      </c>
      <c r="D23">
        <v>0</v>
      </c>
      <c r="E23" s="147">
        <v>0</v>
      </c>
      <c r="F23">
        <v>0</v>
      </c>
      <c r="G23">
        <v>0</v>
      </c>
      <c r="H23">
        <v>0</v>
      </c>
      <c r="I23">
        <v>0</v>
      </c>
      <c r="J23">
        <v>1358.1</v>
      </c>
    </row>
    <row r="24" spans="1:10" x14ac:dyDescent="0.3">
      <c r="A24" s="147">
        <v>14500</v>
      </c>
      <c r="B24">
        <v>14500</v>
      </c>
      <c r="C24">
        <v>0</v>
      </c>
      <c r="D24">
        <v>0</v>
      </c>
      <c r="E24" s="147">
        <v>15</v>
      </c>
      <c r="F24">
        <v>0</v>
      </c>
      <c r="G24">
        <v>0</v>
      </c>
      <c r="H24">
        <v>0</v>
      </c>
      <c r="I24">
        <v>0</v>
      </c>
      <c r="J24">
        <v>1313.2</v>
      </c>
    </row>
    <row r="25" spans="1:10" x14ac:dyDescent="0.3">
      <c r="A25" s="147">
        <v>14550</v>
      </c>
      <c r="B25">
        <v>14550</v>
      </c>
      <c r="C25">
        <v>0</v>
      </c>
      <c r="D25">
        <v>0</v>
      </c>
      <c r="E25" s="147">
        <v>0</v>
      </c>
      <c r="F25">
        <v>0</v>
      </c>
      <c r="G25">
        <v>0</v>
      </c>
      <c r="H25">
        <v>0</v>
      </c>
      <c r="I25">
        <v>0</v>
      </c>
      <c r="J25">
        <v>1268.5</v>
      </c>
    </row>
    <row r="26" spans="1:10" x14ac:dyDescent="0.3">
      <c r="A26" s="147">
        <v>14600</v>
      </c>
      <c r="B26">
        <v>14600</v>
      </c>
      <c r="C26">
        <v>0</v>
      </c>
      <c r="D26">
        <v>0</v>
      </c>
      <c r="E26" s="147">
        <v>2</v>
      </c>
      <c r="F26">
        <v>0</v>
      </c>
      <c r="G26">
        <v>0</v>
      </c>
      <c r="H26">
        <v>0</v>
      </c>
      <c r="I26">
        <v>0</v>
      </c>
      <c r="J26">
        <v>1224.2</v>
      </c>
    </row>
    <row r="27" spans="1:10" x14ac:dyDescent="0.3">
      <c r="A27" s="147">
        <v>14650</v>
      </c>
      <c r="B27">
        <v>14650</v>
      </c>
      <c r="C27">
        <v>0</v>
      </c>
      <c r="D27">
        <v>0</v>
      </c>
      <c r="E27" s="147">
        <v>0</v>
      </c>
      <c r="F27">
        <v>0</v>
      </c>
      <c r="G27">
        <v>0</v>
      </c>
      <c r="H27">
        <v>0</v>
      </c>
      <c r="I27">
        <v>0</v>
      </c>
      <c r="J27">
        <v>1180.2</v>
      </c>
    </row>
    <row r="28" spans="1:10" x14ac:dyDescent="0.3">
      <c r="A28" s="147">
        <v>14700</v>
      </c>
      <c r="B28">
        <v>14700</v>
      </c>
      <c r="C28">
        <v>0</v>
      </c>
      <c r="D28">
        <v>0</v>
      </c>
      <c r="E28" s="147">
        <v>1</v>
      </c>
      <c r="F28">
        <v>0</v>
      </c>
      <c r="G28">
        <v>0</v>
      </c>
      <c r="H28">
        <v>0</v>
      </c>
      <c r="I28">
        <v>0</v>
      </c>
      <c r="J28">
        <v>1136.5</v>
      </c>
    </row>
    <row r="29" spans="1:10" x14ac:dyDescent="0.3">
      <c r="A29" s="147">
        <v>14750</v>
      </c>
      <c r="B29">
        <v>14750</v>
      </c>
      <c r="C29">
        <v>0</v>
      </c>
      <c r="D29">
        <v>0</v>
      </c>
      <c r="E29" s="147">
        <v>0</v>
      </c>
      <c r="F29">
        <v>0</v>
      </c>
      <c r="G29">
        <v>0</v>
      </c>
      <c r="H29">
        <v>0</v>
      </c>
      <c r="I29">
        <v>0</v>
      </c>
      <c r="J29">
        <v>1093.3</v>
      </c>
    </row>
    <row r="30" spans="1:10" x14ac:dyDescent="0.3">
      <c r="A30" s="147">
        <v>14800</v>
      </c>
      <c r="B30">
        <v>14800</v>
      </c>
      <c r="C30">
        <v>0</v>
      </c>
      <c r="D30">
        <v>0</v>
      </c>
      <c r="E30" s="147">
        <v>1</v>
      </c>
      <c r="F30">
        <v>0</v>
      </c>
      <c r="G30">
        <v>0</v>
      </c>
      <c r="H30">
        <v>0</v>
      </c>
      <c r="I30">
        <v>0</v>
      </c>
      <c r="J30">
        <v>1050.4000000000001</v>
      </c>
    </row>
    <row r="31" spans="1:10" x14ac:dyDescent="0.3">
      <c r="A31" s="147">
        <v>14850</v>
      </c>
      <c r="B31">
        <v>14850</v>
      </c>
      <c r="C31">
        <v>0</v>
      </c>
      <c r="D31">
        <v>0</v>
      </c>
      <c r="E31" s="147">
        <v>12</v>
      </c>
      <c r="F31">
        <v>0</v>
      </c>
      <c r="G31">
        <v>0</v>
      </c>
      <c r="H31">
        <v>0</v>
      </c>
      <c r="I31">
        <v>0</v>
      </c>
      <c r="J31">
        <v>1008</v>
      </c>
    </row>
    <row r="32" spans="1:10" x14ac:dyDescent="0.3">
      <c r="A32" s="147">
        <v>14900</v>
      </c>
      <c r="B32">
        <v>14900</v>
      </c>
      <c r="C32">
        <v>0</v>
      </c>
      <c r="D32">
        <v>0</v>
      </c>
      <c r="E32" s="147">
        <v>40</v>
      </c>
      <c r="F32">
        <v>0</v>
      </c>
      <c r="G32">
        <v>0</v>
      </c>
      <c r="H32">
        <v>0</v>
      </c>
      <c r="I32">
        <v>0</v>
      </c>
      <c r="J32">
        <v>966</v>
      </c>
    </row>
    <row r="33" spans="1:10" x14ac:dyDescent="0.3">
      <c r="A33" s="147">
        <v>14950</v>
      </c>
      <c r="B33">
        <v>14950</v>
      </c>
      <c r="C33">
        <v>0</v>
      </c>
      <c r="D33">
        <v>0</v>
      </c>
      <c r="E33" s="147">
        <v>5</v>
      </c>
      <c r="F33">
        <v>0</v>
      </c>
      <c r="G33">
        <v>0</v>
      </c>
      <c r="H33">
        <v>0</v>
      </c>
      <c r="I33">
        <v>0</v>
      </c>
      <c r="J33">
        <v>924.5</v>
      </c>
    </row>
    <row r="34" spans="1:10" x14ac:dyDescent="0.3">
      <c r="A34" s="147">
        <v>15000</v>
      </c>
      <c r="B34">
        <v>15000</v>
      </c>
      <c r="C34">
        <v>0</v>
      </c>
      <c r="D34">
        <v>2</v>
      </c>
      <c r="E34" s="147">
        <v>80</v>
      </c>
      <c r="F34">
        <v>881</v>
      </c>
      <c r="G34">
        <v>888</v>
      </c>
      <c r="H34">
        <v>881</v>
      </c>
      <c r="I34">
        <v>888</v>
      </c>
      <c r="J34">
        <v>883.5</v>
      </c>
    </row>
    <row r="35" spans="1:10" x14ac:dyDescent="0.3">
      <c r="A35" s="147">
        <v>15050</v>
      </c>
      <c r="B35">
        <v>15050</v>
      </c>
      <c r="C35">
        <v>0</v>
      </c>
      <c r="D35">
        <v>0</v>
      </c>
      <c r="E35" s="147">
        <v>0</v>
      </c>
      <c r="F35">
        <v>0</v>
      </c>
      <c r="G35">
        <v>0</v>
      </c>
      <c r="H35">
        <v>0</v>
      </c>
      <c r="I35">
        <v>0</v>
      </c>
      <c r="J35">
        <v>843</v>
      </c>
    </row>
    <row r="36" spans="1:10" x14ac:dyDescent="0.3">
      <c r="A36" s="147">
        <v>15100</v>
      </c>
      <c r="B36">
        <v>15100</v>
      </c>
      <c r="C36">
        <v>0</v>
      </c>
      <c r="D36">
        <v>20</v>
      </c>
      <c r="E36" s="147">
        <v>25</v>
      </c>
      <c r="F36">
        <v>0</v>
      </c>
      <c r="G36">
        <v>0</v>
      </c>
      <c r="H36">
        <v>0</v>
      </c>
      <c r="I36">
        <v>0</v>
      </c>
      <c r="J36">
        <v>803.1</v>
      </c>
    </row>
    <row r="37" spans="1:10" x14ac:dyDescent="0.3">
      <c r="A37" s="147">
        <v>15150</v>
      </c>
      <c r="B37">
        <v>15150</v>
      </c>
      <c r="C37">
        <v>0</v>
      </c>
      <c r="D37">
        <v>0</v>
      </c>
      <c r="E37" s="147">
        <v>0</v>
      </c>
      <c r="F37">
        <v>0</v>
      </c>
      <c r="G37">
        <v>0</v>
      </c>
      <c r="H37">
        <v>0</v>
      </c>
      <c r="I37">
        <v>0</v>
      </c>
      <c r="J37">
        <v>763.7</v>
      </c>
    </row>
    <row r="38" spans="1:10" x14ac:dyDescent="0.3">
      <c r="A38" s="147">
        <v>15200</v>
      </c>
      <c r="B38">
        <v>15200</v>
      </c>
      <c r="C38">
        <v>0</v>
      </c>
      <c r="D38">
        <v>0</v>
      </c>
      <c r="E38" s="147">
        <v>10</v>
      </c>
      <c r="F38">
        <v>0</v>
      </c>
      <c r="G38">
        <v>0</v>
      </c>
      <c r="H38">
        <v>0</v>
      </c>
      <c r="I38">
        <v>0</v>
      </c>
      <c r="J38">
        <v>725</v>
      </c>
    </row>
    <row r="39" spans="1:10" x14ac:dyDescent="0.3">
      <c r="A39" s="147">
        <v>15250</v>
      </c>
      <c r="B39">
        <v>15250</v>
      </c>
      <c r="C39">
        <v>0</v>
      </c>
      <c r="D39">
        <v>0</v>
      </c>
      <c r="E39" s="147">
        <v>0</v>
      </c>
      <c r="F39">
        <v>0</v>
      </c>
      <c r="G39">
        <v>0</v>
      </c>
      <c r="H39">
        <v>0</v>
      </c>
      <c r="I39">
        <v>0</v>
      </c>
      <c r="J39">
        <v>686.9</v>
      </c>
    </row>
    <row r="40" spans="1:10" x14ac:dyDescent="0.3">
      <c r="A40" s="147">
        <v>15300</v>
      </c>
      <c r="B40">
        <v>15300</v>
      </c>
      <c r="C40">
        <v>0</v>
      </c>
      <c r="D40">
        <v>0</v>
      </c>
      <c r="E40" s="147">
        <v>10</v>
      </c>
      <c r="F40">
        <v>0</v>
      </c>
      <c r="G40">
        <v>0</v>
      </c>
      <c r="H40">
        <v>0</v>
      </c>
      <c r="I40">
        <v>0</v>
      </c>
      <c r="J40">
        <v>649.5</v>
      </c>
    </row>
    <row r="41" spans="1:10" x14ac:dyDescent="0.3">
      <c r="A41" s="147">
        <v>15350</v>
      </c>
      <c r="B41">
        <v>15350</v>
      </c>
      <c r="C41">
        <v>0</v>
      </c>
      <c r="D41">
        <v>0</v>
      </c>
      <c r="E41" s="147">
        <v>0</v>
      </c>
      <c r="F41">
        <v>0</v>
      </c>
      <c r="G41">
        <v>0</v>
      </c>
      <c r="H41">
        <v>0</v>
      </c>
      <c r="I41">
        <v>0</v>
      </c>
      <c r="J41">
        <v>612.79999999999995</v>
      </c>
    </row>
    <row r="42" spans="1:10" x14ac:dyDescent="0.3">
      <c r="A42" s="147">
        <v>15400</v>
      </c>
      <c r="B42">
        <v>15400</v>
      </c>
      <c r="C42">
        <v>0</v>
      </c>
      <c r="D42">
        <v>22</v>
      </c>
      <c r="E42" s="147">
        <v>63</v>
      </c>
      <c r="F42">
        <v>0</v>
      </c>
      <c r="G42">
        <v>0</v>
      </c>
      <c r="H42">
        <v>0</v>
      </c>
      <c r="I42">
        <v>0</v>
      </c>
      <c r="J42">
        <v>576.9</v>
      </c>
    </row>
    <row r="43" spans="1:10" x14ac:dyDescent="0.3">
      <c r="A43" s="147">
        <v>15450</v>
      </c>
      <c r="B43">
        <v>15450</v>
      </c>
      <c r="C43">
        <v>0</v>
      </c>
      <c r="D43">
        <v>0</v>
      </c>
      <c r="E43" s="147">
        <v>0</v>
      </c>
      <c r="F43">
        <v>0</v>
      </c>
      <c r="G43">
        <v>0</v>
      </c>
      <c r="H43">
        <v>0</v>
      </c>
      <c r="I43">
        <v>0</v>
      </c>
      <c r="J43">
        <v>541.79999999999995</v>
      </c>
    </row>
    <row r="44" spans="1:10" x14ac:dyDescent="0.3">
      <c r="A44" s="147">
        <v>15500</v>
      </c>
      <c r="B44">
        <v>15500</v>
      </c>
      <c r="C44">
        <v>0</v>
      </c>
      <c r="D44">
        <v>0</v>
      </c>
      <c r="E44" s="147">
        <v>12</v>
      </c>
      <c r="F44">
        <v>0</v>
      </c>
      <c r="G44">
        <v>0</v>
      </c>
      <c r="H44">
        <v>0</v>
      </c>
      <c r="I44">
        <v>0</v>
      </c>
      <c r="J44">
        <v>507.6</v>
      </c>
    </row>
    <row r="45" spans="1:10" x14ac:dyDescent="0.3">
      <c r="A45" s="147">
        <v>15550</v>
      </c>
      <c r="B45">
        <v>15550</v>
      </c>
      <c r="C45">
        <v>0</v>
      </c>
      <c r="D45">
        <v>0</v>
      </c>
      <c r="E45" s="147">
        <v>16</v>
      </c>
      <c r="F45">
        <v>0</v>
      </c>
      <c r="G45">
        <v>0</v>
      </c>
      <c r="H45">
        <v>0</v>
      </c>
      <c r="I45">
        <v>0</v>
      </c>
      <c r="J45">
        <v>474.3</v>
      </c>
    </row>
    <row r="46" spans="1:10" x14ac:dyDescent="0.3">
      <c r="A46" s="147">
        <v>15600</v>
      </c>
      <c r="B46">
        <v>15600</v>
      </c>
      <c r="C46">
        <v>0</v>
      </c>
      <c r="D46">
        <v>6</v>
      </c>
      <c r="E46" s="147">
        <v>241</v>
      </c>
      <c r="F46">
        <v>0</v>
      </c>
      <c r="G46">
        <v>0</v>
      </c>
      <c r="H46">
        <v>0</v>
      </c>
      <c r="I46">
        <v>0</v>
      </c>
      <c r="J46">
        <v>442</v>
      </c>
    </row>
    <row r="47" spans="1:10" x14ac:dyDescent="0.3">
      <c r="A47" s="147">
        <v>15650</v>
      </c>
      <c r="B47">
        <v>15650</v>
      </c>
      <c r="C47">
        <v>0</v>
      </c>
      <c r="D47">
        <v>100</v>
      </c>
      <c r="E47" s="147">
        <v>126</v>
      </c>
      <c r="F47">
        <v>405</v>
      </c>
      <c r="G47">
        <v>405</v>
      </c>
      <c r="H47">
        <v>405</v>
      </c>
      <c r="I47">
        <v>405</v>
      </c>
      <c r="J47">
        <v>410.6</v>
      </c>
    </row>
    <row r="48" spans="1:10" x14ac:dyDescent="0.3">
      <c r="A48" s="147">
        <v>15700</v>
      </c>
      <c r="B48">
        <v>15700</v>
      </c>
      <c r="C48">
        <v>0</v>
      </c>
      <c r="D48">
        <v>5</v>
      </c>
      <c r="E48" s="147">
        <v>83</v>
      </c>
      <c r="F48">
        <v>384</v>
      </c>
      <c r="G48">
        <v>423</v>
      </c>
      <c r="H48">
        <v>384</v>
      </c>
      <c r="I48">
        <v>423</v>
      </c>
      <c r="J48">
        <v>380.3</v>
      </c>
    </row>
    <row r="49" spans="1:10" x14ac:dyDescent="0.3">
      <c r="A49" s="147">
        <v>15750</v>
      </c>
      <c r="B49">
        <v>15750</v>
      </c>
      <c r="C49">
        <v>0</v>
      </c>
      <c r="D49">
        <v>0</v>
      </c>
      <c r="E49" s="147">
        <v>257</v>
      </c>
      <c r="F49">
        <v>0</v>
      </c>
      <c r="G49">
        <v>0</v>
      </c>
      <c r="H49">
        <v>0</v>
      </c>
      <c r="I49">
        <v>0</v>
      </c>
      <c r="J49">
        <v>351</v>
      </c>
    </row>
    <row r="50" spans="1:10" x14ac:dyDescent="0.3">
      <c r="A50" s="147">
        <v>15800</v>
      </c>
      <c r="B50">
        <v>15800</v>
      </c>
      <c r="C50">
        <v>0</v>
      </c>
      <c r="D50">
        <v>162</v>
      </c>
      <c r="E50" s="147">
        <v>337</v>
      </c>
      <c r="F50">
        <v>327</v>
      </c>
      <c r="G50">
        <v>358</v>
      </c>
      <c r="H50">
        <v>310</v>
      </c>
      <c r="I50">
        <v>310</v>
      </c>
      <c r="J50">
        <v>322.8</v>
      </c>
    </row>
    <row r="51" spans="1:10" x14ac:dyDescent="0.3">
      <c r="A51" s="147">
        <v>15850</v>
      </c>
      <c r="B51">
        <v>15850</v>
      </c>
      <c r="C51">
        <v>0</v>
      </c>
      <c r="D51">
        <v>0</v>
      </c>
      <c r="E51" s="147">
        <v>182</v>
      </c>
      <c r="F51">
        <v>0</v>
      </c>
      <c r="G51">
        <v>0</v>
      </c>
      <c r="H51">
        <v>0</v>
      </c>
      <c r="I51">
        <v>0</v>
      </c>
      <c r="J51">
        <v>296</v>
      </c>
    </row>
    <row r="52" spans="1:10" x14ac:dyDescent="0.3">
      <c r="A52" s="147">
        <v>15900</v>
      </c>
      <c r="B52">
        <v>15900</v>
      </c>
      <c r="C52">
        <v>0</v>
      </c>
      <c r="D52">
        <v>75</v>
      </c>
      <c r="E52" s="147">
        <v>178</v>
      </c>
      <c r="F52">
        <v>291</v>
      </c>
      <c r="G52">
        <v>291</v>
      </c>
      <c r="H52">
        <v>291</v>
      </c>
      <c r="I52">
        <v>291</v>
      </c>
      <c r="J52">
        <v>270.8</v>
      </c>
    </row>
    <row r="53" spans="1:10" x14ac:dyDescent="0.3">
      <c r="A53" s="147">
        <v>15950</v>
      </c>
      <c r="B53">
        <v>15950</v>
      </c>
      <c r="C53">
        <v>0</v>
      </c>
      <c r="D53">
        <v>0</v>
      </c>
      <c r="E53" s="147">
        <v>74</v>
      </c>
      <c r="F53">
        <v>0</v>
      </c>
      <c r="G53">
        <v>0</v>
      </c>
      <c r="H53">
        <v>0</v>
      </c>
      <c r="I53">
        <v>0</v>
      </c>
      <c r="J53">
        <v>246.9</v>
      </c>
    </row>
    <row r="54" spans="1:10" x14ac:dyDescent="0.3">
      <c r="A54" s="147">
        <v>16000</v>
      </c>
      <c r="B54">
        <v>16000</v>
      </c>
      <c r="C54">
        <v>0</v>
      </c>
      <c r="D54">
        <v>116</v>
      </c>
      <c r="E54" s="147">
        <v>1458</v>
      </c>
      <c r="F54">
        <v>224</v>
      </c>
      <c r="G54">
        <v>252</v>
      </c>
      <c r="H54">
        <v>222</v>
      </c>
      <c r="I54">
        <v>222</v>
      </c>
      <c r="J54">
        <v>224.2</v>
      </c>
    </row>
    <row r="55" spans="1:10" x14ac:dyDescent="0.3">
      <c r="A55" s="147">
        <v>16050</v>
      </c>
      <c r="B55">
        <v>16050</v>
      </c>
      <c r="C55">
        <v>0</v>
      </c>
      <c r="D55">
        <v>0</v>
      </c>
      <c r="E55" s="147">
        <v>350</v>
      </c>
      <c r="F55">
        <v>0</v>
      </c>
      <c r="G55">
        <v>0</v>
      </c>
      <c r="H55">
        <v>0</v>
      </c>
      <c r="I55">
        <v>0</v>
      </c>
      <c r="J55">
        <v>202.9</v>
      </c>
    </row>
    <row r="56" spans="1:10" x14ac:dyDescent="0.3">
      <c r="A56" s="147">
        <v>16100</v>
      </c>
      <c r="B56">
        <v>16100</v>
      </c>
      <c r="C56">
        <v>0</v>
      </c>
      <c r="D56">
        <v>5</v>
      </c>
      <c r="E56" s="147">
        <v>108</v>
      </c>
      <c r="F56">
        <v>205</v>
      </c>
      <c r="G56">
        <v>205</v>
      </c>
      <c r="H56">
        <v>205</v>
      </c>
      <c r="I56">
        <v>205</v>
      </c>
      <c r="J56">
        <v>182.8</v>
      </c>
    </row>
    <row r="57" spans="1:10" x14ac:dyDescent="0.3">
      <c r="A57" s="147">
        <v>16150</v>
      </c>
      <c r="B57">
        <v>16150</v>
      </c>
      <c r="C57">
        <v>0</v>
      </c>
      <c r="D57">
        <v>0</v>
      </c>
      <c r="E57" s="147">
        <v>917</v>
      </c>
      <c r="F57">
        <v>0</v>
      </c>
      <c r="G57">
        <v>0</v>
      </c>
      <c r="H57">
        <v>0</v>
      </c>
      <c r="I57">
        <v>0</v>
      </c>
      <c r="J57">
        <v>164</v>
      </c>
    </row>
    <row r="58" spans="1:10" x14ac:dyDescent="0.3">
      <c r="A58" s="147">
        <v>16200</v>
      </c>
      <c r="B58">
        <v>16200</v>
      </c>
      <c r="C58">
        <v>0</v>
      </c>
      <c r="D58">
        <v>71</v>
      </c>
      <c r="E58" s="147">
        <v>148</v>
      </c>
      <c r="F58">
        <v>152</v>
      </c>
      <c r="G58">
        <v>165</v>
      </c>
      <c r="H58">
        <v>146</v>
      </c>
      <c r="I58">
        <v>146</v>
      </c>
      <c r="J58">
        <v>146.69999999999999</v>
      </c>
    </row>
    <row r="59" spans="1:10" x14ac:dyDescent="0.3">
      <c r="A59" s="147">
        <v>16250</v>
      </c>
      <c r="B59">
        <v>16250</v>
      </c>
      <c r="C59">
        <v>0</v>
      </c>
      <c r="D59">
        <v>1</v>
      </c>
      <c r="E59" s="147">
        <v>1144</v>
      </c>
      <c r="F59">
        <v>150</v>
      </c>
      <c r="G59">
        <v>150</v>
      </c>
      <c r="H59">
        <v>150</v>
      </c>
      <c r="I59">
        <v>150</v>
      </c>
      <c r="J59">
        <v>130.69999999999999</v>
      </c>
    </row>
    <row r="60" spans="1:10" x14ac:dyDescent="0.3">
      <c r="A60" s="147">
        <v>16300</v>
      </c>
      <c r="B60">
        <v>16300</v>
      </c>
      <c r="C60">
        <v>0</v>
      </c>
      <c r="D60">
        <v>22</v>
      </c>
      <c r="E60" s="147">
        <v>1082</v>
      </c>
      <c r="F60">
        <v>117.5</v>
      </c>
      <c r="G60">
        <v>129.5</v>
      </c>
      <c r="H60">
        <v>117.5</v>
      </c>
      <c r="I60">
        <v>129.5</v>
      </c>
      <c r="J60">
        <v>116</v>
      </c>
    </row>
    <row r="61" spans="1:10" x14ac:dyDescent="0.3">
      <c r="A61" s="147">
        <v>16350</v>
      </c>
      <c r="B61">
        <v>16350</v>
      </c>
      <c r="C61">
        <v>0</v>
      </c>
      <c r="D61">
        <v>13</v>
      </c>
      <c r="E61" s="147">
        <v>224</v>
      </c>
      <c r="F61">
        <v>118</v>
      </c>
      <c r="G61">
        <v>119</v>
      </c>
      <c r="H61">
        <v>116</v>
      </c>
      <c r="I61">
        <v>119</v>
      </c>
      <c r="J61">
        <v>102.7</v>
      </c>
    </row>
    <row r="62" spans="1:10" x14ac:dyDescent="0.3">
      <c r="A62" s="147">
        <v>16400</v>
      </c>
      <c r="B62">
        <v>16400</v>
      </c>
      <c r="C62">
        <v>0</v>
      </c>
      <c r="D62">
        <v>26</v>
      </c>
      <c r="E62" s="147">
        <v>1191</v>
      </c>
      <c r="F62">
        <v>96</v>
      </c>
      <c r="G62">
        <v>98</v>
      </c>
      <c r="H62">
        <v>88</v>
      </c>
      <c r="I62">
        <v>93</v>
      </c>
      <c r="J62">
        <v>90.8</v>
      </c>
    </row>
    <row r="63" spans="1:10" x14ac:dyDescent="0.3">
      <c r="A63" s="147">
        <v>16450</v>
      </c>
      <c r="B63">
        <v>16450</v>
      </c>
      <c r="C63">
        <v>0</v>
      </c>
      <c r="D63">
        <v>0</v>
      </c>
      <c r="E63" s="147">
        <v>99</v>
      </c>
      <c r="F63">
        <v>0</v>
      </c>
      <c r="G63">
        <v>0</v>
      </c>
      <c r="H63">
        <v>0</v>
      </c>
      <c r="I63">
        <v>0</v>
      </c>
      <c r="J63">
        <v>80.099999999999994</v>
      </c>
    </row>
    <row r="64" spans="1:10" x14ac:dyDescent="0.3">
      <c r="A64" s="147">
        <v>16500</v>
      </c>
      <c r="B64">
        <v>16500</v>
      </c>
      <c r="C64">
        <v>0</v>
      </c>
      <c r="D64">
        <v>15</v>
      </c>
      <c r="E64" s="147">
        <v>650</v>
      </c>
      <c r="F64">
        <v>74</v>
      </c>
      <c r="G64">
        <v>82</v>
      </c>
      <c r="H64">
        <v>73</v>
      </c>
      <c r="I64">
        <v>82</v>
      </c>
      <c r="J64">
        <v>70.7</v>
      </c>
    </row>
    <row r="65" spans="1:10" x14ac:dyDescent="0.3">
      <c r="A65" s="147">
        <v>16550</v>
      </c>
      <c r="B65">
        <v>16550</v>
      </c>
      <c r="C65">
        <v>0</v>
      </c>
      <c r="D65">
        <v>3</v>
      </c>
      <c r="E65" s="147">
        <v>77</v>
      </c>
      <c r="F65">
        <v>70</v>
      </c>
      <c r="G65">
        <v>70</v>
      </c>
      <c r="H65">
        <v>70</v>
      </c>
      <c r="I65">
        <v>70</v>
      </c>
      <c r="J65">
        <v>62.3</v>
      </c>
    </row>
    <row r="66" spans="1:10" x14ac:dyDescent="0.3">
      <c r="A66" s="147">
        <v>16600</v>
      </c>
      <c r="B66">
        <v>16600</v>
      </c>
      <c r="C66">
        <v>0</v>
      </c>
      <c r="D66">
        <v>0</v>
      </c>
      <c r="E66" s="147">
        <v>243</v>
      </c>
      <c r="F66">
        <v>0</v>
      </c>
      <c r="G66">
        <v>0</v>
      </c>
      <c r="H66">
        <v>0</v>
      </c>
      <c r="I66">
        <v>0</v>
      </c>
      <c r="J66">
        <v>55</v>
      </c>
    </row>
    <row r="67" spans="1:10" x14ac:dyDescent="0.3">
      <c r="A67" s="147">
        <v>16650</v>
      </c>
      <c r="B67">
        <v>16650</v>
      </c>
      <c r="C67">
        <v>0</v>
      </c>
      <c r="D67">
        <v>45</v>
      </c>
      <c r="E67" s="147">
        <v>171</v>
      </c>
      <c r="F67">
        <v>47</v>
      </c>
      <c r="G67">
        <v>48</v>
      </c>
      <c r="H67">
        <v>47</v>
      </c>
      <c r="I67">
        <v>48</v>
      </c>
      <c r="J67">
        <v>48.4</v>
      </c>
    </row>
    <row r="68" spans="1:10" x14ac:dyDescent="0.3">
      <c r="A68" s="147">
        <v>16700</v>
      </c>
      <c r="B68">
        <v>16700</v>
      </c>
      <c r="C68">
        <v>0</v>
      </c>
      <c r="D68">
        <v>0</v>
      </c>
      <c r="E68" s="147">
        <v>603</v>
      </c>
      <c r="F68">
        <v>0</v>
      </c>
      <c r="G68">
        <v>0</v>
      </c>
      <c r="H68">
        <v>0</v>
      </c>
      <c r="I68">
        <v>0</v>
      </c>
      <c r="J68">
        <v>42.5</v>
      </c>
    </row>
    <row r="69" spans="1:10" x14ac:dyDescent="0.3">
      <c r="A69" s="147">
        <v>16750</v>
      </c>
      <c r="B69">
        <v>16750</v>
      </c>
      <c r="C69">
        <v>0</v>
      </c>
      <c r="D69">
        <v>9</v>
      </c>
      <c r="E69" s="147">
        <v>239</v>
      </c>
      <c r="F69">
        <v>0</v>
      </c>
      <c r="G69">
        <v>0</v>
      </c>
      <c r="H69">
        <v>0</v>
      </c>
      <c r="I69">
        <v>0</v>
      </c>
      <c r="J69">
        <v>37.299999999999997</v>
      </c>
    </row>
    <row r="70" spans="1:10" x14ac:dyDescent="0.3">
      <c r="A70" s="147">
        <v>16800</v>
      </c>
      <c r="B70">
        <v>16800</v>
      </c>
      <c r="C70">
        <v>0</v>
      </c>
      <c r="D70">
        <v>2</v>
      </c>
      <c r="E70" s="147">
        <v>512</v>
      </c>
      <c r="F70">
        <v>33</v>
      </c>
      <c r="G70">
        <v>33</v>
      </c>
      <c r="H70">
        <v>33</v>
      </c>
      <c r="I70">
        <v>33</v>
      </c>
      <c r="J70">
        <v>32.5</v>
      </c>
    </row>
    <row r="71" spans="1:10" x14ac:dyDescent="0.3">
      <c r="A71" s="147">
        <v>16850</v>
      </c>
      <c r="B71">
        <v>16850</v>
      </c>
      <c r="C71">
        <v>0</v>
      </c>
      <c r="D71">
        <v>2</v>
      </c>
      <c r="E71" s="147">
        <v>55</v>
      </c>
      <c r="F71">
        <v>29</v>
      </c>
      <c r="G71">
        <v>29</v>
      </c>
      <c r="H71">
        <v>29</v>
      </c>
      <c r="I71">
        <v>29</v>
      </c>
      <c r="J71">
        <v>28.3</v>
      </c>
    </row>
    <row r="72" spans="1:10" x14ac:dyDescent="0.3">
      <c r="A72" s="147">
        <v>16900</v>
      </c>
      <c r="B72">
        <v>16900</v>
      </c>
      <c r="C72">
        <v>0</v>
      </c>
      <c r="D72">
        <v>45</v>
      </c>
      <c r="E72" s="147">
        <v>1143</v>
      </c>
      <c r="F72">
        <v>24</v>
      </c>
      <c r="G72">
        <v>30</v>
      </c>
      <c r="H72">
        <v>24</v>
      </c>
      <c r="I72">
        <v>30</v>
      </c>
      <c r="J72">
        <v>24.5</v>
      </c>
    </row>
    <row r="73" spans="1:10" x14ac:dyDescent="0.3">
      <c r="A73" s="147">
        <v>16950</v>
      </c>
      <c r="B73">
        <v>16950</v>
      </c>
      <c r="C73">
        <v>0</v>
      </c>
      <c r="D73">
        <v>0</v>
      </c>
      <c r="E73" s="147">
        <v>240</v>
      </c>
      <c r="F73">
        <v>0</v>
      </c>
      <c r="G73">
        <v>0</v>
      </c>
      <c r="H73">
        <v>0</v>
      </c>
      <c r="I73">
        <v>0</v>
      </c>
      <c r="J73">
        <v>21.2</v>
      </c>
    </row>
    <row r="74" spans="1:10" x14ac:dyDescent="0.3">
      <c r="A74" s="147">
        <v>17000</v>
      </c>
      <c r="B74">
        <v>17000</v>
      </c>
      <c r="C74">
        <v>0</v>
      </c>
      <c r="D74">
        <v>3</v>
      </c>
      <c r="E74" s="147">
        <v>1136</v>
      </c>
      <c r="F74">
        <v>19.3</v>
      </c>
      <c r="G74">
        <v>19.3</v>
      </c>
      <c r="H74">
        <v>19.3</v>
      </c>
      <c r="I74">
        <v>19.3</v>
      </c>
      <c r="J74">
        <v>18.3</v>
      </c>
    </row>
    <row r="75" spans="1:10" x14ac:dyDescent="0.3">
      <c r="A75" s="147">
        <v>17050</v>
      </c>
      <c r="B75">
        <v>17050</v>
      </c>
      <c r="C75">
        <v>0</v>
      </c>
      <c r="D75">
        <v>10</v>
      </c>
      <c r="E75" s="147">
        <v>52</v>
      </c>
      <c r="F75">
        <v>17</v>
      </c>
      <c r="G75">
        <v>17</v>
      </c>
      <c r="H75">
        <v>17</v>
      </c>
      <c r="I75">
        <v>17</v>
      </c>
      <c r="J75">
        <v>15.8</v>
      </c>
    </row>
    <row r="76" spans="1:10" x14ac:dyDescent="0.3">
      <c r="A76" s="147">
        <v>17100</v>
      </c>
      <c r="B76">
        <v>17100</v>
      </c>
      <c r="C76">
        <v>0</v>
      </c>
      <c r="D76">
        <v>8</v>
      </c>
      <c r="E76" s="147">
        <v>157</v>
      </c>
      <c r="F76">
        <v>15.6</v>
      </c>
      <c r="G76">
        <v>15.6</v>
      </c>
      <c r="H76">
        <v>14.4</v>
      </c>
      <c r="I76">
        <v>14.4</v>
      </c>
      <c r="J76">
        <v>13.7</v>
      </c>
    </row>
    <row r="77" spans="1:10" x14ac:dyDescent="0.3">
      <c r="A77" s="147">
        <v>17150</v>
      </c>
      <c r="B77">
        <v>17150</v>
      </c>
      <c r="C77">
        <v>0</v>
      </c>
      <c r="D77">
        <v>1</v>
      </c>
      <c r="E77" s="147">
        <v>217</v>
      </c>
      <c r="F77">
        <v>0</v>
      </c>
      <c r="G77">
        <v>0</v>
      </c>
      <c r="H77">
        <v>0</v>
      </c>
      <c r="I77">
        <v>0</v>
      </c>
      <c r="J77">
        <v>12</v>
      </c>
    </row>
    <row r="78" spans="1:10" x14ac:dyDescent="0.3">
      <c r="A78" s="147">
        <v>17200</v>
      </c>
      <c r="B78">
        <v>17200</v>
      </c>
      <c r="C78">
        <v>0</v>
      </c>
      <c r="D78">
        <v>131</v>
      </c>
      <c r="E78" s="147">
        <v>898</v>
      </c>
      <c r="F78">
        <v>11.4</v>
      </c>
      <c r="G78">
        <v>12.7</v>
      </c>
      <c r="H78">
        <v>11.4</v>
      </c>
      <c r="I78">
        <v>12.3</v>
      </c>
      <c r="J78">
        <v>10.6</v>
      </c>
    </row>
    <row r="79" spans="1:10" x14ac:dyDescent="0.3">
      <c r="A79" s="147">
        <v>17250</v>
      </c>
      <c r="B79">
        <v>17250</v>
      </c>
      <c r="C79">
        <v>0</v>
      </c>
      <c r="D79">
        <v>0</v>
      </c>
      <c r="E79" s="147">
        <v>34</v>
      </c>
      <c r="F79">
        <v>0</v>
      </c>
      <c r="G79">
        <v>0</v>
      </c>
      <c r="H79">
        <v>0</v>
      </c>
      <c r="I79">
        <v>0</v>
      </c>
      <c r="J79">
        <v>9.4</v>
      </c>
    </row>
    <row r="80" spans="1:10" x14ac:dyDescent="0.3">
      <c r="A80" s="147">
        <v>17300</v>
      </c>
      <c r="B80">
        <v>17300</v>
      </c>
      <c r="C80">
        <v>0</v>
      </c>
      <c r="D80">
        <v>0</v>
      </c>
      <c r="E80" s="147">
        <v>188</v>
      </c>
      <c r="F80">
        <v>0</v>
      </c>
      <c r="G80">
        <v>0</v>
      </c>
      <c r="H80">
        <v>0</v>
      </c>
      <c r="I80">
        <v>0</v>
      </c>
      <c r="J80">
        <v>8.4</v>
      </c>
    </row>
    <row r="81" spans="1:10" x14ac:dyDescent="0.3">
      <c r="A81" s="147">
        <v>17350</v>
      </c>
      <c r="B81">
        <v>17350</v>
      </c>
      <c r="C81">
        <v>0</v>
      </c>
      <c r="D81">
        <v>0</v>
      </c>
      <c r="E81" s="147">
        <v>76</v>
      </c>
      <c r="F81">
        <v>0</v>
      </c>
      <c r="G81">
        <v>0</v>
      </c>
      <c r="H81">
        <v>0</v>
      </c>
      <c r="I81">
        <v>0</v>
      </c>
      <c r="J81">
        <v>7.5</v>
      </c>
    </row>
    <row r="82" spans="1:10" x14ac:dyDescent="0.3">
      <c r="A82" s="147">
        <v>17400</v>
      </c>
      <c r="B82">
        <v>17400</v>
      </c>
      <c r="C82">
        <v>0</v>
      </c>
      <c r="D82">
        <v>8</v>
      </c>
      <c r="E82" s="147">
        <v>176</v>
      </c>
      <c r="F82">
        <v>7.5</v>
      </c>
      <c r="G82">
        <v>8</v>
      </c>
      <c r="H82">
        <v>7.5</v>
      </c>
      <c r="I82">
        <v>8</v>
      </c>
      <c r="J82">
        <v>6.8</v>
      </c>
    </row>
    <row r="83" spans="1:10" x14ac:dyDescent="0.3">
      <c r="A83" s="147">
        <v>17450</v>
      </c>
      <c r="B83">
        <v>17450</v>
      </c>
      <c r="C83">
        <v>0</v>
      </c>
      <c r="D83">
        <v>0</v>
      </c>
      <c r="E83" s="147">
        <v>95</v>
      </c>
      <c r="F83">
        <v>0</v>
      </c>
      <c r="G83">
        <v>0</v>
      </c>
      <c r="H83">
        <v>0</v>
      </c>
      <c r="I83">
        <v>0</v>
      </c>
      <c r="J83">
        <v>6.1</v>
      </c>
    </row>
    <row r="84" spans="1:10" x14ac:dyDescent="0.3">
      <c r="A84" s="147">
        <v>17500</v>
      </c>
      <c r="B84">
        <v>17500</v>
      </c>
      <c r="C84">
        <v>0</v>
      </c>
      <c r="D84">
        <v>0</v>
      </c>
      <c r="E84" s="147">
        <v>589</v>
      </c>
      <c r="F84">
        <v>0</v>
      </c>
      <c r="G84">
        <v>0</v>
      </c>
      <c r="H84">
        <v>0</v>
      </c>
      <c r="I84">
        <v>0</v>
      </c>
      <c r="J84">
        <v>5.4</v>
      </c>
    </row>
    <row r="85" spans="1:10" x14ac:dyDescent="0.3">
      <c r="A85" s="147">
        <v>17550</v>
      </c>
      <c r="B85">
        <v>17550</v>
      </c>
      <c r="C85">
        <v>0</v>
      </c>
      <c r="D85">
        <v>0</v>
      </c>
      <c r="E85" s="147">
        <v>232</v>
      </c>
      <c r="F85">
        <v>0</v>
      </c>
      <c r="G85">
        <v>0</v>
      </c>
      <c r="H85">
        <v>0</v>
      </c>
      <c r="I85">
        <v>0</v>
      </c>
      <c r="J85">
        <v>4.8</v>
      </c>
    </row>
    <row r="86" spans="1:10" x14ac:dyDescent="0.3">
      <c r="A86" s="147">
        <v>17600</v>
      </c>
      <c r="B86">
        <v>17600</v>
      </c>
      <c r="C86">
        <v>0</v>
      </c>
      <c r="D86">
        <v>0</v>
      </c>
      <c r="E86" s="147">
        <v>46</v>
      </c>
      <c r="F86">
        <v>0</v>
      </c>
      <c r="G86">
        <v>0</v>
      </c>
      <c r="H86">
        <v>0</v>
      </c>
      <c r="I86">
        <v>0</v>
      </c>
      <c r="J86">
        <v>4.3</v>
      </c>
    </row>
    <row r="87" spans="1:10" x14ac:dyDescent="0.3">
      <c r="A87" s="147">
        <v>17650</v>
      </c>
      <c r="B87">
        <v>17650</v>
      </c>
      <c r="C87">
        <v>0</v>
      </c>
      <c r="D87">
        <v>0</v>
      </c>
      <c r="E87" s="147">
        <v>81</v>
      </c>
      <c r="F87">
        <v>0</v>
      </c>
      <c r="G87">
        <v>0</v>
      </c>
      <c r="H87">
        <v>0</v>
      </c>
      <c r="I87">
        <v>0</v>
      </c>
      <c r="J87">
        <v>3.9</v>
      </c>
    </row>
    <row r="88" spans="1:10" x14ac:dyDescent="0.3">
      <c r="A88" s="147">
        <v>17700</v>
      </c>
      <c r="B88">
        <v>17700</v>
      </c>
      <c r="C88">
        <v>0</v>
      </c>
      <c r="D88">
        <v>0</v>
      </c>
      <c r="E88" s="147">
        <v>27</v>
      </c>
      <c r="F88">
        <v>0</v>
      </c>
      <c r="G88">
        <v>0</v>
      </c>
      <c r="H88">
        <v>0</v>
      </c>
      <c r="I88">
        <v>0</v>
      </c>
      <c r="J88">
        <v>3.5</v>
      </c>
    </row>
    <row r="89" spans="1:10" x14ac:dyDescent="0.3">
      <c r="A89" s="147">
        <v>17750</v>
      </c>
      <c r="B89">
        <v>17750</v>
      </c>
      <c r="C89">
        <v>0</v>
      </c>
      <c r="D89">
        <v>0</v>
      </c>
      <c r="E89" s="147">
        <v>70</v>
      </c>
      <c r="F89">
        <v>0</v>
      </c>
      <c r="G89">
        <v>0</v>
      </c>
      <c r="H89">
        <v>0</v>
      </c>
      <c r="I89">
        <v>0</v>
      </c>
      <c r="J89">
        <v>3.1</v>
      </c>
    </row>
    <row r="90" spans="1:10" x14ac:dyDescent="0.3">
      <c r="A90" s="147">
        <v>17800</v>
      </c>
      <c r="B90">
        <v>17800</v>
      </c>
      <c r="C90">
        <v>0</v>
      </c>
      <c r="D90">
        <v>6</v>
      </c>
      <c r="E90" s="147">
        <v>122</v>
      </c>
      <c r="F90">
        <v>0</v>
      </c>
      <c r="G90">
        <v>0</v>
      </c>
      <c r="H90">
        <v>0</v>
      </c>
      <c r="I90">
        <v>0</v>
      </c>
      <c r="J90">
        <v>2.8</v>
      </c>
    </row>
    <row r="91" spans="1:10" x14ac:dyDescent="0.3">
      <c r="A91" s="147">
        <v>17850</v>
      </c>
      <c r="B91">
        <v>17850</v>
      </c>
      <c r="C91">
        <v>0</v>
      </c>
      <c r="D91">
        <v>0</v>
      </c>
      <c r="E91" s="147">
        <v>27</v>
      </c>
      <c r="F91">
        <v>0</v>
      </c>
      <c r="G91">
        <v>0</v>
      </c>
      <c r="H91">
        <v>0</v>
      </c>
      <c r="I91">
        <v>0</v>
      </c>
      <c r="J91">
        <v>2.5</v>
      </c>
    </row>
    <row r="92" spans="1:10" x14ac:dyDescent="0.3">
      <c r="A92" s="147">
        <v>17900</v>
      </c>
      <c r="B92">
        <v>17900</v>
      </c>
      <c r="C92">
        <v>0</v>
      </c>
      <c r="D92">
        <v>0</v>
      </c>
      <c r="E92" s="147">
        <v>20</v>
      </c>
      <c r="F92">
        <v>0</v>
      </c>
      <c r="G92">
        <v>0</v>
      </c>
      <c r="H92">
        <v>0</v>
      </c>
      <c r="I92">
        <v>0</v>
      </c>
      <c r="J92">
        <v>2.2999999999999998</v>
      </c>
    </row>
    <row r="93" spans="1:10" x14ac:dyDescent="0.3">
      <c r="A93" s="147">
        <v>17950</v>
      </c>
      <c r="B93">
        <v>17950</v>
      </c>
      <c r="C93">
        <v>0</v>
      </c>
      <c r="D93">
        <v>0</v>
      </c>
      <c r="E93" s="147">
        <v>0</v>
      </c>
      <c r="F93">
        <v>0</v>
      </c>
      <c r="G93">
        <v>0</v>
      </c>
      <c r="H93">
        <v>0</v>
      </c>
      <c r="I93">
        <v>0</v>
      </c>
      <c r="J93">
        <v>2</v>
      </c>
    </row>
    <row r="94" spans="1:10" x14ac:dyDescent="0.3">
      <c r="A94" t="s">
        <v>146</v>
      </c>
      <c r="B94">
        <v>18000</v>
      </c>
      <c r="C94">
        <v>0</v>
      </c>
      <c r="D94">
        <v>0</v>
      </c>
      <c r="E94">
        <v>47</v>
      </c>
      <c r="F94">
        <v>0</v>
      </c>
      <c r="G94">
        <v>0</v>
      </c>
      <c r="H94">
        <v>0</v>
      </c>
      <c r="I94">
        <v>0</v>
      </c>
      <c r="J94">
        <v>1.8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35073-CD59-4765-B43F-C6488994CA10}">
  <sheetPr codeName="Tabelle18"/>
  <dimension ref="A1:J94"/>
  <sheetViews>
    <sheetView workbookViewId="0"/>
  </sheetViews>
  <sheetFormatPr baseColWidth="10" defaultColWidth="8.88671875" defaultRowHeight="14.4" x14ac:dyDescent="0.3"/>
  <sheetData>
    <row r="1" spans="1:10" x14ac:dyDescent="0.3">
      <c r="A1" s="148" t="s">
        <v>804</v>
      </c>
      <c r="B1" s="148" t="s">
        <v>801</v>
      </c>
      <c r="C1" s="148" t="s">
        <v>805</v>
      </c>
      <c r="D1" s="148" t="s">
        <v>806</v>
      </c>
      <c r="E1" s="148" t="s">
        <v>803</v>
      </c>
      <c r="F1" s="148" t="s">
        <v>807</v>
      </c>
      <c r="G1" s="148" t="s">
        <v>808</v>
      </c>
      <c r="H1" s="148" t="s">
        <v>809</v>
      </c>
      <c r="I1" s="148" t="s">
        <v>810</v>
      </c>
      <c r="J1" s="148" t="s">
        <v>811</v>
      </c>
    </row>
    <row r="2" spans="1:10" x14ac:dyDescent="0.3">
      <c r="A2" s="147">
        <v>11000</v>
      </c>
      <c r="B2">
        <v>11000</v>
      </c>
      <c r="C2">
        <v>0</v>
      </c>
      <c r="D2">
        <v>15</v>
      </c>
      <c r="E2" s="147">
        <v>92</v>
      </c>
      <c r="F2">
        <v>5.6</v>
      </c>
      <c r="G2">
        <v>5.6</v>
      </c>
      <c r="H2">
        <v>5.3</v>
      </c>
      <c r="I2">
        <v>5.3</v>
      </c>
      <c r="J2">
        <v>5.4</v>
      </c>
    </row>
    <row r="3" spans="1:10" x14ac:dyDescent="0.3">
      <c r="A3" s="147">
        <v>11200</v>
      </c>
      <c r="B3">
        <v>11200</v>
      </c>
      <c r="C3">
        <v>0</v>
      </c>
      <c r="D3">
        <v>5</v>
      </c>
      <c r="E3" s="147">
        <v>142</v>
      </c>
      <c r="F3">
        <v>6</v>
      </c>
      <c r="G3">
        <v>6</v>
      </c>
      <c r="H3">
        <v>6</v>
      </c>
      <c r="I3">
        <v>6</v>
      </c>
      <c r="J3">
        <v>5.9</v>
      </c>
    </row>
    <row r="4" spans="1:10" x14ac:dyDescent="0.3">
      <c r="A4" s="147">
        <v>11400</v>
      </c>
      <c r="B4">
        <v>11400</v>
      </c>
      <c r="C4">
        <v>0</v>
      </c>
      <c r="D4">
        <v>0</v>
      </c>
      <c r="E4" s="147">
        <v>61</v>
      </c>
      <c r="F4">
        <v>0</v>
      </c>
      <c r="G4">
        <v>0</v>
      </c>
      <c r="H4">
        <v>0</v>
      </c>
      <c r="I4">
        <v>0</v>
      </c>
      <c r="J4">
        <v>6.5</v>
      </c>
    </row>
    <row r="5" spans="1:10" x14ac:dyDescent="0.3">
      <c r="A5" s="147">
        <v>11600</v>
      </c>
      <c r="B5">
        <v>11600</v>
      </c>
      <c r="C5">
        <v>0</v>
      </c>
      <c r="D5">
        <v>0</v>
      </c>
      <c r="E5" s="147">
        <v>64</v>
      </c>
      <c r="F5">
        <v>0</v>
      </c>
      <c r="G5">
        <v>0</v>
      </c>
      <c r="H5">
        <v>0</v>
      </c>
      <c r="I5">
        <v>0</v>
      </c>
      <c r="J5">
        <v>7.4</v>
      </c>
    </row>
    <row r="6" spans="1:10" x14ac:dyDescent="0.3">
      <c r="A6" s="147">
        <v>11800</v>
      </c>
      <c r="B6">
        <v>11800</v>
      </c>
      <c r="C6">
        <v>0</v>
      </c>
      <c r="D6">
        <v>0</v>
      </c>
      <c r="E6" s="147">
        <v>86</v>
      </c>
      <c r="F6">
        <v>0</v>
      </c>
      <c r="G6">
        <v>0</v>
      </c>
      <c r="H6">
        <v>0</v>
      </c>
      <c r="I6">
        <v>0</v>
      </c>
      <c r="J6">
        <v>8.5</v>
      </c>
    </row>
    <row r="7" spans="1:10" x14ac:dyDescent="0.3">
      <c r="A7" s="147">
        <v>12000</v>
      </c>
      <c r="B7">
        <v>12000</v>
      </c>
      <c r="C7">
        <v>0</v>
      </c>
      <c r="D7">
        <v>0</v>
      </c>
      <c r="E7" s="147">
        <v>792</v>
      </c>
      <c r="F7">
        <v>0</v>
      </c>
      <c r="G7">
        <v>0</v>
      </c>
      <c r="H7">
        <v>0</v>
      </c>
      <c r="I7">
        <v>0</v>
      </c>
      <c r="J7">
        <v>9.8000000000000007</v>
      </c>
    </row>
    <row r="8" spans="1:10" x14ac:dyDescent="0.3">
      <c r="A8" s="147">
        <v>12200</v>
      </c>
      <c r="B8">
        <v>12200</v>
      </c>
      <c r="C8">
        <v>0</v>
      </c>
      <c r="D8">
        <v>0</v>
      </c>
      <c r="E8" s="147">
        <v>385</v>
      </c>
      <c r="F8">
        <v>0</v>
      </c>
      <c r="G8">
        <v>0</v>
      </c>
      <c r="H8">
        <v>0</v>
      </c>
      <c r="I8">
        <v>0</v>
      </c>
      <c r="J8">
        <v>11.3</v>
      </c>
    </row>
    <row r="9" spans="1:10" x14ac:dyDescent="0.3">
      <c r="A9" s="147">
        <v>12400</v>
      </c>
      <c r="B9">
        <v>12400</v>
      </c>
      <c r="C9">
        <v>0</v>
      </c>
      <c r="D9">
        <v>0</v>
      </c>
      <c r="E9" s="147">
        <v>253</v>
      </c>
      <c r="F9">
        <v>0</v>
      </c>
      <c r="G9">
        <v>0</v>
      </c>
      <c r="H9">
        <v>0</v>
      </c>
      <c r="I9">
        <v>0</v>
      </c>
      <c r="J9">
        <v>13</v>
      </c>
    </row>
    <row r="10" spans="1:10" x14ac:dyDescent="0.3">
      <c r="A10" s="147">
        <v>12600</v>
      </c>
      <c r="B10">
        <v>12600</v>
      </c>
      <c r="C10">
        <v>0</v>
      </c>
      <c r="D10">
        <v>16</v>
      </c>
      <c r="E10" s="147">
        <v>689</v>
      </c>
      <c r="F10">
        <v>15</v>
      </c>
      <c r="G10">
        <v>15.8</v>
      </c>
      <c r="H10">
        <v>15</v>
      </c>
      <c r="I10">
        <v>15.8</v>
      </c>
      <c r="J10">
        <v>15.2</v>
      </c>
    </row>
    <row r="11" spans="1:10" x14ac:dyDescent="0.3">
      <c r="A11" s="147">
        <v>12800</v>
      </c>
      <c r="B11">
        <v>12800</v>
      </c>
      <c r="C11">
        <v>0</v>
      </c>
      <c r="D11">
        <v>5</v>
      </c>
      <c r="E11" s="147">
        <v>977</v>
      </c>
      <c r="F11">
        <v>18</v>
      </c>
      <c r="G11">
        <v>18</v>
      </c>
      <c r="H11">
        <v>18</v>
      </c>
      <c r="I11">
        <v>18</v>
      </c>
      <c r="J11">
        <v>17.8</v>
      </c>
    </row>
    <row r="12" spans="1:10" x14ac:dyDescent="0.3">
      <c r="A12" s="147">
        <v>13000</v>
      </c>
      <c r="B12">
        <v>13000</v>
      </c>
      <c r="C12">
        <v>0</v>
      </c>
      <c r="D12">
        <v>15</v>
      </c>
      <c r="E12" s="147">
        <v>780</v>
      </c>
      <c r="F12">
        <v>21</v>
      </c>
      <c r="G12">
        <v>21.9</v>
      </c>
      <c r="H12">
        <v>20.3</v>
      </c>
      <c r="I12">
        <v>20.3</v>
      </c>
      <c r="J12">
        <v>21</v>
      </c>
    </row>
    <row r="13" spans="1:10" x14ac:dyDescent="0.3">
      <c r="A13" s="147">
        <v>13200</v>
      </c>
      <c r="B13">
        <v>13200</v>
      </c>
      <c r="C13">
        <v>0</v>
      </c>
      <c r="D13">
        <v>29</v>
      </c>
      <c r="E13" s="147">
        <v>256</v>
      </c>
      <c r="F13">
        <v>28.5</v>
      </c>
      <c r="G13">
        <v>28.5</v>
      </c>
      <c r="H13">
        <v>24.1</v>
      </c>
      <c r="I13">
        <v>25</v>
      </c>
      <c r="J13">
        <v>24.9</v>
      </c>
    </row>
    <row r="14" spans="1:10" x14ac:dyDescent="0.3">
      <c r="A14" s="147">
        <v>13400</v>
      </c>
      <c r="B14">
        <v>13400</v>
      </c>
      <c r="C14">
        <v>0</v>
      </c>
      <c r="D14">
        <v>5</v>
      </c>
      <c r="E14" s="147">
        <v>993</v>
      </c>
      <c r="F14">
        <v>0</v>
      </c>
      <c r="G14">
        <v>0</v>
      </c>
      <c r="H14">
        <v>0</v>
      </c>
      <c r="I14">
        <v>0</v>
      </c>
      <c r="J14">
        <v>29.7</v>
      </c>
    </row>
    <row r="15" spans="1:10" x14ac:dyDescent="0.3">
      <c r="A15" s="147">
        <v>13600</v>
      </c>
      <c r="B15">
        <v>13600</v>
      </c>
      <c r="C15">
        <v>0</v>
      </c>
      <c r="D15">
        <v>50</v>
      </c>
      <c r="E15" s="147">
        <v>1071</v>
      </c>
      <c r="F15">
        <v>37.5</v>
      </c>
      <c r="G15">
        <v>37.5</v>
      </c>
      <c r="H15">
        <v>37.5</v>
      </c>
      <c r="I15">
        <v>37.5</v>
      </c>
      <c r="J15">
        <v>35.799999999999997</v>
      </c>
    </row>
    <row r="16" spans="1:10" x14ac:dyDescent="0.3">
      <c r="A16" s="147">
        <v>13800</v>
      </c>
      <c r="B16">
        <v>13800</v>
      </c>
      <c r="C16">
        <v>0</v>
      </c>
      <c r="D16">
        <v>16</v>
      </c>
      <c r="E16" s="147">
        <v>341</v>
      </c>
      <c r="F16">
        <v>43</v>
      </c>
      <c r="G16">
        <v>43</v>
      </c>
      <c r="H16">
        <v>43</v>
      </c>
      <c r="I16">
        <v>43</v>
      </c>
      <c r="J16">
        <v>43.4</v>
      </c>
    </row>
    <row r="17" spans="1:10" x14ac:dyDescent="0.3">
      <c r="A17" s="147">
        <v>14000</v>
      </c>
      <c r="B17">
        <v>14000</v>
      </c>
      <c r="C17">
        <v>0</v>
      </c>
      <c r="D17">
        <v>14</v>
      </c>
      <c r="E17" s="147">
        <v>1174</v>
      </c>
      <c r="F17">
        <v>52</v>
      </c>
      <c r="G17">
        <v>54.5</v>
      </c>
      <c r="H17">
        <v>52</v>
      </c>
      <c r="I17">
        <v>54.5</v>
      </c>
      <c r="J17">
        <v>53.2</v>
      </c>
    </row>
    <row r="18" spans="1:10" x14ac:dyDescent="0.3">
      <c r="A18" s="147">
        <v>14100</v>
      </c>
      <c r="B18">
        <v>14100</v>
      </c>
      <c r="C18">
        <v>0</v>
      </c>
      <c r="D18">
        <v>46</v>
      </c>
      <c r="E18" s="147">
        <v>248</v>
      </c>
      <c r="F18">
        <v>66</v>
      </c>
      <c r="G18">
        <v>66</v>
      </c>
      <c r="H18">
        <v>58</v>
      </c>
      <c r="I18">
        <v>58.5</v>
      </c>
      <c r="J18">
        <v>59</v>
      </c>
    </row>
    <row r="19" spans="1:10" x14ac:dyDescent="0.3">
      <c r="A19" s="147">
        <v>14200</v>
      </c>
      <c r="B19">
        <v>14200</v>
      </c>
      <c r="C19">
        <v>0</v>
      </c>
      <c r="D19">
        <v>3</v>
      </c>
      <c r="E19" s="147">
        <v>276</v>
      </c>
      <c r="F19">
        <v>69</v>
      </c>
      <c r="G19">
        <v>69</v>
      </c>
      <c r="H19">
        <v>62</v>
      </c>
      <c r="I19">
        <v>62</v>
      </c>
      <c r="J19">
        <v>65.5</v>
      </c>
    </row>
    <row r="20" spans="1:10" x14ac:dyDescent="0.3">
      <c r="A20" s="147">
        <v>14300</v>
      </c>
      <c r="B20">
        <v>14300</v>
      </c>
      <c r="C20">
        <v>0</v>
      </c>
      <c r="D20">
        <v>9</v>
      </c>
      <c r="E20" s="147">
        <v>204</v>
      </c>
      <c r="F20">
        <v>0</v>
      </c>
      <c r="G20">
        <v>0</v>
      </c>
      <c r="H20">
        <v>0</v>
      </c>
      <c r="I20">
        <v>0</v>
      </c>
      <c r="J20">
        <v>72.8</v>
      </c>
    </row>
    <row r="21" spans="1:10" x14ac:dyDescent="0.3">
      <c r="A21" s="147">
        <v>14350</v>
      </c>
      <c r="B21">
        <v>14350</v>
      </c>
      <c r="C21">
        <v>0</v>
      </c>
      <c r="D21">
        <v>23</v>
      </c>
      <c r="E21" s="147">
        <v>32</v>
      </c>
      <c r="F21">
        <v>75</v>
      </c>
      <c r="G21">
        <v>75</v>
      </c>
      <c r="H21">
        <v>75</v>
      </c>
      <c r="I21">
        <v>75</v>
      </c>
      <c r="J21">
        <v>76.8</v>
      </c>
    </row>
    <row r="22" spans="1:10" x14ac:dyDescent="0.3">
      <c r="A22" s="147">
        <v>14400</v>
      </c>
      <c r="B22">
        <v>14400</v>
      </c>
      <c r="C22">
        <v>0</v>
      </c>
      <c r="D22">
        <v>26</v>
      </c>
      <c r="E22" s="147">
        <v>936</v>
      </c>
      <c r="F22">
        <v>89</v>
      </c>
      <c r="G22">
        <v>89</v>
      </c>
      <c r="H22">
        <v>79</v>
      </c>
      <c r="I22">
        <v>79</v>
      </c>
      <c r="J22">
        <v>81</v>
      </c>
    </row>
    <row r="23" spans="1:10" x14ac:dyDescent="0.3">
      <c r="A23" s="147">
        <v>14450</v>
      </c>
      <c r="B23">
        <v>14450</v>
      </c>
      <c r="C23">
        <v>0</v>
      </c>
      <c r="D23">
        <v>0</v>
      </c>
      <c r="E23" s="147">
        <v>6</v>
      </c>
      <c r="F23">
        <v>0</v>
      </c>
      <c r="G23">
        <v>0</v>
      </c>
      <c r="H23">
        <v>0</v>
      </c>
      <c r="I23">
        <v>0</v>
      </c>
      <c r="J23">
        <v>85.5</v>
      </c>
    </row>
    <row r="24" spans="1:10" x14ac:dyDescent="0.3">
      <c r="A24" s="147">
        <v>14500</v>
      </c>
      <c r="B24">
        <v>14500</v>
      </c>
      <c r="C24">
        <v>0</v>
      </c>
      <c r="D24">
        <v>3</v>
      </c>
      <c r="E24" s="147">
        <v>1703</v>
      </c>
      <c r="F24">
        <v>94.5</v>
      </c>
      <c r="G24">
        <v>95.5</v>
      </c>
      <c r="H24">
        <v>94.5</v>
      </c>
      <c r="I24">
        <v>95.5</v>
      </c>
      <c r="J24">
        <v>90.3</v>
      </c>
    </row>
    <row r="25" spans="1:10" x14ac:dyDescent="0.3">
      <c r="A25" s="147">
        <v>14550</v>
      </c>
      <c r="B25">
        <v>14550</v>
      </c>
      <c r="C25">
        <v>0</v>
      </c>
      <c r="D25">
        <v>6</v>
      </c>
      <c r="E25" s="147">
        <v>65</v>
      </c>
      <c r="F25">
        <v>89</v>
      </c>
      <c r="G25">
        <v>94.5</v>
      </c>
      <c r="H25">
        <v>89</v>
      </c>
      <c r="I25">
        <v>94.5</v>
      </c>
      <c r="J25">
        <v>95.4</v>
      </c>
    </row>
    <row r="26" spans="1:10" x14ac:dyDescent="0.3">
      <c r="A26" s="147">
        <v>14600</v>
      </c>
      <c r="B26">
        <v>14600</v>
      </c>
      <c r="C26">
        <v>0</v>
      </c>
      <c r="D26">
        <v>9</v>
      </c>
      <c r="E26" s="147">
        <v>288</v>
      </c>
      <c r="F26">
        <v>111</v>
      </c>
      <c r="G26">
        <v>111</v>
      </c>
      <c r="H26">
        <v>94</v>
      </c>
      <c r="I26">
        <v>107</v>
      </c>
      <c r="J26">
        <v>100.7</v>
      </c>
    </row>
    <row r="27" spans="1:10" x14ac:dyDescent="0.3">
      <c r="A27" s="147">
        <v>14650</v>
      </c>
      <c r="B27">
        <v>14650</v>
      </c>
      <c r="C27">
        <v>0</v>
      </c>
      <c r="D27">
        <v>0</v>
      </c>
      <c r="E27" s="147">
        <v>178</v>
      </c>
      <c r="F27">
        <v>0</v>
      </c>
      <c r="G27">
        <v>0</v>
      </c>
      <c r="H27">
        <v>0</v>
      </c>
      <c r="I27">
        <v>0</v>
      </c>
      <c r="J27">
        <v>106.4</v>
      </c>
    </row>
    <row r="28" spans="1:10" x14ac:dyDescent="0.3">
      <c r="A28" s="147">
        <v>14700</v>
      </c>
      <c r="B28">
        <v>14700</v>
      </c>
      <c r="C28">
        <v>0</v>
      </c>
      <c r="D28">
        <v>13</v>
      </c>
      <c r="E28" s="147">
        <v>110</v>
      </c>
      <c r="F28">
        <v>124.5</v>
      </c>
      <c r="G28">
        <v>124.5</v>
      </c>
      <c r="H28">
        <v>102.5</v>
      </c>
      <c r="I28">
        <v>111</v>
      </c>
      <c r="J28">
        <v>112.5</v>
      </c>
    </row>
    <row r="29" spans="1:10" x14ac:dyDescent="0.3">
      <c r="A29" s="147">
        <v>14750</v>
      </c>
      <c r="B29">
        <v>14750</v>
      </c>
      <c r="C29">
        <v>0</v>
      </c>
      <c r="D29">
        <v>8</v>
      </c>
      <c r="E29" s="147">
        <v>241</v>
      </c>
      <c r="F29">
        <v>111</v>
      </c>
      <c r="G29">
        <v>113</v>
      </c>
      <c r="H29">
        <v>108</v>
      </c>
      <c r="I29">
        <v>113</v>
      </c>
      <c r="J29">
        <v>119</v>
      </c>
    </row>
    <row r="30" spans="1:10" x14ac:dyDescent="0.3">
      <c r="A30" s="147">
        <v>14800</v>
      </c>
      <c r="B30">
        <v>14800</v>
      </c>
      <c r="C30">
        <v>0</v>
      </c>
      <c r="D30">
        <v>6</v>
      </c>
      <c r="E30" s="147">
        <v>223</v>
      </c>
      <c r="F30">
        <v>117.5</v>
      </c>
      <c r="G30">
        <v>122</v>
      </c>
      <c r="H30">
        <v>117.5</v>
      </c>
      <c r="I30">
        <v>122</v>
      </c>
      <c r="J30">
        <v>125.9</v>
      </c>
    </row>
    <row r="31" spans="1:10" x14ac:dyDescent="0.3">
      <c r="A31" s="147">
        <v>14850</v>
      </c>
      <c r="B31">
        <v>14850</v>
      </c>
      <c r="C31">
        <v>0</v>
      </c>
      <c r="D31">
        <v>0</v>
      </c>
      <c r="E31" s="147">
        <v>107</v>
      </c>
      <c r="F31">
        <v>0</v>
      </c>
      <c r="G31">
        <v>0</v>
      </c>
      <c r="H31">
        <v>0</v>
      </c>
      <c r="I31">
        <v>0</v>
      </c>
      <c r="J31">
        <v>133.1</v>
      </c>
    </row>
    <row r="32" spans="1:10" x14ac:dyDescent="0.3">
      <c r="A32" s="147">
        <v>14900</v>
      </c>
      <c r="B32">
        <v>14900</v>
      </c>
      <c r="C32">
        <v>0</v>
      </c>
      <c r="D32">
        <v>7</v>
      </c>
      <c r="E32" s="147">
        <v>210</v>
      </c>
      <c r="F32">
        <v>132.5</v>
      </c>
      <c r="G32">
        <v>133</v>
      </c>
      <c r="H32">
        <v>131</v>
      </c>
      <c r="I32">
        <v>131.5</v>
      </c>
      <c r="J32">
        <v>140.9</v>
      </c>
    </row>
    <row r="33" spans="1:10" x14ac:dyDescent="0.3">
      <c r="A33" s="147">
        <v>14950</v>
      </c>
      <c r="B33">
        <v>14950</v>
      </c>
      <c r="C33">
        <v>0</v>
      </c>
      <c r="D33">
        <v>0</v>
      </c>
      <c r="E33" s="147">
        <v>254</v>
      </c>
      <c r="F33">
        <v>0</v>
      </c>
      <c r="G33">
        <v>0</v>
      </c>
      <c r="H33">
        <v>0</v>
      </c>
      <c r="I33">
        <v>0</v>
      </c>
      <c r="J33">
        <v>149.1</v>
      </c>
    </row>
    <row r="34" spans="1:10" x14ac:dyDescent="0.3">
      <c r="A34" s="147">
        <v>15000</v>
      </c>
      <c r="B34">
        <v>15000</v>
      </c>
      <c r="C34">
        <v>0</v>
      </c>
      <c r="D34">
        <v>63</v>
      </c>
      <c r="E34" s="147">
        <v>1288</v>
      </c>
      <c r="F34">
        <v>165</v>
      </c>
      <c r="G34">
        <v>170.5</v>
      </c>
      <c r="H34">
        <v>144</v>
      </c>
      <c r="I34">
        <v>160.5</v>
      </c>
      <c r="J34">
        <v>157.80000000000001</v>
      </c>
    </row>
    <row r="35" spans="1:10" x14ac:dyDescent="0.3">
      <c r="A35" s="147">
        <v>15050</v>
      </c>
      <c r="B35">
        <v>15050</v>
      </c>
      <c r="C35">
        <v>0</v>
      </c>
      <c r="D35">
        <v>2</v>
      </c>
      <c r="E35" s="147">
        <v>167</v>
      </c>
      <c r="F35">
        <v>156</v>
      </c>
      <c r="G35">
        <v>156</v>
      </c>
      <c r="H35">
        <v>156</v>
      </c>
      <c r="I35">
        <v>156</v>
      </c>
      <c r="J35">
        <v>167</v>
      </c>
    </row>
    <row r="36" spans="1:10" x14ac:dyDescent="0.3">
      <c r="A36" s="147">
        <v>15100</v>
      </c>
      <c r="B36">
        <v>15100</v>
      </c>
      <c r="C36">
        <v>0</v>
      </c>
      <c r="D36">
        <v>7</v>
      </c>
      <c r="E36" s="147">
        <v>147</v>
      </c>
      <c r="F36">
        <v>177</v>
      </c>
      <c r="G36">
        <v>177</v>
      </c>
      <c r="H36">
        <v>168</v>
      </c>
      <c r="I36">
        <v>168</v>
      </c>
      <c r="J36">
        <v>176.8</v>
      </c>
    </row>
    <row r="37" spans="1:10" x14ac:dyDescent="0.3">
      <c r="A37" s="147">
        <v>15150</v>
      </c>
      <c r="B37">
        <v>15150</v>
      </c>
      <c r="C37">
        <v>0</v>
      </c>
      <c r="D37">
        <v>1</v>
      </c>
      <c r="E37" s="147">
        <v>233</v>
      </c>
      <c r="F37">
        <v>213.5</v>
      </c>
      <c r="G37">
        <v>213.5</v>
      </c>
      <c r="H37">
        <v>213.5</v>
      </c>
      <c r="I37">
        <v>213.5</v>
      </c>
      <c r="J37">
        <v>187.1</v>
      </c>
    </row>
    <row r="38" spans="1:10" x14ac:dyDescent="0.3">
      <c r="A38" s="147">
        <v>15200</v>
      </c>
      <c r="B38">
        <v>15200</v>
      </c>
      <c r="C38">
        <v>0</v>
      </c>
      <c r="D38">
        <v>3</v>
      </c>
      <c r="E38" s="147">
        <v>381</v>
      </c>
      <c r="F38">
        <v>220</v>
      </c>
      <c r="G38">
        <v>220</v>
      </c>
      <c r="H38">
        <v>187</v>
      </c>
      <c r="I38">
        <v>187</v>
      </c>
      <c r="J38">
        <v>198.1</v>
      </c>
    </row>
    <row r="39" spans="1:10" x14ac:dyDescent="0.3">
      <c r="A39" s="147">
        <v>15250</v>
      </c>
      <c r="B39">
        <v>15250</v>
      </c>
      <c r="C39">
        <v>0</v>
      </c>
      <c r="D39">
        <v>20</v>
      </c>
      <c r="E39" s="147">
        <v>120</v>
      </c>
      <c r="F39">
        <v>0</v>
      </c>
      <c r="G39">
        <v>0</v>
      </c>
      <c r="H39">
        <v>0</v>
      </c>
      <c r="I39">
        <v>0</v>
      </c>
      <c r="J39">
        <v>209.8</v>
      </c>
    </row>
    <row r="40" spans="1:10" x14ac:dyDescent="0.3">
      <c r="A40" s="147">
        <v>15300</v>
      </c>
      <c r="B40">
        <v>15300</v>
      </c>
      <c r="C40">
        <v>0</v>
      </c>
      <c r="D40">
        <v>0</v>
      </c>
      <c r="E40" s="147">
        <v>484</v>
      </c>
      <c r="F40">
        <v>0</v>
      </c>
      <c r="G40">
        <v>0</v>
      </c>
      <c r="H40">
        <v>0</v>
      </c>
      <c r="I40">
        <v>0</v>
      </c>
      <c r="J40">
        <v>222.1</v>
      </c>
    </row>
    <row r="41" spans="1:10" x14ac:dyDescent="0.3">
      <c r="A41" s="147">
        <v>15350</v>
      </c>
      <c r="B41">
        <v>15350</v>
      </c>
      <c r="C41">
        <v>0</v>
      </c>
      <c r="D41">
        <v>0</v>
      </c>
      <c r="E41" s="147">
        <v>36</v>
      </c>
      <c r="F41">
        <v>0</v>
      </c>
      <c r="G41">
        <v>0</v>
      </c>
      <c r="H41">
        <v>0</v>
      </c>
      <c r="I41">
        <v>0</v>
      </c>
      <c r="J41">
        <v>235.1</v>
      </c>
    </row>
    <row r="42" spans="1:10" x14ac:dyDescent="0.3">
      <c r="A42" s="147">
        <v>15400</v>
      </c>
      <c r="B42">
        <v>15400</v>
      </c>
      <c r="C42">
        <v>0</v>
      </c>
      <c r="D42">
        <v>143</v>
      </c>
      <c r="E42" s="147">
        <v>775</v>
      </c>
      <c r="F42">
        <v>274</v>
      </c>
      <c r="G42">
        <v>274</v>
      </c>
      <c r="H42">
        <v>250</v>
      </c>
      <c r="I42">
        <v>254</v>
      </c>
      <c r="J42">
        <v>249</v>
      </c>
    </row>
    <row r="43" spans="1:10" x14ac:dyDescent="0.3">
      <c r="A43" s="147">
        <v>15450</v>
      </c>
      <c r="B43">
        <v>15450</v>
      </c>
      <c r="C43">
        <v>0</v>
      </c>
      <c r="D43">
        <v>0</v>
      </c>
      <c r="E43" s="147">
        <v>204</v>
      </c>
      <c r="F43">
        <v>0</v>
      </c>
      <c r="G43">
        <v>0</v>
      </c>
      <c r="H43">
        <v>0</v>
      </c>
      <c r="I43">
        <v>0</v>
      </c>
      <c r="J43">
        <v>263.60000000000002</v>
      </c>
    </row>
    <row r="44" spans="1:10" x14ac:dyDescent="0.3">
      <c r="A44" s="147">
        <v>15500</v>
      </c>
      <c r="B44">
        <v>15500</v>
      </c>
      <c r="C44">
        <v>0</v>
      </c>
      <c r="D44">
        <v>19</v>
      </c>
      <c r="E44" s="147">
        <v>967</v>
      </c>
      <c r="F44">
        <v>305</v>
      </c>
      <c r="G44">
        <v>305</v>
      </c>
      <c r="H44">
        <v>260</v>
      </c>
      <c r="I44">
        <v>297</v>
      </c>
      <c r="J44">
        <v>279.10000000000002</v>
      </c>
    </row>
    <row r="45" spans="1:10" x14ac:dyDescent="0.3">
      <c r="A45" s="147">
        <v>15550</v>
      </c>
      <c r="B45">
        <v>15550</v>
      </c>
      <c r="C45">
        <v>0</v>
      </c>
      <c r="D45">
        <v>0</v>
      </c>
      <c r="E45" s="147">
        <v>105</v>
      </c>
      <c r="F45">
        <v>0</v>
      </c>
      <c r="G45">
        <v>0</v>
      </c>
      <c r="H45">
        <v>0</v>
      </c>
      <c r="I45">
        <v>0</v>
      </c>
      <c r="J45">
        <v>295.5</v>
      </c>
    </row>
    <row r="46" spans="1:10" x14ac:dyDescent="0.3">
      <c r="A46" s="147">
        <v>15600</v>
      </c>
      <c r="B46">
        <v>15600</v>
      </c>
      <c r="C46">
        <v>0</v>
      </c>
      <c r="D46">
        <v>96</v>
      </c>
      <c r="E46" s="147">
        <v>227</v>
      </c>
      <c r="F46">
        <v>343</v>
      </c>
      <c r="G46">
        <v>343</v>
      </c>
      <c r="H46">
        <v>295</v>
      </c>
      <c r="I46">
        <v>328</v>
      </c>
      <c r="J46">
        <v>312.89999999999998</v>
      </c>
    </row>
    <row r="47" spans="1:10" x14ac:dyDescent="0.3">
      <c r="A47" s="147">
        <v>15650</v>
      </c>
      <c r="B47">
        <v>15650</v>
      </c>
      <c r="C47">
        <v>0</v>
      </c>
      <c r="D47">
        <v>2</v>
      </c>
      <c r="E47" s="147">
        <v>464</v>
      </c>
      <c r="F47">
        <v>347</v>
      </c>
      <c r="G47">
        <v>347</v>
      </c>
      <c r="H47">
        <v>347</v>
      </c>
      <c r="I47">
        <v>347</v>
      </c>
      <c r="J47">
        <v>331.2</v>
      </c>
    </row>
    <row r="48" spans="1:10" x14ac:dyDescent="0.3">
      <c r="A48" s="147">
        <v>15700</v>
      </c>
      <c r="B48">
        <v>15700</v>
      </c>
      <c r="C48">
        <v>0</v>
      </c>
      <c r="D48">
        <v>1416</v>
      </c>
      <c r="E48" s="147">
        <v>1640</v>
      </c>
      <c r="F48">
        <v>369</v>
      </c>
      <c r="G48">
        <v>369</v>
      </c>
      <c r="H48">
        <v>345</v>
      </c>
      <c r="I48">
        <v>351</v>
      </c>
      <c r="J48">
        <v>350.6</v>
      </c>
    </row>
    <row r="49" spans="1:10" x14ac:dyDescent="0.3">
      <c r="A49" s="147">
        <v>15750</v>
      </c>
      <c r="B49">
        <v>15750</v>
      </c>
      <c r="C49">
        <v>0</v>
      </c>
      <c r="D49">
        <v>0</v>
      </c>
      <c r="E49" s="147">
        <v>263</v>
      </c>
      <c r="F49">
        <v>0</v>
      </c>
      <c r="G49">
        <v>0</v>
      </c>
      <c r="H49">
        <v>0</v>
      </c>
      <c r="I49">
        <v>0</v>
      </c>
      <c r="J49">
        <v>371</v>
      </c>
    </row>
    <row r="50" spans="1:10" x14ac:dyDescent="0.3">
      <c r="A50" s="147">
        <v>15800</v>
      </c>
      <c r="B50">
        <v>15800</v>
      </c>
      <c r="C50">
        <v>0</v>
      </c>
      <c r="D50">
        <v>2</v>
      </c>
      <c r="E50" s="147">
        <v>913</v>
      </c>
      <c r="F50">
        <v>411</v>
      </c>
      <c r="G50">
        <v>411</v>
      </c>
      <c r="H50">
        <v>411</v>
      </c>
      <c r="I50">
        <v>411</v>
      </c>
      <c r="J50">
        <v>392.6</v>
      </c>
    </row>
    <row r="51" spans="1:10" x14ac:dyDescent="0.3">
      <c r="A51" s="147">
        <v>15850</v>
      </c>
      <c r="B51">
        <v>15850</v>
      </c>
      <c r="C51">
        <v>0</v>
      </c>
      <c r="D51">
        <v>0</v>
      </c>
      <c r="E51" s="147">
        <v>1887</v>
      </c>
      <c r="F51">
        <v>0</v>
      </c>
      <c r="G51">
        <v>0</v>
      </c>
      <c r="H51">
        <v>0</v>
      </c>
      <c r="I51">
        <v>0</v>
      </c>
      <c r="J51">
        <v>415.5</v>
      </c>
    </row>
    <row r="52" spans="1:10" x14ac:dyDescent="0.3">
      <c r="A52" s="147">
        <v>15900</v>
      </c>
      <c r="B52">
        <v>15900</v>
      </c>
      <c r="C52">
        <v>0</v>
      </c>
      <c r="D52">
        <v>0</v>
      </c>
      <c r="E52" s="147">
        <v>1152</v>
      </c>
      <c r="F52">
        <v>0</v>
      </c>
      <c r="G52">
        <v>0</v>
      </c>
      <c r="H52">
        <v>0</v>
      </c>
      <c r="I52">
        <v>0</v>
      </c>
      <c r="J52">
        <v>440</v>
      </c>
    </row>
    <row r="53" spans="1:10" x14ac:dyDescent="0.3">
      <c r="A53" s="147">
        <v>15950</v>
      </c>
      <c r="B53">
        <v>15950</v>
      </c>
      <c r="C53">
        <v>0</v>
      </c>
      <c r="D53">
        <v>5</v>
      </c>
      <c r="E53" s="147">
        <v>651</v>
      </c>
      <c r="F53">
        <v>457</v>
      </c>
      <c r="G53">
        <v>457</v>
      </c>
      <c r="H53">
        <v>457</v>
      </c>
      <c r="I53">
        <v>457</v>
      </c>
      <c r="J53">
        <v>465.8</v>
      </c>
    </row>
    <row r="54" spans="1:10" x14ac:dyDescent="0.3">
      <c r="A54" s="147">
        <v>16000</v>
      </c>
      <c r="B54">
        <v>16000</v>
      </c>
      <c r="C54">
        <v>0</v>
      </c>
      <c r="D54">
        <v>15</v>
      </c>
      <c r="E54" s="147">
        <v>921</v>
      </c>
      <c r="F54">
        <v>515</v>
      </c>
      <c r="G54">
        <v>520</v>
      </c>
      <c r="H54">
        <v>457</v>
      </c>
      <c r="I54">
        <v>520</v>
      </c>
      <c r="J54">
        <v>492.9</v>
      </c>
    </row>
    <row r="55" spans="1:10" x14ac:dyDescent="0.3">
      <c r="A55" s="147">
        <v>16050</v>
      </c>
      <c r="B55">
        <v>16050</v>
      </c>
      <c r="C55">
        <v>0</v>
      </c>
      <c r="D55">
        <v>0</v>
      </c>
      <c r="E55" s="147">
        <v>138</v>
      </c>
      <c r="F55">
        <v>0</v>
      </c>
      <c r="G55">
        <v>0</v>
      </c>
      <c r="H55">
        <v>0</v>
      </c>
      <c r="I55">
        <v>0</v>
      </c>
      <c r="J55">
        <v>521.20000000000005</v>
      </c>
    </row>
    <row r="56" spans="1:10" x14ac:dyDescent="0.3">
      <c r="A56" s="147">
        <v>16100</v>
      </c>
      <c r="B56">
        <v>16100</v>
      </c>
      <c r="C56">
        <v>0</v>
      </c>
      <c r="D56">
        <v>2</v>
      </c>
      <c r="E56" s="147">
        <v>190</v>
      </c>
      <c r="F56">
        <v>518</v>
      </c>
      <c r="G56">
        <v>518</v>
      </c>
      <c r="H56">
        <v>518</v>
      </c>
      <c r="I56">
        <v>518</v>
      </c>
      <c r="J56">
        <v>550.79999999999995</v>
      </c>
    </row>
    <row r="57" spans="1:10" x14ac:dyDescent="0.3">
      <c r="A57" s="147">
        <v>16150</v>
      </c>
      <c r="B57">
        <v>16150</v>
      </c>
      <c r="C57">
        <v>0</v>
      </c>
      <c r="D57">
        <v>0</v>
      </c>
      <c r="E57" s="147">
        <v>1258</v>
      </c>
      <c r="F57">
        <v>0</v>
      </c>
      <c r="G57">
        <v>0</v>
      </c>
      <c r="H57">
        <v>0</v>
      </c>
      <c r="I57">
        <v>0</v>
      </c>
      <c r="J57">
        <v>581.79999999999995</v>
      </c>
    </row>
    <row r="58" spans="1:10" x14ac:dyDescent="0.3">
      <c r="A58" s="147">
        <v>16200</v>
      </c>
      <c r="B58">
        <v>16200</v>
      </c>
      <c r="C58">
        <v>0</v>
      </c>
      <c r="D58">
        <v>10</v>
      </c>
      <c r="E58" s="147">
        <v>176</v>
      </c>
      <c r="F58">
        <v>631</v>
      </c>
      <c r="G58">
        <v>638</v>
      </c>
      <c r="H58">
        <v>615</v>
      </c>
      <c r="I58">
        <v>634</v>
      </c>
      <c r="J58">
        <v>614.20000000000005</v>
      </c>
    </row>
    <row r="59" spans="1:10" x14ac:dyDescent="0.3">
      <c r="A59" s="147">
        <v>16250</v>
      </c>
      <c r="B59">
        <v>16250</v>
      </c>
      <c r="C59">
        <v>0</v>
      </c>
      <c r="D59">
        <v>4</v>
      </c>
      <c r="E59" s="147">
        <v>58</v>
      </c>
      <c r="F59">
        <v>676</v>
      </c>
      <c r="G59">
        <v>677</v>
      </c>
      <c r="H59">
        <v>656</v>
      </c>
      <c r="I59">
        <v>656</v>
      </c>
      <c r="J59">
        <v>647.9</v>
      </c>
    </row>
    <row r="60" spans="1:10" x14ac:dyDescent="0.3">
      <c r="A60" s="147">
        <v>16300</v>
      </c>
      <c r="B60">
        <v>16300</v>
      </c>
      <c r="C60">
        <v>0</v>
      </c>
      <c r="D60">
        <v>0</v>
      </c>
      <c r="E60" s="147">
        <v>103</v>
      </c>
      <c r="F60">
        <v>0</v>
      </c>
      <c r="G60">
        <v>0</v>
      </c>
      <c r="H60">
        <v>0</v>
      </c>
      <c r="I60">
        <v>0</v>
      </c>
      <c r="J60">
        <v>683</v>
      </c>
    </row>
    <row r="61" spans="1:10" x14ac:dyDescent="0.3">
      <c r="A61" s="147">
        <v>16350</v>
      </c>
      <c r="B61">
        <v>16350</v>
      </c>
      <c r="C61">
        <v>0</v>
      </c>
      <c r="D61">
        <v>0</v>
      </c>
      <c r="E61" s="147">
        <v>118</v>
      </c>
      <c r="F61">
        <v>0</v>
      </c>
      <c r="G61">
        <v>0</v>
      </c>
      <c r="H61">
        <v>0</v>
      </c>
      <c r="I61">
        <v>0</v>
      </c>
      <c r="J61">
        <v>719.4</v>
      </c>
    </row>
    <row r="62" spans="1:10" x14ac:dyDescent="0.3">
      <c r="A62" s="147">
        <v>16400</v>
      </c>
      <c r="B62">
        <v>16400</v>
      </c>
      <c r="C62">
        <v>0</v>
      </c>
      <c r="D62">
        <v>0</v>
      </c>
      <c r="E62" s="147">
        <v>82</v>
      </c>
      <c r="F62">
        <v>0</v>
      </c>
      <c r="G62">
        <v>0</v>
      </c>
      <c r="H62">
        <v>0</v>
      </c>
      <c r="I62">
        <v>0</v>
      </c>
      <c r="J62">
        <v>757.1</v>
      </c>
    </row>
    <row r="63" spans="1:10" x14ac:dyDescent="0.3">
      <c r="A63" s="147">
        <v>16450</v>
      </c>
      <c r="B63">
        <v>16450</v>
      </c>
      <c r="C63">
        <v>0</v>
      </c>
      <c r="D63">
        <v>0</v>
      </c>
      <c r="E63" s="147">
        <v>41</v>
      </c>
      <c r="F63">
        <v>0</v>
      </c>
      <c r="G63">
        <v>0</v>
      </c>
      <c r="H63">
        <v>0</v>
      </c>
      <c r="I63">
        <v>0</v>
      </c>
      <c r="J63">
        <v>796.2</v>
      </c>
    </row>
    <row r="64" spans="1:10" x14ac:dyDescent="0.3">
      <c r="A64" s="147">
        <v>16500</v>
      </c>
      <c r="B64">
        <v>16500</v>
      </c>
      <c r="C64">
        <v>0</v>
      </c>
      <c r="D64">
        <v>0</v>
      </c>
      <c r="E64" s="147">
        <v>63</v>
      </c>
      <c r="F64">
        <v>0</v>
      </c>
      <c r="G64">
        <v>0</v>
      </c>
      <c r="H64">
        <v>0</v>
      </c>
      <c r="I64">
        <v>0</v>
      </c>
      <c r="J64">
        <v>836.5</v>
      </c>
    </row>
    <row r="65" spans="1:10" x14ac:dyDescent="0.3">
      <c r="A65" s="147">
        <v>16550</v>
      </c>
      <c r="B65">
        <v>16550</v>
      </c>
      <c r="C65">
        <v>0</v>
      </c>
      <c r="D65">
        <v>0</v>
      </c>
      <c r="E65" s="147">
        <v>0</v>
      </c>
      <c r="F65">
        <v>0</v>
      </c>
      <c r="G65">
        <v>0</v>
      </c>
      <c r="H65">
        <v>0</v>
      </c>
      <c r="I65">
        <v>0</v>
      </c>
      <c r="J65">
        <v>877.9</v>
      </c>
    </row>
    <row r="66" spans="1:10" x14ac:dyDescent="0.3">
      <c r="A66" s="147">
        <v>16600</v>
      </c>
      <c r="B66">
        <v>16600</v>
      </c>
      <c r="C66">
        <v>0</v>
      </c>
      <c r="D66">
        <v>0</v>
      </c>
      <c r="E66" s="147">
        <v>21</v>
      </c>
      <c r="F66">
        <v>0</v>
      </c>
      <c r="G66">
        <v>0</v>
      </c>
      <c r="H66">
        <v>0</v>
      </c>
      <c r="I66">
        <v>0</v>
      </c>
      <c r="J66">
        <v>920.2</v>
      </c>
    </row>
    <row r="67" spans="1:10" x14ac:dyDescent="0.3">
      <c r="A67" s="147">
        <v>16650</v>
      </c>
      <c r="B67">
        <v>16650</v>
      </c>
      <c r="C67">
        <v>0</v>
      </c>
      <c r="D67">
        <v>0</v>
      </c>
      <c r="E67" s="147">
        <v>0</v>
      </c>
      <c r="F67">
        <v>0</v>
      </c>
      <c r="G67">
        <v>0</v>
      </c>
      <c r="H67">
        <v>0</v>
      </c>
      <c r="I67">
        <v>0</v>
      </c>
      <c r="J67">
        <v>963.4</v>
      </c>
    </row>
    <row r="68" spans="1:10" x14ac:dyDescent="0.3">
      <c r="A68" s="147">
        <v>16700</v>
      </c>
      <c r="B68">
        <v>16700</v>
      </c>
      <c r="C68">
        <v>0</v>
      </c>
      <c r="D68">
        <v>0</v>
      </c>
      <c r="E68" s="147">
        <v>1</v>
      </c>
      <c r="F68">
        <v>0</v>
      </c>
      <c r="G68">
        <v>0</v>
      </c>
      <c r="H68">
        <v>0</v>
      </c>
      <c r="I68">
        <v>0</v>
      </c>
      <c r="J68">
        <v>1007.2</v>
      </c>
    </row>
    <row r="69" spans="1:10" x14ac:dyDescent="0.3">
      <c r="A69" s="147">
        <v>16750</v>
      </c>
      <c r="B69">
        <v>16750</v>
      </c>
      <c r="C69">
        <v>0</v>
      </c>
      <c r="D69">
        <v>0</v>
      </c>
      <c r="E69" s="147">
        <v>2</v>
      </c>
      <c r="F69">
        <v>0</v>
      </c>
      <c r="G69">
        <v>0</v>
      </c>
      <c r="H69">
        <v>0</v>
      </c>
      <c r="I69">
        <v>0</v>
      </c>
      <c r="J69">
        <v>1051.5999999999999</v>
      </c>
    </row>
    <row r="70" spans="1:10" x14ac:dyDescent="0.3">
      <c r="A70" s="147">
        <v>16800</v>
      </c>
      <c r="B70">
        <v>16800</v>
      </c>
      <c r="C70">
        <v>0</v>
      </c>
      <c r="D70">
        <v>0</v>
      </c>
      <c r="E70" s="147">
        <v>3</v>
      </c>
      <c r="F70">
        <v>0</v>
      </c>
      <c r="G70">
        <v>0</v>
      </c>
      <c r="H70">
        <v>0</v>
      </c>
      <c r="I70">
        <v>0</v>
      </c>
      <c r="J70">
        <v>1096.5999999999999</v>
      </c>
    </row>
    <row r="71" spans="1:10" x14ac:dyDescent="0.3">
      <c r="A71" s="147">
        <v>16850</v>
      </c>
      <c r="B71">
        <v>16850</v>
      </c>
      <c r="C71">
        <v>0</v>
      </c>
      <c r="D71">
        <v>0</v>
      </c>
      <c r="E71" s="147">
        <v>0</v>
      </c>
      <c r="F71">
        <v>0</v>
      </c>
      <c r="G71">
        <v>0</v>
      </c>
      <c r="H71">
        <v>0</v>
      </c>
      <c r="I71">
        <v>0</v>
      </c>
      <c r="J71">
        <v>1142.0999999999999</v>
      </c>
    </row>
    <row r="72" spans="1:10" x14ac:dyDescent="0.3">
      <c r="A72" s="147">
        <v>16900</v>
      </c>
      <c r="B72">
        <v>16900</v>
      </c>
      <c r="C72">
        <v>0</v>
      </c>
      <c r="D72">
        <v>0</v>
      </c>
      <c r="E72" s="147">
        <v>0</v>
      </c>
      <c r="F72">
        <v>0</v>
      </c>
      <c r="G72">
        <v>0</v>
      </c>
      <c r="H72">
        <v>0</v>
      </c>
      <c r="I72">
        <v>0</v>
      </c>
      <c r="J72">
        <v>1188.0999999999999</v>
      </c>
    </row>
    <row r="73" spans="1:10" x14ac:dyDescent="0.3">
      <c r="A73" s="147">
        <v>16950</v>
      </c>
      <c r="B73">
        <v>16950</v>
      </c>
      <c r="C73">
        <v>0</v>
      </c>
      <c r="D73">
        <v>0</v>
      </c>
      <c r="E73" s="147">
        <v>0</v>
      </c>
      <c r="F73">
        <v>0</v>
      </c>
      <c r="G73">
        <v>0</v>
      </c>
      <c r="H73">
        <v>0</v>
      </c>
      <c r="I73">
        <v>0</v>
      </c>
      <c r="J73">
        <v>1234.5</v>
      </c>
    </row>
    <row r="74" spans="1:10" x14ac:dyDescent="0.3">
      <c r="A74" s="147">
        <v>17000</v>
      </c>
      <c r="B74">
        <v>17000</v>
      </c>
      <c r="C74">
        <v>0</v>
      </c>
      <c r="D74">
        <v>10</v>
      </c>
      <c r="E74" s="147">
        <v>5</v>
      </c>
      <c r="F74">
        <v>1204</v>
      </c>
      <c r="G74">
        <v>1260</v>
      </c>
      <c r="H74">
        <v>1204</v>
      </c>
      <c r="I74">
        <v>1260</v>
      </c>
      <c r="J74">
        <v>1281.2</v>
      </c>
    </row>
    <row r="75" spans="1:10" x14ac:dyDescent="0.3">
      <c r="A75" s="147">
        <v>17050</v>
      </c>
      <c r="B75">
        <v>17050</v>
      </c>
      <c r="C75">
        <v>0</v>
      </c>
      <c r="D75">
        <v>0</v>
      </c>
      <c r="E75" s="147">
        <v>0</v>
      </c>
      <c r="F75">
        <v>0</v>
      </c>
      <c r="G75">
        <v>0</v>
      </c>
      <c r="H75">
        <v>0</v>
      </c>
      <c r="I75">
        <v>0</v>
      </c>
      <c r="J75">
        <v>1328.5</v>
      </c>
    </row>
    <row r="76" spans="1:10" x14ac:dyDescent="0.3">
      <c r="A76" s="147">
        <v>17100</v>
      </c>
      <c r="B76">
        <v>17100</v>
      </c>
      <c r="C76">
        <v>0</v>
      </c>
      <c r="D76">
        <v>0</v>
      </c>
      <c r="E76" s="147">
        <v>0</v>
      </c>
      <c r="F76">
        <v>0</v>
      </c>
      <c r="G76">
        <v>0</v>
      </c>
      <c r="H76">
        <v>0</v>
      </c>
      <c r="I76">
        <v>0</v>
      </c>
      <c r="J76">
        <v>1376.1</v>
      </c>
    </row>
    <row r="77" spans="1:10" x14ac:dyDescent="0.3">
      <c r="A77" s="147">
        <v>17150</v>
      </c>
      <c r="B77">
        <v>17150</v>
      </c>
      <c r="C77">
        <v>0</v>
      </c>
      <c r="D77">
        <v>0</v>
      </c>
      <c r="E77" s="147">
        <v>0</v>
      </c>
      <c r="F77">
        <v>0</v>
      </c>
      <c r="G77">
        <v>0</v>
      </c>
      <c r="H77">
        <v>0</v>
      </c>
      <c r="I77">
        <v>0</v>
      </c>
      <c r="J77">
        <v>1424.2</v>
      </c>
    </row>
    <row r="78" spans="1:10" x14ac:dyDescent="0.3">
      <c r="A78" s="147">
        <v>17200</v>
      </c>
      <c r="B78">
        <v>17200</v>
      </c>
      <c r="C78">
        <v>0</v>
      </c>
      <c r="D78">
        <v>0</v>
      </c>
      <c r="E78" s="147">
        <v>10</v>
      </c>
      <c r="F78">
        <v>0</v>
      </c>
      <c r="G78">
        <v>0</v>
      </c>
      <c r="H78">
        <v>0</v>
      </c>
      <c r="I78">
        <v>0</v>
      </c>
      <c r="J78">
        <v>1472.5</v>
      </c>
    </row>
    <row r="79" spans="1:10" x14ac:dyDescent="0.3">
      <c r="A79" s="147">
        <v>17250</v>
      </c>
      <c r="B79">
        <v>17250</v>
      </c>
      <c r="C79">
        <v>0</v>
      </c>
      <c r="D79">
        <v>0</v>
      </c>
      <c r="E79" s="147">
        <v>0</v>
      </c>
      <c r="F79">
        <v>0</v>
      </c>
      <c r="G79">
        <v>0</v>
      </c>
      <c r="H79">
        <v>0</v>
      </c>
      <c r="I79">
        <v>0</v>
      </c>
      <c r="J79">
        <v>1521</v>
      </c>
    </row>
    <row r="80" spans="1:10" x14ac:dyDescent="0.3">
      <c r="A80" s="147">
        <v>17300</v>
      </c>
      <c r="B80">
        <v>17300</v>
      </c>
      <c r="C80">
        <v>0</v>
      </c>
      <c r="D80">
        <v>0</v>
      </c>
      <c r="E80" s="147">
        <v>2</v>
      </c>
      <c r="F80">
        <v>0</v>
      </c>
      <c r="G80">
        <v>0</v>
      </c>
      <c r="H80">
        <v>0</v>
      </c>
      <c r="I80">
        <v>0</v>
      </c>
      <c r="J80">
        <v>1569.7</v>
      </c>
    </row>
    <row r="81" spans="1:10" x14ac:dyDescent="0.3">
      <c r="A81" s="147">
        <v>17350</v>
      </c>
      <c r="B81">
        <v>17350</v>
      </c>
      <c r="C81">
        <v>0</v>
      </c>
      <c r="D81">
        <v>0</v>
      </c>
      <c r="E81" s="147">
        <v>2</v>
      </c>
      <c r="F81">
        <v>0</v>
      </c>
      <c r="G81">
        <v>0</v>
      </c>
      <c r="H81">
        <v>0</v>
      </c>
      <c r="I81">
        <v>0</v>
      </c>
      <c r="J81">
        <v>1618.5</v>
      </c>
    </row>
    <row r="82" spans="1:10" x14ac:dyDescent="0.3">
      <c r="A82" s="147">
        <v>17400</v>
      </c>
      <c r="B82">
        <v>17400</v>
      </c>
      <c r="C82">
        <v>0</v>
      </c>
      <c r="D82">
        <v>0</v>
      </c>
      <c r="E82" s="147">
        <v>10</v>
      </c>
      <c r="F82">
        <v>0</v>
      </c>
      <c r="G82">
        <v>0</v>
      </c>
      <c r="H82">
        <v>0</v>
      </c>
      <c r="I82">
        <v>0</v>
      </c>
      <c r="J82">
        <v>1667.5</v>
      </c>
    </row>
    <row r="83" spans="1:10" x14ac:dyDescent="0.3">
      <c r="A83" s="147">
        <v>17450</v>
      </c>
      <c r="B83">
        <v>17450</v>
      </c>
      <c r="C83">
        <v>0</v>
      </c>
      <c r="D83">
        <v>0</v>
      </c>
      <c r="E83" s="147">
        <v>2</v>
      </c>
      <c r="F83">
        <v>0</v>
      </c>
      <c r="G83">
        <v>0</v>
      </c>
      <c r="H83">
        <v>0</v>
      </c>
      <c r="I83">
        <v>0</v>
      </c>
      <c r="J83">
        <v>1716.5</v>
      </c>
    </row>
    <row r="84" spans="1:10" x14ac:dyDescent="0.3">
      <c r="A84" s="147">
        <v>17500</v>
      </c>
      <c r="B84">
        <v>17500</v>
      </c>
      <c r="C84">
        <v>0</v>
      </c>
      <c r="D84">
        <v>0</v>
      </c>
      <c r="E84" s="147">
        <v>0</v>
      </c>
      <c r="F84">
        <v>0</v>
      </c>
      <c r="G84">
        <v>0</v>
      </c>
      <c r="H84">
        <v>0</v>
      </c>
      <c r="I84">
        <v>0</v>
      </c>
      <c r="J84">
        <v>1765.6</v>
      </c>
    </row>
    <row r="85" spans="1:10" x14ac:dyDescent="0.3">
      <c r="A85" s="147">
        <v>17550</v>
      </c>
      <c r="B85">
        <v>17550</v>
      </c>
      <c r="C85">
        <v>0</v>
      </c>
      <c r="D85">
        <v>0</v>
      </c>
      <c r="E85" s="147">
        <v>0</v>
      </c>
      <c r="F85">
        <v>0</v>
      </c>
      <c r="G85">
        <v>0</v>
      </c>
      <c r="H85">
        <v>0</v>
      </c>
      <c r="I85">
        <v>0</v>
      </c>
      <c r="J85">
        <v>1814.7</v>
      </c>
    </row>
    <row r="86" spans="1:10" x14ac:dyDescent="0.3">
      <c r="A86" s="147">
        <v>17600</v>
      </c>
      <c r="B86">
        <v>17600</v>
      </c>
      <c r="C86">
        <v>0</v>
      </c>
      <c r="D86">
        <v>0</v>
      </c>
      <c r="E86" s="147">
        <v>1</v>
      </c>
      <c r="F86">
        <v>0</v>
      </c>
      <c r="G86">
        <v>0</v>
      </c>
      <c r="H86">
        <v>0</v>
      </c>
      <c r="I86">
        <v>0</v>
      </c>
      <c r="J86">
        <v>1863.9</v>
      </c>
    </row>
    <row r="87" spans="1:10" x14ac:dyDescent="0.3">
      <c r="A87" s="147">
        <v>17650</v>
      </c>
      <c r="B87">
        <v>17650</v>
      </c>
      <c r="C87">
        <v>0</v>
      </c>
      <c r="D87">
        <v>0</v>
      </c>
      <c r="E87" s="147">
        <v>0</v>
      </c>
      <c r="F87">
        <v>0</v>
      </c>
      <c r="G87">
        <v>0</v>
      </c>
      <c r="H87">
        <v>0</v>
      </c>
      <c r="I87">
        <v>0</v>
      </c>
      <c r="J87">
        <v>1913.2</v>
      </c>
    </row>
    <row r="88" spans="1:10" x14ac:dyDescent="0.3">
      <c r="A88" s="147">
        <v>17700</v>
      </c>
      <c r="B88">
        <v>17700</v>
      </c>
      <c r="C88">
        <v>0</v>
      </c>
      <c r="D88">
        <v>0</v>
      </c>
      <c r="E88" s="147">
        <v>1</v>
      </c>
      <c r="F88">
        <v>0</v>
      </c>
      <c r="G88">
        <v>0</v>
      </c>
      <c r="H88">
        <v>0</v>
      </c>
      <c r="I88">
        <v>0</v>
      </c>
      <c r="J88">
        <v>1962.5</v>
      </c>
    </row>
    <row r="89" spans="1:10" x14ac:dyDescent="0.3">
      <c r="A89" s="147">
        <v>17750</v>
      </c>
      <c r="B89">
        <v>17750</v>
      </c>
      <c r="C89">
        <v>0</v>
      </c>
      <c r="D89">
        <v>0</v>
      </c>
      <c r="E89" s="147">
        <v>0</v>
      </c>
      <c r="F89">
        <v>0</v>
      </c>
      <c r="G89">
        <v>0</v>
      </c>
      <c r="H89">
        <v>0</v>
      </c>
      <c r="I89">
        <v>0</v>
      </c>
      <c r="J89">
        <v>2011.9</v>
      </c>
    </row>
    <row r="90" spans="1:10" x14ac:dyDescent="0.3">
      <c r="A90" s="147">
        <v>17800</v>
      </c>
      <c r="B90">
        <v>17800</v>
      </c>
      <c r="C90">
        <v>0</v>
      </c>
      <c r="D90">
        <v>0</v>
      </c>
      <c r="E90" s="147">
        <v>0</v>
      </c>
      <c r="F90">
        <v>0</v>
      </c>
      <c r="G90">
        <v>0</v>
      </c>
      <c r="H90">
        <v>0</v>
      </c>
      <c r="I90">
        <v>0</v>
      </c>
      <c r="J90">
        <v>2061.1999999999998</v>
      </c>
    </row>
    <row r="91" spans="1:10" x14ac:dyDescent="0.3">
      <c r="A91" s="147">
        <v>17850</v>
      </c>
      <c r="B91">
        <v>17850</v>
      </c>
      <c r="C91">
        <v>0</v>
      </c>
      <c r="D91">
        <v>0</v>
      </c>
      <c r="E91" s="147">
        <v>0</v>
      </c>
      <c r="F91">
        <v>0</v>
      </c>
      <c r="G91">
        <v>0</v>
      </c>
      <c r="H91">
        <v>0</v>
      </c>
      <c r="I91">
        <v>0</v>
      </c>
      <c r="J91">
        <v>2110.6999999999998</v>
      </c>
    </row>
    <row r="92" spans="1:10" x14ac:dyDescent="0.3">
      <c r="A92" s="147">
        <v>17900</v>
      </c>
      <c r="B92">
        <v>17900</v>
      </c>
      <c r="C92">
        <v>0</v>
      </c>
      <c r="D92">
        <v>0</v>
      </c>
      <c r="E92" s="147">
        <v>0</v>
      </c>
      <c r="F92">
        <v>0</v>
      </c>
      <c r="G92">
        <v>0</v>
      </c>
      <c r="H92">
        <v>0</v>
      </c>
      <c r="I92">
        <v>0</v>
      </c>
      <c r="J92">
        <v>2160.1</v>
      </c>
    </row>
    <row r="93" spans="1:10" x14ac:dyDescent="0.3">
      <c r="A93" s="147">
        <v>17950</v>
      </c>
      <c r="B93">
        <v>17950</v>
      </c>
      <c r="C93">
        <v>0</v>
      </c>
      <c r="D93">
        <v>0</v>
      </c>
      <c r="E93" s="147">
        <v>0</v>
      </c>
      <c r="F93">
        <v>0</v>
      </c>
      <c r="G93">
        <v>0</v>
      </c>
      <c r="H93">
        <v>0</v>
      </c>
      <c r="I93">
        <v>0</v>
      </c>
      <c r="J93">
        <v>2209.6</v>
      </c>
    </row>
    <row r="94" spans="1:10" x14ac:dyDescent="0.3">
      <c r="A94" t="s">
        <v>145</v>
      </c>
      <c r="B94">
        <v>18000</v>
      </c>
      <c r="C94">
        <v>0</v>
      </c>
      <c r="D94">
        <v>0</v>
      </c>
      <c r="E94">
        <v>40</v>
      </c>
      <c r="F94">
        <v>0</v>
      </c>
      <c r="G94">
        <v>0</v>
      </c>
      <c r="H94">
        <v>0</v>
      </c>
      <c r="I94">
        <v>0</v>
      </c>
      <c r="J94">
        <v>2259.1999999999998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88770-B58B-4E5F-A0AE-6909F0BE0D10}">
  <sheetPr codeName="Tabelle17"/>
  <dimension ref="A1:AQ71"/>
  <sheetViews>
    <sheetView topLeftCell="H8" zoomScale="70" zoomScaleNormal="70" workbookViewId="0">
      <selection activeCell="U34" sqref="U34"/>
    </sheetView>
  </sheetViews>
  <sheetFormatPr baseColWidth="10" defaultRowHeight="14.4" x14ac:dyDescent="0.3"/>
  <cols>
    <col min="1" max="1" width="22.5546875" customWidth="1"/>
    <col min="14" max="14" width="15.5546875" customWidth="1"/>
    <col min="15" max="15" width="12.44140625" customWidth="1"/>
    <col min="19" max="19" width="13" customWidth="1"/>
  </cols>
  <sheetData>
    <row r="1" spans="1:43" x14ac:dyDescent="0.3">
      <c r="A1" t="s">
        <v>21</v>
      </c>
      <c r="B1" s="63" t="s">
        <v>134</v>
      </c>
      <c r="N1" t="s">
        <v>135</v>
      </c>
      <c r="W1" s="122" t="s">
        <v>299</v>
      </c>
      <c r="X1" t="s">
        <v>295</v>
      </c>
      <c r="AP1" t="s">
        <v>328</v>
      </c>
      <c r="AQ1">
        <v>1</v>
      </c>
    </row>
    <row r="2" spans="1:43" x14ac:dyDescent="0.3">
      <c r="A2" t="s">
        <v>137</v>
      </c>
      <c r="B2" t="s">
        <v>133</v>
      </c>
      <c r="W2" s="122" t="s">
        <v>299</v>
      </c>
      <c r="X2" t="s">
        <v>296</v>
      </c>
      <c r="AQ2" t="s">
        <v>329</v>
      </c>
    </row>
    <row r="3" spans="1:43" x14ac:dyDescent="0.3">
      <c r="A3" t="s">
        <v>138</v>
      </c>
      <c r="B3" s="63" t="s">
        <v>22</v>
      </c>
      <c r="W3" s="122" t="s">
        <v>299</v>
      </c>
      <c r="X3" t="s">
        <v>297</v>
      </c>
      <c r="AQ3" t="s">
        <v>330</v>
      </c>
    </row>
    <row r="4" spans="1:43" x14ac:dyDescent="0.3">
      <c r="W4" s="122" t="s">
        <v>299</v>
      </c>
      <c r="X4" t="s">
        <v>298</v>
      </c>
      <c r="AQ4" t="s">
        <v>331</v>
      </c>
    </row>
    <row r="5" spans="1:43" x14ac:dyDescent="0.3">
      <c r="W5" s="123" t="s">
        <v>300</v>
      </c>
      <c r="X5" s="121"/>
      <c r="AQ5" t="s">
        <v>332</v>
      </c>
    </row>
    <row r="6" spans="1:43" x14ac:dyDescent="0.3">
      <c r="M6" s="160" t="s">
        <v>368</v>
      </c>
      <c r="N6" s="160"/>
      <c r="O6" s="160"/>
      <c r="AQ6" t="s">
        <v>333</v>
      </c>
    </row>
    <row r="7" spans="1:43" x14ac:dyDescent="0.3">
      <c r="M7" s="139" t="s">
        <v>366</v>
      </c>
      <c r="N7" s="139" t="s">
        <v>238</v>
      </c>
      <c r="O7" s="139" t="s">
        <v>367</v>
      </c>
      <c r="W7" s="57">
        <f>Ueberhaenge!G1</f>
        <v>45166</v>
      </c>
      <c r="X7" t="s">
        <v>233</v>
      </c>
      <c r="AQ7" t="s">
        <v>334</v>
      </c>
    </row>
    <row r="8" spans="1:43" x14ac:dyDescent="0.3">
      <c r="M8" s="139"/>
      <c r="N8" s="139" t="s">
        <v>365</v>
      </c>
      <c r="O8" s="139" t="s">
        <v>367</v>
      </c>
      <c r="W8" t="s">
        <v>234</v>
      </c>
      <c r="X8">
        <f>SUM(X9:X12)</f>
        <v>3305</v>
      </c>
    </row>
    <row r="9" spans="1:43" x14ac:dyDescent="0.3">
      <c r="M9" s="139" t="s">
        <v>235</v>
      </c>
      <c r="N9" s="139" t="s">
        <v>238</v>
      </c>
      <c r="O9" s="139" t="s">
        <v>367</v>
      </c>
      <c r="W9" t="s">
        <v>238</v>
      </c>
      <c r="X9">
        <v>3027</v>
      </c>
      <c r="AP9" t="s">
        <v>328</v>
      </c>
      <c r="AQ9">
        <v>2</v>
      </c>
    </row>
    <row r="10" spans="1:43" x14ac:dyDescent="0.3">
      <c r="M10" s="139"/>
      <c r="N10" s="139" t="s">
        <v>365</v>
      </c>
      <c r="O10" s="139" t="s">
        <v>367</v>
      </c>
      <c r="W10" t="s">
        <v>235</v>
      </c>
      <c r="X10">
        <v>232</v>
      </c>
      <c r="AQ10" t="s">
        <v>329</v>
      </c>
    </row>
    <row r="11" spans="1:43" x14ac:dyDescent="0.3">
      <c r="W11" t="s">
        <v>236</v>
      </c>
      <c r="X11">
        <v>37</v>
      </c>
      <c r="AQ11" t="s">
        <v>330</v>
      </c>
    </row>
    <row r="12" spans="1:43" x14ac:dyDescent="0.3">
      <c r="W12" t="s">
        <v>237</v>
      </c>
      <c r="X12">
        <v>9</v>
      </c>
      <c r="AQ12" t="s">
        <v>335</v>
      </c>
    </row>
    <row r="13" spans="1:43" x14ac:dyDescent="0.3">
      <c r="O13" t="s">
        <v>214</v>
      </c>
      <c r="P13" s="63" t="s">
        <v>215</v>
      </c>
      <c r="AQ13" t="s">
        <v>332</v>
      </c>
    </row>
    <row r="14" spans="1:43" x14ac:dyDescent="0.3">
      <c r="AQ14" t="s">
        <v>333</v>
      </c>
    </row>
    <row r="15" spans="1:43" x14ac:dyDescent="0.3">
      <c r="AQ15" t="s">
        <v>334</v>
      </c>
    </row>
    <row r="17" spans="1:20" x14ac:dyDescent="0.3">
      <c r="O17" t="s">
        <v>209</v>
      </c>
      <c r="P17" s="63" t="s">
        <v>215</v>
      </c>
      <c r="R17" t="s">
        <v>216</v>
      </c>
      <c r="S17">
        <v>1</v>
      </c>
    </row>
    <row r="18" spans="1:20" x14ac:dyDescent="0.3">
      <c r="O18" t="s">
        <v>205</v>
      </c>
      <c r="P18" s="63" t="s">
        <v>213</v>
      </c>
    </row>
    <row r="19" spans="1:20" x14ac:dyDescent="0.3">
      <c r="O19" t="s">
        <v>206</v>
      </c>
      <c r="P19" t="s">
        <v>197</v>
      </c>
    </row>
    <row r="20" spans="1:20" x14ac:dyDescent="0.3">
      <c r="O20" t="s">
        <v>207</v>
      </c>
      <c r="P20" t="s">
        <v>217</v>
      </c>
    </row>
    <row r="21" spans="1:20" x14ac:dyDescent="0.3">
      <c r="O21" t="s">
        <v>212</v>
      </c>
      <c r="P21" t="s">
        <v>827</v>
      </c>
    </row>
    <row r="23" spans="1:20" ht="18" x14ac:dyDescent="0.3">
      <c r="A23" s="117" t="s">
        <v>44</v>
      </c>
    </row>
    <row r="24" spans="1:20" x14ac:dyDescent="0.3">
      <c r="A24" t="str">
        <f>A23 &amp; " - " &amp;Summery!C3 &amp; " Tage bis Verfall  - " &amp; (DAY(Summery!C9) &amp; "."&amp; MONTH(Summery!C9) &amp;"."&amp;YEAR(Summery!C9))</f>
        <v>Änderung des Hedgebedarfs für den Frontmonat (Kontrakte/P) - 18 Tage bis Verfall  - 28.8.2023</v>
      </c>
    </row>
    <row r="25" spans="1:20" x14ac:dyDescent="0.3">
      <c r="O25" t="s">
        <v>209</v>
      </c>
      <c r="P25" s="63" t="s">
        <v>210</v>
      </c>
      <c r="R25" t="s">
        <v>216</v>
      </c>
      <c r="S25">
        <v>2</v>
      </c>
    </row>
    <row r="26" spans="1:20" x14ac:dyDescent="0.3">
      <c r="A26" t="s">
        <v>50</v>
      </c>
      <c r="O26" t="s">
        <v>205</v>
      </c>
      <c r="P26" s="115" t="s">
        <v>211</v>
      </c>
    </row>
    <row r="27" spans="1:20" x14ac:dyDescent="0.3">
      <c r="O27" t="s">
        <v>206</v>
      </c>
      <c r="P27" t="s">
        <v>197</v>
      </c>
    </row>
    <row r="28" spans="1:20" x14ac:dyDescent="0.3">
      <c r="A28" t="str">
        <f>A26 &amp; " - " &amp;Summery!C3 &amp; " days until expiration    -   " &amp; (YEAR(Summery!C9)&amp;"-"&amp;MONTH(Summery!C9)&amp;"-"&amp;DAY(Summery!C9))&amp;" (last trading day closing:  "&amp;Ueberhaenge!X4&amp;")"</f>
        <v>Change in hedge requirement for front and following month (contracts/P, estimated) - 18 days until expiration    -   2023-8-28 (last trading day closing:  15683)</v>
      </c>
      <c r="O28" t="s">
        <v>207</v>
      </c>
      <c r="P28" t="s">
        <v>208</v>
      </c>
    </row>
    <row r="29" spans="1:20" x14ac:dyDescent="0.3">
      <c r="O29" t="s">
        <v>212</v>
      </c>
      <c r="P29" t="s">
        <v>825</v>
      </c>
    </row>
    <row r="30" spans="1:20" x14ac:dyDescent="0.3">
      <c r="O30" t="s">
        <v>420</v>
      </c>
      <c r="P30" t="s">
        <v>826</v>
      </c>
    </row>
    <row r="31" spans="1:20" x14ac:dyDescent="0.3">
      <c r="A31" t="s">
        <v>5</v>
      </c>
      <c r="B31" t="str">
        <f>O34&amp;"-"&amp;P34</f>
        <v>2023-08</v>
      </c>
    </row>
    <row r="32" spans="1:20" x14ac:dyDescent="0.3">
      <c r="A32" t="s">
        <v>52</v>
      </c>
      <c r="B32" t="str">
        <f>O36&amp;"-"&amp;P36</f>
        <v>2023-09</v>
      </c>
      <c r="N32" s="161" t="s">
        <v>114</v>
      </c>
      <c r="O32" s="159" t="s">
        <v>30</v>
      </c>
      <c r="P32" s="159"/>
      <c r="S32" s="159" t="s">
        <v>380</v>
      </c>
      <c r="T32" s="159"/>
    </row>
    <row r="33" spans="1:20" x14ac:dyDescent="0.3">
      <c r="A33" t="s">
        <v>53</v>
      </c>
      <c r="B33" t="str">
        <f>B31&amp;"+"&amp;B32</f>
        <v>2023-08+2023-09</v>
      </c>
      <c r="N33" s="161"/>
      <c r="O33" s="64" t="s">
        <v>115</v>
      </c>
      <c r="P33" s="64" t="s">
        <v>116</v>
      </c>
    </row>
    <row r="34" spans="1:20" x14ac:dyDescent="0.3">
      <c r="N34" t="s">
        <v>106</v>
      </c>
      <c r="O34" s="66">
        <v>2023</v>
      </c>
      <c r="P34" s="65" t="s">
        <v>788</v>
      </c>
      <c r="Q34" t="s">
        <v>149</v>
      </c>
      <c r="R34" s="69"/>
      <c r="S34" s="57">
        <v>45184</v>
      </c>
      <c r="T34" t="s">
        <v>790</v>
      </c>
    </row>
    <row r="35" spans="1:20" x14ac:dyDescent="0.3">
      <c r="A35" t="s">
        <v>54</v>
      </c>
      <c r="N35" t="s">
        <v>107</v>
      </c>
      <c r="O35" s="66">
        <v>2023</v>
      </c>
      <c r="P35" s="65" t="s">
        <v>788</v>
      </c>
      <c r="Q35" t="s">
        <v>149</v>
      </c>
      <c r="R35" s="69"/>
      <c r="S35" s="57"/>
    </row>
    <row r="36" spans="1:20" x14ac:dyDescent="0.3">
      <c r="A36" t="s">
        <v>222</v>
      </c>
      <c r="B36" t="s">
        <v>223</v>
      </c>
      <c r="N36" t="s">
        <v>108</v>
      </c>
      <c r="O36" s="66">
        <v>2023</v>
      </c>
      <c r="P36" s="65" t="s">
        <v>789</v>
      </c>
      <c r="Q36" t="s">
        <v>149</v>
      </c>
      <c r="R36" s="69"/>
      <c r="S36" s="57">
        <v>45219</v>
      </c>
      <c r="T36" t="s">
        <v>241</v>
      </c>
    </row>
    <row r="37" spans="1:20" ht="14.25" customHeight="1" x14ac:dyDescent="0.3">
      <c r="N37" t="s">
        <v>109</v>
      </c>
      <c r="O37" s="66">
        <v>2023</v>
      </c>
      <c r="P37" s="65" t="s">
        <v>789</v>
      </c>
      <c r="Q37" t="s">
        <v>149</v>
      </c>
      <c r="R37" s="69"/>
      <c r="S37" s="57"/>
    </row>
    <row r="38" spans="1:20" x14ac:dyDescent="0.3">
      <c r="A38" t="s">
        <v>376</v>
      </c>
      <c r="B38" t="s">
        <v>784</v>
      </c>
      <c r="N38" t="s">
        <v>110</v>
      </c>
      <c r="O38" s="66">
        <v>2023</v>
      </c>
      <c r="P38" s="65" t="s">
        <v>788</v>
      </c>
      <c r="Q38" t="s">
        <v>149</v>
      </c>
      <c r="R38" s="69"/>
    </row>
    <row r="39" spans="1:20" x14ac:dyDescent="0.3">
      <c r="A39" t="s">
        <v>66</v>
      </c>
      <c r="B39" t="s">
        <v>785</v>
      </c>
      <c r="N39" t="s">
        <v>111</v>
      </c>
      <c r="O39" s="66">
        <v>2023</v>
      </c>
      <c r="P39" s="65" t="s">
        <v>788</v>
      </c>
      <c r="Q39" t="s">
        <v>149</v>
      </c>
      <c r="R39" s="69"/>
    </row>
    <row r="40" spans="1:20" x14ac:dyDescent="0.3">
      <c r="A40" t="s">
        <v>67</v>
      </c>
      <c r="B40" t="s">
        <v>104</v>
      </c>
      <c r="C40" t="s">
        <v>197</v>
      </c>
      <c r="N40" t="s">
        <v>383</v>
      </c>
      <c r="O40" s="66">
        <v>2023</v>
      </c>
      <c r="P40" s="65" t="s">
        <v>788</v>
      </c>
      <c r="Q40" t="s">
        <v>149</v>
      </c>
      <c r="R40" s="56"/>
    </row>
    <row r="41" spans="1:20" x14ac:dyDescent="0.3">
      <c r="A41" t="s">
        <v>396</v>
      </c>
      <c r="B41" t="s">
        <v>786</v>
      </c>
      <c r="N41" t="s">
        <v>384</v>
      </c>
      <c r="O41" s="66">
        <v>2023</v>
      </c>
      <c r="P41" s="65" t="s">
        <v>788</v>
      </c>
      <c r="Q41" t="s">
        <v>149</v>
      </c>
      <c r="R41" s="56"/>
    </row>
    <row r="42" spans="1:20" x14ac:dyDescent="0.3">
      <c r="A42" t="s">
        <v>127</v>
      </c>
      <c r="N42" t="s">
        <v>385</v>
      </c>
      <c r="O42" s="66">
        <v>2023</v>
      </c>
      <c r="P42" s="65" t="s">
        <v>788</v>
      </c>
      <c r="Q42" t="s">
        <v>149</v>
      </c>
      <c r="R42" s="56"/>
    </row>
    <row r="43" spans="1:20" x14ac:dyDescent="0.3">
      <c r="A43" t="s">
        <v>123</v>
      </c>
      <c r="B43" t="s">
        <v>128</v>
      </c>
      <c r="C43" t="s">
        <v>129</v>
      </c>
      <c r="N43" t="s">
        <v>386</v>
      </c>
      <c r="O43" s="66">
        <v>2023</v>
      </c>
      <c r="P43" s="65" t="s">
        <v>788</v>
      </c>
      <c r="Q43" t="s">
        <v>149</v>
      </c>
      <c r="R43" s="56"/>
    </row>
    <row r="44" spans="1:20" x14ac:dyDescent="0.3">
      <c r="B44" t="s">
        <v>48</v>
      </c>
      <c r="C44" s="63" t="s">
        <v>130</v>
      </c>
      <c r="O44" s="66"/>
      <c r="P44" s="65"/>
      <c r="Q44" t="s">
        <v>136</v>
      </c>
      <c r="R44" s="56"/>
    </row>
    <row r="45" spans="1:20" x14ac:dyDescent="0.3">
      <c r="A45" t="s">
        <v>70</v>
      </c>
      <c r="B45" t="s">
        <v>123</v>
      </c>
      <c r="C45" t="s">
        <v>131</v>
      </c>
      <c r="O45" s="66"/>
      <c r="P45" s="65"/>
      <c r="Q45" t="s">
        <v>136</v>
      </c>
      <c r="R45" s="56"/>
    </row>
    <row r="46" spans="1:20" x14ac:dyDescent="0.3">
      <c r="O46" s="66"/>
      <c r="P46" s="65"/>
      <c r="Q46" t="s">
        <v>136</v>
      </c>
      <c r="R46" s="69"/>
    </row>
    <row r="47" spans="1:20" x14ac:dyDescent="0.3">
      <c r="O47" s="66"/>
      <c r="P47" s="65"/>
      <c r="Q47" t="s">
        <v>136</v>
      </c>
      <c r="R47" s="69"/>
    </row>
    <row r="49" spans="1:26" x14ac:dyDescent="0.3">
      <c r="A49" s="157" t="s">
        <v>112</v>
      </c>
      <c r="B49" s="157"/>
      <c r="C49" s="157"/>
      <c r="D49" s="157"/>
      <c r="E49" s="157"/>
      <c r="F49" s="157"/>
      <c r="G49" s="157"/>
      <c r="H49" s="157"/>
      <c r="I49" s="157"/>
      <c r="J49" s="157"/>
      <c r="K49" s="157"/>
      <c r="L49" s="157"/>
      <c r="M49" s="157"/>
      <c r="N49" s="157"/>
    </row>
    <row r="50" spans="1:26" ht="110.25" customHeight="1" x14ac:dyDescent="0.3">
      <c r="A50" t="s">
        <v>106</v>
      </c>
      <c r="B50" s="156" t="s">
        <v>793</v>
      </c>
      <c r="C50" s="156"/>
      <c r="D50" s="156"/>
      <c r="E50" s="156"/>
      <c r="F50" s="156"/>
      <c r="G50" s="156"/>
      <c r="H50" s="156"/>
      <c r="I50" s="156"/>
      <c r="J50" s="156"/>
      <c r="K50" s="156"/>
      <c r="L50" s="156"/>
      <c r="M50" s="156"/>
      <c r="N50" s="156"/>
      <c r="O50" s="156"/>
      <c r="P50" s="156"/>
      <c r="Q50" s="156"/>
      <c r="R50" s="156"/>
      <c r="S50" s="156"/>
      <c r="T50" s="156"/>
      <c r="U50" s="156"/>
      <c r="V50" s="156"/>
      <c r="W50" s="156"/>
      <c r="X50" s="156"/>
      <c r="Y50" s="156"/>
      <c r="Z50" s="156"/>
    </row>
    <row r="51" spans="1:26" ht="114.9" customHeight="1" x14ac:dyDescent="0.3">
      <c r="A51" t="s">
        <v>107</v>
      </c>
      <c r="B51" s="156" t="s">
        <v>794</v>
      </c>
      <c r="C51" s="156"/>
      <c r="D51" s="156"/>
      <c r="E51" s="156"/>
      <c r="F51" s="156"/>
      <c r="G51" s="156"/>
      <c r="H51" s="156"/>
      <c r="I51" s="156"/>
      <c r="J51" s="156"/>
      <c r="K51" s="156"/>
      <c r="L51" s="156"/>
      <c r="M51" s="156"/>
      <c r="N51" s="156"/>
      <c r="O51" s="156"/>
      <c r="P51" s="156"/>
      <c r="Q51" s="156"/>
      <c r="R51" s="156"/>
      <c r="S51" s="156"/>
      <c r="T51" s="156"/>
      <c r="U51" s="156"/>
      <c r="V51" s="156"/>
      <c r="W51" s="156"/>
      <c r="X51" s="156"/>
      <c r="Y51" s="156"/>
      <c r="Z51" s="156"/>
    </row>
    <row r="52" spans="1:26" ht="114.9" customHeight="1" x14ac:dyDescent="0.3">
      <c r="A52" t="s">
        <v>108</v>
      </c>
      <c r="B52" s="156" t="s">
        <v>795</v>
      </c>
      <c r="C52" s="156"/>
      <c r="D52" s="156"/>
      <c r="E52" s="156"/>
      <c r="F52" s="156"/>
      <c r="G52" s="156"/>
      <c r="H52" s="156"/>
      <c r="I52" s="156"/>
      <c r="J52" s="156"/>
      <c r="K52" s="156"/>
      <c r="L52" s="156"/>
      <c r="M52" s="156"/>
      <c r="N52" s="156"/>
      <c r="O52" s="156"/>
      <c r="P52" s="156"/>
      <c r="Q52" s="156"/>
      <c r="R52" s="156"/>
      <c r="S52" s="156"/>
      <c r="T52" s="156"/>
      <c r="U52" s="156"/>
      <c r="V52" s="156"/>
      <c r="W52" s="156"/>
      <c r="X52" s="156"/>
      <c r="Y52" s="156"/>
      <c r="Z52" s="156"/>
    </row>
    <row r="53" spans="1:26" ht="114.9" customHeight="1" x14ac:dyDescent="0.3">
      <c r="A53" t="s">
        <v>109</v>
      </c>
      <c r="B53" s="156" t="s">
        <v>796</v>
      </c>
      <c r="C53" s="156"/>
      <c r="D53" s="156"/>
      <c r="E53" s="156"/>
      <c r="F53" s="156"/>
      <c r="G53" s="156"/>
      <c r="H53" s="156"/>
      <c r="I53" s="156"/>
      <c r="J53" s="156"/>
      <c r="K53" s="156"/>
      <c r="L53" s="156"/>
      <c r="M53" s="156"/>
      <c r="N53" s="156"/>
      <c r="O53" s="156"/>
      <c r="P53" s="156"/>
      <c r="Q53" s="156"/>
      <c r="R53" s="156"/>
      <c r="S53" s="156"/>
      <c r="T53" s="156"/>
      <c r="U53" s="156"/>
      <c r="V53" s="156"/>
      <c r="W53" s="156"/>
      <c r="X53" s="156"/>
      <c r="Y53" s="156"/>
      <c r="Z53" s="156"/>
    </row>
    <row r="54" spans="1:26" ht="114.9" customHeight="1" x14ac:dyDescent="0.3">
      <c r="A54" t="s">
        <v>110</v>
      </c>
      <c r="B54" s="156" t="s">
        <v>797</v>
      </c>
      <c r="C54" s="156"/>
      <c r="D54" s="156"/>
      <c r="E54" s="156"/>
      <c r="F54" s="156"/>
      <c r="G54" s="156"/>
      <c r="H54" s="156"/>
      <c r="I54" s="156"/>
      <c r="J54" s="156"/>
      <c r="K54" s="156"/>
      <c r="L54" s="156"/>
      <c r="M54" s="156"/>
      <c r="N54" s="156"/>
      <c r="O54" s="156"/>
      <c r="P54" s="156"/>
      <c r="Q54" s="156"/>
      <c r="R54" s="156"/>
      <c r="S54" s="156"/>
      <c r="T54" s="156"/>
      <c r="U54" s="156"/>
      <c r="V54" s="156"/>
      <c r="W54" s="156"/>
      <c r="X54" s="156"/>
      <c r="Y54" s="156"/>
      <c r="Z54" s="156"/>
    </row>
    <row r="55" spans="1:26" ht="114.9" customHeight="1" x14ac:dyDescent="0.3">
      <c r="A55" t="s">
        <v>111</v>
      </c>
      <c r="B55" s="156" t="s">
        <v>798</v>
      </c>
      <c r="C55" s="156"/>
      <c r="D55" s="156"/>
      <c r="E55" s="156"/>
      <c r="F55" s="156"/>
      <c r="G55" s="156"/>
      <c r="H55" s="156"/>
      <c r="I55" s="156"/>
      <c r="J55" s="156"/>
      <c r="K55" s="156"/>
      <c r="L55" s="156"/>
      <c r="M55" s="156"/>
      <c r="N55" s="156"/>
      <c r="O55" s="156"/>
      <c r="P55" s="156"/>
      <c r="Q55" s="156"/>
      <c r="R55" s="156"/>
      <c r="S55" s="156"/>
      <c r="T55" s="156"/>
      <c r="U55" s="156"/>
      <c r="V55" s="156"/>
      <c r="W55" s="156"/>
      <c r="X55" s="156"/>
      <c r="Y55" s="156"/>
      <c r="Z55" s="156"/>
    </row>
    <row r="56" spans="1:26" ht="114.9" customHeight="1" x14ac:dyDescent="0.3">
      <c r="B56" s="156"/>
      <c r="C56" s="156"/>
      <c r="D56" s="156"/>
      <c r="E56" s="156"/>
      <c r="F56" s="156"/>
      <c r="G56" s="156"/>
      <c r="H56" s="156"/>
      <c r="I56" s="156"/>
      <c r="J56" s="156"/>
      <c r="K56" s="156"/>
      <c r="L56" s="156"/>
      <c r="M56" s="156"/>
      <c r="N56" s="156"/>
      <c r="O56" s="156"/>
      <c r="P56" s="156"/>
      <c r="Q56" s="156"/>
      <c r="R56" s="156"/>
      <c r="S56" s="156"/>
      <c r="T56" s="156"/>
      <c r="U56" s="156"/>
      <c r="V56" s="156"/>
      <c r="W56" s="156"/>
      <c r="X56" s="156"/>
      <c r="Y56" s="156"/>
      <c r="Z56" s="156"/>
    </row>
    <row r="57" spans="1:26" ht="114.9" customHeight="1" x14ac:dyDescent="0.3">
      <c r="B57" s="158"/>
      <c r="C57" s="156"/>
      <c r="D57" s="156"/>
      <c r="E57" s="156"/>
      <c r="F57" s="156"/>
      <c r="G57" s="156"/>
      <c r="H57" s="156"/>
      <c r="I57" s="156"/>
      <c r="J57" s="156"/>
      <c r="K57" s="156"/>
      <c r="L57" s="156"/>
      <c r="M57" s="156"/>
      <c r="N57" s="156"/>
      <c r="O57" s="156"/>
      <c r="P57" s="156"/>
      <c r="Q57" s="156"/>
      <c r="R57" s="156"/>
      <c r="S57" s="156"/>
      <c r="T57" s="156"/>
      <c r="U57" s="156"/>
      <c r="V57" s="156"/>
      <c r="W57" s="156"/>
      <c r="X57" s="156"/>
      <c r="Y57" s="156"/>
      <c r="Z57" s="156"/>
    </row>
    <row r="58" spans="1:26" ht="22.5" customHeight="1" x14ac:dyDescent="0.3">
      <c r="B58" s="158"/>
      <c r="C58" s="156"/>
      <c r="D58" s="156"/>
      <c r="E58" s="156"/>
      <c r="F58" s="156"/>
      <c r="G58" s="156"/>
      <c r="H58" s="156"/>
      <c r="I58" s="156"/>
      <c r="J58" s="156"/>
      <c r="K58" s="156"/>
      <c r="L58" s="156"/>
      <c r="M58" s="156"/>
      <c r="N58" s="156"/>
      <c r="O58" s="156"/>
      <c r="P58" s="156"/>
      <c r="Q58" s="156"/>
      <c r="R58" s="156"/>
      <c r="S58" s="156"/>
      <c r="T58" s="156"/>
      <c r="U58" s="156"/>
      <c r="V58" s="156"/>
      <c r="W58" s="156"/>
      <c r="X58" s="156"/>
      <c r="Y58" s="156"/>
      <c r="Z58" s="156"/>
    </row>
    <row r="59" spans="1:26" ht="114.9" customHeight="1" x14ac:dyDescent="0.3">
      <c r="B59" s="156"/>
      <c r="C59" s="156"/>
      <c r="D59" s="156"/>
      <c r="E59" s="156"/>
      <c r="F59" s="156"/>
      <c r="G59" s="156"/>
      <c r="H59" s="156"/>
      <c r="I59" s="156"/>
      <c r="J59" s="156"/>
      <c r="K59" s="156"/>
      <c r="L59" s="156"/>
      <c r="M59" s="156"/>
      <c r="N59" s="156"/>
      <c r="O59" s="156"/>
      <c r="P59" s="156"/>
      <c r="Q59" s="156"/>
      <c r="R59" s="156"/>
      <c r="S59" s="156"/>
      <c r="T59" s="156"/>
      <c r="U59" s="156"/>
      <c r="V59" s="156"/>
      <c r="W59" s="156"/>
      <c r="X59" s="156"/>
      <c r="Y59" s="156"/>
      <c r="Z59" s="156"/>
    </row>
    <row r="60" spans="1:26" ht="114.9" customHeight="1" x14ac:dyDescent="0.3">
      <c r="B60" s="156"/>
      <c r="C60" s="156"/>
      <c r="D60" s="156"/>
      <c r="E60" s="156"/>
      <c r="F60" s="156"/>
      <c r="G60" s="156"/>
      <c r="H60" s="156"/>
      <c r="I60" s="156"/>
      <c r="J60" s="156"/>
      <c r="K60" s="156"/>
      <c r="L60" s="156"/>
      <c r="M60" s="156"/>
      <c r="N60" s="156"/>
      <c r="O60" s="156"/>
      <c r="P60" s="156"/>
      <c r="Q60" s="156"/>
      <c r="R60" s="156"/>
      <c r="S60" s="156"/>
      <c r="T60" s="156"/>
      <c r="U60" s="156"/>
      <c r="V60" s="156"/>
      <c r="W60" s="156"/>
      <c r="X60" s="156"/>
      <c r="Y60" s="156"/>
      <c r="Z60" s="156"/>
    </row>
    <row r="61" spans="1:26" ht="114.9" customHeight="1" x14ac:dyDescent="0.3">
      <c r="B61" s="156"/>
      <c r="C61" s="156"/>
      <c r="D61" s="156"/>
      <c r="E61" s="156"/>
      <c r="F61" s="156"/>
      <c r="G61" s="156"/>
      <c r="H61" s="156"/>
      <c r="I61" s="156"/>
      <c r="J61" s="156"/>
      <c r="K61" s="156"/>
      <c r="L61" s="156"/>
      <c r="M61" s="156"/>
      <c r="N61" s="156"/>
      <c r="O61" s="156"/>
      <c r="P61" s="156"/>
      <c r="Q61" s="156"/>
      <c r="R61" s="156"/>
      <c r="S61" s="156"/>
      <c r="T61" s="156"/>
      <c r="U61" s="156"/>
      <c r="V61" s="156"/>
      <c r="W61" s="156"/>
      <c r="X61" s="156"/>
      <c r="Y61" s="156"/>
      <c r="Z61" s="156"/>
    </row>
    <row r="62" spans="1:26" ht="114.9" customHeight="1" x14ac:dyDescent="0.3">
      <c r="B62" s="156"/>
      <c r="C62" s="156"/>
      <c r="D62" s="156"/>
      <c r="E62" s="156"/>
      <c r="F62" s="156"/>
      <c r="G62" s="156"/>
      <c r="H62" s="156"/>
      <c r="I62" s="156"/>
      <c r="J62" s="156"/>
      <c r="K62" s="156"/>
      <c r="L62" s="156"/>
      <c r="M62" s="156"/>
      <c r="N62" s="156"/>
      <c r="O62" s="156"/>
      <c r="P62" s="156"/>
      <c r="Q62" s="156"/>
      <c r="R62" s="156"/>
      <c r="S62" s="156"/>
      <c r="T62" s="156"/>
      <c r="U62" s="156"/>
      <c r="V62" s="156"/>
      <c r="W62" s="156"/>
      <c r="X62" s="156"/>
      <c r="Y62" s="156"/>
      <c r="Z62" s="156"/>
    </row>
    <row r="63" spans="1:26" ht="114.9" customHeight="1" x14ac:dyDescent="0.3">
      <c r="A63" t="s">
        <v>383</v>
      </c>
      <c r="B63" s="156" t="s">
        <v>791</v>
      </c>
      <c r="C63" s="156"/>
      <c r="D63" s="156"/>
      <c r="E63" s="156"/>
      <c r="F63" s="156"/>
      <c r="G63" s="156"/>
      <c r="H63" s="156"/>
      <c r="I63" s="156"/>
      <c r="J63" s="156"/>
      <c r="K63" s="156"/>
      <c r="L63" s="156"/>
      <c r="M63" s="156"/>
      <c r="N63" s="156"/>
      <c r="O63" s="156"/>
      <c r="P63" s="156"/>
      <c r="Q63" s="156"/>
      <c r="R63" s="156"/>
      <c r="S63" s="156"/>
      <c r="T63" s="156"/>
      <c r="U63" s="156"/>
      <c r="V63" s="156"/>
      <c r="W63" s="156"/>
      <c r="X63" s="156"/>
      <c r="Y63" s="156"/>
      <c r="Z63" s="156"/>
    </row>
    <row r="64" spans="1:26" ht="409.6" x14ac:dyDescent="0.3">
      <c r="A64" t="s">
        <v>384</v>
      </c>
      <c r="B64" s="29" t="s">
        <v>792</v>
      </c>
    </row>
    <row r="65" spans="1:2" ht="409.6" x14ac:dyDescent="0.3">
      <c r="A65" t="s">
        <v>385</v>
      </c>
      <c r="B65" s="29" t="s">
        <v>792</v>
      </c>
    </row>
    <row r="66" spans="1:2" ht="409.6" x14ac:dyDescent="0.3">
      <c r="A66" t="s">
        <v>386</v>
      </c>
      <c r="B66" s="29" t="s">
        <v>791</v>
      </c>
    </row>
    <row r="67" spans="1:2" ht="409.6" x14ac:dyDescent="0.3">
      <c r="A67" t="s">
        <v>386</v>
      </c>
      <c r="B67" s="29" t="s">
        <v>460</v>
      </c>
    </row>
    <row r="68" spans="1:2" ht="409.6" x14ac:dyDescent="0.3">
      <c r="A68" t="s">
        <v>383</v>
      </c>
      <c r="B68" s="29" t="s">
        <v>442</v>
      </c>
    </row>
    <row r="69" spans="1:2" ht="409.6" x14ac:dyDescent="0.3">
      <c r="A69" t="s">
        <v>384</v>
      </c>
      <c r="B69" s="29" t="s">
        <v>441</v>
      </c>
    </row>
    <row r="70" spans="1:2" ht="409.6" x14ac:dyDescent="0.3">
      <c r="A70" t="s">
        <v>385</v>
      </c>
      <c r="B70" s="29" t="s">
        <v>445</v>
      </c>
    </row>
    <row r="71" spans="1:2" ht="409.6" x14ac:dyDescent="0.3">
      <c r="A71" t="s">
        <v>386</v>
      </c>
      <c r="B71" s="29" t="s">
        <v>446</v>
      </c>
    </row>
  </sheetData>
  <mergeCells count="19">
    <mergeCell ref="S32:T32"/>
    <mergeCell ref="M6:O6"/>
    <mergeCell ref="O32:P32"/>
    <mergeCell ref="N32:N33"/>
    <mergeCell ref="B62:Z62"/>
    <mergeCell ref="B63:Z63"/>
    <mergeCell ref="A49:N49"/>
    <mergeCell ref="B56:Z56"/>
    <mergeCell ref="B57:Z57"/>
    <mergeCell ref="B58:Z58"/>
    <mergeCell ref="B59:Z59"/>
    <mergeCell ref="B60:Z60"/>
    <mergeCell ref="B61:Z61"/>
    <mergeCell ref="B50:Z50"/>
    <mergeCell ref="B51:Z51"/>
    <mergeCell ref="B52:Z52"/>
    <mergeCell ref="B53:Z53"/>
    <mergeCell ref="B54:Z54"/>
    <mergeCell ref="B55:Z55"/>
  </mergeCells>
  <phoneticPr fontId="19" type="noConversion"/>
  <hyperlinks>
    <hyperlink ref="B3" r:id="rId1" xr:uid="{D05AEF50-1C01-45F3-9A5B-B6791B93B2B3}"/>
    <hyperlink ref="B1" r:id="rId2" xr:uid="{0E2D53BC-B9E7-4F6C-AC07-1D7B09D3D37F}"/>
    <hyperlink ref="C44" r:id="rId3" xr:uid="{13AC0715-F374-445E-A314-83D1C782352C}"/>
    <hyperlink ref="P26" r:id="rId4" display="info@dieball.de" xr:uid="{17623D57-2D05-4640-A0F4-D786B7EA752B}"/>
    <hyperlink ref="P25" r:id="rId5" xr:uid="{E14EE2CB-1447-4C14-A2F8-DC112181FCFE}"/>
    <hyperlink ref="P18" r:id="rId6" xr:uid="{6AF3AC29-3D59-4F04-9940-1BB47FA289E5}"/>
    <hyperlink ref="P13" r:id="rId7" xr:uid="{BA090DC7-893F-4080-B6F4-96B1AF05F5F1}"/>
    <hyperlink ref="P17" r:id="rId8" xr:uid="{57F88C23-DB32-4369-97ED-3BE8572F608F}"/>
  </hyperlinks>
  <pageMargins left="0.7" right="0.7" top="0.78740157499999996" bottom="0.78740157499999996" header="0.3" footer="0.3"/>
  <drawing r:id="rId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900BA-047E-4E38-B5D8-8C8AEDB2343E}">
  <sheetPr codeName="Tabelle45"/>
  <dimension ref="A2:W57"/>
  <sheetViews>
    <sheetView zoomScale="80" zoomScaleNormal="80" workbookViewId="0">
      <selection activeCell="C3" sqref="C3"/>
    </sheetView>
  </sheetViews>
  <sheetFormatPr baseColWidth="10" defaultRowHeight="14.4" x14ac:dyDescent="0.3"/>
  <cols>
    <col min="1" max="1" width="22.5546875" customWidth="1"/>
    <col min="13" max="13" width="14.88671875" customWidth="1"/>
    <col min="14" max="14" width="15.5546875" customWidth="1"/>
    <col min="19" max="19" width="13" customWidth="1"/>
    <col min="22" max="22" width="12.44140625" customWidth="1"/>
  </cols>
  <sheetData>
    <row r="2" spans="1:22" x14ac:dyDescent="0.3">
      <c r="B2" t="s">
        <v>802</v>
      </c>
      <c r="C2" s="149"/>
      <c r="V2" s="145">
        <f>SUM(V9:V119)</f>
        <v>263.44537815126051</v>
      </c>
    </row>
    <row r="6" spans="1:22" x14ac:dyDescent="0.3">
      <c r="B6" t="s">
        <v>214</v>
      </c>
      <c r="C6" s="63" t="s">
        <v>215</v>
      </c>
    </row>
    <row r="9" spans="1:22" x14ac:dyDescent="0.3">
      <c r="A9">
        <v>0</v>
      </c>
      <c r="C9" t="s">
        <v>322</v>
      </c>
      <c r="Q9">
        <v>263</v>
      </c>
      <c r="S9" s="146" t="s">
        <v>448</v>
      </c>
    </row>
    <row r="10" spans="1:22" x14ac:dyDescent="0.3">
      <c r="B10" t="s">
        <v>209</v>
      </c>
      <c r="C10" s="63" t="s">
        <v>215</v>
      </c>
      <c r="E10" t="s">
        <v>216</v>
      </c>
      <c r="F10">
        <v>1</v>
      </c>
    </row>
    <row r="11" spans="1:22" x14ac:dyDescent="0.3">
      <c r="B11" t="s">
        <v>205</v>
      </c>
      <c r="C11" s="63" t="s">
        <v>213</v>
      </c>
    </row>
    <row r="12" spans="1:22" x14ac:dyDescent="0.3">
      <c r="B12" t="s">
        <v>206</v>
      </c>
      <c r="C12" t="s">
        <v>197</v>
      </c>
    </row>
    <row r="13" spans="1:22" x14ac:dyDescent="0.3">
      <c r="B13" t="s">
        <v>207</v>
      </c>
      <c r="C13" t="s">
        <v>217</v>
      </c>
    </row>
    <row r="14" spans="1:22" x14ac:dyDescent="0.3">
      <c r="B14" t="s">
        <v>212</v>
      </c>
      <c r="C14" t="s">
        <v>303</v>
      </c>
    </row>
    <row r="17" spans="1:23" x14ac:dyDescent="0.3">
      <c r="A17">
        <v>1</v>
      </c>
      <c r="C17" t="s">
        <v>322</v>
      </c>
      <c r="N17" t="s">
        <v>436</v>
      </c>
      <c r="Q17">
        <v>327</v>
      </c>
      <c r="S17" s="146" t="s">
        <v>448</v>
      </c>
    </row>
    <row r="18" spans="1:23" x14ac:dyDescent="0.3">
      <c r="B18" t="s">
        <v>209</v>
      </c>
      <c r="C18" s="63" t="s">
        <v>210</v>
      </c>
      <c r="E18" t="s">
        <v>216</v>
      </c>
      <c r="F18">
        <v>2</v>
      </c>
    </row>
    <row r="19" spans="1:23" x14ac:dyDescent="0.3">
      <c r="B19" t="s">
        <v>205</v>
      </c>
      <c r="C19" s="115" t="s">
        <v>211</v>
      </c>
    </row>
    <row r="20" spans="1:23" x14ac:dyDescent="0.3">
      <c r="B20" t="s">
        <v>206</v>
      </c>
      <c r="C20" t="s">
        <v>197</v>
      </c>
    </row>
    <row r="21" spans="1:23" x14ac:dyDescent="0.3">
      <c r="B21" t="s">
        <v>207</v>
      </c>
      <c r="C21" t="s">
        <v>208</v>
      </c>
    </row>
    <row r="22" spans="1:23" x14ac:dyDescent="0.3">
      <c r="B22" t="s">
        <v>212</v>
      </c>
      <c r="C22" t="s">
        <v>302</v>
      </c>
    </row>
    <row r="25" spans="1:23" x14ac:dyDescent="0.3">
      <c r="A25">
        <v>2</v>
      </c>
      <c r="C25" t="s">
        <v>322</v>
      </c>
      <c r="M25" s="57">
        <v>44424</v>
      </c>
      <c r="N25">
        <v>18</v>
      </c>
      <c r="Q25">
        <v>260</v>
      </c>
      <c r="S25" s="146" t="s">
        <v>448</v>
      </c>
      <c r="T25">
        <v>12</v>
      </c>
      <c r="U25" s="145">
        <f>T25*N25</f>
        <v>216</v>
      </c>
      <c r="V25" s="145">
        <f>U25/1.19</f>
        <v>181.51260504201682</v>
      </c>
      <c r="W25" s="145">
        <f>U25-V25</f>
        <v>34.487394957983184</v>
      </c>
    </row>
    <row r="26" spans="1:23" x14ac:dyDescent="0.3">
      <c r="B26" t="s">
        <v>209</v>
      </c>
      <c r="C26" s="63" t="s">
        <v>215</v>
      </c>
      <c r="E26" t="s">
        <v>216</v>
      </c>
      <c r="F26">
        <v>1</v>
      </c>
    </row>
    <row r="27" spans="1:23" x14ac:dyDescent="0.3">
      <c r="B27" t="s">
        <v>205</v>
      </c>
      <c r="C27" s="115" t="s">
        <v>336</v>
      </c>
    </row>
    <row r="28" spans="1:23" x14ac:dyDescent="0.3">
      <c r="B28" t="s">
        <v>206</v>
      </c>
      <c r="C28" t="s">
        <v>197</v>
      </c>
    </row>
    <row r="29" spans="1:23" x14ac:dyDescent="0.3">
      <c r="B29" t="s">
        <v>207</v>
      </c>
      <c r="C29" t="s">
        <v>337</v>
      </c>
    </row>
    <row r="30" spans="1:23" x14ac:dyDescent="0.3">
      <c r="B30" t="s">
        <v>212</v>
      </c>
      <c r="C30" t="s">
        <v>303</v>
      </c>
    </row>
    <row r="33" spans="1:23" x14ac:dyDescent="0.3">
      <c r="A33">
        <v>3</v>
      </c>
      <c r="C33" t="s">
        <v>30</v>
      </c>
      <c r="Q33">
        <v>68</v>
      </c>
      <c r="S33" s="146" t="s">
        <v>448</v>
      </c>
    </row>
    <row r="34" spans="1:23" x14ac:dyDescent="0.3">
      <c r="B34" t="s">
        <v>209</v>
      </c>
      <c r="C34" s="63" t="s">
        <v>215</v>
      </c>
      <c r="E34" t="s">
        <v>216</v>
      </c>
      <c r="F34">
        <v>1</v>
      </c>
      <c r="N34" t="s">
        <v>436</v>
      </c>
    </row>
    <row r="35" spans="1:23" x14ac:dyDescent="0.3">
      <c r="B35" t="s">
        <v>205</v>
      </c>
      <c r="C35" s="115" t="s">
        <v>417</v>
      </c>
    </row>
    <row r="36" spans="1:23" x14ac:dyDescent="0.3">
      <c r="B36" t="s">
        <v>206</v>
      </c>
      <c r="C36" t="s">
        <v>416</v>
      </c>
    </row>
    <row r="37" spans="1:23" x14ac:dyDescent="0.3">
      <c r="B37" t="s">
        <v>207</v>
      </c>
      <c r="C37" t="s">
        <v>418</v>
      </c>
    </row>
    <row r="38" spans="1:23" x14ac:dyDescent="0.3">
      <c r="B38" t="s">
        <v>212</v>
      </c>
      <c r="C38" t="s">
        <v>303</v>
      </c>
    </row>
    <row r="41" spans="1:23" x14ac:dyDescent="0.3">
      <c r="A41">
        <v>4</v>
      </c>
      <c r="C41" t="s">
        <v>322</v>
      </c>
      <c r="M41" s="57">
        <v>44703</v>
      </c>
      <c r="N41">
        <v>19.5</v>
      </c>
      <c r="Q41">
        <v>260</v>
      </c>
      <c r="S41" s="146" t="s">
        <v>448</v>
      </c>
      <c r="T41">
        <v>5</v>
      </c>
      <c r="U41" s="145">
        <f>T41*N41</f>
        <v>97.5</v>
      </c>
      <c r="V41" s="145">
        <f>U41/1.19</f>
        <v>81.932773109243698</v>
      </c>
      <c r="W41" s="145">
        <f>U41-V41</f>
        <v>15.567226890756302</v>
      </c>
    </row>
    <row r="42" spans="1:23" x14ac:dyDescent="0.3">
      <c r="B42" t="s">
        <v>209</v>
      </c>
      <c r="C42" s="63" t="s">
        <v>215</v>
      </c>
      <c r="E42" t="s">
        <v>216</v>
      </c>
      <c r="F42">
        <v>1</v>
      </c>
    </row>
    <row r="43" spans="1:23" x14ac:dyDescent="0.3">
      <c r="B43" t="s">
        <v>205</v>
      </c>
      <c r="C43" s="63" t="s">
        <v>439</v>
      </c>
    </row>
    <row r="44" spans="1:23" x14ac:dyDescent="0.3">
      <c r="B44" t="s">
        <v>206</v>
      </c>
      <c r="C44" t="s">
        <v>197</v>
      </c>
    </row>
    <row r="45" spans="1:23" x14ac:dyDescent="0.3">
      <c r="B45" t="s">
        <v>207</v>
      </c>
      <c r="C45" t="s">
        <v>440</v>
      </c>
    </row>
    <row r="46" spans="1:23" x14ac:dyDescent="0.3">
      <c r="B46" t="s">
        <v>212</v>
      </c>
      <c r="C46" t="s">
        <v>303</v>
      </c>
    </row>
    <row r="47" spans="1:23" ht="22.5" customHeight="1" x14ac:dyDescent="0.3"/>
    <row r="48" spans="1:23" ht="114.9" customHeight="1" x14ac:dyDescent="0.3"/>
    <row r="49" spans="17:17" ht="114.9" customHeight="1" x14ac:dyDescent="0.3">
      <c r="Q49">
        <v>1</v>
      </c>
    </row>
    <row r="50" spans="17:17" ht="114.9" customHeight="1" x14ac:dyDescent="0.3"/>
    <row r="51" spans="17:17" ht="114.9" customHeight="1" x14ac:dyDescent="0.3"/>
    <row r="52" spans="17:17" ht="114.9" customHeight="1" x14ac:dyDescent="0.3"/>
    <row r="57" spans="17:17" x14ac:dyDescent="0.3">
      <c r="Q57">
        <v>1</v>
      </c>
    </row>
  </sheetData>
  <hyperlinks>
    <hyperlink ref="C19" r:id="rId1" display="info@dieball.de" xr:uid="{3BADA6FA-82AC-41EE-8A1B-C33E21906A11}"/>
    <hyperlink ref="C18" r:id="rId2" xr:uid="{FF11D64D-5FF5-495F-90ED-2EB541B1BF6A}"/>
    <hyperlink ref="C11" r:id="rId3" xr:uid="{89442A00-11CE-4264-A7EE-AA4E771A030F}"/>
    <hyperlink ref="C6" r:id="rId4" xr:uid="{9C19A557-DDE7-4980-B42C-29BAE00E908E}"/>
    <hyperlink ref="C10" r:id="rId5" xr:uid="{806C9B01-CAF3-446A-A894-C56AB58794AB}"/>
    <hyperlink ref="C27" r:id="rId6" display="info@dieball.de" xr:uid="{6A37E9A7-3652-4790-B3C7-099C8C57DF6C}"/>
    <hyperlink ref="C35" r:id="rId7" display="info@dieball.de" xr:uid="{696E3F4F-B051-4797-BF56-F772F834FE99}"/>
    <hyperlink ref="C43" r:id="rId8" display="mailto:kid-trading@gmx.de" xr:uid="{DBCBB33E-F7E5-4320-AD92-D83AC19D8408}"/>
  </hyperlinks>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5EE2E-23F0-4792-989D-02FD7381F38E}">
  <sheetPr codeName="Tabelle8"/>
  <dimension ref="A1:AA14"/>
  <sheetViews>
    <sheetView workbookViewId="0">
      <selection activeCell="A9" sqref="A9:XFD10"/>
    </sheetView>
  </sheetViews>
  <sheetFormatPr baseColWidth="10" defaultRowHeight="14.4" x14ac:dyDescent="0.3"/>
  <sheetData>
    <row r="1" spans="1:27" x14ac:dyDescent="0.3">
      <c r="A1">
        <v>5</v>
      </c>
      <c r="C1" t="s">
        <v>322</v>
      </c>
      <c r="M1" s="57">
        <v>44664</v>
      </c>
      <c r="N1">
        <v>19.5</v>
      </c>
      <c r="Q1">
        <v>248</v>
      </c>
      <c r="S1" s="146" t="s">
        <v>448</v>
      </c>
      <c r="T1">
        <v>6</v>
      </c>
      <c r="U1" s="145">
        <f>T1*N1</f>
        <v>117</v>
      </c>
      <c r="V1" s="145">
        <f>U1/1.19</f>
        <v>98.319327731092443</v>
      </c>
      <c r="W1" s="145">
        <f>U1-V1</f>
        <v>18.680672268907557</v>
      </c>
      <c r="Z1" t="s">
        <v>450</v>
      </c>
      <c r="AA1" s="57">
        <v>44865</v>
      </c>
    </row>
    <row r="2" spans="1:27" x14ac:dyDescent="0.3">
      <c r="B2" t="s">
        <v>209</v>
      </c>
      <c r="C2" s="63" t="s">
        <v>215</v>
      </c>
      <c r="E2" t="s">
        <v>216</v>
      </c>
      <c r="F2">
        <v>1</v>
      </c>
    </row>
    <row r="3" spans="1:27" x14ac:dyDescent="0.3">
      <c r="B3" t="s">
        <v>205</v>
      </c>
      <c r="C3" s="115" t="s">
        <v>434</v>
      </c>
    </row>
    <row r="4" spans="1:27" x14ac:dyDescent="0.3">
      <c r="B4" t="s">
        <v>206</v>
      </c>
      <c r="C4" t="s">
        <v>197</v>
      </c>
    </row>
    <row r="5" spans="1:27" x14ac:dyDescent="0.3">
      <c r="B5" t="s">
        <v>207</v>
      </c>
      <c r="C5" t="s">
        <v>435</v>
      </c>
    </row>
    <row r="6" spans="1:27" x14ac:dyDescent="0.3">
      <c r="B6" t="s">
        <v>212</v>
      </c>
      <c r="C6" t="s">
        <v>303</v>
      </c>
    </row>
    <row r="9" spans="1:27" x14ac:dyDescent="0.3">
      <c r="A9">
        <v>2</v>
      </c>
      <c r="C9" t="s">
        <v>30</v>
      </c>
      <c r="M9" s="144">
        <v>44348</v>
      </c>
      <c r="N9">
        <v>8</v>
      </c>
      <c r="Q9">
        <v>60</v>
      </c>
      <c r="S9" s="146" t="s">
        <v>448</v>
      </c>
      <c r="T9">
        <v>15</v>
      </c>
      <c r="U9" s="145">
        <f>T9*N9</f>
        <v>120</v>
      </c>
      <c r="V9" s="145">
        <f>U9/1.19</f>
        <v>100.84033613445379</v>
      </c>
      <c r="W9" s="145">
        <f>U9-V9</f>
        <v>19.159663865546207</v>
      </c>
    </row>
    <row r="10" spans="1:27" x14ac:dyDescent="0.3">
      <c r="B10" t="s">
        <v>209</v>
      </c>
      <c r="C10" s="63" t="s">
        <v>215</v>
      </c>
      <c r="E10" t="s">
        <v>216</v>
      </c>
      <c r="F10">
        <v>1</v>
      </c>
    </row>
    <row r="11" spans="1:27" x14ac:dyDescent="0.3">
      <c r="B11" t="s">
        <v>205</v>
      </c>
      <c r="C11" s="115" t="s">
        <v>323</v>
      </c>
    </row>
    <row r="12" spans="1:27" x14ac:dyDescent="0.3">
      <c r="B12" t="s">
        <v>206</v>
      </c>
      <c r="C12" t="s">
        <v>197</v>
      </c>
    </row>
    <row r="13" spans="1:27" x14ac:dyDescent="0.3">
      <c r="B13" t="s">
        <v>207</v>
      </c>
      <c r="C13" t="s">
        <v>324</v>
      </c>
    </row>
    <row r="14" spans="1:27" x14ac:dyDescent="0.3">
      <c r="B14" t="s">
        <v>212</v>
      </c>
      <c r="C14" t="s">
        <v>303</v>
      </c>
    </row>
  </sheetData>
  <hyperlinks>
    <hyperlink ref="C3" r:id="rId1" display="info@dieball.de" xr:uid="{8ECE303D-FA21-4699-8F4F-A0D34CE9B643}"/>
    <hyperlink ref="C11" r:id="rId2" display="info@dieball.de" xr:uid="{E8D80153-631B-4F85-852B-D8A0A90E0AEB}"/>
  </hyperlink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1877B-4400-4B87-B07E-112606CC6219}">
  <sheetPr codeName="Tabelle19">
    <pageSetUpPr fitToPage="1"/>
  </sheetPr>
  <dimension ref="A1:V200"/>
  <sheetViews>
    <sheetView view="pageBreakPreview" zoomScale="60" zoomScaleNormal="70" workbookViewId="0">
      <selection activeCell="D10" sqref="D10"/>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2" ht="65.25" customHeight="1" x14ac:dyDescent="0.3">
      <c r="A1" s="169" t="s">
        <v>42</v>
      </c>
      <c r="B1" s="170"/>
      <c r="C1" s="170"/>
      <c r="D1" s="170"/>
      <c r="E1" s="170"/>
      <c r="F1" s="170"/>
      <c r="G1" s="171">
        <f>Ueberhaenge!G1</f>
        <v>45166</v>
      </c>
      <c r="H1" s="172"/>
      <c r="I1" s="54"/>
    </row>
    <row r="2" spans="1:22" x14ac:dyDescent="0.3">
      <c r="A2" s="52"/>
      <c r="B2" s="45"/>
      <c r="C2" s="45"/>
      <c r="D2" s="45"/>
      <c r="E2" s="45"/>
      <c r="F2" s="45"/>
      <c r="G2" s="45"/>
      <c r="H2" s="45"/>
      <c r="I2" s="45"/>
    </row>
    <row r="3" spans="1:22" ht="18" x14ac:dyDescent="0.35">
      <c r="A3" s="25" t="s">
        <v>35</v>
      </c>
      <c r="C3" s="27">
        <f>Ueberhaenge!G2</f>
        <v>18</v>
      </c>
      <c r="D3" s="45"/>
      <c r="E3" s="53" t="s">
        <v>40</v>
      </c>
      <c r="F3" s="30">
        <v>0.5</v>
      </c>
      <c r="G3" s="45"/>
      <c r="I3" s="1"/>
    </row>
    <row r="4" spans="1:22" x14ac:dyDescent="0.3">
      <c r="A4" s="21"/>
      <c r="B4" s="2"/>
      <c r="C4" s="2"/>
      <c r="D4" s="2"/>
      <c r="E4" s="2"/>
      <c r="F4" s="2"/>
      <c r="G4" s="2"/>
      <c r="H4" s="2"/>
      <c r="I4" s="45"/>
      <c r="J4" s="2"/>
      <c r="K4" s="2"/>
      <c r="L4" s="2"/>
      <c r="M4" s="2"/>
      <c r="N4" s="2"/>
      <c r="O4" s="2"/>
      <c r="P4" s="2"/>
      <c r="Q4" s="2"/>
      <c r="R4" s="2"/>
      <c r="S4" s="2"/>
    </row>
    <row r="5" spans="1:22" ht="5.25" customHeight="1" x14ac:dyDescent="0.3">
      <c r="A5" s="21"/>
      <c r="B5" s="2"/>
      <c r="C5" s="2"/>
      <c r="D5" s="2"/>
      <c r="E5" s="2"/>
      <c r="F5" s="2"/>
      <c r="G5" s="2"/>
      <c r="H5" s="2"/>
      <c r="I5" s="2"/>
      <c r="J5" s="2"/>
      <c r="K5" s="2"/>
      <c r="L5" s="2"/>
      <c r="M5" s="2"/>
      <c r="N5" s="2"/>
      <c r="O5" s="2"/>
      <c r="P5" s="2"/>
      <c r="Q5" s="2"/>
      <c r="R5" s="2"/>
      <c r="S5" s="2"/>
    </row>
    <row r="6" spans="1:22" ht="50.25" customHeight="1" thickBot="1" x14ac:dyDescent="0.35">
      <c r="A6" s="173" t="s">
        <v>41</v>
      </c>
      <c r="B6" s="174"/>
      <c r="C6" s="174"/>
      <c r="D6" s="174"/>
      <c r="E6" s="174"/>
      <c r="F6" s="174"/>
      <c r="G6" s="174"/>
      <c r="H6" s="174"/>
      <c r="I6" s="174"/>
      <c r="J6" s="2"/>
      <c r="K6" s="2"/>
      <c r="L6" s="2"/>
      <c r="M6" s="2"/>
      <c r="N6" s="180" t="s">
        <v>41</v>
      </c>
      <c r="O6" s="180"/>
      <c r="P6" s="180"/>
      <c r="Q6" s="180"/>
      <c r="R6" s="2"/>
      <c r="S6" s="2"/>
    </row>
    <row r="7" spans="1:22" ht="32.25" customHeight="1" thickBot="1" x14ac:dyDescent="0.65">
      <c r="A7" s="177" t="s">
        <v>3</v>
      </c>
      <c r="B7" s="175" t="str">
        <f xml:space="preserve"> "Front: " &amp; Ueberhaenge!D8</f>
        <v>Front: 2023-08</v>
      </c>
      <c r="C7" s="175"/>
      <c r="D7" s="175"/>
      <c r="E7" s="26"/>
      <c r="F7" s="26"/>
      <c r="G7" s="26"/>
      <c r="H7" s="45"/>
      <c r="J7" s="2"/>
      <c r="K7" s="2"/>
      <c r="L7" s="2"/>
      <c r="M7" s="2"/>
      <c r="N7" s="180"/>
      <c r="O7" s="180"/>
      <c r="P7" s="180"/>
      <c r="Q7" s="180"/>
      <c r="R7" s="51"/>
      <c r="S7" s="51"/>
      <c r="T7" s="50"/>
      <c r="U7" s="50"/>
      <c r="V7" s="50"/>
    </row>
    <row r="8" spans="1:22" ht="21.6" thickBot="1" x14ac:dyDescent="0.45">
      <c r="A8" s="178"/>
      <c r="B8" s="176"/>
      <c r="C8" s="176"/>
      <c r="D8" s="176"/>
      <c r="E8" s="22"/>
      <c r="I8" s="2"/>
      <c r="J8" s="2"/>
      <c r="K8" s="2"/>
      <c r="L8" s="2"/>
      <c r="M8" s="2"/>
      <c r="N8" s="48"/>
      <c r="O8" s="166" t="str">
        <f xml:space="preserve"> "Summe: " &amp; Ueberhaenge!D8 &amp; " bis " &amp; Ueberhaenge!I8</f>
        <v>Summe: 2023-08 bis -</v>
      </c>
      <c r="P8" s="167"/>
      <c r="Q8" s="168"/>
      <c r="R8" s="2"/>
      <c r="S8" s="2"/>
    </row>
    <row r="9" spans="1:22" ht="18.600000000000001" thickBot="1" x14ac:dyDescent="0.4">
      <c r="A9" s="179"/>
      <c r="B9" s="47" t="s">
        <v>34</v>
      </c>
      <c r="C9" s="46">
        <f>Ueberhaenge!G5</f>
        <v>45166</v>
      </c>
      <c r="D9" s="46">
        <f>IF(WEEKDAY(C9,2)=1,C9-3,C9-1)</f>
        <v>45163</v>
      </c>
      <c r="E9" s="22"/>
      <c r="I9" s="2"/>
      <c r="J9" s="2"/>
      <c r="K9" s="2"/>
      <c r="L9" s="2"/>
      <c r="M9" s="2"/>
      <c r="N9" s="49" t="s">
        <v>3</v>
      </c>
      <c r="O9" s="24" t="s">
        <v>34</v>
      </c>
      <c r="P9" s="23">
        <f>C9</f>
        <v>45166</v>
      </c>
      <c r="Q9" s="23">
        <f>D9</f>
        <v>45163</v>
      </c>
      <c r="R9" s="2"/>
      <c r="S9" s="2"/>
    </row>
    <row r="10" spans="1:22" ht="18" x14ac:dyDescent="0.35">
      <c r="A10" s="31">
        <v>17000</v>
      </c>
      <c r="B10" s="32">
        <v>4</v>
      </c>
      <c r="C10" s="33">
        <v>-707.40000000000009</v>
      </c>
      <c r="D10" s="33">
        <v>-711.40000000000009</v>
      </c>
      <c r="E10" s="2"/>
      <c r="F10" s="2"/>
      <c r="G10" s="2"/>
      <c r="H10" s="2"/>
      <c r="I10" s="2"/>
      <c r="J10" s="2"/>
      <c r="K10" s="2"/>
      <c r="L10" s="2"/>
      <c r="M10" s="2"/>
      <c r="N10" s="31">
        <v>17000</v>
      </c>
      <c r="O10" s="35">
        <v>4.4000000000000909</v>
      </c>
      <c r="P10" s="36">
        <v>-820.5</v>
      </c>
      <c r="Q10" s="37">
        <v>-824.90000000000009</v>
      </c>
      <c r="R10" s="2"/>
      <c r="S10" s="2"/>
      <c r="T10" s="25">
        <v>-824.90000000000009</v>
      </c>
    </row>
    <row r="11" spans="1:22" ht="18" x14ac:dyDescent="0.35">
      <c r="A11" s="31">
        <v>16950</v>
      </c>
      <c r="B11" s="35">
        <v>0</v>
      </c>
      <c r="C11" s="36">
        <v>-51.1</v>
      </c>
      <c r="D11" s="36">
        <v>-51.1</v>
      </c>
      <c r="E11" s="2"/>
      <c r="F11" s="2"/>
      <c r="G11" s="2"/>
      <c r="H11" s="2"/>
      <c r="I11" s="2"/>
      <c r="J11" s="2"/>
      <c r="K11" s="2"/>
      <c r="L11" s="2"/>
      <c r="M11" s="2"/>
      <c r="N11" s="31">
        <v>16950</v>
      </c>
      <c r="O11" s="35">
        <v>0</v>
      </c>
      <c r="P11" s="36">
        <v>-75.100000000000009</v>
      </c>
      <c r="Q11" s="37">
        <v>-75.100000000000009</v>
      </c>
      <c r="R11" s="2"/>
      <c r="S11" s="2"/>
      <c r="T11" s="25">
        <v>-75.100000000000009</v>
      </c>
    </row>
    <row r="12" spans="1:22" ht="18" x14ac:dyDescent="0.35">
      <c r="A12" s="31">
        <v>16900</v>
      </c>
      <c r="B12" s="35">
        <v>-0.80000000000001137</v>
      </c>
      <c r="C12" s="36">
        <v>-429.1</v>
      </c>
      <c r="D12" s="36">
        <v>-428.3</v>
      </c>
      <c r="E12" s="2"/>
      <c r="F12" s="2"/>
      <c r="G12" s="2"/>
      <c r="H12" s="2"/>
      <c r="I12" s="2"/>
      <c r="J12" s="2"/>
      <c r="K12" s="2"/>
      <c r="L12" s="2"/>
      <c r="M12" s="2"/>
      <c r="N12" s="31">
        <v>16900</v>
      </c>
      <c r="O12" s="35">
        <v>-4.8999999999999773</v>
      </c>
      <c r="P12" s="36">
        <v>-543.4</v>
      </c>
      <c r="Q12" s="37">
        <v>-538.5</v>
      </c>
      <c r="R12" s="2"/>
      <c r="S12" s="2"/>
      <c r="T12" s="25">
        <v>-538.5</v>
      </c>
    </row>
    <row r="13" spans="1:22" ht="18" x14ac:dyDescent="0.35">
      <c r="A13" s="31">
        <v>16850</v>
      </c>
      <c r="B13" s="35">
        <v>0.10000000000000142</v>
      </c>
      <c r="C13" s="36">
        <v>-58.6</v>
      </c>
      <c r="D13" s="36">
        <v>-58.7</v>
      </c>
      <c r="E13" s="2"/>
      <c r="F13" s="2"/>
      <c r="G13" s="2"/>
      <c r="H13" s="2"/>
      <c r="I13" s="2"/>
      <c r="J13" s="2"/>
      <c r="K13" s="2"/>
      <c r="L13" s="2"/>
      <c r="M13" s="2"/>
      <c r="N13" s="31">
        <v>16850</v>
      </c>
      <c r="O13" s="35">
        <v>0</v>
      </c>
      <c r="P13" s="36">
        <v>-64.100000000000009</v>
      </c>
      <c r="Q13" s="37">
        <v>-64.100000000000009</v>
      </c>
      <c r="R13" s="2"/>
      <c r="S13" s="2"/>
      <c r="T13" s="25">
        <v>-64.100000000000009</v>
      </c>
    </row>
    <row r="14" spans="1:22" ht="18" x14ac:dyDescent="0.35">
      <c r="A14" s="31">
        <v>16800</v>
      </c>
      <c r="B14" s="35">
        <v>-2.3999999999999773</v>
      </c>
      <c r="C14" s="36">
        <v>-388.1</v>
      </c>
      <c r="D14" s="36">
        <v>-385.70000000000005</v>
      </c>
      <c r="E14" s="2"/>
      <c r="F14" s="2"/>
      <c r="G14" s="2"/>
      <c r="H14" s="2"/>
      <c r="I14" s="2"/>
      <c r="J14" s="2"/>
      <c r="K14" s="2"/>
      <c r="L14" s="2"/>
      <c r="M14" s="2"/>
      <c r="N14" s="31">
        <v>16800</v>
      </c>
      <c r="O14" s="35">
        <v>-2.5999999999999659</v>
      </c>
      <c r="P14" s="36">
        <v>-439</v>
      </c>
      <c r="Q14" s="37">
        <v>-436.40000000000003</v>
      </c>
      <c r="R14" s="2"/>
      <c r="S14" s="2"/>
      <c r="T14" s="25">
        <v>-436.40000000000003</v>
      </c>
    </row>
    <row r="15" spans="1:22" ht="18" x14ac:dyDescent="0.35">
      <c r="A15" s="31">
        <v>16750</v>
      </c>
      <c r="B15" s="35">
        <v>0</v>
      </c>
      <c r="C15" s="36">
        <v>-66.400000000000006</v>
      </c>
      <c r="D15" s="36">
        <v>-66.400000000000006</v>
      </c>
      <c r="E15" s="2"/>
      <c r="F15" s="2"/>
      <c r="G15" s="2"/>
      <c r="H15" s="2"/>
      <c r="I15" s="2"/>
      <c r="J15" s="2"/>
      <c r="K15" s="2"/>
      <c r="L15" s="2"/>
      <c r="M15" s="2"/>
      <c r="N15" s="31">
        <v>16750</v>
      </c>
      <c r="O15" s="35">
        <v>-0.90000000000000568</v>
      </c>
      <c r="P15" s="36">
        <v>-90.100000000000009</v>
      </c>
      <c r="Q15" s="37">
        <v>-89.2</v>
      </c>
      <c r="R15" s="2"/>
      <c r="S15" s="2"/>
      <c r="T15" s="25">
        <v>-89.2</v>
      </c>
    </row>
    <row r="16" spans="1:22" ht="18" x14ac:dyDescent="0.35">
      <c r="A16" s="31">
        <v>16700</v>
      </c>
      <c r="B16" s="35">
        <v>0.10000000000002274</v>
      </c>
      <c r="C16" s="36">
        <v>-558.5</v>
      </c>
      <c r="D16" s="36">
        <v>-558.6</v>
      </c>
      <c r="E16" s="2"/>
      <c r="F16" s="2"/>
      <c r="G16" s="2"/>
      <c r="H16" s="2"/>
      <c r="I16" s="2"/>
      <c r="J16" s="2"/>
      <c r="K16" s="2"/>
      <c r="L16" s="2"/>
      <c r="M16" s="2"/>
      <c r="N16" s="31">
        <v>16700</v>
      </c>
      <c r="O16" s="35">
        <v>0.10000000000002274</v>
      </c>
      <c r="P16" s="36">
        <v>-618.70000000000005</v>
      </c>
      <c r="Q16" s="37">
        <v>-618.80000000000007</v>
      </c>
      <c r="R16" s="2"/>
      <c r="S16" s="2"/>
      <c r="T16" s="25">
        <v>-618.80000000000007</v>
      </c>
    </row>
    <row r="17" spans="1:20" ht="18" x14ac:dyDescent="0.35">
      <c r="A17" s="31">
        <v>16650</v>
      </c>
      <c r="B17" s="35">
        <v>0</v>
      </c>
      <c r="C17" s="36">
        <v>-119.10000000000001</v>
      </c>
      <c r="D17" s="36">
        <v>-119.10000000000001</v>
      </c>
      <c r="E17" s="2"/>
      <c r="F17" s="2"/>
      <c r="G17" s="2"/>
      <c r="H17" s="2"/>
      <c r="I17" s="2"/>
      <c r="J17" s="2"/>
      <c r="K17" s="2"/>
      <c r="L17" s="2"/>
      <c r="M17" s="2"/>
      <c r="N17" s="31">
        <v>16650</v>
      </c>
      <c r="O17" s="35">
        <v>-0.40000000000000568</v>
      </c>
      <c r="P17" s="36">
        <v>-136.20000000000002</v>
      </c>
      <c r="Q17" s="37">
        <v>-135.80000000000001</v>
      </c>
      <c r="R17" s="2"/>
      <c r="S17" s="2"/>
      <c r="T17" s="25">
        <v>-135.80000000000001</v>
      </c>
    </row>
    <row r="18" spans="1:20" ht="18" x14ac:dyDescent="0.35">
      <c r="A18" s="31">
        <v>16600</v>
      </c>
      <c r="B18" s="35">
        <v>9.9999999999965894E-2</v>
      </c>
      <c r="C18" s="36">
        <v>-368.90000000000003</v>
      </c>
      <c r="D18" s="36">
        <v>-369</v>
      </c>
      <c r="E18" s="2"/>
      <c r="F18" s="2"/>
      <c r="G18" s="2"/>
      <c r="H18" s="2"/>
      <c r="I18" s="2"/>
      <c r="J18" s="2"/>
      <c r="K18" s="2"/>
      <c r="L18" s="2"/>
      <c r="M18" s="2"/>
      <c r="N18" s="31">
        <v>16600</v>
      </c>
      <c r="O18" s="35">
        <v>0.10000000000002274</v>
      </c>
      <c r="P18" s="36">
        <v>-391.1</v>
      </c>
      <c r="Q18" s="37">
        <v>-391.20000000000005</v>
      </c>
      <c r="R18" s="2"/>
      <c r="S18" s="2"/>
      <c r="T18" s="25">
        <v>-391.20000000000005</v>
      </c>
    </row>
    <row r="19" spans="1:20" ht="18" x14ac:dyDescent="0.35">
      <c r="A19" s="31">
        <v>16550</v>
      </c>
      <c r="B19" s="35">
        <v>0.10000000000000142</v>
      </c>
      <c r="C19" s="36">
        <v>-63.5</v>
      </c>
      <c r="D19" s="36">
        <v>-63.6</v>
      </c>
      <c r="E19" s="2"/>
      <c r="F19" s="2"/>
      <c r="G19" s="2"/>
      <c r="H19" s="2"/>
      <c r="I19" s="2"/>
      <c r="J19" s="2"/>
      <c r="K19" s="2"/>
      <c r="L19" s="2"/>
      <c r="M19" s="2"/>
      <c r="N19" s="31">
        <v>16550</v>
      </c>
      <c r="O19" s="35">
        <v>-0.20000000000000284</v>
      </c>
      <c r="P19" s="36">
        <v>-71.2</v>
      </c>
      <c r="Q19" s="37">
        <v>-71</v>
      </c>
      <c r="R19" s="2"/>
      <c r="S19" s="2"/>
      <c r="T19" s="25">
        <v>-71</v>
      </c>
    </row>
    <row r="20" spans="1:20" ht="18" x14ac:dyDescent="0.35">
      <c r="A20" s="31">
        <v>16500</v>
      </c>
      <c r="B20" s="35">
        <v>-11.399999999999977</v>
      </c>
      <c r="C20" s="36">
        <v>-659.7</v>
      </c>
      <c r="D20" s="36">
        <v>-648.30000000000007</v>
      </c>
      <c r="E20" s="2"/>
      <c r="F20" s="2"/>
      <c r="G20" s="2"/>
      <c r="H20" s="2"/>
      <c r="I20" s="2"/>
      <c r="J20" s="2"/>
      <c r="K20" s="2"/>
      <c r="L20" s="2"/>
      <c r="M20" s="2"/>
      <c r="N20" s="31">
        <v>16500</v>
      </c>
      <c r="O20" s="35">
        <v>-12.400000000000091</v>
      </c>
      <c r="P20" s="36">
        <v>-718.40000000000009</v>
      </c>
      <c r="Q20" s="37">
        <v>-706</v>
      </c>
      <c r="R20" s="2"/>
      <c r="S20" s="2"/>
      <c r="T20" s="25">
        <v>-706</v>
      </c>
    </row>
    <row r="21" spans="1:20" ht="18" x14ac:dyDescent="0.35">
      <c r="A21" s="31">
        <v>16450</v>
      </c>
      <c r="B21" s="35">
        <v>-0.70000000000000284</v>
      </c>
      <c r="C21" s="36">
        <v>-66.2</v>
      </c>
      <c r="D21" s="36">
        <v>-65.5</v>
      </c>
      <c r="E21" s="2"/>
      <c r="F21" s="2"/>
      <c r="G21" s="2"/>
      <c r="H21" s="2"/>
      <c r="I21" s="2"/>
      <c r="J21" s="2"/>
      <c r="K21" s="2"/>
      <c r="L21" s="2"/>
      <c r="M21" s="2"/>
      <c r="N21" s="31">
        <v>16450</v>
      </c>
      <c r="O21" s="35">
        <v>-0.70000000000000284</v>
      </c>
      <c r="P21" s="36">
        <v>-72</v>
      </c>
      <c r="Q21" s="37">
        <v>-71.3</v>
      </c>
      <c r="R21" s="2"/>
      <c r="S21" s="2"/>
      <c r="T21" s="25">
        <v>-71.3</v>
      </c>
    </row>
    <row r="22" spans="1:20" ht="18" x14ac:dyDescent="0.35">
      <c r="A22" s="31">
        <v>16400</v>
      </c>
      <c r="B22" s="35">
        <v>1.5</v>
      </c>
      <c r="C22" s="36">
        <v>-246.5</v>
      </c>
      <c r="D22" s="36">
        <v>-248</v>
      </c>
      <c r="E22" s="2"/>
      <c r="F22" s="2"/>
      <c r="G22" s="2"/>
      <c r="H22" s="2"/>
      <c r="I22" s="2"/>
      <c r="J22" s="2"/>
      <c r="K22" s="2"/>
      <c r="L22" s="2"/>
      <c r="M22" s="2"/>
      <c r="N22" s="31">
        <v>16400</v>
      </c>
      <c r="O22" s="35">
        <v>1</v>
      </c>
      <c r="P22" s="36">
        <v>-357.40000000000003</v>
      </c>
      <c r="Q22" s="37">
        <v>-358.40000000000003</v>
      </c>
      <c r="R22" s="2"/>
      <c r="S22" s="2"/>
      <c r="T22" s="25">
        <v>-358.40000000000003</v>
      </c>
    </row>
    <row r="23" spans="1:20" ht="18" x14ac:dyDescent="0.35">
      <c r="A23" s="31">
        <v>16350</v>
      </c>
      <c r="B23" s="35">
        <v>0.70000000000000284</v>
      </c>
      <c r="C23" s="36">
        <v>-96.600000000000009</v>
      </c>
      <c r="D23" s="36">
        <v>-97.300000000000011</v>
      </c>
      <c r="E23" s="2"/>
      <c r="F23" s="2"/>
      <c r="G23" s="2"/>
      <c r="H23" s="2"/>
      <c r="I23" s="2"/>
      <c r="J23" s="2"/>
      <c r="K23" s="2"/>
      <c r="L23" s="2"/>
      <c r="M23" s="2"/>
      <c r="N23" s="31">
        <v>16350</v>
      </c>
      <c r="O23" s="35">
        <v>-9.9999999999994316E-2</v>
      </c>
      <c r="P23" s="36">
        <v>-107.2</v>
      </c>
      <c r="Q23" s="37">
        <v>-107.10000000000001</v>
      </c>
      <c r="R23" s="2"/>
      <c r="S23" s="2"/>
      <c r="T23" s="25">
        <v>-107.10000000000001</v>
      </c>
    </row>
    <row r="24" spans="1:20" ht="18" x14ac:dyDescent="0.35">
      <c r="A24" s="31">
        <v>16300</v>
      </c>
      <c r="B24" s="35">
        <v>-51.5</v>
      </c>
      <c r="C24" s="36">
        <v>-420.20000000000005</v>
      </c>
      <c r="D24" s="36">
        <v>-368.70000000000005</v>
      </c>
      <c r="E24" s="2"/>
      <c r="F24" s="2"/>
      <c r="G24" s="2"/>
      <c r="H24" s="2"/>
      <c r="I24" s="2"/>
      <c r="J24" s="2"/>
      <c r="K24" s="2"/>
      <c r="L24" s="2"/>
      <c r="M24" s="2"/>
      <c r="N24" s="31">
        <v>16300</v>
      </c>
      <c r="O24" s="35">
        <v>-51.699999999999989</v>
      </c>
      <c r="P24" s="36">
        <v>-518.1</v>
      </c>
      <c r="Q24" s="37">
        <v>-466.40000000000003</v>
      </c>
      <c r="R24" s="2"/>
      <c r="S24" s="2"/>
      <c r="T24" s="25">
        <v>-466.40000000000003</v>
      </c>
    </row>
    <row r="25" spans="1:20" ht="18" x14ac:dyDescent="0.35">
      <c r="A25" s="31">
        <v>16250</v>
      </c>
      <c r="B25" s="35">
        <v>1.1999999999999886</v>
      </c>
      <c r="C25" s="36">
        <v>69.3</v>
      </c>
      <c r="D25" s="36">
        <v>68.100000000000009</v>
      </c>
      <c r="E25" s="2"/>
      <c r="F25" s="2"/>
      <c r="G25" s="2"/>
      <c r="H25" s="2"/>
      <c r="I25" s="2"/>
      <c r="J25" s="2"/>
      <c r="K25" s="2"/>
      <c r="L25" s="2"/>
      <c r="M25" s="2"/>
      <c r="N25" s="31">
        <v>16250</v>
      </c>
      <c r="O25" s="35">
        <v>1.2999999999999972</v>
      </c>
      <c r="P25" s="36">
        <v>-39.300000000000004</v>
      </c>
      <c r="Q25" s="37">
        <v>-40.6</v>
      </c>
      <c r="R25" s="2"/>
      <c r="S25" s="2"/>
      <c r="T25" s="25">
        <v>-40.6</v>
      </c>
    </row>
    <row r="26" spans="1:20" ht="18" x14ac:dyDescent="0.35">
      <c r="A26" s="31">
        <v>16200</v>
      </c>
      <c r="B26" s="35">
        <v>-7.1999999999999886</v>
      </c>
      <c r="C26" s="36">
        <v>-144.5</v>
      </c>
      <c r="D26" s="36">
        <v>-137.30000000000001</v>
      </c>
      <c r="E26" s="2"/>
      <c r="F26" s="2"/>
      <c r="G26" s="2"/>
      <c r="H26" s="2"/>
      <c r="I26" s="2"/>
      <c r="J26" s="2"/>
      <c r="K26" s="2"/>
      <c r="L26" s="2"/>
      <c r="M26" s="2"/>
      <c r="N26" s="31">
        <v>16200</v>
      </c>
      <c r="O26" s="35">
        <v>-3.3000000000000114</v>
      </c>
      <c r="P26" s="36">
        <v>-141.70000000000002</v>
      </c>
      <c r="Q26" s="37">
        <v>-138.4</v>
      </c>
      <c r="R26" s="2"/>
      <c r="S26" s="2"/>
      <c r="T26" s="25">
        <v>-138.4</v>
      </c>
    </row>
    <row r="27" spans="1:20" ht="18" x14ac:dyDescent="0.35">
      <c r="A27" s="31">
        <v>16150</v>
      </c>
      <c r="B27" s="35">
        <v>-7</v>
      </c>
      <c r="C27" s="36">
        <v>-2.7</v>
      </c>
      <c r="D27" s="36">
        <v>4.3</v>
      </c>
      <c r="E27" s="2"/>
      <c r="F27" s="2"/>
      <c r="G27" s="2"/>
      <c r="H27" s="2"/>
      <c r="I27" s="2"/>
      <c r="J27" s="2"/>
      <c r="K27" s="2"/>
      <c r="L27" s="2"/>
      <c r="M27" s="2"/>
      <c r="N27" s="31">
        <v>16150</v>
      </c>
      <c r="O27" s="35">
        <v>-7.0000000000000036</v>
      </c>
      <c r="P27" s="36">
        <v>31.400000000000002</v>
      </c>
      <c r="Q27" s="37">
        <v>38.400000000000006</v>
      </c>
      <c r="R27" s="2"/>
      <c r="S27" s="2"/>
      <c r="T27" s="25">
        <v>38.400000000000006</v>
      </c>
    </row>
    <row r="28" spans="1:20" ht="18" x14ac:dyDescent="0.35">
      <c r="A28" s="31">
        <v>16100</v>
      </c>
      <c r="B28" s="35">
        <v>-2.0999999999999943</v>
      </c>
      <c r="C28" s="36">
        <v>-41.5</v>
      </c>
      <c r="D28" s="36">
        <v>-39.400000000000006</v>
      </c>
      <c r="E28" s="2"/>
      <c r="F28" s="2"/>
      <c r="G28" s="2"/>
      <c r="H28" s="2"/>
      <c r="I28" s="2"/>
      <c r="J28" s="2"/>
      <c r="K28" s="2"/>
      <c r="L28" s="2"/>
      <c r="M28" s="2"/>
      <c r="N28" s="31">
        <v>16100</v>
      </c>
      <c r="O28" s="35">
        <v>-2.0000000000000036</v>
      </c>
      <c r="P28" s="36">
        <v>-33.300000000000004</v>
      </c>
      <c r="Q28" s="37">
        <v>-31.3</v>
      </c>
      <c r="R28" s="2"/>
      <c r="S28" s="2"/>
      <c r="T28" s="25">
        <v>-31.3</v>
      </c>
    </row>
    <row r="29" spans="1:20" ht="18" x14ac:dyDescent="0.35">
      <c r="A29" s="31">
        <v>16050</v>
      </c>
      <c r="B29" s="35">
        <v>-2.0999999999999996</v>
      </c>
      <c r="C29" s="36">
        <v>-6.9</v>
      </c>
      <c r="D29" s="36">
        <v>-4.8000000000000007</v>
      </c>
      <c r="E29" s="2"/>
      <c r="F29" s="2"/>
      <c r="G29" s="2"/>
      <c r="H29" s="2"/>
      <c r="I29" s="2"/>
      <c r="J29" s="2"/>
      <c r="K29" s="2"/>
      <c r="L29" s="2"/>
      <c r="M29" s="2"/>
      <c r="N29" s="31">
        <v>16050</v>
      </c>
      <c r="O29" s="35">
        <v>-2.1000000000000014</v>
      </c>
      <c r="P29" s="36">
        <v>-28.1</v>
      </c>
      <c r="Q29" s="37">
        <v>-26</v>
      </c>
      <c r="R29" s="2"/>
      <c r="S29" s="2"/>
      <c r="T29" s="25">
        <v>-26</v>
      </c>
    </row>
    <row r="30" spans="1:20" ht="18" x14ac:dyDescent="0.35">
      <c r="A30" s="31">
        <v>16000</v>
      </c>
      <c r="B30" s="35">
        <v>3.8999999999999915</v>
      </c>
      <c r="C30" s="36">
        <v>126.7</v>
      </c>
      <c r="D30" s="36">
        <v>122.80000000000001</v>
      </c>
      <c r="E30" s="2"/>
      <c r="F30" s="2"/>
      <c r="G30" s="2"/>
      <c r="H30" s="2"/>
      <c r="I30" s="2"/>
      <c r="J30" s="2"/>
      <c r="K30" s="2"/>
      <c r="L30" s="2"/>
      <c r="M30" s="2"/>
      <c r="N30" s="31">
        <v>16000</v>
      </c>
      <c r="O30" s="35">
        <v>3.0999999999999943</v>
      </c>
      <c r="P30" s="36">
        <v>73</v>
      </c>
      <c r="Q30" s="37">
        <v>69.900000000000006</v>
      </c>
      <c r="R30" s="2"/>
      <c r="S30" s="2"/>
      <c r="T30" s="25">
        <v>69.900000000000006</v>
      </c>
    </row>
    <row r="31" spans="1:20" ht="18" x14ac:dyDescent="0.35">
      <c r="A31" s="31">
        <v>15950</v>
      </c>
      <c r="B31" s="35">
        <v>-0.69999999999999574</v>
      </c>
      <c r="C31" s="36">
        <v>33.200000000000003</v>
      </c>
      <c r="D31" s="36">
        <v>33.9</v>
      </c>
      <c r="E31" s="2"/>
      <c r="F31" s="2"/>
      <c r="G31" s="2"/>
      <c r="H31" s="2"/>
      <c r="I31" s="2"/>
      <c r="J31" s="2"/>
      <c r="K31" s="2"/>
      <c r="L31" s="2"/>
      <c r="M31" s="2"/>
      <c r="N31" s="31">
        <v>15950</v>
      </c>
      <c r="O31" s="35">
        <v>-0.70000000000000284</v>
      </c>
      <c r="P31" s="36">
        <v>90.9</v>
      </c>
      <c r="Q31" s="37">
        <v>91.600000000000009</v>
      </c>
      <c r="R31" s="2"/>
      <c r="S31" s="2"/>
      <c r="T31" s="25">
        <v>91.600000000000009</v>
      </c>
    </row>
    <row r="32" spans="1:20" ht="18" x14ac:dyDescent="0.35">
      <c r="A32" s="31">
        <v>15900</v>
      </c>
      <c r="B32" s="35">
        <v>1.8000000000000114</v>
      </c>
      <c r="C32" s="36">
        <v>330.90000000000003</v>
      </c>
      <c r="D32" s="36">
        <v>329.1</v>
      </c>
      <c r="E32" s="2"/>
      <c r="F32" s="2"/>
      <c r="G32" s="2"/>
      <c r="H32" s="2"/>
      <c r="I32" s="2"/>
      <c r="J32" s="2"/>
      <c r="K32" s="2"/>
      <c r="L32" s="2"/>
      <c r="M32" s="2"/>
      <c r="N32" s="31">
        <v>15900</v>
      </c>
      <c r="O32" s="35">
        <v>-3.5</v>
      </c>
      <c r="P32" s="36">
        <v>428.3</v>
      </c>
      <c r="Q32" s="37">
        <v>431.8</v>
      </c>
      <c r="R32" s="2"/>
      <c r="S32" s="2"/>
      <c r="T32" s="25">
        <v>431.8</v>
      </c>
    </row>
    <row r="33" spans="1:20" ht="18" x14ac:dyDescent="0.35">
      <c r="A33" s="31">
        <v>15850</v>
      </c>
      <c r="B33" s="35">
        <v>-9.1000000000000014</v>
      </c>
      <c r="C33" s="36">
        <v>12.3</v>
      </c>
      <c r="D33" s="36">
        <v>21.400000000000002</v>
      </c>
      <c r="E33" s="2"/>
      <c r="F33" s="2"/>
      <c r="G33" s="2"/>
      <c r="H33" s="2"/>
      <c r="I33" s="2"/>
      <c r="J33" s="2"/>
      <c r="K33" s="2"/>
      <c r="L33" s="2"/>
      <c r="M33" s="2"/>
      <c r="N33" s="31">
        <v>15850</v>
      </c>
      <c r="O33" s="35">
        <v>-9.0999999999999943</v>
      </c>
      <c r="P33" s="36">
        <v>182.8</v>
      </c>
      <c r="Q33" s="37">
        <v>191.9</v>
      </c>
      <c r="R33" s="2"/>
      <c r="S33" s="2"/>
      <c r="T33" s="25">
        <v>191.9</v>
      </c>
    </row>
    <row r="34" spans="1:20" ht="18" x14ac:dyDescent="0.35">
      <c r="A34" s="31">
        <v>15800</v>
      </c>
      <c r="B34" s="35">
        <v>-18.199999999999989</v>
      </c>
      <c r="C34" s="36">
        <v>463.40000000000003</v>
      </c>
      <c r="D34" s="36">
        <v>481.6</v>
      </c>
      <c r="E34" s="2"/>
      <c r="F34" s="2"/>
      <c r="G34" s="2"/>
      <c r="H34" s="2"/>
      <c r="I34" s="2"/>
      <c r="J34" s="2"/>
      <c r="K34" s="2"/>
      <c r="L34" s="2"/>
      <c r="M34" s="2"/>
      <c r="N34" s="31">
        <v>15800</v>
      </c>
      <c r="O34" s="35">
        <v>-31.300000000000068</v>
      </c>
      <c r="P34" s="36">
        <v>521</v>
      </c>
      <c r="Q34" s="37">
        <v>552.30000000000007</v>
      </c>
      <c r="R34" s="2"/>
      <c r="S34" s="2"/>
      <c r="T34" s="25">
        <v>552.30000000000007</v>
      </c>
    </row>
    <row r="35" spans="1:20" ht="18" x14ac:dyDescent="0.35">
      <c r="A35" s="31">
        <v>15750</v>
      </c>
      <c r="B35" s="35">
        <v>0.29999999999999716</v>
      </c>
      <c r="C35" s="36">
        <v>85.7</v>
      </c>
      <c r="D35" s="36">
        <v>85.4</v>
      </c>
      <c r="E35" s="2"/>
      <c r="F35" s="2"/>
      <c r="G35" s="2"/>
      <c r="H35" s="2"/>
      <c r="I35" s="2"/>
      <c r="J35" s="2"/>
      <c r="K35" s="2"/>
      <c r="L35" s="2"/>
      <c r="M35" s="2"/>
      <c r="N35" s="31">
        <v>15750</v>
      </c>
      <c r="O35" s="35">
        <v>0.30000000000001137</v>
      </c>
      <c r="P35" s="36">
        <v>86.300000000000011</v>
      </c>
      <c r="Q35" s="37">
        <v>86</v>
      </c>
      <c r="R35" s="2"/>
      <c r="S35" s="2"/>
      <c r="T35" s="25">
        <v>86</v>
      </c>
    </row>
    <row r="36" spans="1:20" ht="18" x14ac:dyDescent="0.35">
      <c r="A36" s="31">
        <v>15700</v>
      </c>
      <c r="B36" s="35">
        <v>10.700000000000003</v>
      </c>
      <c r="C36" s="36">
        <v>89.600000000000009</v>
      </c>
      <c r="D36" s="36">
        <v>78.900000000000006</v>
      </c>
      <c r="E36" s="2"/>
      <c r="F36" s="2"/>
      <c r="G36" s="2"/>
      <c r="H36" s="2"/>
      <c r="I36" s="2"/>
      <c r="J36" s="2"/>
      <c r="K36" s="2"/>
      <c r="L36" s="2"/>
      <c r="M36" s="2"/>
      <c r="N36" s="31">
        <v>15700</v>
      </c>
      <c r="O36" s="35">
        <v>12.300000000000011</v>
      </c>
      <c r="P36" s="36">
        <v>245.3</v>
      </c>
      <c r="Q36" s="37">
        <v>233</v>
      </c>
      <c r="R36" s="2"/>
      <c r="S36" s="2"/>
      <c r="T36" s="25">
        <v>233</v>
      </c>
    </row>
    <row r="37" spans="1:20" ht="18" x14ac:dyDescent="0.35">
      <c r="A37" s="31">
        <v>15650</v>
      </c>
      <c r="B37" s="35">
        <v>99.699999999999989</v>
      </c>
      <c r="C37" s="36">
        <v>318</v>
      </c>
      <c r="D37" s="36">
        <v>218.3</v>
      </c>
      <c r="E37" s="2"/>
      <c r="F37" s="2"/>
      <c r="G37" s="2"/>
      <c r="H37" s="2"/>
      <c r="I37" s="2"/>
      <c r="J37" s="2"/>
      <c r="K37" s="2"/>
      <c r="L37" s="2"/>
      <c r="M37" s="2"/>
      <c r="N37" s="31">
        <v>15650</v>
      </c>
      <c r="O37" s="35">
        <v>89.899999999999977</v>
      </c>
      <c r="P37" s="36">
        <v>351.8</v>
      </c>
      <c r="Q37" s="37">
        <v>261.90000000000003</v>
      </c>
      <c r="R37" s="2"/>
      <c r="S37" s="2"/>
      <c r="T37" s="25">
        <v>261.90000000000003</v>
      </c>
    </row>
    <row r="38" spans="1:20" ht="18" x14ac:dyDescent="0.35">
      <c r="A38" s="31">
        <v>15600</v>
      </c>
      <c r="B38" s="35">
        <v>-15.400000000000091</v>
      </c>
      <c r="C38" s="36">
        <v>624</v>
      </c>
      <c r="D38" s="36">
        <v>639.40000000000009</v>
      </c>
      <c r="E38" s="2"/>
      <c r="F38" s="2"/>
      <c r="G38" s="2"/>
      <c r="H38" s="2"/>
      <c r="I38" s="2"/>
      <c r="J38" s="2"/>
      <c r="K38" s="2"/>
      <c r="L38" s="2"/>
      <c r="M38" s="2"/>
      <c r="N38" s="31">
        <v>15600</v>
      </c>
      <c r="O38" s="35">
        <v>-15.300000000000068</v>
      </c>
      <c r="P38" s="36">
        <v>622.6</v>
      </c>
      <c r="Q38" s="37">
        <v>637.90000000000009</v>
      </c>
      <c r="R38" s="2"/>
      <c r="S38" s="2"/>
      <c r="T38" s="25">
        <v>637.90000000000009</v>
      </c>
    </row>
    <row r="39" spans="1:20" ht="18" x14ac:dyDescent="0.35">
      <c r="A39" s="31">
        <v>15550</v>
      </c>
      <c r="B39" s="35">
        <v>0</v>
      </c>
      <c r="C39" s="36">
        <v>109.2</v>
      </c>
      <c r="D39" s="36">
        <v>109.2</v>
      </c>
      <c r="E39" s="2"/>
      <c r="F39" s="2"/>
      <c r="G39" s="2"/>
      <c r="H39" s="2"/>
      <c r="I39" s="2"/>
      <c r="J39" s="2"/>
      <c r="K39" s="2"/>
      <c r="L39" s="2"/>
      <c r="M39" s="2"/>
      <c r="N39" s="31">
        <v>15550</v>
      </c>
      <c r="O39" s="35">
        <v>-9.9999999999994316E-2</v>
      </c>
      <c r="P39" s="36">
        <v>118.10000000000001</v>
      </c>
      <c r="Q39" s="37">
        <v>118.2</v>
      </c>
      <c r="R39" s="2"/>
      <c r="S39" s="2"/>
      <c r="T39" s="25">
        <v>118.2</v>
      </c>
    </row>
    <row r="40" spans="1:20" ht="18" x14ac:dyDescent="0.35">
      <c r="A40" s="31">
        <v>15500</v>
      </c>
      <c r="B40" s="35">
        <v>-124.9</v>
      </c>
      <c r="C40" s="36">
        <v>59.800000000000004</v>
      </c>
      <c r="D40" s="36">
        <v>184.70000000000002</v>
      </c>
      <c r="E40" s="2"/>
      <c r="F40" s="2"/>
      <c r="G40" s="2"/>
      <c r="H40" s="2"/>
      <c r="I40" s="2"/>
      <c r="J40" s="2"/>
      <c r="K40" s="2"/>
      <c r="L40" s="2"/>
      <c r="M40" s="2"/>
      <c r="N40" s="31">
        <v>15500</v>
      </c>
      <c r="O40" s="35">
        <v>-125.80000000000001</v>
      </c>
      <c r="P40" s="36">
        <v>155.30000000000001</v>
      </c>
      <c r="Q40" s="37">
        <v>281.10000000000002</v>
      </c>
      <c r="R40" s="2"/>
      <c r="S40" s="2"/>
      <c r="T40" s="25">
        <v>281.10000000000002</v>
      </c>
    </row>
    <row r="41" spans="1:20" ht="18" x14ac:dyDescent="0.35">
      <c r="A41" s="31">
        <v>15450</v>
      </c>
      <c r="B41" s="35">
        <v>3.1999999999999886</v>
      </c>
      <c r="C41" s="36">
        <v>183.8</v>
      </c>
      <c r="D41" s="36">
        <v>180.60000000000002</v>
      </c>
      <c r="E41" s="2"/>
      <c r="F41" s="2"/>
      <c r="G41" s="2"/>
      <c r="H41" s="2"/>
      <c r="I41" s="2"/>
      <c r="J41" s="2"/>
      <c r="K41" s="2"/>
      <c r="L41" s="2"/>
      <c r="M41" s="2"/>
      <c r="N41" s="31">
        <v>15450</v>
      </c>
      <c r="O41" s="35">
        <v>3.2000000000000171</v>
      </c>
      <c r="P41" s="36">
        <v>204.20000000000002</v>
      </c>
      <c r="Q41" s="37">
        <v>201</v>
      </c>
      <c r="R41" s="2"/>
      <c r="S41" s="2"/>
      <c r="T41" s="25">
        <v>201</v>
      </c>
    </row>
    <row r="42" spans="1:20" ht="18" x14ac:dyDescent="0.35">
      <c r="A42" s="31">
        <v>15400</v>
      </c>
      <c r="B42" s="35">
        <v>-38.199999999999989</v>
      </c>
      <c r="C42" s="36">
        <v>217.10000000000002</v>
      </c>
      <c r="D42" s="36">
        <v>255.3</v>
      </c>
      <c r="E42" s="2"/>
      <c r="F42" s="2"/>
      <c r="G42" s="2"/>
      <c r="H42" s="2"/>
      <c r="I42" s="2"/>
      <c r="J42" s="2"/>
      <c r="K42" s="2"/>
      <c r="L42" s="2"/>
      <c r="M42" s="2"/>
      <c r="N42" s="31">
        <v>15400</v>
      </c>
      <c r="O42" s="35">
        <v>-33.900000000000034</v>
      </c>
      <c r="P42" s="36">
        <v>288.3</v>
      </c>
      <c r="Q42" s="37">
        <v>322.20000000000005</v>
      </c>
      <c r="R42" s="2"/>
      <c r="S42" s="2"/>
      <c r="T42" s="25">
        <v>322.20000000000005</v>
      </c>
    </row>
    <row r="43" spans="1:20" ht="18" x14ac:dyDescent="0.35">
      <c r="A43" s="31">
        <v>15350</v>
      </c>
      <c r="B43" s="35">
        <v>9.9999999999994316E-2</v>
      </c>
      <c r="C43" s="36">
        <v>107</v>
      </c>
      <c r="D43" s="36">
        <v>106.9</v>
      </c>
      <c r="E43" s="2"/>
      <c r="F43" s="2"/>
      <c r="G43" s="2"/>
      <c r="H43" s="2"/>
      <c r="I43" s="2"/>
      <c r="J43" s="2"/>
      <c r="K43" s="2"/>
      <c r="L43" s="2"/>
      <c r="M43" s="2"/>
      <c r="N43" s="31">
        <v>15350</v>
      </c>
      <c r="O43" s="35">
        <v>0.10000000000000853</v>
      </c>
      <c r="P43" s="36">
        <v>110.60000000000001</v>
      </c>
      <c r="Q43" s="37">
        <v>110.5</v>
      </c>
      <c r="R43" s="2"/>
      <c r="S43" s="2"/>
      <c r="T43" s="25">
        <v>110.5</v>
      </c>
    </row>
    <row r="44" spans="1:20" ht="18" x14ac:dyDescent="0.35">
      <c r="A44" s="31">
        <v>15300</v>
      </c>
      <c r="B44" s="35">
        <v>-10.200000000000045</v>
      </c>
      <c r="C44" s="36">
        <v>558.9</v>
      </c>
      <c r="D44" s="36">
        <v>569.1</v>
      </c>
      <c r="E44" s="2"/>
      <c r="F44" s="2"/>
      <c r="G44" s="2"/>
      <c r="H44" s="2"/>
      <c r="I44" s="2"/>
      <c r="J44" s="2"/>
      <c r="K44" s="2"/>
      <c r="L44" s="2"/>
      <c r="M44" s="2"/>
      <c r="N44" s="31">
        <v>15300</v>
      </c>
      <c r="O44" s="35">
        <v>-10.199999999999932</v>
      </c>
      <c r="P44" s="36">
        <v>606.30000000000007</v>
      </c>
      <c r="Q44" s="37">
        <v>616.5</v>
      </c>
      <c r="R44" s="2"/>
      <c r="S44" s="2"/>
      <c r="T44" s="25">
        <v>616.5</v>
      </c>
    </row>
    <row r="45" spans="1:20" ht="18" x14ac:dyDescent="0.35">
      <c r="A45" s="31">
        <v>15250</v>
      </c>
      <c r="B45" s="35">
        <v>0.20000000000000284</v>
      </c>
      <c r="C45" s="36">
        <v>88.7</v>
      </c>
      <c r="D45" s="36">
        <v>88.5</v>
      </c>
      <c r="E45" s="2"/>
      <c r="F45" s="2"/>
      <c r="G45" s="2"/>
      <c r="H45" s="2"/>
      <c r="I45" s="2"/>
      <c r="J45" s="2"/>
      <c r="K45" s="2"/>
      <c r="L45" s="2"/>
      <c r="M45" s="2"/>
      <c r="N45" s="31">
        <v>15250</v>
      </c>
      <c r="O45" s="35">
        <v>1.8999999999999915</v>
      </c>
      <c r="P45" s="36">
        <v>100.7</v>
      </c>
      <c r="Q45" s="37">
        <v>98.800000000000011</v>
      </c>
      <c r="R45" s="2"/>
      <c r="S45" s="2"/>
      <c r="T45" s="25">
        <v>98.800000000000011</v>
      </c>
    </row>
    <row r="46" spans="1:20" ht="18" x14ac:dyDescent="0.35">
      <c r="A46" s="31">
        <v>15200</v>
      </c>
      <c r="B46" s="35">
        <v>8.2999999999999545</v>
      </c>
      <c r="C46" s="36">
        <v>737.6</v>
      </c>
      <c r="D46" s="36">
        <v>729.30000000000007</v>
      </c>
      <c r="E46" s="2"/>
      <c r="F46" s="2"/>
      <c r="G46" s="2"/>
      <c r="H46" s="2"/>
      <c r="I46" s="2"/>
      <c r="J46" s="2"/>
      <c r="K46" s="2"/>
      <c r="L46" s="2"/>
      <c r="M46" s="2"/>
      <c r="N46" s="31">
        <v>15200</v>
      </c>
      <c r="O46" s="35">
        <v>8.3999999999999773</v>
      </c>
      <c r="P46" s="36">
        <v>774.7</v>
      </c>
      <c r="Q46" s="37">
        <v>766.30000000000007</v>
      </c>
      <c r="R46" s="2"/>
      <c r="S46" s="2"/>
      <c r="T46" s="25">
        <v>766.30000000000007</v>
      </c>
    </row>
    <row r="47" spans="1:20" ht="18" x14ac:dyDescent="0.35">
      <c r="A47" s="31">
        <v>15150</v>
      </c>
      <c r="B47" s="35">
        <v>-2.7999999999999972</v>
      </c>
      <c r="C47" s="36">
        <v>52.900000000000006</v>
      </c>
      <c r="D47" s="36">
        <v>55.7</v>
      </c>
      <c r="E47" s="2"/>
      <c r="F47" s="2"/>
      <c r="G47" s="2"/>
      <c r="H47" s="2"/>
      <c r="I47" s="2"/>
      <c r="J47" s="2"/>
      <c r="K47" s="2"/>
      <c r="L47" s="2"/>
      <c r="M47" s="2"/>
      <c r="N47" s="31">
        <v>15150</v>
      </c>
      <c r="O47" s="35">
        <v>-2.7000000000000028</v>
      </c>
      <c r="P47" s="36">
        <v>76.2</v>
      </c>
      <c r="Q47" s="37">
        <v>78.900000000000006</v>
      </c>
      <c r="R47" s="2"/>
      <c r="S47" s="2"/>
      <c r="T47" s="25">
        <v>78.900000000000006</v>
      </c>
    </row>
    <row r="48" spans="1:20" ht="18" x14ac:dyDescent="0.35">
      <c r="A48" s="31">
        <v>15100</v>
      </c>
      <c r="B48" s="35">
        <v>-3.8999999999998636</v>
      </c>
      <c r="C48" s="36">
        <v>1423.6000000000001</v>
      </c>
      <c r="D48" s="36">
        <v>1427.5</v>
      </c>
      <c r="E48" s="2"/>
      <c r="F48" s="2"/>
      <c r="G48" s="2"/>
      <c r="H48" s="2"/>
      <c r="I48" s="2"/>
      <c r="J48" s="2"/>
      <c r="K48" s="2"/>
      <c r="L48" s="2"/>
      <c r="M48" s="2"/>
      <c r="N48" s="31">
        <v>15100</v>
      </c>
      <c r="O48" s="35">
        <v>-5.3999999999998636</v>
      </c>
      <c r="P48" s="36">
        <v>1435.8000000000002</v>
      </c>
      <c r="Q48" s="37">
        <v>1441.2</v>
      </c>
      <c r="R48" s="2"/>
      <c r="S48" s="2"/>
      <c r="T48" s="25">
        <v>1441.2</v>
      </c>
    </row>
    <row r="49" spans="1:20" ht="18" x14ac:dyDescent="0.35">
      <c r="A49" s="31">
        <v>15050</v>
      </c>
      <c r="B49" s="35">
        <v>0</v>
      </c>
      <c r="C49" s="36">
        <v>69.100000000000009</v>
      </c>
      <c r="D49" s="36">
        <v>69.100000000000009</v>
      </c>
      <c r="E49" s="2"/>
      <c r="F49" s="2"/>
      <c r="G49" s="2"/>
      <c r="H49" s="2"/>
      <c r="I49" s="2"/>
      <c r="J49" s="2"/>
      <c r="K49" s="2"/>
      <c r="L49" s="2"/>
      <c r="M49" s="2"/>
      <c r="N49" s="31">
        <v>15050</v>
      </c>
      <c r="O49" s="35">
        <v>0</v>
      </c>
      <c r="P49" s="36">
        <v>85.800000000000011</v>
      </c>
      <c r="Q49" s="37">
        <v>85.800000000000011</v>
      </c>
      <c r="R49" s="2"/>
      <c r="S49" s="2"/>
      <c r="T49" s="25">
        <v>85.800000000000011</v>
      </c>
    </row>
    <row r="50" spans="1:20" ht="18.600000000000001" thickBot="1" x14ac:dyDescent="0.4">
      <c r="A50" s="38">
        <v>15000</v>
      </c>
      <c r="B50" s="35">
        <v>-25.899999999999636</v>
      </c>
      <c r="C50" s="40">
        <v>2081.7000000000003</v>
      </c>
      <c r="D50" s="40">
        <v>2107.6</v>
      </c>
      <c r="E50" s="2"/>
      <c r="F50" s="2"/>
      <c r="G50" s="2"/>
      <c r="H50" s="2"/>
      <c r="I50" s="2"/>
      <c r="J50" s="2"/>
      <c r="K50" s="2"/>
      <c r="L50" s="2"/>
      <c r="M50" s="2"/>
      <c r="N50" s="38">
        <v>15000</v>
      </c>
      <c r="O50" s="35">
        <v>-20.700000000000273</v>
      </c>
      <c r="P50" s="36">
        <v>2202.5</v>
      </c>
      <c r="Q50" s="41">
        <v>2223.2000000000003</v>
      </c>
      <c r="R50" s="2"/>
      <c r="S50" s="2"/>
      <c r="T50" s="25">
        <v>2223.2000000000003</v>
      </c>
    </row>
    <row r="51" spans="1:20" ht="18.600000000000001" thickBot="1" x14ac:dyDescent="0.4">
      <c r="A51" s="150"/>
      <c r="B51" s="2"/>
      <c r="C51" s="2"/>
      <c r="D51" s="2"/>
      <c r="E51" s="2"/>
      <c r="F51" s="2"/>
      <c r="G51" s="2"/>
      <c r="H51" s="2"/>
      <c r="I51" s="2"/>
      <c r="J51" s="2"/>
      <c r="K51" s="2"/>
      <c r="L51" s="2"/>
      <c r="M51" s="2"/>
      <c r="N51" s="2"/>
      <c r="O51" s="44"/>
      <c r="P51" s="44"/>
      <c r="Q51" s="44"/>
      <c r="R51" s="2"/>
      <c r="S51" s="2"/>
    </row>
    <row r="52" spans="1:20" ht="60.75" customHeight="1" thickBot="1" x14ac:dyDescent="0.35">
      <c r="A52" s="150"/>
      <c r="B52" s="163" t="s">
        <v>39</v>
      </c>
      <c r="C52" s="164"/>
      <c r="D52" s="165"/>
      <c r="E52" s="2"/>
      <c r="F52" s="2"/>
      <c r="G52" s="2"/>
      <c r="H52" s="2"/>
      <c r="I52" s="2"/>
      <c r="J52" s="2"/>
      <c r="K52" s="2"/>
      <c r="L52" s="2"/>
      <c r="M52" s="2"/>
      <c r="N52" s="2"/>
      <c r="O52" s="163" t="s">
        <v>38</v>
      </c>
      <c r="P52" s="164"/>
      <c r="Q52" s="165"/>
      <c r="R52" s="2"/>
      <c r="S52" s="2"/>
    </row>
    <row r="53" spans="1:20" x14ac:dyDescent="0.3">
      <c r="A53" s="21"/>
      <c r="B53" s="2"/>
      <c r="C53" s="2"/>
      <c r="D53" s="2"/>
      <c r="E53" s="2"/>
      <c r="F53" s="2"/>
      <c r="G53" s="2"/>
      <c r="H53" s="2"/>
      <c r="I53" s="2"/>
      <c r="J53" s="2"/>
      <c r="K53" s="2"/>
      <c r="L53" s="2"/>
      <c r="M53" s="2"/>
      <c r="N53" s="2"/>
      <c r="O53" s="2"/>
      <c r="P53" s="2"/>
      <c r="Q53" s="2"/>
      <c r="R53" s="2"/>
      <c r="S53" s="2"/>
    </row>
    <row r="54" spans="1:20" ht="18" x14ac:dyDescent="0.35">
      <c r="A54" s="42" t="s">
        <v>36</v>
      </c>
      <c r="B54" s="42"/>
      <c r="C54" s="42"/>
      <c r="D54" s="42"/>
      <c r="E54" s="28"/>
      <c r="F54" s="28"/>
      <c r="G54" s="28"/>
      <c r="H54" s="28"/>
      <c r="I54" s="2"/>
      <c r="J54" s="2"/>
      <c r="K54" s="2"/>
      <c r="L54" s="2"/>
      <c r="M54" s="2"/>
      <c r="N54" s="42" t="s">
        <v>36</v>
      </c>
      <c r="O54" s="42"/>
      <c r="P54" s="42"/>
      <c r="Q54" s="42"/>
      <c r="R54" s="2"/>
      <c r="S54" s="2"/>
    </row>
    <row r="55" spans="1:20" ht="18" x14ac:dyDescent="0.35">
      <c r="A55" s="43" t="s">
        <v>37</v>
      </c>
      <c r="B55" s="43"/>
      <c r="C55" s="43"/>
      <c r="D55" s="43"/>
      <c r="E55" s="28"/>
      <c r="F55" s="28"/>
      <c r="G55" s="71" t="s">
        <v>141</v>
      </c>
      <c r="H55" s="28"/>
      <c r="I55" s="2"/>
      <c r="J55" s="2"/>
      <c r="K55" s="2"/>
      <c r="L55" s="2"/>
      <c r="M55" s="2"/>
      <c r="N55" s="43" t="s">
        <v>37</v>
      </c>
      <c r="O55" s="43"/>
      <c r="P55" s="43"/>
      <c r="Q55" s="43"/>
      <c r="R55" s="2"/>
      <c r="S55" s="2"/>
    </row>
    <row r="56" spans="1:20" x14ac:dyDescent="0.3">
      <c r="A56" s="28"/>
      <c r="B56" s="28"/>
      <c r="C56" s="28"/>
      <c r="D56" s="28"/>
      <c r="E56" s="28"/>
      <c r="F56" s="28"/>
      <c r="G56" s="28"/>
      <c r="H56" s="28"/>
      <c r="I56" s="2"/>
      <c r="J56" s="2"/>
      <c r="K56" s="2"/>
      <c r="L56" s="2"/>
      <c r="M56" s="2"/>
      <c r="N56" s="2"/>
      <c r="O56" s="2"/>
      <c r="P56" s="2"/>
      <c r="Q56" s="2"/>
      <c r="R56" s="2"/>
      <c r="S56" s="2"/>
    </row>
    <row r="57" spans="1:20" ht="117.75" customHeight="1" x14ac:dyDescent="0.3">
      <c r="A57" s="181" t="s">
        <v>105</v>
      </c>
      <c r="B57" s="182"/>
      <c r="C57" s="182"/>
      <c r="D57" s="182"/>
      <c r="E57" s="182"/>
      <c r="F57" s="182"/>
      <c r="G57" s="182"/>
      <c r="H57" s="182"/>
      <c r="I57" s="182"/>
      <c r="J57" s="2"/>
      <c r="K57" s="2"/>
      <c r="L57" s="2"/>
      <c r="M57" s="2"/>
      <c r="N57" s="162" t="s">
        <v>43</v>
      </c>
      <c r="O57" s="162"/>
      <c r="P57" s="162"/>
      <c r="Q57" s="162"/>
      <c r="R57" s="2"/>
      <c r="S57" s="2"/>
    </row>
    <row r="58" spans="1:20" x14ac:dyDescent="0.3">
      <c r="A58" s="28"/>
      <c r="B58" s="28"/>
      <c r="C58" s="28"/>
      <c r="D58" s="28"/>
      <c r="E58" s="28"/>
      <c r="F58" s="28"/>
      <c r="G58" s="28"/>
      <c r="H58" s="28"/>
      <c r="I58" s="2"/>
      <c r="J58" s="2"/>
      <c r="K58" s="2"/>
      <c r="L58" s="2"/>
      <c r="M58" s="2"/>
      <c r="N58" s="2"/>
      <c r="O58" s="2"/>
      <c r="P58" s="2"/>
      <c r="Q58" s="2"/>
      <c r="R58" s="2"/>
      <c r="S58" s="2"/>
    </row>
    <row r="59" spans="1:20" x14ac:dyDescent="0.3">
      <c r="A59" s="28"/>
      <c r="B59" s="28"/>
      <c r="C59" s="28"/>
      <c r="D59" s="28"/>
      <c r="E59" s="28"/>
      <c r="F59" s="28"/>
      <c r="G59" s="28"/>
      <c r="H59" s="28"/>
      <c r="I59" s="2"/>
      <c r="J59" s="2"/>
      <c r="K59" s="2"/>
      <c r="L59" s="2"/>
      <c r="M59" s="2"/>
      <c r="N59" s="2"/>
      <c r="O59" s="2"/>
      <c r="P59" s="2"/>
      <c r="Q59" s="2"/>
      <c r="R59" s="2"/>
      <c r="S59" s="2"/>
    </row>
    <row r="60" spans="1:20" x14ac:dyDescent="0.3">
      <c r="A60" s="28"/>
      <c r="B60" s="28"/>
      <c r="C60" s="28"/>
      <c r="D60" s="28"/>
      <c r="E60" s="28"/>
      <c r="F60" s="28"/>
      <c r="G60" s="28"/>
      <c r="H60" s="28"/>
      <c r="I60" s="2"/>
      <c r="J60" s="2"/>
      <c r="K60" s="2"/>
      <c r="L60" s="2"/>
      <c r="M60" s="2"/>
      <c r="N60" s="2"/>
      <c r="O60" s="2"/>
      <c r="P60" s="2"/>
      <c r="Q60" s="2"/>
      <c r="R60" s="2"/>
      <c r="S60" s="2"/>
    </row>
    <row r="61" spans="1:20" x14ac:dyDescent="0.3">
      <c r="A61" s="28"/>
      <c r="B61" s="28"/>
      <c r="C61" s="28"/>
      <c r="D61" s="28"/>
      <c r="E61" s="28"/>
      <c r="F61" s="28"/>
      <c r="G61" s="28"/>
      <c r="H61" s="28"/>
      <c r="I61" s="2"/>
      <c r="J61" s="2"/>
      <c r="K61" s="2"/>
      <c r="L61" s="2"/>
      <c r="M61" s="2"/>
      <c r="N61" s="2"/>
      <c r="O61" s="2"/>
      <c r="P61" s="2"/>
      <c r="Q61" s="2"/>
      <c r="R61" s="2"/>
      <c r="S61" s="2"/>
    </row>
    <row r="62" spans="1:20" x14ac:dyDescent="0.3">
      <c r="A62" s="28"/>
      <c r="B62" s="28"/>
      <c r="C62" s="28"/>
      <c r="D62" s="28"/>
      <c r="E62" s="28"/>
      <c r="F62" s="28"/>
      <c r="G62" s="28"/>
      <c r="H62" s="28"/>
      <c r="I62" s="2"/>
      <c r="J62" s="2"/>
      <c r="K62" s="2"/>
      <c r="L62" s="2"/>
      <c r="M62" s="2"/>
      <c r="N62" s="2"/>
      <c r="O62" s="2"/>
      <c r="P62" s="2"/>
      <c r="Q62" s="2"/>
      <c r="R62" s="2"/>
      <c r="S62" s="2"/>
    </row>
    <row r="63" spans="1:20" x14ac:dyDescent="0.3">
      <c r="A63" s="28"/>
      <c r="B63" s="28"/>
      <c r="C63" s="28"/>
      <c r="D63" s="28"/>
      <c r="E63" s="28"/>
      <c r="F63" s="28"/>
      <c r="G63" s="28"/>
      <c r="H63" s="28"/>
      <c r="I63" s="2"/>
      <c r="J63" s="2"/>
      <c r="K63" s="2"/>
      <c r="L63" s="2"/>
      <c r="M63" s="2"/>
      <c r="N63" s="2"/>
      <c r="O63" s="2"/>
      <c r="P63" s="2"/>
      <c r="Q63" s="2"/>
      <c r="R63" s="2"/>
      <c r="S63" s="2"/>
    </row>
    <row r="64" spans="1:20"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11">
    <mergeCell ref="N57:Q57"/>
    <mergeCell ref="O52:Q52"/>
    <mergeCell ref="B52:D52"/>
    <mergeCell ref="O8:Q8"/>
    <mergeCell ref="A1:F1"/>
    <mergeCell ref="G1:H1"/>
    <mergeCell ref="A6:I6"/>
    <mergeCell ref="B7:D8"/>
    <mergeCell ref="A7:A9"/>
    <mergeCell ref="N6:Q7"/>
    <mergeCell ref="A57:I57"/>
  </mergeCells>
  <conditionalFormatting sqref="C10:C50">
    <cfRule type="cellIs" dxfId="56" priority="9" operator="lessThan">
      <formula>0</formula>
    </cfRule>
    <cfRule type="cellIs" dxfId="55" priority="10" operator="greaterThan">
      <formula>0</formula>
    </cfRule>
  </conditionalFormatting>
  <conditionalFormatting sqref="P10:Q50">
    <cfRule type="cellIs" dxfId="54" priority="7" operator="lessThan">
      <formula>0</formula>
    </cfRule>
    <cfRule type="cellIs" dxfId="53" priority="8" operator="greaterThan">
      <formula>0</formula>
    </cfRule>
  </conditionalFormatting>
  <conditionalFormatting sqref="B10:B50">
    <cfRule type="colorScale" priority="6">
      <colorScale>
        <cfvo type="num" val="-100"/>
        <cfvo type="num" val="0"/>
        <cfvo type="num" val="100"/>
        <color rgb="FFF8696B"/>
        <color rgb="FFFCFCFF"/>
        <color rgb="FF5A8AC6"/>
      </colorScale>
    </cfRule>
  </conditionalFormatting>
  <conditionalFormatting sqref="O10:O50">
    <cfRule type="colorScale" priority="5">
      <colorScale>
        <cfvo type="num" val="-100"/>
        <cfvo type="num" val="0"/>
        <cfvo type="num" val="100"/>
        <color rgb="FFF8696B"/>
        <color rgb="FFFCFCFF"/>
        <color rgb="FF5A8AC6"/>
      </colorScale>
    </cfRule>
  </conditionalFormatting>
  <conditionalFormatting sqref="F3">
    <cfRule type="cellIs" dxfId="52" priority="3" operator="lessThan">
      <formula>0.55</formula>
    </cfRule>
    <cfRule type="cellIs" dxfId="51" priority="4" operator="greaterThan">
      <formula>0.6</formula>
    </cfRule>
  </conditionalFormatting>
  <conditionalFormatting sqref="D10:D50">
    <cfRule type="cellIs" dxfId="50" priority="1" operator="lessThan">
      <formula>0</formula>
    </cfRule>
    <cfRule type="cellIs" dxfId="49"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1" manualBreakCount="1">
    <brk id="60" max="10"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C4E09-1645-4815-A861-C2E76AE5FA9B}">
  <sheetPr codeName="Tabelle24">
    <pageSetUpPr fitToPage="1"/>
  </sheetPr>
  <dimension ref="A1:AB200"/>
  <sheetViews>
    <sheetView view="pageBreakPreview" zoomScale="75" zoomScaleNormal="70" zoomScaleSheetLayoutView="75" workbookViewId="0">
      <selection activeCell="C13" sqref="C13"/>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9" max="9" width="13.109375" customWidth="1"/>
    <col min="14" max="14" width="12.44140625" customWidth="1"/>
    <col min="15" max="15" width="15.33203125" customWidth="1"/>
    <col min="16" max="16" width="16" customWidth="1"/>
    <col min="17" max="17" width="17.109375" customWidth="1"/>
    <col min="18" max="18" width="12.44140625" customWidth="1"/>
    <col min="21" max="21" width="15.88671875" bestFit="1" customWidth="1"/>
    <col min="22" max="22" width="17.6640625" style="99" bestFit="1" customWidth="1"/>
  </cols>
  <sheetData>
    <row r="1" spans="1:28" ht="65.25" customHeight="1" x14ac:dyDescent="0.3">
      <c r="A1" s="169" t="s">
        <v>42</v>
      </c>
      <c r="B1" s="170"/>
      <c r="C1" s="170"/>
      <c r="D1" s="170"/>
      <c r="E1" s="170"/>
      <c r="F1" s="170"/>
      <c r="G1" s="171">
        <f>Ueberhaenge!G1</f>
        <v>45166</v>
      </c>
      <c r="H1" s="172"/>
      <c r="I1" s="54"/>
      <c r="S1" s="156" t="s">
        <v>148</v>
      </c>
      <c r="T1" s="156"/>
      <c r="U1">
        <v>1.5</v>
      </c>
      <c r="V1" s="99">
        <v>0.8</v>
      </c>
    </row>
    <row r="2" spans="1:28" x14ac:dyDescent="0.3">
      <c r="A2" s="52"/>
      <c r="B2" s="45"/>
      <c r="C2" s="45"/>
      <c r="D2" s="45"/>
      <c r="E2" s="45"/>
      <c r="F2" s="45"/>
      <c r="G2" s="45"/>
      <c r="H2" s="45"/>
      <c r="I2" s="45"/>
    </row>
    <row r="3" spans="1:28" ht="18" x14ac:dyDescent="0.35">
      <c r="A3" s="25" t="s">
        <v>35</v>
      </c>
      <c r="C3" s="27">
        <f>Ueberhaenge!G2</f>
        <v>18</v>
      </c>
      <c r="D3" s="45"/>
      <c r="E3" s="53" t="s">
        <v>40</v>
      </c>
      <c r="F3" s="30">
        <f>Summery!F3</f>
        <v>0.5</v>
      </c>
      <c r="G3" s="45"/>
      <c r="H3" t="str">
        <f>IF(F3&gt;0.9,SummeryVerfall!H3,"")</f>
        <v/>
      </c>
      <c r="V3" s="99" t="s">
        <v>185</v>
      </c>
      <c r="W3">
        <v>5000</v>
      </c>
    </row>
    <row r="4" spans="1:28" x14ac:dyDescent="0.3">
      <c r="A4" s="21"/>
      <c r="B4" s="2"/>
      <c r="C4" s="2"/>
      <c r="D4" s="2"/>
      <c r="E4" s="2"/>
      <c r="F4" s="2"/>
      <c r="G4" s="2"/>
      <c r="H4" s="2"/>
      <c r="I4" s="45"/>
      <c r="J4" s="2"/>
      <c r="K4" s="2"/>
      <c r="L4" s="2"/>
      <c r="M4" s="2"/>
      <c r="N4" s="2"/>
      <c r="O4" s="2"/>
      <c r="P4" s="2"/>
      <c r="Q4" s="2"/>
      <c r="R4" s="2"/>
      <c r="S4" s="2"/>
      <c r="V4" s="99" t="s">
        <v>186</v>
      </c>
      <c r="W4">
        <v>1000</v>
      </c>
      <c r="X4" t="s">
        <v>187</v>
      </c>
      <c r="Y4" s="101">
        <v>0.2</v>
      </c>
    </row>
    <row r="5" spans="1:28" ht="5.25" customHeight="1" x14ac:dyDescent="0.3">
      <c r="A5" s="21"/>
      <c r="B5" s="2"/>
      <c r="C5" s="2"/>
      <c r="D5" s="2"/>
      <c r="E5" s="2"/>
      <c r="F5" s="2"/>
      <c r="G5" s="2"/>
      <c r="H5" s="2"/>
      <c r="I5" s="2"/>
      <c r="J5" s="2"/>
      <c r="K5" s="2"/>
      <c r="L5" s="2"/>
      <c r="M5" s="2"/>
      <c r="N5" s="2"/>
      <c r="O5" s="2"/>
      <c r="P5" s="2"/>
      <c r="Q5" s="2"/>
      <c r="R5" s="2"/>
      <c r="S5" s="2"/>
    </row>
    <row r="6" spans="1:28" ht="50.25" customHeight="1" thickBot="1" x14ac:dyDescent="0.35">
      <c r="A6" s="173" t="s">
        <v>41</v>
      </c>
      <c r="B6" s="174"/>
      <c r="C6" s="174"/>
      <c r="D6" s="174"/>
      <c r="E6" s="174"/>
      <c r="F6" s="174"/>
      <c r="G6" s="174"/>
      <c r="H6" s="174"/>
      <c r="I6" s="174"/>
      <c r="J6" s="2"/>
      <c r="K6" s="2"/>
      <c r="L6" s="2"/>
      <c r="M6" s="2"/>
      <c r="N6" s="180" t="s">
        <v>41</v>
      </c>
      <c r="O6" s="180"/>
      <c r="P6" s="180"/>
      <c r="Q6" s="180"/>
      <c r="R6" s="2"/>
      <c r="S6" s="2"/>
      <c r="AB6" t="str">
        <f ca="1">$L$41&amp;"     Put    "&amp;$L$42</f>
        <v>57003     Put    85508</v>
      </c>
    </row>
    <row r="7" spans="1:28" ht="32.25" customHeight="1" thickBot="1" x14ac:dyDescent="0.65">
      <c r="A7" s="177" t="s">
        <v>3</v>
      </c>
      <c r="B7" s="175" t="str">
        <f xml:space="preserve"> "Front: " &amp; Ueberhaenge!D8</f>
        <v>Front: 2023-08</v>
      </c>
      <c r="C7" s="175"/>
      <c r="D7" s="175"/>
      <c r="E7" s="26"/>
      <c r="F7" s="26"/>
      <c r="G7" s="26"/>
      <c r="H7" s="45"/>
      <c r="J7" s="183" t="s">
        <v>188</v>
      </c>
      <c r="K7" s="183"/>
      <c r="L7" s="2"/>
      <c r="M7" s="2"/>
      <c r="N7" s="180"/>
      <c r="O7" s="180"/>
      <c r="P7" s="180"/>
      <c r="Q7" s="180"/>
      <c r="R7" s="51"/>
      <c r="S7" s="51"/>
      <c r="T7" s="50"/>
      <c r="U7" s="50"/>
      <c r="V7" s="100"/>
      <c r="AB7" t="str">
        <f ca="1">$M$41&amp;"    Call    "&amp;$M$42</f>
        <v>90743    Call    18298</v>
      </c>
    </row>
    <row r="8" spans="1:28" ht="31.8" thickBot="1" x14ac:dyDescent="0.65">
      <c r="A8" s="178"/>
      <c r="B8" s="176"/>
      <c r="C8" s="176"/>
      <c r="D8" s="176"/>
      <c r="E8" s="22"/>
      <c r="I8" s="2"/>
      <c r="J8" s="183" t="s">
        <v>5</v>
      </c>
      <c r="K8" s="183"/>
      <c r="L8" s="2"/>
      <c r="M8" s="2"/>
      <c r="N8" s="48"/>
      <c r="O8" s="166" t="str">
        <f xml:space="preserve"> "Summe: " &amp; Ueberhaenge!D8 &amp; " bis " &amp; Ueberhaenge!I8</f>
        <v>Summe: 2023-08 bis -</v>
      </c>
      <c r="P8" s="167"/>
      <c r="Q8" s="168"/>
      <c r="R8" s="105" t="s">
        <v>195</v>
      </c>
      <c r="S8" s="106">
        <f>MAX(J10:K50)</f>
        <v>21538</v>
      </c>
      <c r="U8" s="50"/>
      <c r="V8" s="100"/>
    </row>
    <row r="9" spans="1:28" ht="31.8" thickBot="1" x14ac:dyDescent="0.65">
      <c r="A9" s="179"/>
      <c r="B9" s="47" t="s">
        <v>34</v>
      </c>
      <c r="C9" s="46">
        <f>Ueberhaenge!G5</f>
        <v>45166</v>
      </c>
      <c r="D9" s="46">
        <f>IF(WEEKDAY(C9,2)=1,C9-3,C9-1)</f>
        <v>45163</v>
      </c>
      <c r="E9" s="22"/>
      <c r="I9" s="2"/>
      <c r="J9" s="72" t="s">
        <v>145</v>
      </c>
      <c r="K9" s="72" t="s">
        <v>146</v>
      </c>
      <c r="L9" s="2"/>
      <c r="M9" s="2"/>
      <c r="N9" s="49" t="s">
        <v>3</v>
      </c>
      <c r="O9" s="24" t="s">
        <v>34</v>
      </c>
      <c r="P9" s="23">
        <f>C9</f>
        <v>45166</v>
      </c>
      <c r="Q9" s="23">
        <f>D9</f>
        <v>45163</v>
      </c>
      <c r="R9" s="107" t="s">
        <v>196</v>
      </c>
      <c r="S9" s="108">
        <f>(ROUND(S8/1000,0) +1)*1000</f>
        <v>23000</v>
      </c>
      <c r="U9" s="50"/>
      <c r="V9" s="100"/>
    </row>
    <row r="10" spans="1:28" ht="18.75" customHeight="1" x14ac:dyDescent="0.6">
      <c r="A10" s="31">
        <v>17000</v>
      </c>
      <c r="B10" s="32">
        <v>4</v>
      </c>
      <c r="C10" s="33">
        <v>-707.40000000000009</v>
      </c>
      <c r="D10" s="33">
        <v>-711.40000000000009</v>
      </c>
      <c r="E10" s="2"/>
      <c r="F10" s="2"/>
      <c r="G10" s="2"/>
      <c r="H10" s="2"/>
      <c r="I10" s="2"/>
      <c r="J10" s="109">
        <v>1160</v>
      </c>
      <c r="K10" s="110">
        <v>8234</v>
      </c>
      <c r="L10" s="2"/>
      <c r="M10" s="2"/>
      <c r="N10" s="31"/>
      <c r="O10" s="35"/>
      <c r="P10" s="36"/>
      <c r="Q10" s="37"/>
      <c r="R10" s="2"/>
      <c r="S10" s="2"/>
      <c r="T10" s="25">
        <v>-998.30000000000007</v>
      </c>
      <c r="U10" s="50"/>
      <c r="V10" s="100">
        <f>ABS(K10-J10)</f>
        <v>7074</v>
      </c>
      <c r="W10">
        <f>IF(AND(K10&gt;W$3,J10&gt;W$3,V10&lt;W$4),1,0)</f>
        <v>0</v>
      </c>
      <c r="X10">
        <f>IF(AND(K10&gt;W$3,J10&gt;W$3,V10&lt;MIN(J10:K10)*Y$4),1,0)</f>
        <v>0</v>
      </c>
      <c r="AB10" t="s">
        <v>189</v>
      </c>
    </row>
    <row r="11" spans="1:28" ht="18.75" customHeight="1" x14ac:dyDescent="0.6">
      <c r="A11" s="31">
        <v>16950</v>
      </c>
      <c r="B11" s="35">
        <v>0</v>
      </c>
      <c r="C11" s="36">
        <v>-51.1</v>
      </c>
      <c r="D11" s="36">
        <v>-51.1</v>
      </c>
      <c r="E11" s="2"/>
      <c r="F11" s="2"/>
      <c r="G11" s="2"/>
      <c r="H11" s="2"/>
      <c r="I11" s="2"/>
      <c r="J11" s="109">
        <v>0</v>
      </c>
      <c r="K11" s="110">
        <v>511</v>
      </c>
      <c r="L11" s="2"/>
      <c r="M11" s="2"/>
      <c r="N11" s="31">
        <v>13450</v>
      </c>
      <c r="O11" s="35">
        <v>0</v>
      </c>
      <c r="P11" s="36">
        <v>-73.900000000000006</v>
      </c>
      <c r="Q11" s="37">
        <v>-73.900000000000006</v>
      </c>
      <c r="R11" s="2">
        <f t="shared" ref="R11:R50" si="0">-J11</f>
        <v>0</v>
      </c>
      <c r="S11" s="2"/>
      <c r="T11" s="25">
        <v>-73.900000000000006</v>
      </c>
      <c r="U11" s="50"/>
      <c r="V11" s="100">
        <f t="shared" ref="V11:V50" si="1">ABS(K11-J11)</f>
        <v>511</v>
      </c>
      <c r="W11">
        <f t="shared" ref="W11:W50" si="2">IF(AND(K11&gt;W$3,J11&gt;W$3,V11&lt;W$4),1,0)</f>
        <v>0</v>
      </c>
      <c r="X11">
        <f t="shared" ref="X11:X50" si="3">IF(AND(K11&gt;W$3,J11&gt;W$3,V11&lt;MIN(J11:K11)*Y$4),1,0)</f>
        <v>0</v>
      </c>
      <c r="AB11">
        <f ca="1">INDIRECT(AB10)</f>
        <v>7074</v>
      </c>
    </row>
    <row r="12" spans="1:28" ht="18.75" customHeight="1" x14ac:dyDescent="0.6">
      <c r="A12" s="31">
        <v>16900</v>
      </c>
      <c r="B12" s="35">
        <v>-0.80000000000001137</v>
      </c>
      <c r="C12" s="36">
        <v>-429.1</v>
      </c>
      <c r="D12" s="36">
        <v>-428.3</v>
      </c>
      <c r="E12" s="2"/>
      <c r="F12" s="2"/>
      <c r="G12" s="2"/>
      <c r="H12" s="2"/>
      <c r="I12" s="2"/>
      <c r="J12" s="109">
        <v>204</v>
      </c>
      <c r="K12" s="110">
        <v>4495</v>
      </c>
      <c r="L12" s="2"/>
      <c r="M12" s="2"/>
      <c r="N12" s="31">
        <v>13400</v>
      </c>
      <c r="O12" s="35">
        <v>0.39999999999997726</v>
      </c>
      <c r="P12" s="36">
        <v>-524.5</v>
      </c>
      <c r="Q12" s="37">
        <v>-524.9</v>
      </c>
      <c r="R12" s="2">
        <f t="shared" si="0"/>
        <v>-204</v>
      </c>
      <c r="S12" s="2"/>
      <c r="T12" s="25">
        <v>-524.9</v>
      </c>
      <c r="U12" s="50"/>
      <c r="V12" s="100">
        <f t="shared" si="1"/>
        <v>4291</v>
      </c>
      <c r="W12">
        <f t="shared" si="2"/>
        <v>0</v>
      </c>
      <c r="X12">
        <f t="shared" si="3"/>
        <v>0</v>
      </c>
    </row>
    <row r="13" spans="1:28" ht="18.75" customHeight="1" x14ac:dyDescent="0.6">
      <c r="A13" s="31">
        <v>16850</v>
      </c>
      <c r="B13" s="35">
        <v>0.10000000000000142</v>
      </c>
      <c r="C13" s="36">
        <v>-58.6</v>
      </c>
      <c r="D13" s="36">
        <v>-58.7</v>
      </c>
      <c r="E13" s="2"/>
      <c r="F13" s="2"/>
      <c r="G13" s="2"/>
      <c r="H13" s="2"/>
      <c r="I13" s="2"/>
      <c r="J13" s="109">
        <v>41</v>
      </c>
      <c r="K13" s="110">
        <v>627</v>
      </c>
      <c r="L13" s="2"/>
      <c r="M13" s="2"/>
      <c r="N13" s="31">
        <v>13350</v>
      </c>
      <c r="O13" s="35">
        <v>0.40000000000000568</v>
      </c>
      <c r="P13" s="36">
        <v>-94.4</v>
      </c>
      <c r="Q13" s="37">
        <v>-94.800000000000011</v>
      </c>
      <c r="R13" s="2">
        <f t="shared" si="0"/>
        <v>-41</v>
      </c>
      <c r="S13" s="2"/>
      <c r="T13" s="25">
        <v>-94.800000000000011</v>
      </c>
      <c r="U13" s="50"/>
      <c r="V13" s="100">
        <f t="shared" si="1"/>
        <v>586</v>
      </c>
      <c r="W13">
        <f t="shared" si="2"/>
        <v>0</v>
      </c>
      <c r="X13">
        <f t="shared" si="3"/>
        <v>0</v>
      </c>
    </row>
    <row r="14" spans="1:28" ht="18.75" customHeight="1" x14ac:dyDescent="0.6">
      <c r="A14" s="31">
        <v>16800</v>
      </c>
      <c r="B14" s="35">
        <v>-2.3999999999999773</v>
      </c>
      <c r="C14" s="36">
        <v>-388.1</v>
      </c>
      <c r="D14" s="36">
        <v>-385.70000000000005</v>
      </c>
      <c r="E14" s="2"/>
      <c r="F14" s="2"/>
      <c r="G14" s="2"/>
      <c r="H14" s="2"/>
      <c r="I14" s="2"/>
      <c r="J14" s="109">
        <v>226</v>
      </c>
      <c r="K14" s="110">
        <v>4107</v>
      </c>
      <c r="L14" s="2"/>
      <c r="M14" s="2"/>
      <c r="N14" s="31">
        <v>13300</v>
      </c>
      <c r="O14" s="35">
        <v>0.30000000000001137</v>
      </c>
      <c r="P14" s="36">
        <v>-339.90000000000003</v>
      </c>
      <c r="Q14" s="37">
        <v>-340.20000000000005</v>
      </c>
      <c r="R14" s="2">
        <f t="shared" si="0"/>
        <v>-226</v>
      </c>
      <c r="S14" s="2"/>
      <c r="T14" s="25">
        <v>-340.20000000000005</v>
      </c>
      <c r="U14" s="50"/>
      <c r="V14" s="100">
        <f t="shared" si="1"/>
        <v>3881</v>
      </c>
      <c r="W14">
        <f t="shared" si="2"/>
        <v>0</v>
      </c>
      <c r="X14">
        <f t="shared" si="3"/>
        <v>0</v>
      </c>
    </row>
    <row r="15" spans="1:28" ht="18.75" customHeight="1" x14ac:dyDescent="0.6">
      <c r="A15" s="31">
        <v>16750</v>
      </c>
      <c r="B15" s="35">
        <v>0</v>
      </c>
      <c r="C15" s="36">
        <v>-66.400000000000006</v>
      </c>
      <c r="D15" s="36">
        <v>-66.400000000000006</v>
      </c>
      <c r="E15" s="2"/>
      <c r="F15" s="2"/>
      <c r="G15" s="2"/>
      <c r="H15" s="2"/>
      <c r="I15" s="2"/>
      <c r="J15" s="109">
        <v>32</v>
      </c>
      <c r="K15" s="110">
        <v>696</v>
      </c>
      <c r="L15" s="2"/>
      <c r="M15" s="2"/>
      <c r="N15" s="31">
        <v>13250</v>
      </c>
      <c r="O15" s="35">
        <v>9.9999999999965894E-2</v>
      </c>
      <c r="P15" s="36">
        <v>-448.20000000000005</v>
      </c>
      <c r="Q15" s="37">
        <v>-448.3</v>
      </c>
      <c r="R15" s="2">
        <f t="shared" si="0"/>
        <v>-32</v>
      </c>
      <c r="S15" s="2"/>
      <c r="T15" s="25">
        <v>-448.3</v>
      </c>
      <c r="U15" s="50"/>
      <c r="V15" s="100">
        <f t="shared" si="1"/>
        <v>664</v>
      </c>
      <c r="W15">
        <f t="shared" si="2"/>
        <v>0</v>
      </c>
      <c r="X15">
        <f t="shared" si="3"/>
        <v>0</v>
      </c>
    </row>
    <row r="16" spans="1:28" ht="18.75" customHeight="1" x14ac:dyDescent="0.6">
      <c r="A16" s="31">
        <v>16700</v>
      </c>
      <c r="B16" s="35">
        <v>0.10000000000002274</v>
      </c>
      <c r="C16" s="36">
        <v>-558.5</v>
      </c>
      <c r="D16" s="36">
        <v>-558.6</v>
      </c>
      <c r="E16" s="2"/>
      <c r="F16" s="2"/>
      <c r="G16" s="2"/>
      <c r="H16" s="2"/>
      <c r="I16" s="2"/>
      <c r="J16" s="109">
        <v>457</v>
      </c>
      <c r="K16" s="110">
        <v>6042</v>
      </c>
      <c r="L16" s="2"/>
      <c r="M16" s="2"/>
      <c r="N16" s="31">
        <v>13200</v>
      </c>
      <c r="O16" s="35">
        <v>-0.20000000000004547</v>
      </c>
      <c r="P16" s="36">
        <v>-1518.1000000000001</v>
      </c>
      <c r="Q16" s="37">
        <v>-1517.9</v>
      </c>
      <c r="R16" s="2">
        <f t="shared" si="0"/>
        <v>-457</v>
      </c>
      <c r="S16" s="2"/>
      <c r="T16" s="25">
        <v>-1517.9</v>
      </c>
      <c r="U16" s="50"/>
      <c r="V16" s="100">
        <f t="shared" si="1"/>
        <v>5585</v>
      </c>
      <c r="W16">
        <f t="shared" si="2"/>
        <v>0</v>
      </c>
      <c r="X16">
        <f t="shared" si="3"/>
        <v>0</v>
      </c>
    </row>
    <row r="17" spans="1:24" ht="18.75" customHeight="1" x14ac:dyDescent="0.6">
      <c r="A17" s="31">
        <v>16650</v>
      </c>
      <c r="B17" s="35">
        <v>0</v>
      </c>
      <c r="C17" s="36">
        <v>-119.10000000000001</v>
      </c>
      <c r="D17" s="36">
        <v>-119.10000000000001</v>
      </c>
      <c r="E17" s="2"/>
      <c r="F17" s="2"/>
      <c r="G17" s="2"/>
      <c r="H17" s="2"/>
      <c r="I17" s="2"/>
      <c r="J17" s="109">
        <v>25</v>
      </c>
      <c r="K17" s="110">
        <v>1216</v>
      </c>
      <c r="L17" s="2"/>
      <c r="M17" s="2"/>
      <c r="N17" s="31">
        <v>13150</v>
      </c>
      <c r="O17" s="35">
        <v>0</v>
      </c>
      <c r="P17" s="36">
        <v>-248.3</v>
      </c>
      <c r="Q17" s="37">
        <v>-248.3</v>
      </c>
      <c r="R17" s="2">
        <f t="shared" si="0"/>
        <v>-25</v>
      </c>
      <c r="S17" s="2"/>
      <c r="T17" s="25">
        <v>-248.3</v>
      </c>
      <c r="U17" s="50"/>
      <c r="V17" s="100">
        <f t="shared" si="1"/>
        <v>1191</v>
      </c>
      <c r="W17">
        <f t="shared" si="2"/>
        <v>0</v>
      </c>
      <c r="X17">
        <f t="shared" si="3"/>
        <v>0</v>
      </c>
    </row>
    <row r="18" spans="1:24" ht="18.75" customHeight="1" x14ac:dyDescent="0.6">
      <c r="A18" s="31">
        <v>16600</v>
      </c>
      <c r="B18" s="35">
        <v>9.9999999999965894E-2</v>
      </c>
      <c r="C18" s="36">
        <v>-368.90000000000003</v>
      </c>
      <c r="D18" s="36">
        <v>-369</v>
      </c>
      <c r="E18" s="2"/>
      <c r="F18" s="2"/>
      <c r="G18" s="2"/>
      <c r="H18" s="2"/>
      <c r="I18" s="2"/>
      <c r="J18" s="109">
        <v>402</v>
      </c>
      <c r="K18" s="110">
        <v>4091</v>
      </c>
      <c r="L18" s="2"/>
      <c r="M18" s="2"/>
      <c r="N18" s="31">
        <v>13100</v>
      </c>
      <c r="O18" s="35">
        <v>-5.7999999999999545</v>
      </c>
      <c r="P18" s="36">
        <v>-561.9</v>
      </c>
      <c r="Q18" s="37">
        <v>-556.1</v>
      </c>
      <c r="R18" s="2">
        <f t="shared" si="0"/>
        <v>-402</v>
      </c>
      <c r="S18" s="2"/>
      <c r="T18" s="25">
        <v>-556.1</v>
      </c>
      <c r="U18" s="50"/>
      <c r="V18" s="100">
        <f t="shared" si="1"/>
        <v>3689</v>
      </c>
      <c r="W18">
        <f t="shared" si="2"/>
        <v>0</v>
      </c>
      <c r="X18">
        <f t="shared" si="3"/>
        <v>0</v>
      </c>
    </row>
    <row r="19" spans="1:24" ht="18.75" customHeight="1" x14ac:dyDescent="0.35">
      <c r="A19" s="31">
        <v>16550</v>
      </c>
      <c r="B19" s="35">
        <v>0.10000000000000142</v>
      </c>
      <c r="C19" s="36">
        <v>-63.5</v>
      </c>
      <c r="D19" s="36">
        <v>-63.6</v>
      </c>
      <c r="E19" s="2"/>
      <c r="F19" s="2"/>
      <c r="G19" s="2"/>
      <c r="H19" s="2"/>
      <c r="I19" s="2"/>
      <c r="J19" s="109">
        <v>44</v>
      </c>
      <c r="K19" s="110">
        <v>679</v>
      </c>
      <c r="L19" s="2"/>
      <c r="M19" s="2"/>
      <c r="N19" s="31">
        <v>13050</v>
      </c>
      <c r="O19" s="35">
        <v>-4</v>
      </c>
      <c r="P19" s="36">
        <v>-266.40000000000003</v>
      </c>
      <c r="Q19" s="37">
        <v>-262.40000000000003</v>
      </c>
      <c r="R19" s="2">
        <f t="shared" si="0"/>
        <v>-44</v>
      </c>
      <c r="S19" s="2"/>
      <c r="T19" s="25">
        <v>-262.40000000000003</v>
      </c>
      <c r="V19" s="100">
        <f t="shared" si="1"/>
        <v>635</v>
      </c>
      <c r="W19">
        <f t="shared" si="2"/>
        <v>0</v>
      </c>
      <c r="X19">
        <f t="shared" si="3"/>
        <v>0</v>
      </c>
    </row>
    <row r="20" spans="1:24" ht="18.75" customHeight="1" x14ac:dyDescent="0.35">
      <c r="A20" s="31">
        <v>16500</v>
      </c>
      <c r="B20" s="35">
        <v>-11.399999999999977</v>
      </c>
      <c r="C20" s="36">
        <v>-659.7</v>
      </c>
      <c r="D20" s="36">
        <v>-648.30000000000007</v>
      </c>
      <c r="E20" s="2"/>
      <c r="F20" s="2"/>
      <c r="G20" s="2"/>
      <c r="H20" s="2"/>
      <c r="I20" s="2"/>
      <c r="J20" s="109">
        <v>3067</v>
      </c>
      <c r="K20" s="110">
        <v>9664</v>
      </c>
      <c r="L20" s="2"/>
      <c r="M20" s="2"/>
      <c r="N20" s="31">
        <v>13000</v>
      </c>
      <c r="O20" s="35">
        <v>-158.70000000000027</v>
      </c>
      <c r="P20" s="36">
        <v>-3612.6000000000004</v>
      </c>
      <c r="Q20" s="37">
        <v>-3453.9</v>
      </c>
      <c r="R20" s="2">
        <f t="shared" si="0"/>
        <v>-3067</v>
      </c>
      <c r="S20" s="2"/>
      <c r="T20" s="25">
        <v>-3453.9</v>
      </c>
      <c r="V20" s="100">
        <f t="shared" si="1"/>
        <v>6597</v>
      </c>
      <c r="W20">
        <f t="shared" si="2"/>
        <v>0</v>
      </c>
      <c r="X20">
        <f t="shared" si="3"/>
        <v>0</v>
      </c>
    </row>
    <row r="21" spans="1:24" ht="18.75" customHeight="1" x14ac:dyDescent="0.35">
      <c r="A21" s="31">
        <v>16450</v>
      </c>
      <c r="B21" s="35">
        <v>-0.70000000000000284</v>
      </c>
      <c r="C21" s="36">
        <v>-66.2</v>
      </c>
      <c r="D21" s="36">
        <v>-65.5</v>
      </c>
      <c r="E21" s="2"/>
      <c r="F21" s="2"/>
      <c r="G21" s="2"/>
      <c r="H21" s="2"/>
      <c r="I21" s="2"/>
      <c r="J21" s="109">
        <v>198</v>
      </c>
      <c r="K21" s="110">
        <v>860</v>
      </c>
      <c r="L21" s="2"/>
      <c r="M21" s="2"/>
      <c r="N21" s="31">
        <v>12950</v>
      </c>
      <c r="O21" s="35">
        <v>9.9999999999909051E-2</v>
      </c>
      <c r="P21" s="36">
        <v>-3042.9</v>
      </c>
      <c r="Q21" s="37">
        <v>-3043</v>
      </c>
      <c r="R21" s="2">
        <f t="shared" si="0"/>
        <v>-198</v>
      </c>
      <c r="S21" s="2"/>
      <c r="T21" s="25">
        <v>-3043</v>
      </c>
      <c r="V21" s="100">
        <f t="shared" si="1"/>
        <v>662</v>
      </c>
      <c r="W21">
        <f t="shared" si="2"/>
        <v>0</v>
      </c>
      <c r="X21">
        <f t="shared" si="3"/>
        <v>0</v>
      </c>
    </row>
    <row r="22" spans="1:24" ht="18.75" customHeight="1" x14ac:dyDescent="0.35">
      <c r="A22" s="31">
        <v>16400</v>
      </c>
      <c r="B22" s="35">
        <v>1.5</v>
      </c>
      <c r="C22" s="36">
        <v>-246.5</v>
      </c>
      <c r="D22" s="36">
        <v>-248</v>
      </c>
      <c r="E22" s="2"/>
      <c r="F22" s="2"/>
      <c r="G22" s="2"/>
      <c r="H22" s="2"/>
      <c r="I22" s="2"/>
      <c r="J22" s="109">
        <v>845</v>
      </c>
      <c r="K22" s="110">
        <v>3310</v>
      </c>
      <c r="L22" s="2"/>
      <c r="M22" s="2"/>
      <c r="N22" s="31">
        <v>12900</v>
      </c>
      <c r="O22" s="35">
        <v>-74.5</v>
      </c>
      <c r="P22" s="36">
        <v>-1530.1000000000001</v>
      </c>
      <c r="Q22" s="37">
        <v>-1455.6000000000001</v>
      </c>
      <c r="R22" s="2">
        <f t="shared" si="0"/>
        <v>-845</v>
      </c>
      <c r="S22" s="2"/>
      <c r="T22" s="25">
        <v>-1455.6000000000001</v>
      </c>
      <c r="V22" s="100">
        <f t="shared" si="1"/>
        <v>2465</v>
      </c>
      <c r="W22">
        <f t="shared" si="2"/>
        <v>0</v>
      </c>
      <c r="X22">
        <f t="shared" si="3"/>
        <v>0</v>
      </c>
    </row>
    <row r="23" spans="1:24" ht="18.75" customHeight="1" x14ac:dyDescent="0.35">
      <c r="A23" s="31">
        <v>16350</v>
      </c>
      <c r="B23" s="35">
        <v>0.70000000000000284</v>
      </c>
      <c r="C23" s="36">
        <v>-96.600000000000009</v>
      </c>
      <c r="D23" s="36">
        <v>-97.300000000000011</v>
      </c>
      <c r="E23" s="2"/>
      <c r="F23" s="2"/>
      <c r="G23" s="2"/>
      <c r="H23" s="2"/>
      <c r="I23" s="2"/>
      <c r="J23" s="109">
        <v>89</v>
      </c>
      <c r="K23" s="110">
        <v>1055</v>
      </c>
      <c r="L23" s="2"/>
      <c r="M23" s="2"/>
      <c r="N23" s="31">
        <v>12850</v>
      </c>
      <c r="O23" s="35">
        <v>-8.6999999999999886</v>
      </c>
      <c r="P23" s="36">
        <v>-465.90000000000003</v>
      </c>
      <c r="Q23" s="37">
        <v>-457.20000000000005</v>
      </c>
      <c r="R23" s="2">
        <f t="shared" si="0"/>
        <v>-89</v>
      </c>
      <c r="S23" s="2"/>
      <c r="T23" s="25">
        <v>-457.20000000000005</v>
      </c>
      <c r="V23" s="100">
        <f t="shared" si="1"/>
        <v>966</v>
      </c>
      <c r="W23">
        <f t="shared" si="2"/>
        <v>0</v>
      </c>
      <c r="X23">
        <f t="shared" si="3"/>
        <v>0</v>
      </c>
    </row>
    <row r="24" spans="1:24" ht="18.75" customHeight="1" x14ac:dyDescent="0.35">
      <c r="A24" s="31">
        <v>16300</v>
      </c>
      <c r="B24" s="35">
        <v>-51.5</v>
      </c>
      <c r="C24" s="36">
        <v>-420.20000000000005</v>
      </c>
      <c r="D24" s="36">
        <v>-368.70000000000005</v>
      </c>
      <c r="E24" s="2"/>
      <c r="F24" s="2"/>
      <c r="G24" s="2"/>
      <c r="H24" s="2"/>
      <c r="I24" s="2"/>
      <c r="J24" s="109">
        <v>3504</v>
      </c>
      <c r="K24" s="110">
        <v>7706</v>
      </c>
      <c r="L24" s="2"/>
      <c r="M24" s="2"/>
      <c r="N24" s="31">
        <v>12800</v>
      </c>
      <c r="O24" s="35">
        <v>-227.70000000000027</v>
      </c>
      <c r="P24" s="36">
        <v>-2377.8000000000002</v>
      </c>
      <c r="Q24" s="37">
        <v>-2150.1</v>
      </c>
      <c r="R24" s="2">
        <f t="shared" si="0"/>
        <v>-3504</v>
      </c>
      <c r="S24" s="2"/>
      <c r="T24" s="25">
        <v>-2150.1</v>
      </c>
      <c r="V24" s="100">
        <f t="shared" si="1"/>
        <v>4202</v>
      </c>
      <c r="W24">
        <f t="shared" si="2"/>
        <v>0</v>
      </c>
      <c r="X24">
        <f t="shared" si="3"/>
        <v>0</v>
      </c>
    </row>
    <row r="25" spans="1:24" ht="18.75" customHeight="1" x14ac:dyDescent="0.35">
      <c r="A25" s="31">
        <v>16250</v>
      </c>
      <c r="B25" s="35">
        <v>1.1999999999999886</v>
      </c>
      <c r="C25" s="36">
        <v>69.3</v>
      </c>
      <c r="D25" s="36">
        <v>68.100000000000009</v>
      </c>
      <c r="E25" s="2"/>
      <c r="F25" s="2"/>
      <c r="G25" s="2"/>
      <c r="H25" s="2"/>
      <c r="I25" s="2"/>
      <c r="J25" s="109">
        <v>1920</v>
      </c>
      <c r="K25" s="110">
        <v>1227</v>
      </c>
      <c r="L25" s="2"/>
      <c r="M25" s="2"/>
      <c r="N25" s="31">
        <v>12750</v>
      </c>
      <c r="O25" s="35">
        <v>236.10000000000014</v>
      </c>
      <c r="P25" s="36">
        <v>-1040.7</v>
      </c>
      <c r="Q25" s="37">
        <v>-1276.8000000000002</v>
      </c>
      <c r="R25" s="2">
        <f t="shared" si="0"/>
        <v>-1920</v>
      </c>
      <c r="S25" s="2"/>
      <c r="T25" s="25">
        <v>-1276.8000000000002</v>
      </c>
      <c r="V25" s="100">
        <f t="shared" si="1"/>
        <v>693</v>
      </c>
      <c r="W25">
        <f t="shared" si="2"/>
        <v>0</v>
      </c>
      <c r="X25">
        <f t="shared" si="3"/>
        <v>0</v>
      </c>
    </row>
    <row r="26" spans="1:24" ht="18.75" customHeight="1" x14ac:dyDescent="0.35">
      <c r="A26" s="31">
        <v>16200</v>
      </c>
      <c r="B26" s="35">
        <v>-7.1999999999999886</v>
      </c>
      <c r="C26" s="36">
        <v>-144.5</v>
      </c>
      <c r="D26" s="36">
        <v>-137.30000000000001</v>
      </c>
      <c r="E26" s="2"/>
      <c r="F26" s="2"/>
      <c r="G26" s="2"/>
      <c r="H26" s="2"/>
      <c r="I26" s="2"/>
      <c r="J26" s="109">
        <v>3184</v>
      </c>
      <c r="K26" s="110">
        <v>4629</v>
      </c>
      <c r="L26" s="2"/>
      <c r="M26" s="2"/>
      <c r="N26" s="31">
        <v>12700</v>
      </c>
      <c r="O26" s="35">
        <v>45.200000000000045</v>
      </c>
      <c r="P26" s="36">
        <v>-1394.5</v>
      </c>
      <c r="Q26" s="37">
        <v>-1439.7</v>
      </c>
      <c r="R26" s="2">
        <f t="shared" si="0"/>
        <v>-3184</v>
      </c>
      <c r="S26" s="2"/>
      <c r="T26" s="25">
        <v>-1439.7</v>
      </c>
      <c r="V26" s="100">
        <f t="shared" si="1"/>
        <v>1445</v>
      </c>
      <c r="W26">
        <f t="shared" si="2"/>
        <v>0</v>
      </c>
      <c r="X26">
        <f t="shared" si="3"/>
        <v>0</v>
      </c>
    </row>
    <row r="27" spans="1:24" ht="18.75" customHeight="1" x14ac:dyDescent="0.35">
      <c r="A27" s="31">
        <v>16150</v>
      </c>
      <c r="B27" s="35">
        <v>-7</v>
      </c>
      <c r="C27" s="36">
        <v>-2.7</v>
      </c>
      <c r="D27" s="36">
        <v>4.3</v>
      </c>
      <c r="E27" s="2"/>
      <c r="F27" s="2"/>
      <c r="G27" s="2"/>
      <c r="H27" s="2"/>
      <c r="I27" s="2"/>
      <c r="J27" s="109">
        <v>579</v>
      </c>
      <c r="K27" s="110">
        <v>606</v>
      </c>
      <c r="L27" s="2"/>
      <c r="M27" s="2"/>
      <c r="N27" s="31">
        <v>12650</v>
      </c>
      <c r="O27" s="35">
        <v>61.300000000000068</v>
      </c>
      <c r="P27" s="36">
        <v>-844.6</v>
      </c>
      <c r="Q27" s="37">
        <v>-905.90000000000009</v>
      </c>
      <c r="R27" s="2">
        <f t="shared" si="0"/>
        <v>-579</v>
      </c>
      <c r="S27" s="2"/>
      <c r="T27" s="25">
        <v>-905.90000000000009</v>
      </c>
      <c r="V27" s="100">
        <f t="shared" si="1"/>
        <v>27</v>
      </c>
      <c r="W27">
        <f t="shared" si="2"/>
        <v>0</v>
      </c>
      <c r="X27">
        <f t="shared" si="3"/>
        <v>0</v>
      </c>
    </row>
    <row r="28" spans="1:24" ht="18.75" customHeight="1" x14ac:dyDescent="0.35">
      <c r="A28" s="31">
        <v>16100</v>
      </c>
      <c r="B28" s="35">
        <v>-2.0999999999999943</v>
      </c>
      <c r="C28" s="36">
        <v>-41.5</v>
      </c>
      <c r="D28" s="36">
        <v>-39.400000000000006</v>
      </c>
      <c r="E28" s="2"/>
      <c r="F28" s="2"/>
      <c r="G28" s="2"/>
      <c r="H28" s="2"/>
      <c r="I28" s="2"/>
      <c r="J28" s="109">
        <v>1643</v>
      </c>
      <c r="K28" s="110">
        <v>2058</v>
      </c>
      <c r="L28" s="2"/>
      <c r="M28" s="2"/>
      <c r="N28" s="31">
        <v>12600</v>
      </c>
      <c r="O28" s="35">
        <v>52.399999999999864</v>
      </c>
      <c r="P28" s="36">
        <v>-1644.3000000000002</v>
      </c>
      <c r="Q28" s="37">
        <v>-1696.7</v>
      </c>
      <c r="R28" s="2">
        <f t="shared" si="0"/>
        <v>-1643</v>
      </c>
      <c r="S28" s="2"/>
      <c r="T28" s="25">
        <v>-1696.7</v>
      </c>
      <c r="V28" s="100">
        <f t="shared" si="1"/>
        <v>415</v>
      </c>
      <c r="W28">
        <f t="shared" si="2"/>
        <v>0</v>
      </c>
      <c r="X28">
        <f t="shared" si="3"/>
        <v>0</v>
      </c>
    </row>
    <row r="29" spans="1:24" ht="18.75" customHeight="1" x14ac:dyDescent="0.35">
      <c r="A29" s="31">
        <v>16050</v>
      </c>
      <c r="B29" s="35">
        <v>-2.0999999999999996</v>
      </c>
      <c r="C29" s="36">
        <v>-6.9</v>
      </c>
      <c r="D29" s="36">
        <v>-4.8000000000000007</v>
      </c>
      <c r="E29" s="2"/>
      <c r="F29" s="2"/>
      <c r="G29" s="2"/>
      <c r="H29" s="2"/>
      <c r="I29" s="2"/>
      <c r="J29" s="109">
        <v>492</v>
      </c>
      <c r="K29" s="110">
        <v>561</v>
      </c>
      <c r="L29" s="2"/>
      <c r="M29" s="2"/>
      <c r="N29" s="31">
        <v>12550</v>
      </c>
      <c r="O29" s="35">
        <v>-0.89999999999997726</v>
      </c>
      <c r="P29" s="36">
        <v>-304.7</v>
      </c>
      <c r="Q29" s="37">
        <v>-303.8</v>
      </c>
      <c r="R29" s="2">
        <f t="shared" si="0"/>
        <v>-492</v>
      </c>
      <c r="S29" s="2"/>
      <c r="T29" s="25">
        <v>-303.8</v>
      </c>
      <c r="V29" s="100">
        <f t="shared" si="1"/>
        <v>69</v>
      </c>
      <c r="W29">
        <f t="shared" si="2"/>
        <v>0</v>
      </c>
      <c r="X29">
        <f t="shared" si="3"/>
        <v>0</v>
      </c>
    </row>
    <row r="30" spans="1:24" ht="18.75" customHeight="1" x14ac:dyDescent="0.35">
      <c r="A30" s="31">
        <v>16000</v>
      </c>
      <c r="B30" s="35">
        <v>3.8999999999999915</v>
      </c>
      <c r="C30" s="36">
        <v>126.7</v>
      </c>
      <c r="D30" s="36">
        <v>122.80000000000001</v>
      </c>
      <c r="E30" s="2"/>
      <c r="F30" s="2"/>
      <c r="G30" s="2"/>
      <c r="H30" s="2"/>
      <c r="I30" s="2"/>
      <c r="J30" s="109">
        <v>16403</v>
      </c>
      <c r="K30" s="110">
        <v>15136</v>
      </c>
      <c r="L30" s="2"/>
      <c r="M30" s="2"/>
      <c r="N30" s="31">
        <v>12500</v>
      </c>
      <c r="O30" s="35">
        <v>242.70000000000005</v>
      </c>
      <c r="P30" s="36">
        <v>-1261.5</v>
      </c>
      <c r="Q30" s="37">
        <v>-1504.2</v>
      </c>
      <c r="R30" s="2">
        <f t="shared" si="0"/>
        <v>-16403</v>
      </c>
      <c r="S30" s="2"/>
      <c r="T30" s="25">
        <v>-1504.2</v>
      </c>
      <c r="V30" s="100">
        <f t="shared" si="1"/>
        <v>1267</v>
      </c>
      <c r="W30">
        <f t="shared" si="2"/>
        <v>0</v>
      </c>
      <c r="X30">
        <f t="shared" si="3"/>
        <v>1</v>
      </c>
    </row>
    <row r="31" spans="1:24" ht="18.75" customHeight="1" x14ac:dyDescent="0.35">
      <c r="A31" s="31">
        <v>15950</v>
      </c>
      <c r="B31" s="35">
        <v>-0.69999999999999574</v>
      </c>
      <c r="C31" s="36">
        <v>33.200000000000003</v>
      </c>
      <c r="D31" s="36">
        <v>33.9</v>
      </c>
      <c r="E31" s="2"/>
      <c r="F31" s="2"/>
      <c r="G31" s="2"/>
      <c r="H31" s="2"/>
      <c r="I31" s="2"/>
      <c r="J31" s="109">
        <v>607</v>
      </c>
      <c r="K31" s="110">
        <v>275</v>
      </c>
      <c r="L31" s="2"/>
      <c r="M31" s="2"/>
      <c r="N31" s="31">
        <v>12450</v>
      </c>
      <c r="O31" s="35">
        <v>12.5</v>
      </c>
      <c r="P31" s="36">
        <v>-91.600000000000009</v>
      </c>
      <c r="Q31" s="37">
        <v>-104.10000000000001</v>
      </c>
      <c r="R31" s="2">
        <f t="shared" si="0"/>
        <v>-607</v>
      </c>
      <c r="S31" s="2"/>
      <c r="T31" s="25">
        <v>-104.10000000000001</v>
      </c>
      <c r="V31" s="100">
        <f t="shared" si="1"/>
        <v>332</v>
      </c>
      <c r="W31">
        <f t="shared" si="2"/>
        <v>0</v>
      </c>
      <c r="X31">
        <f t="shared" si="3"/>
        <v>0</v>
      </c>
    </row>
    <row r="32" spans="1:24" ht="18.75" customHeight="1" x14ac:dyDescent="0.35">
      <c r="A32" s="31">
        <v>15900</v>
      </c>
      <c r="B32" s="35">
        <v>1.8000000000000114</v>
      </c>
      <c r="C32" s="36">
        <v>330.90000000000003</v>
      </c>
      <c r="D32" s="36">
        <v>329.1</v>
      </c>
      <c r="E32" s="2"/>
      <c r="F32" s="2"/>
      <c r="G32" s="2"/>
      <c r="H32" s="2"/>
      <c r="I32" s="2"/>
      <c r="J32" s="109">
        <v>11923</v>
      </c>
      <c r="K32" s="110">
        <v>8614</v>
      </c>
      <c r="L32" s="2"/>
      <c r="M32" s="2"/>
      <c r="N32" s="31">
        <v>12400</v>
      </c>
      <c r="O32" s="35">
        <v>-19.799999999999997</v>
      </c>
      <c r="P32" s="36">
        <v>-111.2</v>
      </c>
      <c r="Q32" s="37">
        <v>-91.4</v>
      </c>
      <c r="R32" s="2">
        <f t="shared" si="0"/>
        <v>-11923</v>
      </c>
      <c r="S32" s="2"/>
      <c r="T32" s="25">
        <v>-91.4</v>
      </c>
      <c r="V32" s="100">
        <f t="shared" si="1"/>
        <v>3309</v>
      </c>
      <c r="W32">
        <f t="shared" si="2"/>
        <v>0</v>
      </c>
      <c r="X32">
        <f t="shared" si="3"/>
        <v>0</v>
      </c>
    </row>
    <row r="33" spans="1:24" ht="18.75" customHeight="1" x14ac:dyDescent="0.35">
      <c r="A33" s="31">
        <v>15850</v>
      </c>
      <c r="B33" s="35">
        <v>-9.1000000000000014</v>
      </c>
      <c r="C33" s="36">
        <v>12.3</v>
      </c>
      <c r="D33" s="36">
        <v>21.400000000000002</v>
      </c>
      <c r="E33" s="2"/>
      <c r="F33" s="2"/>
      <c r="G33" s="2"/>
      <c r="H33" s="2"/>
      <c r="I33" s="2"/>
      <c r="J33" s="109">
        <v>552</v>
      </c>
      <c r="K33" s="110">
        <v>429</v>
      </c>
      <c r="L33" s="2"/>
      <c r="M33" s="2"/>
      <c r="N33" s="31">
        <v>12350</v>
      </c>
      <c r="O33" s="35">
        <v>79.800000000000011</v>
      </c>
      <c r="P33" s="36">
        <v>141.4</v>
      </c>
      <c r="Q33" s="37">
        <v>61.6</v>
      </c>
      <c r="R33" s="2">
        <f t="shared" si="0"/>
        <v>-552</v>
      </c>
      <c r="S33" s="2"/>
      <c r="T33" s="25">
        <v>61.6</v>
      </c>
      <c r="V33" s="100">
        <f t="shared" si="1"/>
        <v>123</v>
      </c>
      <c r="W33">
        <f t="shared" si="2"/>
        <v>0</v>
      </c>
      <c r="X33">
        <f t="shared" si="3"/>
        <v>0</v>
      </c>
    </row>
    <row r="34" spans="1:24" ht="18.75" customHeight="1" x14ac:dyDescent="0.35">
      <c r="A34" s="31">
        <v>15800</v>
      </c>
      <c r="B34" s="35">
        <v>-18.199999999999989</v>
      </c>
      <c r="C34" s="36">
        <v>463.40000000000003</v>
      </c>
      <c r="D34" s="36">
        <v>481.6</v>
      </c>
      <c r="E34" s="2"/>
      <c r="F34" s="2"/>
      <c r="G34" s="2"/>
      <c r="H34" s="2"/>
      <c r="I34" s="2"/>
      <c r="J34" s="109">
        <v>8159</v>
      </c>
      <c r="K34" s="110">
        <v>3525</v>
      </c>
      <c r="L34" s="2"/>
      <c r="M34" s="2"/>
      <c r="N34" s="31">
        <v>12300</v>
      </c>
      <c r="O34" s="35">
        <v>19.899999999999977</v>
      </c>
      <c r="P34" s="36">
        <v>424.1</v>
      </c>
      <c r="Q34" s="37">
        <v>404.20000000000005</v>
      </c>
      <c r="R34" s="2">
        <f t="shared" si="0"/>
        <v>-8159</v>
      </c>
      <c r="S34" s="2"/>
      <c r="T34" s="25">
        <v>404.20000000000005</v>
      </c>
      <c r="V34" s="100">
        <f t="shared" si="1"/>
        <v>4634</v>
      </c>
      <c r="W34">
        <f t="shared" si="2"/>
        <v>0</v>
      </c>
      <c r="X34">
        <f t="shared" si="3"/>
        <v>0</v>
      </c>
    </row>
    <row r="35" spans="1:24" ht="18.75" customHeight="1" x14ac:dyDescent="0.35">
      <c r="A35" s="31">
        <v>15750</v>
      </c>
      <c r="B35" s="35">
        <v>0.29999999999999716</v>
      </c>
      <c r="C35" s="36">
        <v>85.7</v>
      </c>
      <c r="D35" s="36">
        <v>85.4</v>
      </c>
      <c r="E35" s="2"/>
      <c r="F35" s="2"/>
      <c r="G35" s="2"/>
      <c r="H35" s="2"/>
      <c r="I35" s="2"/>
      <c r="J35" s="109">
        <v>1247</v>
      </c>
      <c r="K35" s="110">
        <v>390</v>
      </c>
      <c r="L35" s="2"/>
      <c r="M35" s="2"/>
      <c r="N35" s="31">
        <v>12250</v>
      </c>
      <c r="O35" s="35">
        <v>83.800000000000011</v>
      </c>
      <c r="P35" s="36">
        <v>229.3</v>
      </c>
      <c r="Q35" s="37">
        <v>145.5</v>
      </c>
      <c r="R35" s="2">
        <f t="shared" si="0"/>
        <v>-1247</v>
      </c>
      <c r="S35" s="2"/>
      <c r="T35" s="25">
        <v>145.5</v>
      </c>
      <c r="V35" s="100">
        <f t="shared" si="1"/>
        <v>857</v>
      </c>
      <c r="W35">
        <f t="shared" si="2"/>
        <v>0</v>
      </c>
      <c r="X35">
        <f t="shared" si="3"/>
        <v>0</v>
      </c>
    </row>
    <row r="36" spans="1:24" ht="18.75" customHeight="1" x14ac:dyDescent="0.35">
      <c r="A36" s="31">
        <v>15700</v>
      </c>
      <c r="B36" s="35">
        <v>10.700000000000003</v>
      </c>
      <c r="C36" s="36">
        <v>89.600000000000009</v>
      </c>
      <c r="D36" s="36">
        <v>78.900000000000006</v>
      </c>
      <c r="E36" s="2"/>
      <c r="F36" s="2"/>
      <c r="G36" s="2"/>
      <c r="H36" s="2"/>
      <c r="I36" s="2"/>
      <c r="J36" s="109">
        <v>4644</v>
      </c>
      <c r="K36" s="110">
        <v>3748</v>
      </c>
      <c r="L36" s="2"/>
      <c r="M36" s="2"/>
      <c r="N36" s="31">
        <v>12200</v>
      </c>
      <c r="O36" s="35">
        <v>11.300000000000011</v>
      </c>
      <c r="P36" s="36">
        <v>490.8</v>
      </c>
      <c r="Q36" s="37">
        <v>479.5</v>
      </c>
      <c r="R36" s="2">
        <f t="shared" si="0"/>
        <v>-4644</v>
      </c>
      <c r="S36" s="2"/>
      <c r="T36" s="25">
        <v>479.5</v>
      </c>
      <c r="V36" s="100">
        <f t="shared" si="1"/>
        <v>896</v>
      </c>
      <c r="W36">
        <f t="shared" si="2"/>
        <v>0</v>
      </c>
      <c r="X36">
        <f t="shared" si="3"/>
        <v>0</v>
      </c>
    </row>
    <row r="37" spans="1:24" ht="18.75" customHeight="1" x14ac:dyDescent="0.35">
      <c r="A37" s="31">
        <v>15650</v>
      </c>
      <c r="B37" s="35">
        <v>99.699999999999989</v>
      </c>
      <c r="C37" s="36">
        <v>318</v>
      </c>
      <c r="D37" s="36">
        <v>218.3</v>
      </c>
      <c r="E37" s="2"/>
      <c r="F37" s="2"/>
      <c r="G37" s="2"/>
      <c r="H37" s="2"/>
      <c r="I37" s="2"/>
      <c r="J37" s="109">
        <v>3378</v>
      </c>
      <c r="K37" s="110">
        <v>198</v>
      </c>
      <c r="L37" s="2"/>
      <c r="M37" s="2"/>
      <c r="N37" s="31">
        <v>12150</v>
      </c>
      <c r="O37" s="35">
        <v>4</v>
      </c>
      <c r="P37" s="36">
        <v>221.5</v>
      </c>
      <c r="Q37" s="37">
        <v>217.5</v>
      </c>
      <c r="R37" s="2">
        <f t="shared" si="0"/>
        <v>-3378</v>
      </c>
      <c r="S37" s="2"/>
      <c r="T37" s="25">
        <v>217.5</v>
      </c>
      <c r="V37" s="100">
        <f t="shared" si="1"/>
        <v>3180</v>
      </c>
      <c r="W37">
        <f t="shared" si="2"/>
        <v>0</v>
      </c>
      <c r="X37">
        <f t="shared" si="3"/>
        <v>0</v>
      </c>
    </row>
    <row r="38" spans="1:24" ht="18.75" customHeight="1" x14ac:dyDescent="0.35">
      <c r="A38" s="31">
        <v>15600</v>
      </c>
      <c r="B38" s="35">
        <v>-15.400000000000091</v>
      </c>
      <c r="C38" s="36">
        <v>624</v>
      </c>
      <c r="D38" s="36">
        <v>639.40000000000009</v>
      </c>
      <c r="E38" s="2"/>
      <c r="F38" s="2"/>
      <c r="G38" s="2"/>
      <c r="H38" s="2"/>
      <c r="I38" s="2"/>
      <c r="J38" s="109">
        <v>9388</v>
      </c>
      <c r="K38" s="110">
        <v>3148</v>
      </c>
      <c r="L38" s="2"/>
      <c r="M38" s="2"/>
      <c r="N38" s="31">
        <v>12100</v>
      </c>
      <c r="O38" s="35">
        <v>-60.5</v>
      </c>
      <c r="P38" s="36">
        <v>222.10000000000002</v>
      </c>
      <c r="Q38" s="37">
        <v>282.60000000000002</v>
      </c>
      <c r="R38" s="2">
        <f t="shared" si="0"/>
        <v>-9388</v>
      </c>
      <c r="S38" s="2"/>
      <c r="T38" s="25">
        <v>282.60000000000002</v>
      </c>
      <c r="V38" s="100">
        <f t="shared" si="1"/>
        <v>6240</v>
      </c>
      <c r="W38">
        <f t="shared" si="2"/>
        <v>0</v>
      </c>
      <c r="X38">
        <f t="shared" si="3"/>
        <v>0</v>
      </c>
    </row>
    <row r="39" spans="1:24" ht="18.75" customHeight="1" x14ac:dyDescent="0.35">
      <c r="A39" s="31">
        <v>15550</v>
      </c>
      <c r="B39" s="35">
        <v>0</v>
      </c>
      <c r="C39" s="36">
        <v>109.2</v>
      </c>
      <c r="D39" s="36">
        <v>109.2</v>
      </c>
      <c r="E39" s="2"/>
      <c r="F39" s="2"/>
      <c r="G39" s="2"/>
      <c r="H39" s="2"/>
      <c r="I39" s="2"/>
      <c r="J39" s="109">
        <v>1269</v>
      </c>
      <c r="K39" s="110">
        <v>177</v>
      </c>
      <c r="L39" s="2"/>
      <c r="M39" s="2"/>
      <c r="N39" s="31">
        <v>12050</v>
      </c>
      <c r="O39" s="35">
        <v>-15.100000000000023</v>
      </c>
      <c r="P39" s="36">
        <v>411.6</v>
      </c>
      <c r="Q39" s="37">
        <v>426.70000000000005</v>
      </c>
      <c r="R39" s="2">
        <f t="shared" si="0"/>
        <v>-1269</v>
      </c>
      <c r="S39" s="2"/>
      <c r="T39" s="25">
        <v>426.70000000000005</v>
      </c>
      <c r="V39" s="100">
        <f t="shared" si="1"/>
        <v>1092</v>
      </c>
      <c r="W39">
        <f t="shared" si="2"/>
        <v>0</v>
      </c>
      <c r="X39">
        <f t="shared" si="3"/>
        <v>0</v>
      </c>
    </row>
    <row r="40" spans="1:24" ht="18.75" customHeight="1" x14ac:dyDescent="0.35">
      <c r="A40" s="31">
        <v>15500</v>
      </c>
      <c r="B40" s="35">
        <v>-124.9</v>
      </c>
      <c r="C40" s="36">
        <v>59.800000000000004</v>
      </c>
      <c r="D40" s="36">
        <v>184.70000000000002</v>
      </c>
      <c r="E40" s="2"/>
      <c r="F40" s="2"/>
      <c r="G40" s="2"/>
      <c r="H40" s="2"/>
      <c r="I40" s="2"/>
      <c r="J40" s="109">
        <v>7672</v>
      </c>
      <c r="K40" s="110">
        <v>7074</v>
      </c>
      <c r="L40" s="2" t="s">
        <v>145</v>
      </c>
      <c r="M40" s="2" t="s">
        <v>146</v>
      </c>
      <c r="N40" s="31">
        <v>12000</v>
      </c>
      <c r="O40" s="35">
        <v>28.5</v>
      </c>
      <c r="P40" s="36">
        <v>1522</v>
      </c>
      <c r="Q40" s="37">
        <v>1493.5</v>
      </c>
      <c r="R40" s="2">
        <f t="shared" si="0"/>
        <v>-7672</v>
      </c>
      <c r="S40" s="2"/>
      <c r="T40" s="25">
        <v>1493.5</v>
      </c>
      <c r="V40" s="100">
        <f t="shared" si="1"/>
        <v>598</v>
      </c>
      <c r="W40">
        <f t="shared" si="2"/>
        <v>1</v>
      </c>
      <c r="X40">
        <f t="shared" si="3"/>
        <v>1</v>
      </c>
    </row>
    <row r="41" spans="1:24" ht="18.75" customHeight="1" x14ac:dyDescent="0.35">
      <c r="A41" s="31">
        <v>15450</v>
      </c>
      <c r="B41" s="35">
        <v>3.1999999999999886</v>
      </c>
      <c r="C41" s="36">
        <v>183.8</v>
      </c>
      <c r="D41" s="36">
        <v>180.60000000000002</v>
      </c>
      <c r="E41" s="2"/>
      <c r="F41" s="2"/>
      <c r="G41" s="2"/>
      <c r="H41" s="2"/>
      <c r="I41" s="2"/>
      <c r="J41" s="109">
        <v>1955</v>
      </c>
      <c r="K41" s="110">
        <v>117</v>
      </c>
      <c r="L41" s="2">
        <f ca="1">SUM(J10:INDIRECT("J"&amp;(Ueberhaenge!AB4-1)))</f>
        <v>57003</v>
      </c>
      <c r="M41" s="2">
        <f ca="1">SUM(K10:INDIRECT("K"&amp;(Ueberhaenge!AB4-1)))</f>
        <v>90743</v>
      </c>
      <c r="N41" s="31">
        <v>11950</v>
      </c>
      <c r="O41" s="35">
        <v>-31.100000000000023</v>
      </c>
      <c r="P41" s="36">
        <v>357.3</v>
      </c>
      <c r="Q41" s="37">
        <v>388.40000000000003</v>
      </c>
      <c r="R41" s="2">
        <f t="shared" si="0"/>
        <v>-1955</v>
      </c>
      <c r="S41" s="2"/>
      <c r="T41" s="25">
        <v>388.40000000000003</v>
      </c>
      <c r="V41" s="100">
        <f t="shared" si="1"/>
        <v>1838</v>
      </c>
      <c r="W41">
        <f t="shared" si="2"/>
        <v>0</v>
      </c>
      <c r="X41">
        <f t="shared" si="3"/>
        <v>0</v>
      </c>
    </row>
    <row r="42" spans="1:24" ht="18.75" customHeight="1" x14ac:dyDescent="0.35">
      <c r="A42" s="31">
        <v>15400</v>
      </c>
      <c r="B42" s="35">
        <v>-38.199999999999989</v>
      </c>
      <c r="C42" s="36">
        <v>217.10000000000002</v>
      </c>
      <c r="D42" s="36">
        <v>255.3</v>
      </c>
      <c r="E42" s="2"/>
      <c r="F42" s="2"/>
      <c r="G42" s="2"/>
      <c r="H42" s="2"/>
      <c r="I42" s="2"/>
      <c r="J42" s="109">
        <v>3691</v>
      </c>
      <c r="K42" s="110">
        <v>1520</v>
      </c>
      <c r="L42" s="2">
        <f ca="1">SUM(INDIRECT("J"&amp;(Ueberhaenge!AB4)):J50)</f>
        <v>85508</v>
      </c>
      <c r="M42" s="2">
        <f ca="1">SUM(INDIRECT("K"&amp;(Ueberhaenge!AB4)):K50)</f>
        <v>18298</v>
      </c>
      <c r="N42" s="31">
        <v>11900</v>
      </c>
      <c r="O42" s="35">
        <v>13.5</v>
      </c>
      <c r="P42" s="36">
        <v>704.5</v>
      </c>
      <c r="Q42" s="37">
        <v>691</v>
      </c>
      <c r="R42" s="2">
        <f t="shared" si="0"/>
        <v>-3691</v>
      </c>
      <c r="S42" s="2"/>
      <c r="T42" s="25">
        <v>691</v>
      </c>
      <c r="V42" s="100">
        <f t="shared" si="1"/>
        <v>2171</v>
      </c>
      <c r="W42">
        <f t="shared" si="2"/>
        <v>0</v>
      </c>
      <c r="X42">
        <f t="shared" si="3"/>
        <v>0</v>
      </c>
    </row>
    <row r="43" spans="1:24" ht="18.75" customHeight="1" x14ac:dyDescent="0.35">
      <c r="A43" s="31">
        <v>15350</v>
      </c>
      <c r="B43" s="35">
        <v>9.9999999999994316E-2</v>
      </c>
      <c r="C43" s="36">
        <v>107</v>
      </c>
      <c r="D43" s="36">
        <v>106.9</v>
      </c>
      <c r="E43" s="2"/>
      <c r="F43" s="2"/>
      <c r="G43" s="2"/>
      <c r="H43" s="2"/>
      <c r="I43" s="2"/>
      <c r="J43" s="109">
        <v>1175</v>
      </c>
      <c r="K43" s="110">
        <v>105</v>
      </c>
      <c r="L43" s="2"/>
      <c r="M43" s="2"/>
      <c r="N43" s="31">
        <v>11850</v>
      </c>
      <c r="O43" s="35">
        <v>13.400000000000006</v>
      </c>
      <c r="P43" s="36">
        <v>241.70000000000002</v>
      </c>
      <c r="Q43" s="37">
        <v>228.3</v>
      </c>
      <c r="R43" s="2">
        <f t="shared" si="0"/>
        <v>-1175</v>
      </c>
      <c r="S43" s="2"/>
      <c r="T43" s="25">
        <v>228.3</v>
      </c>
      <c r="V43" s="100">
        <f t="shared" si="1"/>
        <v>1070</v>
      </c>
      <c r="W43">
        <f t="shared" si="2"/>
        <v>0</v>
      </c>
      <c r="X43">
        <f t="shared" si="3"/>
        <v>0</v>
      </c>
    </row>
    <row r="44" spans="1:24" ht="18.75" customHeight="1" x14ac:dyDescent="0.35">
      <c r="A44" s="31">
        <v>15300</v>
      </c>
      <c r="B44" s="35">
        <v>-10.200000000000045</v>
      </c>
      <c r="C44" s="36">
        <v>558.9</v>
      </c>
      <c r="D44" s="36">
        <v>569.1</v>
      </c>
      <c r="E44" s="2"/>
      <c r="F44" s="2"/>
      <c r="G44" s="2"/>
      <c r="H44" s="2"/>
      <c r="I44" s="2"/>
      <c r="J44" s="109">
        <v>5908</v>
      </c>
      <c r="K44" s="110">
        <v>319</v>
      </c>
      <c r="L44" s="2"/>
      <c r="M44" s="2"/>
      <c r="N44" s="31">
        <v>11800</v>
      </c>
      <c r="O44" s="35">
        <v>-25.799999999999955</v>
      </c>
      <c r="P44" s="36">
        <v>1246.2</v>
      </c>
      <c r="Q44" s="37">
        <v>1272</v>
      </c>
      <c r="R44" s="2">
        <f t="shared" si="0"/>
        <v>-5908</v>
      </c>
      <c r="S44" s="2"/>
      <c r="T44" s="25">
        <v>1272</v>
      </c>
      <c r="V44" s="100">
        <f t="shared" si="1"/>
        <v>5589</v>
      </c>
      <c r="W44">
        <f t="shared" si="2"/>
        <v>0</v>
      </c>
      <c r="X44">
        <f t="shared" si="3"/>
        <v>0</v>
      </c>
    </row>
    <row r="45" spans="1:24" ht="18.75" customHeight="1" x14ac:dyDescent="0.35">
      <c r="A45" s="31">
        <v>15250</v>
      </c>
      <c r="B45" s="35">
        <v>0.20000000000000284</v>
      </c>
      <c r="C45" s="36">
        <v>88.7</v>
      </c>
      <c r="D45" s="36">
        <v>88.5</v>
      </c>
      <c r="E45" s="2"/>
      <c r="F45" s="2"/>
      <c r="G45" s="2"/>
      <c r="H45" s="2"/>
      <c r="I45" s="2"/>
      <c r="J45" s="109">
        <v>991</v>
      </c>
      <c r="K45" s="110">
        <v>104</v>
      </c>
      <c r="L45" s="2"/>
      <c r="M45" s="2"/>
      <c r="N45" s="31">
        <v>11750</v>
      </c>
      <c r="O45" s="35">
        <v>-0.5</v>
      </c>
      <c r="P45" s="36">
        <v>642.40000000000009</v>
      </c>
      <c r="Q45" s="37">
        <v>642.90000000000009</v>
      </c>
      <c r="R45" s="2">
        <f t="shared" si="0"/>
        <v>-991</v>
      </c>
      <c r="S45" s="2"/>
      <c r="T45" s="25">
        <v>642.90000000000009</v>
      </c>
      <c r="V45" s="100">
        <f t="shared" si="1"/>
        <v>887</v>
      </c>
      <c r="W45">
        <f t="shared" si="2"/>
        <v>0</v>
      </c>
      <c r="X45">
        <f t="shared" si="3"/>
        <v>0</v>
      </c>
    </row>
    <row r="46" spans="1:24" ht="18.75" customHeight="1" x14ac:dyDescent="0.35">
      <c r="A46" s="31">
        <v>15200</v>
      </c>
      <c r="B46" s="35">
        <v>8.2999999999999545</v>
      </c>
      <c r="C46" s="36">
        <v>737.6</v>
      </c>
      <c r="D46" s="36">
        <v>729.30000000000007</v>
      </c>
      <c r="E46" s="2"/>
      <c r="F46" s="2"/>
      <c r="G46" s="2"/>
      <c r="H46" s="2"/>
      <c r="I46" s="2"/>
      <c r="J46" s="109">
        <v>8163</v>
      </c>
      <c r="K46" s="110">
        <v>787</v>
      </c>
      <c r="L46" s="2"/>
      <c r="M46" s="2"/>
      <c r="N46" s="31">
        <v>11700</v>
      </c>
      <c r="O46" s="35">
        <v>18.900000000000091</v>
      </c>
      <c r="P46" s="36">
        <v>705.40000000000009</v>
      </c>
      <c r="Q46" s="37">
        <v>686.5</v>
      </c>
      <c r="R46" s="2">
        <f t="shared" si="0"/>
        <v>-8163</v>
      </c>
      <c r="S46" s="2"/>
      <c r="T46" s="25">
        <v>686.5</v>
      </c>
      <c r="V46" s="100">
        <f t="shared" si="1"/>
        <v>7376</v>
      </c>
      <c r="W46">
        <f t="shared" si="2"/>
        <v>0</v>
      </c>
      <c r="X46">
        <f t="shared" si="3"/>
        <v>0</v>
      </c>
    </row>
    <row r="47" spans="1:24" ht="18.75" customHeight="1" x14ac:dyDescent="0.35">
      <c r="A47" s="31">
        <v>15150</v>
      </c>
      <c r="B47" s="35">
        <v>-2.7999999999999972</v>
      </c>
      <c r="C47" s="36">
        <v>52.900000000000006</v>
      </c>
      <c r="D47" s="36">
        <v>55.7</v>
      </c>
      <c r="E47" s="2"/>
      <c r="F47" s="2"/>
      <c r="G47" s="2"/>
      <c r="H47" s="2"/>
      <c r="I47" s="2"/>
      <c r="J47" s="109">
        <v>631</v>
      </c>
      <c r="K47" s="110">
        <v>102</v>
      </c>
      <c r="L47" s="2"/>
      <c r="M47" s="2"/>
      <c r="N47" s="31">
        <v>11650</v>
      </c>
      <c r="O47" s="35">
        <v>0.39999999999999858</v>
      </c>
      <c r="P47" s="36">
        <v>18.8</v>
      </c>
      <c r="Q47" s="37">
        <v>18.400000000000002</v>
      </c>
      <c r="R47" s="2">
        <f t="shared" si="0"/>
        <v>-631</v>
      </c>
      <c r="S47" s="2"/>
      <c r="T47" s="25">
        <v>18.400000000000002</v>
      </c>
      <c r="V47" s="100">
        <f t="shared" si="1"/>
        <v>529</v>
      </c>
      <c r="W47">
        <f t="shared" si="2"/>
        <v>0</v>
      </c>
      <c r="X47">
        <f t="shared" si="3"/>
        <v>0</v>
      </c>
    </row>
    <row r="48" spans="1:24" ht="18.75" customHeight="1" x14ac:dyDescent="0.35">
      <c r="A48" s="31">
        <v>15100</v>
      </c>
      <c r="B48" s="35">
        <v>-3.8999999999998636</v>
      </c>
      <c r="C48" s="36">
        <v>1423.6000000000001</v>
      </c>
      <c r="D48" s="36">
        <v>1427.5</v>
      </c>
      <c r="E48" s="2"/>
      <c r="F48" s="2"/>
      <c r="G48" s="2"/>
      <c r="H48" s="2"/>
      <c r="I48" s="2"/>
      <c r="J48" s="109">
        <v>14398</v>
      </c>
      <c r="K48" s="110">
        <v>162</v>
      </c>
      <c r="L48" s="2"/>
      <c r="M48" s="2"/>
      <c r="N48" s="31">
        <v>11600</v>
      </c>
      <c r="O48" s="35">
        <v>57.099999999999909</v>
      </c>
      <c r="P48" s="36">
        <v>1220.8</v>
      </c>
      <c r="Q48" s="37">
        <v>1163.7</v>
      </c>
      <c r="R48" s="2">
        <f t="shared" si="0"/>
        <v>-14398</v>
      </c>
      <c r="S48" s="2"/>
      <c r="T48" s="25">
        <v>1163.7</v>
      </c>
      <c r="V48" s="100">
        <f t="shared" si="1"/>
        <v>14236</v>
      </c>
      <c r="W48">
        <f t="shared" si="2"/>
        <v>0</v>
      </c>
      <c r="X48">
        <f t="shared" si="3"/>
        <v>0</v>
      </c>
    </row>
    <row r="49" spans="1:24" ht="18.75" customHeight="1" x14ac:dyDescent="0.35">
      <c r="A49" s="31">
        <v>15050</v>
      </c>
      <c r="B49" s="35">
        <v>0</v>
      </c>
      <c r="C49" s="36">
        <v>69.100000000000009</v>
      </c>
      <c r="D49" s="36">
        <v>69.100000000000009</v>
      </c>
      <c r="E49" s="2"/>
      <c r="F49" s="2"/>
      <c r="G49" s="2"/>
      <c r="H49" s="2"/>
      <c r="I49" s="2"/>
      <c r="J49" s="109">
        <v>707</v>
      </c>
      <c r="K49" s="110">
        <v>16</v>
      </c>
      <c r="L49" s="2"/>
      <c r="M49" s="2"/>
      <c r="N49" s="31">
        <v>11550</v>
      </c>
      <c r="O49" s="35">
        <v>0</v>
      </c>
      <c r="P49" s="36">
        <v>358.8</v>
      </c>
      <c r="Q49" s="37">
        <v>358.8</v>
      </c>
      <c r="R49" s="2">
        <f t="shared" si="0"/>
        <v>-707</v>
      </c>
      <c r="S49" s="2"/>
      <c r="T49" s="25">
        <v>358.8</v>
      </c>
      <c r="V49" s="100">
        <f t="shared" si="1"/>
        <v>691</v>
      </c>
      <c r="W49">
        <f t="shared" si="2"/>
        <v>0</v>
      </c>
      <c r="X49">
        <f t="shared" si="3"/>
        <v>0</v>
      </c>
    </row>
    <row r="50" spans="1:24" ht="18.75" customHeight="1" thickBot="1" x14ac:dyDescent="0.4">
      <c r="A50" s="31">
        <v>15000</v>
      </c>
      <c r="B50" s="35">
        <v>-25.899999999999636</v>
      </c>
      <c r="C50" s="40">
        <v>2081.7000000000003</v>
      </c>
      <c r="D50" s="40">
        <v>2107.6</v>
      </c>
      <c r="E50" s="2"/>
      <c r="F50" s="2"/>
      <c r="G50" s="2"/>
      <c r="H50" s="2"/>
      <c r="I50" s="2"/>
      <c r="J50" s="109">
        <v>21538</v>
      </c>
      <c r="K50" s="110">
        <v>721</v>
      </c>
      <c r="L50" s="2"/>
      <c r="M50" s="2"/>
      <c r="N50" s="38">
        <v>11500</v>
      </c>
      <c r="O50" s="35">
        <v>41.400000000000091</v>
      </c>
      <c r="P50" s="36">
        <v>1775.1000000000001</v>
      </c>
      <c r="Q50" s="41">
        <v>1733.7</v>
      </c>
      <c r="R50" s="2">
        <f t="shared" si="0"/>
        <v>-21538</v>
      </c>
      <c r="S50" s="2"/>
      <c r="T50" s="25">
        <v>1733.7</v>
      </c>
      <c r="V50" s="100">
        <f t="shared" si="1"/>
        <v>20817</v>
      </c>
      <c r="W50">
        <f t="shared" si="2"/>
        <v>0</v>
      </c>
      <c r="X50">
        <f t="shared" si="3"/>
        <v>0</v>
      </c>
    </row>
    <row r="51" spans="1:24" ht="28.5" customHeight="1" thickBot="1" x14ac:dyDescent="0.4">
      <c r="A51" s="150"/>
      <c r="B51" s="3" t="s">
        <v>190</v>
      </c>
      <c r="C51" s="2"/>
      <c r="D51" s="2"/>
      <c r="E51" s="2"/>
      <c r="F51" s="2"/>
      <c r="G51" s="2"/>
      <c r="H51" s="2"/>
      <c r="I51" s="2"/>
      <c r="J51" s="2"/>
      <c r="K51" s="2"/>
      <c r="L51" s="2"/>
      <c r="M51" s="2"/>
      <c r="N51" s="2"/>
      <c r="O51" s="44"/>
      <c r="P51" s="44"/>
      <c r="Q51" s="44"/>
      <c r="R51" s="2"/>
      <c r="S51" s="2"/>
    </row>
    <row r="52" spans="1:24" ht="60.75" customHeight="1" thickBot="1" x14ac:dyDescent="0.35">
      <c r="A52" s="150"/>
      <c r="B52" s="163" t="s">
        <v>39</v>
      </c>
      <c r="C52" s="164"/>
      <c r="D52" s="165"/>
      <c r="E52" s="2"/>
      <c r="F52" s="113" t="e">
        <f>ROUND(Ueberhaenge!G6,0)</f>
        <v>#VALUE!</v>
      </c>
      <c r="G52" s="114" t="s">
        <v>192</v>
      </c>
      <c r="H52" s="2"/>
      <c r="I52" s="73" t="s">
        <v>147</v>
      </c>
      <c r="J52" s="104">
        <f>SUM(J10:J50)</f>
        <v>142511</v>
      </c>
      <c r="K52" s="104">
        <f>SUM(K10:K50)</f>
        <v>109041</v>
      </c>
      <c r="L52" s="2"/>
      <c r="M52" s="2"/>
      <c r="N52" s="2"/>
      <c r="O52" s="163" t="s">
        <v>38</v>
      </c>
      <c r="P52" s="164"/>
      <c r="Q52" s="165"/>
      <c r="R52" s="2"/>
      <c r="S52" s="2"/>
    </row>
    <row r="53" spans="1:24" x14ac:dyDescent="0.3">
      <c r="A53" s="21"/>
      <c r="B53" s="2"/>
      <c r="C53" s="2"/>
      <c r="D53" s="2"/>
      <c r="E53" s="2"/>
      <c r="F53" s="2"/>
      <c r="G53" s="2"/>
      <c r="H53" s="2"/>
      <c r="I53" s="2"/>
      <c r="J53" s="2"/>
      <c r="K53" s="2"/>
      <c r="L53" s="2"/>
      <c r="M53" s="2"/>
      <c r="N53" s="2"/>
      <c r="O53" s="2"/>
      <c r="P53" s="2"/>
      <c r="Q53" s="2"/>
      <c r="R53" s="2"/>
      <c r="S53" s="2"/>
    </row>
    <row r="54" spans="1:24" ht="18" x14ac:dyDescent="0.35">
      <c r="A54" s="42" t="s">
        <v>36</v>
      </c>
      <c r="B54" s="42"/>
      <c r="C54" s="42"/>
      <c r="D54" s="42"/>
      <c r="E54" s="28"/>
      <c r="F54" s="28"/>
      <c r="G54" s="28" t="str">
        <f>Infos!B33</f>
        <v>2023-08+2023-09</v>
      </c>
      <c r="H54" s="28"/>
      <c r="I54" s="2"/>
      <c r="J54" s="2"/>
      <c r="K54" s="2"/>
      <c r="L54" s="2"/>
      <c r="M54" s="2"/>
      <c r="N54" s="42" t="s">
        <v>36</v>
      </c>
      <c r="O54" s="42"/>
      <c r="P54" s="42"/>
      <c r="Q54" s="42"/>
      <c r="R54" s="2"/>
      <c r="S54" s="2"/>
    </row>
    <row r="55" spans="1:24" ht="18" x14ac:dyDescent="0.35">
      <c r="A55" s="43" t="s">
        <v>37</v>
      </c>
      <c r="B55" s="43"/>
      <c r="C55" s="43"/>
      <c r="D55" s="43"/>
      <c r="E55" s="28"/>
      <c r="F55" s="28"/>
      <c r="G55" t="str">
        <f>Infos!B32</f>
        <v>2023-09</v>
      </c>
      <c r="H55" s="28"/>
      <c r="I55" s="71" t="s">
        <v>141</v>
      </c>
      <c r="J55" s="2"/>
      <c r="K55" s="2"/>
      <c r="L55" s="2"/>
      <c r="M55" s="2"/>
      <c r="N55" s="43" t="s">
        <v>37</v>
      </c>
      <c r="O55" s="43"/>
      <c r="P55" s="43"/>
      <c r="Q55" s="43"/>
      <c r="R55" s="2"/>
      <c r="S55" s="2"/>
    </row>
    <row r="56" spans="1:24" x14ac:dyDescent="0.3">
      <c r="A56" s="28"/>
      <c r="B56" s="28"/>
      <c r="C56" s="28"/>
      <c r="D56" s="28"/>
      <c r="E56" s="28"/>
      <c r="F56" s="28"/>
      <c r="G56" s="28"/>
      <c r="H56" s="28"/>
      <c r="I56" s="2"/>
      <c r="J56" s="2"/>
      <c r="K56" s="2"/>
      <c r="L56" s="2"/>
      <c r="M56" s="2"/>
      <c r="N56" s="2"/>
      <c r="O56" s="2"/>
      <c r="P56" s="2"/>
      <c r="Q56" s="2"/>
      <c r="R56" s="2"/>
      <c r="S56" s="2"/>
    </row>
    <row r="57" spans="1:24" ht="117.75" customHeight="1" x14ac:dyDescent="0.3">
      <c r="A57" s="181" t="s">
        <v>105</v>
      </c>
      <c r="B57" s="182"/>
      <c r="C57" s="182"/>
      <c r="D57" s="182"/>
      <c r="E57" s="182"/>
      <c r="F57" s="182"/>
      <c r="G57" s="182"/>
      <c r="H57" s="182"/>
      <c r="I57" s="182"/>
      <c r="J57" s="2"/>
      <c r="K57" s="2"/>
      <c r="L57" s="2"/>
      <c r="M57" s="2"/>
      <c r="N57" s="162" t="s">
        <v>43</v>
      </c>
      <c r="O57" s="162"/>
      <c r="P57" s="162"/>
      <c r="Q57" s="162"/>
      <c r="R57" s="2"/>
      <c r="S57" s="2"/>
    </row>
    <row r="58" spans="1:24" x14ac:dyDescent="0.3">
      <c r="A58" s="28"/>
      <c r="B58" s="28"/>
      <c r="C58" s="28"/>
      <c r="D58" s="28"/>
      <c r="E58" s="28"/>
      <c r="F58" s="28"/>
      <c r="G58" s="28"/>
      <c r="H58" s="28"/>
      <c r="I58" s="2"/>
      <c r="J58" s="2"/>
      <c r="K58" s="2"/>
      <c r="L58" s="2"/>
      <c r="M58" s="2"/>
      <c r="N58" s="2"/>
      <c r="O58" s="2"/>
      <c r="P58" s="2"/>
      <c r="Q58" s="2"/>
      <c r="R58" s="2"/>
      <c r="S58" s="2"/>
    </row>
    <row r="59" spans="1:24" x14ac:dyDescent="0.3">
      <c r="A59" s="28"/>
      <c r="B59" s="28"/>
      <c r="C59" s="28"/>
      <c r="D59" s="28"/>
      <c r="E59" s="28"/>
      <c r="F59" s="28"/>
      <c r="G59" s="28"/>
      <c r="H59" s="28"/>
      <c r="I59" s="2"/>
      <c r="J59" s="2"/>
      <c r="K59" s="2"/>
      <c r="L59" s="2"/>
      <c r="M59" s="2"/>
      <c r="N59" s="2"/>
      <c r="O59" s="2"/>
      <c r="P59" s="2"/>
      <c r="Q59" s="2"/>
      <c r="R59" s="2"/>
      <c r="S59" s="2"/>
    </row>
    <row r="60" spans="1:24" x14ac:dyDescent="0.3">
      <c r="A60" s="28"/>
      <c r="B60" s="28"/>
      <c r="C60" s="28"/>
      <c r="D60" s="28"/>
      <c r="E60" s="28"/>
      <c r="F60" s="28"/>
      <c r="G60" s="28"/>
      <c r="H60" s="28"/>
      <c r="I60" s="2"/>
      <c r="J60" s="2"/>
      <c r="K60" s="2"/>
      <c r="L60" s="2"/>
      <c r="M60" s="2"/>
      <c r="N60" s="2"/>
      <c r="O60" s="2"/>
      <c r="P60" s="2"/>
      <c r="Q60" s="2"/>
      <c r="R60" s="2"/>
      <c r="S60" s="2"/>
    </row>
    <row r="61" spans="1:24" x14ac:dyDescent="0.3">
      <c r="A61" s="28"/>
      <c r="B61" s="28"/>
      <c r="C61" s="28"/>
      <c r="D61" s="28"/>
      <c r="E61" s="28"/>
      <c r="F61" s="28"/>
      <c r="G61" s="28"/>
      <c r="H61" s="28"/>
      <c r="I61" s="2"/>
      <c r="J61" s="2"/>
      <c r="K61" s="2"/>
      <c r="L61" s="2"/>
      <c r="M61" s="2"/>
      <c r="N61" s="2"/>
      <c r="O61" s="2"/>
      <c r="P61" s="2"/>
      <c r="Q61" s="2"/>
      <c r="R61" s="2"/>
      <c r="S61" s="2"/>
    </row>
    <row r="62" spans="1:24" x14ac:dyDescent="0.3">
      <c r="A62" s="28"/>
      <c r="B62" s="28"/>
      <c r="C62" s="28"/>
      <c r="D62" s="28"/>
      <c r="E62" s="28"/>
      <c r="F62" s="28"/>
      <c r="G62" s="28"/>
      <c r="H62" s="28"/>
      <c r="I62" s="2"/>
      <c r="J62" s="2"/>
      <c r="K62" s="2"/>
      <c r="L62" s="2"/>
      <c r="M62" s="2"/>
      <c r="N62" s="2"/>
      <c r="O62" s="2"/>
      <c r="P62" s="2"/>
      <c r="Q62" s="2"/>
      <c r="R62" s="2"/>
      <c r="S62" s="2"/>
    </row>
    <row r="63" spans="1:24" x14ac:dyDescent="0.3">
      <c r="A63" s="28"/>
      <c r="B63" s="28"/>
      <c r="C63" s="28"/>
      <c r="D63" s="28"/>
      <c r="E63" s="28"/>
      <c r="F63" s="28"/>
      <c r="G63" s="28"/>
      <c r="H63" s="28"/>
      <c r="I63" s="2"/>
      <c r="J63" s="2"/>
      <c r="K63" s="2"/>
      <c r="L63" s="2"/>
      <c r="M63" s="2"/>
      <c r="N63" s="2"/>
      <c r="O63" s="2"/>
      <c r="P63" s="2"/>
      <c r="Q63" s="2"/>
      <c r="R63" s="2"/>
      <c r="S63" s="2"/>
    </row>
    <row r="64" spans="1:24"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14">
    <mergeCell ref="S1:T1"/>
    <mergeCell ref="B52:D52"/>
    <mergeCell ref="O52:Q52"/>
    <mergeCell ref="A57:I57"/>
    <mergeCell ref="N57:Q57"/>
    <mergeCell ref="J8:K8"/>
    <mergeCell ref="A1:F1"/>
    <mergeCell ref="G1:H1"/>
    <mergeCell ref="A6:I6"/>
    <mergeCell ref="N6:Q7"/>
    <mergeCell ref="A7:A9"/>
    <mergeCell ref="B7:D8"/>
    <mergeCell ref="O8:Q8"/>
    <mergeCell ref="J7:K7"/>
  </mergeCells>
  <conditionalFormatting sqref="C10:C50">
    <cfRule type="cellIs" dxfId="48" priority="34" operator="lessThan">
      <formula>0</formula>
    </cfRule>
    <cfRule type="cellIs" dxfId="47" priority="35" operator="greaterThan">
      <formula>0</formula>
    </cfRule>
  </conditionalFormatting>
  <conditionalFormatting sqref="P10:Q50">
    <cfRule type="cellIs" dxfId="46" priority="32" operator="lessThan">
      <formula>0</formula>
    </cfRule>
    <cfRule type="cellIs" dxfId="45" priority="33" operator="greaterThan">
      <formula>0</formula>
    </cfRule>
  </conditionalFormatting>
  <conditionalFormatting sqref="B10:B50">
    <cfRule type="colorScale" priority="31">
      <colorScale>
        <cfvo type="num" val="-100"/>
        <cfvo type="num" val="0"/>
        <cfvo type="num" val="100"/>
        <color rgb="FFF8696B"/>
        <color rgb="FFFCFCFF"/>
        <color rgb="FF5A8AC6"/>
      </colorScale>
    </cfRule>
  </conditionalFormatting>
  <conditionalFormatting sqref="O10:O50">
    <cfRule type="colorScale" priority="30">
      <colorScale>
        <cfvo type="num" val="-100"/>
        <cfvo type="num" val="0"/>
        <cfvo type="num" val="100"/>
        <color rgb="FFF8696B"/>
        <color rgb="FFFCFCFF"/>
        <color rgb="FF5A8AC6"/>
      </colorScale>
    </cfRule>
  </conditionalFormatting>
  <conditionalFormatting sqref="F3">
    <cfRule type="cellIs" dxfId="44" priority="28" operator="lessThan">
      <formula>0.55</formula>
    </cfRule>
    <cfRule type="cellIs" dxfId="43" priority="29" operator="greaterThan">
      <formula>0.6</formula>
    </cfRule>
  </conditionalFormatting>
  <conditionalFormatting sqref="D10:D50">
    <cfRule type="cellIs" dxfId="42" priority="26" operator="lessThan">
      <formula>0</formula>
    </cfRule>
    <cfRule type="cellIs" dxfId="41" priority="27" operator="greaterThan">
      <formula>0</formula>
    </cfRule>
  </conditionalFormatting>
  <conditionalFormatting sqref="A10">
    <cfRule type="expression" dxfId="40" priority="6">
      <formula>$X10&gt;0.1</formula>
    </cfRule>
  </conditionalFormatting>
  <conditionalFormatting sqref="A11:A50">
    <cfRule type="expression" dxfId="39" priority="4">
      <formula>$X11&gt;0.1</formula>
    </cfRule>
  </conditionalFormatting>
  <conditionalFormatting sqref="I10:J50">
    <cfRule type="dataBar" priority="3">
      <dataBar>
        <cfvo type="min"/>
        <cfvo type="formula" val="$S$9"/>
        <color theme="4" tint="-0.249977111117893"/>
      </dataBar>
      <extLst>
        <ext xmlns:x14="http://schemas.microsoft.com/office/spreadsheetml/2009/9/main" uri="{B025F937-C7B1-47D3-B67F-A62EFF666E3E}">
          <x14:id>{065502A1-C6A4-489B-B299-260D2F2D0913}</x14:id>
        </ext>
      </extLst>
    </cfRule>
  </conditionalFormatting>
  <conditionalFormatting sqref="K10:K50">
    <cfRule type="dataBar" priority="2">
      <dataBar>
        <cfvo type="min"/>
        <cfvo type="formula" val="$S$9"/>
        <color rgb="FF63C384"/>
      </dataBar>
      <extLst>
        <ext xmlns:x14="http://schemas.microsoft.com/office/spreadsheetml/2009/9/main" uri="{B025F937-C7B1-47D3-B67F-A62EFF666E3E}">
          <x14:id>{4850A8D8-0229-4CA3-B53C-B38C8D2DCF17}</x14:id>
        </ext>
      </extLst>
    </cfRule>
  </conditionalFormatting>
  <conditionalFormatting sqref="H3:I3">
    <cfRule type="expression" dxfId="38" priority="1">
      <formula>$F$3&gt;0.9</formula>
    </cfRule>
  </conditionalFormatting>
  <pageMargins left="0.70866141732283472" right="0.70866141732283472" top="0.59055118110236227" bottom="0.39370078740157483" header="0.31496062992125984" footer="0.31496062992125984"/>
  <pageSetup paperSize="9" scale="61" fitToHeight="0" orientation="portrait" r:id="rId1"/>
  <rowBreaks count="2" manualBreakCount="2">
    <brk id="55" max="10" man="1"/>
    <brk id="60" max="10" man="1"/>
  </rowBreaks>
  <drawing r:id="rId2"/>
  <extLst>
    <ext xmlns:x14="http://schemas.microsoft.com/office/spreadsheetml/2009/9/main" uri="{78C0D931-6437-407d-A8EE-F0AAD7539E65}">
      <x14:conditionalFormattings>
        <x14:conditionalFormatting xmlns:xm="http://schemas.microsoft.com/office/excel/2006/main">
          <x14:cfRule type="dataBar" id="{065502A1-C6A4-489B-B299-260D2F2D0913}">
            <x14:dataBar minLength="0" maxLength="100" border="1" direction="rightToLeft" negativeBarBorderColorSameAsPositive="0">
              <x14:cfvo type="autoMin"/>
              <x14:cfvo type="formula">
                <xm:f>$S$9</xm:f>
              </x14:cfvo>
              <x14:borderColor rgb="FF638EC6"/>
              <x14:negativeFillColor rgb="FFFF0000"/>
              <x14:negativeBorderColor rgb="FFFF0000"/>
              <x14:axisColor rgb="FF000000"/>
            </x14:dataBar>
          </x14:cfRule>
          <xm:sqref>I10:J50</xm:sqref>
        </x14:conditionalFormatting>
        <x14:conditionalFormatting xmlns:xm="http://schemas.microsoft.com/office/excel/2006/main">
          <x14:cfRule type="dataBar" id="{4850A8D8-0229-4CA3-B53C-B38C8D2DCF17}">
            <x14:dataBar minLength="0" maxLength="100" border="1" negativeBarBorderColorSameAsPositive="0">
              <x14:cfvo type="autoMin"/>
              <x14:cfvo type="formula">
                <xm:f>$S$9</xm:f>
              </x14:cfvo>
              <x14:borderColor rgb="FF63C384"/>
              <x14:negativeFillColor rgb="FFFF0000"/>
              <x14:negativeBorderColor rgb="FFFF0000"/>
              <x14:axisColor rgb="FF000000"/>
            </x14:dataBar>
          </x14:cfRule>
          <xm:sqref>K10:K50</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10592-FA81-4A27-9003-070CE5ADDC7F}">
  <sheetPr codeName="Tabelle29">
    <pageSetUpPr fitToPage="1"/>
  </sheetPr>
  <dimension ref="A1:V200"/>
  <sheetViews>
    <sheetView view="pageBreakPreview" topLeftCell="A41" zoomScale="60" zoomScaleNormal="70" workbookViewId="0">
      <selection sqref="A1:J55"/>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3.109375" customWidth="1"/>
    <col min="17" max="17" width="13.5546875" customWidth="1"/>
  </cols>
  <sheetData>
    <row r="1" spans="1:22" ht="65.25" customHeight="1" x14ac:dyDescent="0.3">
      <c r="A1" s="169" t="s">
        <v>42</v>
      </c>
      <c r="B1" s="170"/>
      <c r="C1" s="170"/>
      <c r="D1" s="170"/>
      <c r="E1" s="170"/>
      <c r="F1" s="170"/>
      <c r="G1" s="171">
        <f>Ueberhaenge!G1</f>
        <v>45166</v>
      </c>
      <c r="H1" s="172"/>
      <c r="I1" s="54"/>
    </row>
    <row r="2" spans="1:22" x14ac:dyDescent="0.3">
      <c r="A2" s="52"/>
      <c r="B2" s="45"/>
      <c r="C2" s="45"/>
      <c r="D2" s="45"/>
      <c r="E2" s="45"/>
      <c r="F2" s="45"/>
      <c r="G2" s="45"/>
      <c r="H2" s="45"/>
      <c r="I2" s="45"/>
    </row>
    <row r="3" spans="1:22" ht="18" x14ac:dyDescent="0.35">
      <c r="A3" s="25" t="s">
        <v>35</v>
      </c>
      <c r="C3" s="27">
        <f>Ueberhaenge!G2</f>
        <v>18</v>
      </c>
      <c r="D3" s="45"/>
      <c r="E3" s="53" t="s">
        <v>40</v>
      </c>
      <c r="F3" s="55">
        <f>Summery!F3</f>
        <v>0.5</v>
      </c>
      <c r="G3" s="45"/>
      <c r="H3" s="56" t="str">
        <f>IF(Infos!T34="klein","Heute kleiner Verfall","Heute großer Verfall")</f>
        <v>Heute großer Verfall</v>
      </c>
      <c r="I3" s="56"/>
    </row>
    <row r="4" spans="1:22" x14ac:dyDescent="0.3">
      <c r="A4" s="21"/>
      <c r="B4" s="2"/>
      <c r="C4" s="2"/>
      <c r="D4" s="2"/>
      <c r="E4" s="2"/>
      <c r="F4" s="2"/>
      <c r="G4" s="2"/>
      <c r="H4" s="2"/>
      <c r="I4" s="45"/>
      <c r="J4" s="2"/>
      <c r="K4" s="2"/>
      <c r="L4" s="2"/>
      <c r="M4" s="2"/>
      <c r="N4" s="2"/>
      <c r="O4" s="2"/>
      <c r="P4" s="2"/>
      <c r="Q4" s="2"/>
      <c r="R4" s="2"/>
      <c r="S4" s="2"/>
    </row>
    <row r="5" spans="1:22" ht="5.25" customHeight="1" x14ac:dyDescent="0.3">
      <c r="A5" s="21"/>
      <c r="B5" s="2"/>
      <c r="C5" s="2"/>
      <c r="D5" s="2"/>
      <c r="E5" s="2"/>
      <c r="F5" s="2"/>
      <c r="G5" s="2"/>
      <c r="H5" s="2"/>
      <c r="I5" s="2"/>
      <c r="J5" s="2"/>
      <c r="K5" s="2"/>
      <c r="L5" s="2"/>
      <c r="M5" s="2"/>
      <c r="N5" s="2"/>
      <c r="O5" s="2"/>
      <c r="P5" s="2"/>
      <c r="Q5" s="2"/>
      <c r="R5" s="2"/>
      <c r="S5" s="2"/>
    </row>
    <row r="6" spans="1:22" ht="50.25" customHeight="1" thickBot="1" x14ac:dyDescent="0.35">
      <c r="A6" s="173" t="s">
        <v>41</v>
      </c>
      <c r="B6" s="174"/>
      <c r="C6" s="174"/>
      <c r="D6" s="174"/>
      <c r="E6" s="174"/>
      <c r="F6" s="174"/>
      <c r="G6" s="174"/>
      <c r="H6" s="174"/>
      <c r="I6" s="174"/>
      <c r="J6" s="2"/>
      <c r="K6" s="2"/>
      <c r="L6" s="2"/>
      <c r="M6" s="2"/>
      <c r="N6" s="180"/>
      <c r="O6" s="180"/>
      <c r="P6" s="180"/>
      <c r="Q6" s="180"/>
      <c r="R6" s="2"/>
      <c r="S6" s="2"/>
    </row>
    <row r="7" spans="1:22" ht="32.25" customHeight="1" thickBot="1" x14ac:dyDescent="0.65">
      <c r="A7" s="177" t="s">
        <v>3</v>
      </c>
      <c r="B7" s="175" t="str">
        <f xml:space="preserve"> "Front: " &amp; Ueberhaenge!D8</f>
        <v>Front: 2023-08</v>
      </c>
      <c r="C7" s="175"/>
      <c r="D7" s="175"/>
      <c r="E7" s="26"/>
      <c r="F7" s="26"/>
      <c r="G7" s="26"/>
      <c r="H7" s="45"/>
      <c r="J7" s="2"/>
      <c r="K7" s="2"/>
      <c r="L7" s="2"/>
      <c r="M7" s="2"/>
      <c r="N7" s="180"/>
      <c r="O7" s="180"/>
      <c r="P7" s="180"/>
      <c r="Q7" s="180"/>
      <c r="R7" s="51"/>
      <c r="S7" s="51"/>
      <c r="T7" s="50"/>
      <c r="U7" s="50"/>
      <c r="V7" s="50"/>
    </row>
    <row r="8" spans="1:22" ht="21.6" thickBot="1" x14ac:dyDescent="0.45">
      <c r="A8" s="178"/>
      <c r="B8" s="176"/>
      <c r="C8" s="176"/>
      <c r="D8" s="176"/>
      <c r="E8" s="22"/>
      <c r="I8" s="2"/>
      <c r="J8" s="2"/>
      <c r="K8" s="2"/>
      <c r="L8" s="2"/>
      <c r="M8" s="2"/>
      <c r="N8" s="48"/>
      <c r="O8" s="166"/>
      <c r="P8" s="167"/>
      <c r="Q8" s="168"/>
      <c r="R8" s="2"/>
      <c r="S8" s="2"/>
    </row>
    <row r="9" spans="1:22" ht="18.600000000000001" thickBot="1" x14ac:dyDescent="0.4">
      <c r="A9" s="179"/>
      <c r="B9" s="47" t="s">
        <v>34</v>
      </c>
      <c r="C9" s="46">
        <f>Ueberhaenge!G5</f>
        <v>45166</v>
      </c>
      <c r="D9" s="46">
        <f>IF(WEEKDAY(C9,2)=1,C9-3,C9-1)</f>
        <v>45163</v>
      </c>
      <c r="E9" s="22"/>
      <c r="I9" s="2"/>
      <c r="J9" s="2"/>
      <c r="K9" s="2"/>
      <c r="L9" s="2"/>
      <c r="M9" s="2"/>
      <c r="N9" s="49"/>
      <c r="O9" s="24"/>
      <c r="P9" s="23"/>
      <c r="Q9" s="23"/>
      <c r="R9" s="2"/>
      <c r="S9" s="2"/>
    </row>
    <row r="10" spans="1:22" ht="18" x14ac:dyDescent="0.35">
      <c r="A10" s="31">
        <f>Summery!A10</f>
        <v>17000</v>
      </c>
      <c r="B10" s="32">
        <f>Summery!B10</f>
        <v>4</v>
      </c>
      <c r="C10" s="33">
        <f>Summery!C10</f>
        <v>-707.40000000000009</v>
      </c>
      <c r="D10" s="34">
        <f>Summery!D10</f>
        <v>-711.40000000000009</v>
      </c>
      <c r="E10" s="2"/>
      <c r="F10" s="2"/>
      <c r="G10" s="2"/>
      <c r="H10" s="2"/>
      <c r="I10" s="2"/>
      <c r="J10" s="2"/>
      <c r="K10" s="2"/>
      <c r="L10" s="2"/>
      <c r="M10" s="2"/>
      <c r="N10" s="31"/>
      <c r="O10" s="35"/>
      <c r="P10" s="36"/>
      <c r="Q10" s="37"/>
      <c r="R10" s="2"/>
      <c r="S10" s="2"/>
      <c r="T10" s="25"/>
    </row>
    <row r="11" spans="1:22" ht="18" x14ac:dyDescent="0.35">
      <c r="A11" s="31">
        <f>Summery!A11</f>
        <v>16950</v>
      </c>
      <c r="B11" s="35">
        <f>Summery!B11</f>
        <v>0</v>
      </c>
      <c r="C11" s="36">
        <f>Summery!C11</f>
        <v>-51.1</v>
      </c>
      <c r="D11" s="37">
        <f>Summery!D11</f>
        <v>-51.1</v>
      </c>
      <c r="E11" s="2"/>
      <c r="F11" s="2"/>
      <c r="G11" s="2"/>
      <c r="H11" s="2"/>
      <c r="I11" s="2"/>
      <c r="J11" s="2"/>
      <c r="K11" s="2"/>
      <c r="L11" s="2"/>
      <c r="M11" s="2"/>
      <c r="N11" s="31"/>
      <c r="O11" s="35"/>
      <c r="P11" s="36"/>
      <c r="Q11" s="37"/>
      <c r="R11" s="2"/>
      <c r="S11" s="2"/>
      <c r="T11" s="25"/>
    </row>
    <row r="12" spans="1:22" ht="18" x14ac:dyDescent="0.35">
      <c r="A12" s="31">
        <f>Summery!A12</f>
        <v>16900</v>
      </c>
      <c r="B12" s="35">
        <f>Summery!B12</f>
        <v>-0.80000000000001137</v>
      </c>
      <c r="C12" s="36">
        <f>Summery!C12</f>
        <v>-429.1</v>
      </c>
      <c r="D12" s="37">
        <f>Summery!D12</f>
        <v>-428.3</v>
      </c>
      <c r="E12" s="2"/>
      <c r="F12" s="2"/>
      <c r="G12" s="2"/>
      <c r="H12" s="2"/>
      <c r="I12" s="2"/>
      <c r="J12" s="2"/>
      <c r="K12" s="2"/>
      <c r="L12" s="2"/>
      <c r="M12" s="2"/>
      <c r="N12" s="31"/>
      <c r="O12" s="35"/>
      <c r="P12" s="36"/>
      <c r="Q12" s="37"/>
      <c r="R12" s="2"/>
      <c r="S12" s="2"/>
      <c r="T12" s="25"/>
    </row>
    <row r="13" spans="1:22" ht="18" x14ac:dyDescent="0.35">
      <c r="A13" s="31">
        <f>Summery!A13</f>
        <v>16850</v>
      </c>
      <c r="B13" s="35">
        <f>Summery!B13</f>
        <v>0.10000000000000142</v>
      </c>
      <c r="C13" s="36">
        <f>Summery!C13</f>
        <v>-58.6</v>
      </c>
      <c r="D13" s="37">
        <f>Summery!D13</f>
        <v>-58.7</v>
      </c>
      <c r="E13" s="2"/>
      <c r="F13" s="2"/>
      <c r="G13" s="2"/>
      <c r="H13" s="2"/>
      <c r="I13" s="2"/>
      <c r="J13" s="2"/>
      <c r="K13" s="2"/>
      <c r="L13" s="2"/>
      <c r="M13" s="2"/>
      <c r="N13" s="31"/>
      <c r="O13" s="35"/>
      <c r="P13" s="36"/>
      <c r="Q13" s="37"/>
      <c r="R13" s="2"/>
      <c r="S13" s="2"/>
      <c r="T13" s="25"/>
    </row>
    <row r="14" spans="1:22" ht="18" x14ac:dyDescent="0.35">
      <c r="A14" s="31">
        <f>Summery!A14</f>
        <v>16800</v>
      </c>
      <c r="B14" s="35">
        <f>Summery!B14</f>
        <v>-2.3999999999999773</v>
      </c>
      <c r="C14" s="36">
        <f>Summery!C14</f>
        <v>-388.1</v>
      </c>
      <c r="D14" s="37">
        <f>Summery!D14</f>
        <v>-385.70000000000005</v>
      </c>
      <c r="E14" s="2"/>
      <c r="F14" s="2"/>
      <c r="G14" s="2"/>
      <c r="H14" s="2"/>
      <c r="I14" s="2"/>
      <c r="J14" s="2"/>
      <c r="K14" s="2"/>
      <c r="L14" s="2"/>
      <c r="M14" s="2"/>
      <c r="N14" s="31"/>
      <c r="O14" s="35"/>
      <c r="P14" s="36"/>
      <c r="Q14" s="37"/>
      <c r="R14" s="2"/>
      <c r="S14" s="2"/>
      <c r="T14" s="25"/>
    </row>
    <row r="15" spans="1:22" ht="18" x14ac:dyDescent="0.35">
      <c r="A15" s="31">
        <f>Summery!A15</f>
        <v>16750</v>
      </c>
      <c r="B15" s="35">
        <f>Summery!B15</f>
        <v>0</v>
      </c>
      <c r="C15" s="36">
        <f>Summery!C15</f>
        <v>-66.400000000000006</v>
      </c>
      <c r="D15" s="37">
        <f>Summery!D15</f>
        <v>-66.400000000000006</v>
      </c>
      <c r="E15" s="2"/>
      <c r="F15" s="2"/>
      <c r="G15" s="2"/>
      <c r="H15" s="2"/>
      <c r="I15" s="2"/>
      <c r="J15" s="2"/>
      <c r="K15" s="2"/>
      <c r="L15" s="2"/>
      <c r="M15" s="2"/>
      <c r="N15" s="31"/>
      <c r="O15" s="35"/>
      <c r="P15" s="36"/>
      <c r="Q15" s="37"/>
      <c r="R15" s="2"/>
      <c r="S15" s="2"/>
      <c r="T15" s="25"/>
    </row>
    <row r="16" spans="1:22" ht="18" x14ac:dyDescent="0.35">
      <c r="A16" s="31">
        <f>Summery!A16</f>
        <v>16700</v>
      </c>
      <c r="B16" s="35">
        <f>Summery!B16</f>
        <v>0.10000000000002274</v>
      </c>
      <c r="C16" s="36">
        <f>Summery!C16</f>
        <v>-558.5</v>
      </c>
      <c r="D16" s="37">
        <f>Summery!D16</f>
        <v>-558.6</v>
      </c>
      <c r="E16" s="2"/>
      <c r="F16" s="2"/>
      <c r="G16" s="2"/>
      <c r="H16" s="2"/>
      <c r="I16" s="2"/>
      <c r="J16" s="2"/>
      <c r="K16" s="2"/>
      <c r="L16" s="2"/>
      <c r="M16" s="2"/>
      <c r="N16" s="31"/>
      <c r="O16" s="35"/>
      <c r="P16" s="36"/>
      <c r="Q16" s="37"/>
      <c r="R16" s="2"/>
      <c r="S16" s="2"/>
      <c r="T16" s="25"/>
    </row>
    <row r="17" spans="1:20" ht="18" x14ac:dyDescent="0.35">
      <c r="A17" s="31">
        <f>Summery!A17</f>
        <v>16650</v>
      </c>
      <c r="B17" s="35">
        <f>Summery!B17</f>
        <v>0</v>
      </c>
      <c r="C17" s="36">
        <f>Summery!C17</f>
        <v>-119.10000000000001</v>
      </c>
      <c r="D17" s="37">
        <f>Summery!D17</f>
        <v>-119.10000000000001</v>
      </c>
      <c r="E17" s="2"/>
      <c r="F17" s="2"/>
      <c r="G17" s="2"/>
      <c r="H17" s="2"/>
      <c r="I17" s="2"/>
      <c r="J17" s="2"/>
      <c r="K17" s="2"/>
      <c r="L17" s="2"/>
      <c r="M17" s="2"/>
      <c r="N17" s="31"/>
      <c r="O17" s="35"/>
      <c r="P17" s="36"/>
      <c r="Q17" s="37"/>
      <c r="R17" s="2"/>
      <c r="S17" s="2"/>
      <c r="T17" s="25"/>
    </row>
    <row r="18" spans="1:20" ht="18" x14ac:dyDescent="0.35">
      <c r="A18" s="31">
        <f>Summery!A18</f>
        <v>16600</v>
      </c>
      <c r="B18" s="35">
        <f>Summery!B18</f>
        <v>9.9999999999965894E-2</v>
      </c>
      <c r="C18" s="36">
        <f>Summery!C18</f>
        <v>-368.90000000000003</v>
      </c>
      <c r="D18" s="37">
        <f>Summery!D18</f>
        <v>-369</v>
      </c>
      <c r="E18" s="2"/>
      <c r="F18" s="2"/>
      <c r="G18" s="2"/>
      <c r="H18" s="2"/>
      <c r="I18" s="2"/>
      <c r="J18" s="2"/>
      <c r="K18" s="2"/>
      <c r="L18" s="2"/>
      <c r="M18" s="2"/>
      <c r="N18" s="31"/>
      <c r="O18" s="35"/>
      <c r="P18" s="36"/>
      <c r="Q18" s="37"/>
      <c r="R18" s="2"/>
      <c r="S18" s="2"/>
      <c r="T18" s="25"/>
    </row>
    <row r="19" spans="1:20" ht="18" x14ac:dyDescent="0.35">
      <c r="A19" s="31">
        <f>Summery!A19</f>
        <v>16550</v>
      </c>
      <c r="B19" s="35">
        <f>Summery!B19</f>
        <v>0.10000000000000142</v>
      </c>
      <c r="C19" s="36">
        <f>Summery!C19</f>
        <v>-63.5</v>
      </c>
      <c r="D19" s="37">
        <f>Summery!D19</f>
        <v>-63.6</v>
      </c>
      <c r="E19" s="2"/>
      <c r="F19" s="2"/>
      <c r="G19" s="2"/>
      <c r="H19" s="2"/>
      <c r="I19" s="2"/>
      <c r="J19" s="2"/>
      <c r="K19" s="2"/>
      <c r="L19" s="2"/>
      <c r="M19" s="2"/>
      <c r="N19" s="31"/>
      <c r="O19" s="35"/>
      <c r="P19" s="36"/>
      <c r="Q19" s="37"/>
      <c r="R19" s="2"/>
      <c r="S19" s="2"/>
      <c r="T19" s="25"/>
    </row>
    <row r="20" spans="1:20" ht="18" x14ac:dyDescent="0.35">
      <c r="A20" s="31">
        <f>Summery!A20</f>
        <v>16500</v>
      </c>
      <c r="B20" s="35">
        <f>Summery!B20</f>
        <v>-11.399999999999977</v>
      </c>
      <c r="C20" s="36">
        <f>Summery!C20</f>
        <v>-659.7</v>
      </c>
      <c r="D20" s="37">
        <f>Summery!D20</f>
        <v>-648.30000000000007</v>
      </c>
      <c r="E20" s="2"/>
      <c r="F20" s="2"/>
      <c r="G20" s="2"/>
      <c r="H20" s="2"/>
      <c r="I20" s="2"/>
      <c r="J20" s="2"/>
      <c r="K20" s="2"/>
      <c r="L20" s="2"/>
      <c r="M20" s="2"/>
      <c r="N20" s="31"/>
      <c r="O20" s="35"/>
      <c r="P20" s="36"/>
      <c r="Q20" s="37"/>
      <c r="R20" s="2"/>
      <c r="S20" s="2"/>
      <c r="T20" s="25"/>
    </row>
    <row r="21" spans="1:20" ht="18" x14ac:dyDescent="0.35">
      <c r="A21" s="31">
        <f>Summery!A21</f>
        <v>16450</v>
      </c>
      <c r="B21" s="35">
        <f>Summery!B21</f>
        <v>-0.70000000000000284</v>
      </c>
      <c r="C21" s="36">
        <f>Summery!C21</f>
        <v>-66.2</v>
      </c>
      <c r="D21" s="37">
        <f>Summery!D21</f>
        <v>-65.5</v>
      </c>
      <c r="E21" s="2"/>
      <c r="F21" s="2"/>
      <c r="G21" s="2"/>
      <c r="H21" s="2"/>
      <c r="I21" s="2"/>
      <c r="J21" s="2"/>
      <c r="K21" s="2"/>
      <c r="L21" s="2"/>
      <c r="M21" s="2"/>
      <c r="N21" s="31"/>
      <c r="O21" s="35"/>
      <c r="P21" s="36"/>
      <c r="Q21" s="37"/>
      <c r="R21" s="2"/>
      <c r="S21" s="2"/>
      <c r="T21" s="25"/>
    </row>
    <row r="22" spans="1:20" ht="18" x14ac:dyDescent="0.35">
      <c r="A22" s="31">
        <f>Summery!A22</f>
        <v>16400</v>
      </c>
      <c r="B22" s="35">
        <f>Summery!B22</f>
        <v>1.5</v>
      </c>
      <c r="C22" s="36">
        <f>Summery!C22</f>
        <v>-246.5</v>
      </c>
      <c r="D22" s="37">
        <f>Summery!D22</f>
        <v>-248</v>
      </c>
      <c r="E22" s="2"/>
      <c r="F22" s="2"/>
      <c r="G22" s="2"/>
      <c r="H22" s="2"/>
      <c r="I22" s="2"/>
      <c r="J22" s="2"/>
      <c r="K22" s="2"/>
      <c r="L22" s="2"/>
      <c r="M22" s="2"/>
      <c r="N22" s="31"/>
      <c r="O22" s="35"/>
      <c r="P22" s="36"/>
      <c r="Q22" s="37"/>
      <c r="R22" s="2"/>
      <c r="S22" s="2"/>
      <c r="T22" s="25"/>
    </row>
    <row r="23" spans="1:20" ht="18" x14ac:dyDescent="0.35">
      <c r="A23" s="31">
        <f>Summery!A23</f>
        <v>16350</v>
      </c>
      <c r="B23" s="35">
        <f>Summery!B23</f>
        <v>0.70000000000000284</v>
      </c>
      <c r="C23" s="36">
        <f>Summery!C23</f>
        <v>-96.600000000000009</v>
      </c>
      <c r="D23" s="37">
        <f>Summery!D23</f>
        <v>-97.300000000000011</v>
      </c>
      <c r="E23" s="2"/>
      <c r="F23" s="2"/>
      <c r="G23" s="2"/>
      <c r="H23" s="2"/>
      <c r="I23" s="2"/>
      <c r="J23" s="2"/>
      <c r="K23" s="2"/>
      <c r="L23" s="2"/>
      <c r="M23" s="2"/>
      <c r="N23" s="31"/>
      <c r="O23" s="35"/>
      <c r="P23" s="36"/>
      <c r="Q23" s="37"/>
      <c r="R23" s="2"/>
      <c r="S23" s="2"/>
      <c r="T23" s="25"/>
    </row>
    <row r="24" spans="1:20" ht="18" x14ac:dyDescent="0.35">
      <c r="A24" s="31">
        <f>Summery!A24</f>
        <v>16300</v>
      </c>
      <c r="B24" s="35">
        <f>Summery!B24</f>
        <v>-51.5</v>
      </c>
      <c r="C24" s="36">
        <f>Summery!C24</f>
        <v>-420.20000000000005</v>
      </c>
      <c r="D24" s="37">
        <f>Summery!D24</f>
        <v>-368.70000000000005</v>
      </c>
      <c r="E24" s="2"/>
      <c r="F24" s="2"/>
      <c r="G24" s="2"/>
      <c r="H24" s="2"/>
      <c r="I24" s="2"/>
      <c r="J24" s="2"/>
      <c r="K24" s="2"/>
      <c r="L24" s="2"/>
      <c r="M24" s="2"/>
      <c r="N24" s="31"/>
      <c r="O24" s="35"/>
      <c r="P24" s="36"/>
      <c r="Q24" s="37"/>
      <c r="R24" s="2"/>
      <c r="S24" s="2"/>
      <c r="T24" s="25"/>
    </row>
    <row r="25" spans="1:20" ht="18" x14ac:dyDescent="0.35">
      <c r="A25" s="31">
        <f>Summery!A25</f>
        <v>16250</v>
      </c>
      <c r="B25" s="35">
        <f>Summery!B25</f>
        <v>1.1999999999999886</v>
      </c>
      <c r="C25" s="36">
        <f>Summery!C25</f>
        <v>69.3</v>
      </c>
      <c r="D25" s="37">
        <f>Summery!D25</f>
        <v>68.100000000000009</v>
      </c>
      <c r="E25" s="2"/>
      <c r="F25" s="2"/>
      <c r="G25" s="2"/>
      <c r="H25" s="2"/>
      <c r="I25" s="2"/>
      <c r="J25" s="2"/>
      <c r="K25" s="2"/>
      <c r="L25" s="2"/>
      <c r="M25" s="2"/>
      <c r="N25" s="31"/>
      <c r="O25" s="35"/>
      <c r="P25" s="36"/>
      <c r="Q25" s="37"/>
      <c r="R25" s="2"/>
      <c r="S25" s="2"/>
      <c r="T25" s="25"/>
    </row>
    <row r="26" spans="1:20" ht="18" x14ac:dyDescent="0.35">
      <c r="A26" s="31">
        <f>Summery!A26</f>
        <v>16200</v>
      </c>
      <c r="B26" s="35">
        <f>Summery!B26</f>
        <v>-7.1999999999999886</v>
      </c>
      <c r="C26" s="36">
        <f>Summery!C26</f>
        <v>-144.5</v>
      </c>
      <c r="D26" s="37">
        <f>Summery!D26</f>
        <v>-137.30000000000001</v>
      </c>
      <c r="E26" s="2"/>
      <c r="F26" s="2"/>
      <c r="G26" s="2"/>
      <c r="H26" s="2"/>
      <c r="I26" s="2"/>
      <c r="J26" s="2"/>
      <c r="K26" s="2"/>
      <c r="L26" s="2"/>
      <c r="M26" s="2"/>
      <c r="N26" s="31"/>
      <c r="O26" s="35"/>
      <c r="P26" s="36"/>
      <c r="Q26" s="37"/>
      <c r="R26" s="2"/>
      <c r="S26" s="2"/>
      <c r="T26" s="25"/>
    </row>
    <row r="27" spans="1:20" ht="18" x14ac:dyDescent="0.35">
      <c r="A27" s="31">
        <f>Summery!A27</f>
        <v>16150</v>
      </c>
      <c r="B27" s="35">
        <f>Summery!B27</f>
        <v>-7</v>
      </c>
      <c r="C27" s="36">
        <f>Summery!C27</f>
        <v>-2.7</v>
      </c>
      <c r="D27" s="37">
        <f>Summery!D27</f>
        <v>4.3</v>
      </c>
      <c r="E27" s="2"/>
      <c r="F27" s="2"/>
      <c r="G27" s="2"/>
      <c r="H27" s="2"/>
      <c r="I27" s="2"/>
      <c r="J27" s="2"/>
      <c r="K27" s="2"/>
      <c r="L27" s="2"/>
      <c r="M27" s="2"/>
      <c r="N27" s="31"/>
      <c r="O27" s="35"/>
      <c r="P27" s="36"/>
      <c r="Q27" s="37"/>
      <c r="R27" s="2"/>
      <c r="S27" s="2"/>
      <c r="T27" s="25"/>
    </row>
    <row r="28" spans="1:20" ht="18" x14ac:dyDescent="0.35">
      <c r="A28" s="31">
        <f>Summery!A28</f>
        <v>16100</v>
      </c>
      <c r="B28" s="35">
        <f>Summery!B28</f>
        <v>-2.0999999999999943</v>
      </c>
      <c r="C28" s="36">
        <f>Summery!C28</f>
        <v>-41.5</v>
      </c>
      <c r="D28" s="37">
        <f>Summery!D28</f>
        <v>-39.400000000000006</v>
      </c>
      <c r="E28" s="2"/>
      <c r="F28" s="2"/>
      <c r="G28" s="2"/>
      <c r="H28" s="2"/>
      <c r="I28" s="2"/>
      <c r="J28" s="2"/>
      <c r="K28" s="2"/>
      <c r="L28" s="2"/>
      <c r="M28" s="2"/>
      <c r="N28" s="31"/>
      <c r="O28" s="35"/>
      <c r="P28" s="36"/>
      <c r="Q28" s="37"/>
      <c r="R28" s="2"/>
      <c r="S28" s="2"/>
      <c r="T28" s="25"/>
    </row>
    <row r="29" spans="1:20" ht="18" x14ac:dyDescent="0.35">
      <c r="A29" s="31">
        <f>Summery!A29</f>
        <v>16050</v>
      </c>
      <c r="B29" s="35">
        <f>Summery!B29</f>
        <v>-2.0999999999999996</v>
      </c>
      <c r="C29" s="36">
        <f>Summery!C29</f>
        <v>-6.9</v>
      </c>
      <c r="D29" s="37">
        <f>Summery!D29</f>
        <v>-4.8000000000000007</v>
      </c>
      <c r="E29" s="2"/>
      <c r="F29" s="2"/>
      <c r="G29" s="2"/>
      <c r="H29" s="2"/>
      <c r="I29" s="2"/>
      <c r="J29" s="2"/>
      <c r="K29" s="2"/>
      <c r="L29" s="2"/>
      <c r="M29" s="2"/>
      <c r="N29" s="31"/>
      <c r="O29" s="35"/>
      <c r="P29" s="36"/>
      <c r="Q29" s="37"/>
      <c r="R29" s="2"/>
      <c r="S29" s="2"/>
      <c r="T29" s="25"/>
    </row>
    <row r="30" spans="1:20" ht="18" x14ac:dyDescent="0.35">
      <c r="A30" s="31">
        <f>Summery!A30</f>
        <v>16000</v>
      </c>
      <c r="B30" s="35">
        <f>Summery!B30</f>
        <v>3.8999999999999915</v>
      </c>
      <c r="C30" s="36">
        <f>Summery!C30</f>
        <v>126.7</v>
      </c>
      <c r="D30" s="37">
        <f>Summery!D30</f>
        <v>122.80000000000001</v>
      </c>
      <c r="E30" s="2"/>
      <c r="F30" s="2"/>
      <c r="G30" s="2"/>
      <c r="H30" s="2"/>
      <c r="I30" s="2"/>
      <c r="J30" s="2"/>
      <c r="K30" s="2"/>
      <c r="L30" s="2"/>
      <c r="M30" s="2"/>
      <c r="N30" s="31"/>
      <c r="O30" s="35"/>
      <c r="P30" s="36"/>
      <c r="Q30" s="37"/>
      <c r="R30" s="2"/>
      <c r="S30" s="2"/>
      <c r="T30" s="25"/>
    </row>
    <row r="31" spans="1:20" ht="18" x14ac:dyDescent="0.35">
      <c r="A31" s="31">
        <f>Summery!A31</f>
        <v>15950</v>
      </c>
      <c r="B31" s="35">
        <f>Summery!B31</f>
        <v>-0.69999999999999574</v>
      </c>
      <c r="C31" s="36">
        <f>Summery!C31</f>
        <v>33.200000000000003</v>
      </c>
      <c r="D31" s="37">
        <f>Summery!D31</f>
        <v>33.9</v>
      </c>
      <c r="E31" s="2"/>
      <c r="F31" s="2"/>
      <c r="G31" s="2"/>
      <c r="H31" s="2"/>
      <c r="I31" s="2"/>
      <c r="J31" s="2"/>
      <c r="K31" s="2"/>
      <c r="L31" s="2"/>
      <c r="M31" s="2"/>
      <c r="N31" s="31"/>
      <c r="O31" s="35"/>
      <c r="P31" s="36"/>
      <c r="Q31" s="37"/>
      <c r="R31" s="2"/>
      <c r="S31" s="2"/>
      <c r="T31" s="25"/>
    </row>
    <row r="32" spans="1:20" ht="18" x14ac:dyDescent="0.35">
      <c r="A32" s="31">
        <f>Summery!A32</f>
        <v>15900</v>
      </c>
      <c r="B32" s="35">
        <f>Summery!B32</f>
        <v>1.8000000000000114</v>
      </c>
      <c r="C32" s="36">
        <f>Summery!C32</f>
        <v>330.90000000000003</v>
      </c>
      <c r="D32" s="37">
        <f>Summery!D32</f>
        <v>329.1</v>
      </c>
      <c r="E32" s="2"/>
      <c r="F32" s="2"/>
      <c r="G32" s="2"/>
      <c r="H32" s="2"/>
      <c r="I32" s="2"/>
      <c r="J32" s="2"/>
      <c r="K32" s="2"/>
      <c r="L32" s="2"/>
      <c r="M32" s="2"/>
      <c r="N32" s="31"/>
      <c r="O32" s="35"/>
      <c r="P32" s="36"/>
      <c r="Q32" s="37"/>
      <c r="R32" s="2"/>
      <c r="S32" s="2"/>
      <c r="T32" s="25"/>
    </row>
    <row r="33" spans="1:20" ht="18" x14ac:dyDescent="0.35">
      <c r="A33" s="31">
        <f>Summery!A33</f>
        <v>15850</v>
      </c>
      <c r="B33" s="35">
        <f>Summery!B33</f>
        <v>-9.1000000000000014</v>
      </c>
      <c r="C33" s="36">
        <f>Summery!C33</f>
        <v>12.3</v>
      </c>
      <c r="D33" s="37">
        <f>Summery!D33</f>
        <v>21.400000000000002</v>
      </c>
      <c r="E33" s="2"/>
      <c r="F33" s="2"/>
      <c r="G33" s="2"/>
      <c r="H33" s="2"/>
      <c r="I33" s="2"/>
      <c r="J33" s="2"/>
      <c r="K33" s="2"/>
      <c r="L33" s="2"/>
      <c r="M33" s="2"/>
      <c r="N33" s="31"/>
      <c r="O33" s="35"/>
      <c r="P33" s="36"/>
      <c r="Q33" s="37"/>
      <c r="R33" s="2"/>
      <c r="S33" s="2"/>
      <c r="T33" s="25"/>
    </row>
    <row r="34" spans="1:20" ht="18" x14ac:dyDescent="0.35">
      <c r="A34" s="31">
        <f>Summery!A34</f>
        <v>15800</v>
      </c>
      <c r="B34" s="35">
        <f>Summery!B34</f>
        <v>-18.199999999999989</v>
      </c>
      <c r="C34" s="36">
        <f>Summery!C34</f>
        <v>463.40000000000003</v>
      </c>
      <c r="D34" s="37">
        <f>Summery!D34</f>
        <v>481.6</v>
      </c>
      <c r="E34" s="2"/>
      <c r="F34" s="2"/>
      <c r="G34" s="2"/>
      <c r="H34" s="2"/>
      <c r="I34" s="2"/>
      <c r="J34" s="2"/>
      <c r="K34" s="2"/>
      <c r="L34" s="2"/>
      <c r="M34" s="2"/>
      <c r="N34" s="31"/>
      <c r="O34" s="35"/>
      <c r="P34" s="36"/>
      <c r="Q34" s="37"/>
      <c r="R34" s="2"/>
      <c r="S34" s="2"/>
      <c r="T34" s="25"/>
    </row>
    <row r="35" spans="1:20" ht="18" x14ac:dyDescent="0.35">
      <c r="A35" s="31">
        <f>Summery!A35</f>
        <v>15750</v>
      </c>
      <c r="B35" s="35">
        <f>Summery!B35</f>
        <v>0.29999999999999716</v>
      </c>
      <c r="C35" s="36">
        <f>Summery!C35</f>
        <v>85.7</v>
      </c>
      <c r="D35" s="37">
        <f>Summery!D35</f>
        <v>85.4</v>
      </c>
      <c r="E35" s="2"/>
      <c r="F35" s="2"/>
      <c r="G35" s="2"/>
      <c r="H35" s="2"/>
      <c r="I35" s="2"/>
      <c r="J35" s="2"/>
      <c r="K35" s="2"/>
      <c r="L35" s="2"/>
      <c r="M35" s="2"/>
      <c r="N35" s="31"/>
      <c r="O35" s="35"/>
      <c r="P35" s="36"/>
      <c r="Q35" s="37"/>
      <c r="R35" s="2"/>
      <c r="S35" s="2"/>
      <c r="T35" s="25"/>
    </row>
    <row r="36" spans="1:20" ht="18" x14ac:dyDescent="0.35">
      <c r="A36" s="31">
        <f>Summery!A36</f>
        <v>15700</v>
      </c>
      <c r="B36" s="35">
        <f>Summery!B36</f>
        <v>10.700000000000003</v>
      </c>
      <c r="C36" s="36">
        <f>Summery!C36</f>
        <v>89.600000000000009</v>
      </c>
      <c r="D36" s="37">
        <f>Summery!D36</f>
        <v>78.900000000000006</v>
      </c>
      <c r="E36" s="2"/>
      <c r="F36" s="2"/>
      <c r="G36" s="2"/>
      <c r="H36" s="2"/>
      <c r="I36" s="2"/>
      <c r="J36" s="2"/>
      <c r="K36" s="2"/>
      <c r="L36" s="2"/>
      <c r="M36" s="2"/>
      <c r="N36" s="31"/>
      <c r="O36" s="35"/>
      <c r="P36" s="36"/>
      <c r="Q36" s="37"/>
      <c r="R36" s="2"/>
      <c r="S36" s="2"/>
      <c r="T36" s="25"/>
    </row>
    <row r="37" spans="1:20" ht="18" x14ac:dyDescent="0.35">
      <c r="A37" s="31">
        <f>Summery!A37</f>
        <v>15650</v>
      </c>
      <c r="B37" s="35">
        <f>Summery!B37</f>
        <v>99.699999999999989</v>
      </c>
      <c r="C37" s="36">
        <f>Summery!C37</f>
        <v>318</v>
      </c>
      <c r="D37" s="37">
        <f>Summery!D37</f>
        <v>218.3</v>
      </c>
      <c r="E37" s="2"/>
      <c r="F37" s="2"/>
      <c r="G37" s="2"/>
      <c r="H37" s="2"/>
      <c r="I37" s="2"/>
      <c r="J37" s="2"/>
      <c r="K37" s="2"/>
      <c r="L37" s="2"/>
      <c r="M37" s="2"/>
      <c r="N37" s="31"/>
      <c r="O37" s="35"/>
      <c r="P37" s="36"/>
      <c r="Q37" s="37"/>
      <c r="R37" s="2"/>
      <c r="S37" s="2"/>
      <c r="T37" s="25"/>
    </row>
    <row r="38" spans="1:20" ht="18" x14ac:dyDescent="0.35">
      <c r="A38" s="31">
        <f>Summery!A38</f>
        <v>15600</v>
      </c>
      <c r="B38" s="35">
        <f>Summery!B38</f>
        <v>-15.400000000000091</v>
      </c>
      <c r="C38" s="36">
        <f>Summery!C38</f>
        <v>624</v>
      </c>
      <c r="D38" s="37">
        <f>Summery!D38</f>
        <v>639.40000000000009</v>
      </c>
      <c r="E38" s="2"/>
      <c r="F38" s="2"/>
      <c r="G38" s="2"/>
      <c r="H38" s="2"/>
      <c r="I38" s="2"/>
      <c r="J38" s="2"/>
      <c r="K38" s="2"/>
      <c r="L38" s="2"/>
      <c r="M38" s="2"/>
      <c r="N38" s="31"/>
      <c r="O38" s="35"/>
      <c r="P38" s="36"/>
      <c r="Q38" s="37"/>
      <c r="R38" s="2"/>
      <c r="S38" s="2"/>
      <c r="T38" s="25"/>
    </row>
    <row r="39" spans="1:20" ht="18" x14ac:dyDescent="0.35">
      <c r="A39" s="31">
        <f>Summery!A39</f>
        <v>15550</v>
      </c>
      <c r="B39" s="35">
        <f>Summery!B39</f>
        <v>0</v>
      </c>
      <c r="C39" s="36">
        <f>Summery!C39</f>
        <v>109.2</v>
      </c>
      <c r="D39" s="37">
        <f>Summery!D39</f>
        <v>109.2</v>
      </c>
      <c r="E39" s="2"/>
      <c r="F39" s="2"/>
      <c r="G39" s="2"/>
      <c r="H39" s="2"/>
      <c r="I39" s="2"/>
      <c r="J39" s="2"/>
      <c r="K39" s="2"/>
      <c r="L39" s="2"/>
      <c r="M39" s="2"/>
      <c r="N39" s="31"/>
      <c r="O39" s="35"/>
      <c r="P39" s="36"/>
      <c r="Q39" s="37"/>
      <c r="R39" s="2"/>
      <c r="S39" s="2"/>
      <c r="T39" s="25"/>
    </row>
    <row r="40" spans="1:20" ht="18" x14ac:dyDescent="0.35">
      <c r="A40" s="31">
        <f>Summery!A40</f>
        <v>15500</v>
      </c>
      <c r="B40" s="35">
        <f>Summery!B40</f>
        <v>-124.9</v>
      </c>
      <c r="C40" s="36">
        <f>Summery!C40</f>
        <v>59.800000000000004</v>
      </c>
      <c r="D40" s="37">
        <f>Summery!D40</f>
        <v>184.70000000000002</v>
      </c>
      <c r="E40" s="2"/>
      <c r="F40" s="2"/>
      <c r="G40" s="2"/>
      <c r="H40" s="2"/>
      <c r="I40" s="2"/>
      <c r="J40" s="2"/>
      <c r="K40" s="2"/>
      <c r="L40" s="2"/>
      <c r="M40" s="2"/>
      <c r="N40" s="31"/>
      <c r="O40" s="35"/>
      <c r="P40" s="36"/>
      <c r="Q40" s="37"/>
      <c r="R40" s="2"/>
      <c r="S40" s="2"/>
      <c r="T40" s="25"/>
    </row>
    <row r="41" spans="1:20" ht="18" x14ac:dyDescent="0.35">
      <c r="A41" s="31">
        <f>Summery!A41</f>
        <v>15450</v>
      </c>
      <c r="B41" s="35">
        <f>Summery!B41</f>
        <v>3.1999999999999886</v>
      </c>
      <c r="C41" s="36">
        <f>Summery!C41</f>
        <v>183.8</v>
      </c>
      <c r="D41" s="37">
        <f>Summery!D41</f>
        <v>180.60000000000002</v>
      </c>
      <c r="E41" s="2"/>
      <c r="F41" s="2"/>
      <c r="G41" s="2"/>
      <c r="H41" s="2"/>
      <c r="I41" s="2"/>
      <c r="J41" s="2"/>
      <c r="K41" s="2"/>
      <c r="L41" s="2"/>
      <c r="M41" s="2"/>
      <c r="N41" s="31"/>
      <c r="O41" s="35"/>
      <c r="P41" s="36"/>
      <c r="Q41" s="37"/>
      <c r="R41" s="2"/>
      <c r="S41" s="2"/>
      <c r="T41" s="25"/>
    </row>
    <row r="42" spans="1:20" ht="18" x14ac:dyDescent="0.35">
      <c r="A42" s="31">
        <f>Summery!A42</f>
        <v>15400</v>
      </c>
      <c r="B42" s="35">
        <f>Summery!B42</f>
        <v>-38.199999999999989</v>
      </c>
      <c r="C42" s="36">
        <f>Summery!C42</f>
        <v>217.10000000000002</v>
      </c>
      <c r="D42" s="37">
        <f>Summery!D42</f>
        <v>255.3</v>
      </c>
      <c r="E42" s="2"/>
      <c r="F42" s="2"/>
      <c r="G42" s="2"/>
      <c r="H42" s="2"/>
      <c r="I42" s="2"/>
      <c r="J42" s="2"/>
      <c r="K42" s="2"/>
      <c r="L42" s="2"/>
      <c r="M42" s="2"/>
      <c r="N42" s="31"/>
      <c r="O42" s="35"/>
      <c r="P42" s="36"/>
      <c r="Q42" s="37"/>
      <c r="R42" s="2"/>
      <c r="S42" s="2"/>
      <c r="T42" s="25"/>
    </row>
    <row r="43" spans="1:20" ht="18" x14ac:dyDescent="0.35">
      <c r="A43" s="31">
        <f>Summery!A43</f>
        <v>15350</v>
      </c>
      <c r="B43" s="35">
        <f>Summery!B43</f>
        <v>9.9999999999994316E-2</v>
      </c>
      <c r="C43" s="36">
        <f>Summery!C43</f>
        <v>107</v>
      </c>
      <c r="D43" s="37">
        <f>Summery!D43</f>
        <v>106.9</v>
      </c>
      <c r="E43" s="2"/>
      <c r="F43" s="2"/>
      <c r="G43" s="2"/>
      <c r="H43" s="2"/>
      <c r="I43" s="2"/>
      <c r="J43" s="2"/>
      <c r="K43" s="2"/>
      <c r="L43" s="2"/>
      <c r="M43" s="2"/>
      <c r="N43" s="31"/>
      <c r="O43" s="35"/>
      <c r="P43" s="36"/>
      <c r="Q43" s="37"/>
      <c r="R43" s="2"/>
      <c r="S43" s="2"/>
      <c r="T43" s="25"/>
    </row>
    <row r="44" spans="1:20" ht="18" x14ac:dyDescent="0.35">
      <c r="A44" s="31">
        <f>Summery!A44</f>
        <v>15300</v>
      </c>
      <c r="B44" s="35">
        <f>Summery!B44</f>
        <v>-10.200000000000045</v>
      </c>
      <c r="C44" s="36">
        <f>Summery!C44</f>
        <v>558.9</v>
      </c>
      <c r="D44" s="37">
        <f>Summery!D44</f>
        <v>569.1</v>
      </c>
      <c r="E44" s="2"/>
      <c r="F44" s="2"/>
      <c r="G44" s="2"/>
      <c r="H44" s="2"/>
      <c r="I44" s="2"/>
      <c r="J44" s="2"/>
      <c r="K44" s="2"/>
      <c r="L44" s="2"/>
      <c r="M44" s="2"/>
      <c r="N44" s="31"/>
      <c r="O44" s="35"/>
      <c r="P44" s="36"/>
      <c r="Q44" s="37"/>
      <c r="R44" s="2"/>
      <c r="S44" s="2"/>
      <c r="T44" s="25"/>
    </row>
    <row r="45" spans="1:20" ht="18" x14ac:dyDescent="0.35">
      <c r="A45" s="31">
        <f>Summery!A45</f>
        <v>15250</v>
      </c>
      <c r="B45" s="35">
        <f>Summery!B45</f>
        <v>0.20000000000000284</v>
      </c>
      <c r="C45" s="36">
        <f>Summery!C45</f>
        <v>88.7</v>
      </c>
      <c r="D45" s="37">
        <f>Summery!D45</f>
        <v>88.5</v>
      </c>
      <c r="E45" s="2"/>
      <c r="F45" s="2"/>
      <c r="G45" s="2"/>
      <c r="H45" s="2"/>
      <c r="I45" s="2"/>
      <c r="J45" s="2"/>
      <c r="K45" s="2"/>
      <c r="L45" s="2"/>
      <c r="M45" s="2"/>
      <c r="N45" s="31"/>
      <c r="O45" s="35"/>
      <c r="P45" s="36"/>
      <c r="Q45" s="37"/>
      <c r="R45" s="2"/>
      <c r="S45" s="2"/>
      <c r="T45" s="25"/>
    </row>
    <row r="46" spans="1:20" ht="18" x14ac:dyDescent="0.35">
      <c r="A46" s="31">
        <f>Summery!A46</f>
        <v>15200</v>
      </c>
      <c r="B46" s="35">
        <f>Summery!B46</f>
        <v>8.2999999999999545</v>
      </c>
      <c r="C46" s="36">
        <f>Summery!C46</f>
        <v>737.6</v>
      </c>
      <c r="D46" s="37">
        <f>Summery!D46</f>
        <v>729.30000000000007</v>
      </c>
      <c r="E46" s="2"/>
      <c r="F46" s="2"/>
      <c r="G46" s="2"/>
      <c r="H46" s="2"/>
      <c r="I46" s="2"/>
      <c r="J46" s="2"/>
      <c r="K46" s="2"/>
      <c r="L46" s="2"/>
      <c r="M46" s="2"/>
      <c r="N46" s="31"/>
      <c r="O46" s="35"/>
      <c r="P46" s="36"/>
      <c r="Q46" s="37"/>
      <c r="R46" s="2"/>
      <c r="S46" s="2"/>
      <c r="T46" s="25"/>
    </row>
    <row r="47" spans="1:20" ht="18" x14ac:dyDescent="0.35">
      <c r="A47" s="31">
        <f>Summery!A47</f>
        <v>15150</v>
      </c>
      <c r="B47" s="35">
        <f>Summery!B47</f>
        <v>-2.7999999999999972</v>
      </c>
      <c r="C47" s="36">
        <f>Summery!C47</f>
        <v>52.900000000000006</v>
      </c>
      <c r="D47" s="37">
        <f>Summery!D47</f>
        <v>55.7</v>
      </c>
      <c r="E47" s="2"/>
      <c r="F47" s="2"/>
      <c r="G47" s="2"/>
      <c r="H47" s="2"/>
      <c r="I47" s="2"/>
      <c r="J47" s="2"/>
      <c r="K47" s="2"/>
      <c r="L47" s="2"/>
      <c r="M47" s="2"/>
      <c r="N47" s="31"/>
      <c r="O47" s="35"/>
      <c r="P47" s="36"/>
      <c r="Q47" s="37"/>
      <c r="R47" s="2"/>
      <c r="S47" s="2"/>
      <c r="T47" s="25"/>
    </row>
    <row r="48" spans="1:20" ht="18" x14ac:dyDescent="0.35">
      <c r="A48" s="31">
        <f>Summery!A48</f>
        <v>15100</v>
      </c>
      <c r="B48" s="35">
        <f>Summery!B48</f>
        <v>-3.8999999999998636</v>
      </c>
      <c r="C48" s="36">
        <f>Summery!C48</f>
        <v>1423.6000000000001</v>
      </c>
      <c r="D48" s="37">
        <f>Summery!D48</f>
        <v>1427.5</v>
      </c>
      <c r="E48" s="2"/>
      <c r="F48" s="2"/>
      <c r="G48" s="2"/>
      <c r="H48" s="2"/>
      <c r="I48" s="2"/>
      <c r="J48" s="2"/>
      <c r="K48" s="2"/>
      <c r="L48" s="2"/>
      <c r="M48" s="2"/>
      <c r="N48" s="31"/>
      <c r="O48" s="35"/>
      <c r="P48" s="36"/>
      <c r="Q48" s="37"/>
      <c r="R48" s="2"/>
      <c r="S48" s="2"/>
      <c r="T48" s="25"/>
    </row>
    <row r="49" spans="1:20" ht="18" x14ac:dyDescent="0.35">
      <c r="A49" s="31">
        <f>Summery!A49</f>
        <v>15050</v>
      </c>
      <c r="B49" s="35">
        <f>Summery!B49</f>
        <v>0</v>
      </c>
      <c r="C49" s="36">
        <f>Summery!C49</f>
        <v>69.100000000000009</v>
      </c>
      <c r="D49" s="37">
        <f>Summery!D49</f>
        <v>69.100000000000009</v>
      </c>
      <c r="E49" s="2"/>
      <c r="F49" s="2"/>
      <c r="G49" s="2"/>
      <c r="H49" s="2"/>
      <c r="I49" s="2"/>
      <c r="J49" s="2"/>
      <c r="K49" s="2"/>
      <c r="L49" s="2"/>
      <c r="M49" s="2"/>
      <c r="N49" s="31"/>
      <c r="O49" s="35"/>
      <c r="P49" s="36"/>
      <c r="Q49" s="37"/>
      <c r="R49" s="2"/>
      <c r="S49" s="2"/>
      <c r="T49" s="25"/>
    </row>
    <row r="50" spans="1:20" ht="18.600000000000001" thickBot="1" x14ac:dyDescent="0.4">
      <c r="A50" s="38">
        <f>Summery!A50</f>
        <v>15000</v>
      </c>
      <c r="B50" s="39">
        <f>Summery!B50</f>
        <v>-25.899999999999636</v>
      </c>
      <c r="C50" s="40">
        <f>Summery!C50</f>
        <v>2081.7000000000003</v>
      </c>
      <c r="D50" s="41">
        <f>Summery!D50</f>
        <v>2107.6</v>
      </c>
      <c r="E50" s="2"/>
      <c r="F50" s="2"/>
      <c r="G50" s="2"/>
      <c r="H50" s="2"/>
      <c r="I50" s="2"/>
      <c r="J50" s="2"/>
      <c r="K50" s="2"/>
      <c r="L50" s="2"/>
      <c r="M50" s="2"/>
      <c r="N50" s="38"/>
      <c r="O50" s="35"/>
      <c r="P50" s="36"/>
      <c r="Q50" s="41"/>
      <c r="R50" s="2"/>
      <c r="S50" s="2"/>
      <c r="T50" s="25"/>
    </row>
    <row r="51" spans="1:20" ht="22.5" customHeight="1" thickBot="1" x14ac:dyDescent="0.4">
      <c r="A51" s="21"/>
      <c r="B51" s="2"/>
      <c r="C51" s="2"/>
      <c r="D51" s="2"/>
      <c r="E51" s="2"/>
      <c r="F51" s="2"/>
      <c r="G51" s="2"/>
      <c r="H51" s="2"/>
      <c r="I51" s="2"/>
      <c r="J51" s="2"/>
      <c r="K51" s="2"/>
      <c r="L51" s="2"/>
      <c r="M51" s="2"/>
      <c r="N51" s="2"/>
      <c r="O51" s="44"/>
      <c r="P51" s="44"/>
      <c r="Q51" s="44"/>
      <c r="R51" s="2"/>
      <c r="S51" s="2"/>
    </row>
    <row r="52" spans="1:20" ht="60.75" customHeight="1" thickBot="1" x14ac:dyDescent="0.35">
      <c r="A52" s="21"/>
      <c r="B52" s="163" t="s">
        <v>39</v>
      </c>
      <c r="C52" s="164"/>
      <c r="D52" s="165"/>
      <c r="E52" s="2"/>
      <c r="F52" s="2"/>
      <c r="G52" s="2"/>
      <c r="H52" s="2"/>
      <c r="I52" s="2"/>
      <c r="J52" s="2"/>
      <c r="K52" s="2"/>
      <c r="L52" s="2"/>
      <c r="M52" s="2"/>
      <c r="N52" s="2"/>
      <c r="O52" s="163"/>
      <c r="P52" s="164"/>
      <c r="Q52" s="165"/>
      <c r="R52" s="2"/>
      <c r="S52" s="2"/>
    </row>
    <row r="53" spans="1:20" x14ac:dyDescent="0.3">
      <c r="A53" s="21"/>
      <c r="B53" s="2"/>
      <c r="C53" s="2"/>
      <c r="D53" s="2"/>
      <c r="E53" s="2"/>
      <c r="F53" s="2"/>
      <c r="G53" s="2"/>
      <c r="H53" s="2"/>
      <c r="I53" s="2"/>
      <c r="J53" s="2"/>
      <c r="K53" s="2"/>
      <c r="L53" s="2"/>
      <c r="M53" s="2"/>
      <c r="N53" s="2"/>
      <c r="O53" s="2"/>
      <c r="P53" s="2"/>
      <c r="Q53" s="2"/>
      <c r="R53" s="2"/>
      <c r="S53" s="2"/>
    </row>
    <row r="54" spans="1:20" ht="18" x14ac:dyDescent="0.35">
      <c r="A54" s="42" t="s">
        <v>36</v>
      </c>
      <c r="B54" s="42"/>
      <c r="C54" s="42"/>
      <c r="D54" s="42"/>
      <c r="E54" s="28"/>
      <c r="F54" s="28"/>
      <c r="G54" s="28" t="str">
        <f>Infos!B33</f>
        <v>2023-08+2023-09</v>
      </c>
      <c r="H54" s="28"/>
      <c r="I54" s="2"/>
      <c r="J54" s="2"/>
      <c r="K54" s="2"/>
      <c r="L54" s="2"/>
      <c r="M54" s="2"/>
      <c r="N54" s="42"/>
      <c r="O54" s="42"/>
      <c r="P54" s="42"/>
      <c r="Q54" s="42"/>
      <c r="R54" s="2"/>
      <c r="S54" s="2"/>
    </row>
    <row r="55" spans="1:20" ht="18" x14ac:dyDescent="0.35">
      <c r="A55" s="43" t="s">
        <v>37</v>
      </c>
      <c r="B55" s="43"/>
      <c r="C55" s="43"/>
      <c r="D55" s="43"/>
      <c r="E55" s="28"/>
      <c r="F55" s="28"/>
      <c r="G55" s="28" t="str">
        <f>Infos!B32</f>
        <v>2023-09</v>
      </c>
      <c r="H55" s="28"/>
      <c r="I55" s="2" t="s">
        <v>141</v>
      </c>
      <c r="J55" s="2"/>
      <c r="K55" s="2"/>
      <c r="L55" s="2"/>
      <c r="M55" s="2"/>
      <c r="N55" s="43"/>
      <c r="O55" s="43"/>
      <c r="P55" s="43"/>
      <c r="Q55" s="43"/>
      <c r="R55" s="2"/>
      <c r="S55" s="2"/>
    </row>
    <row r="56" spans="1:20" x14ac:dyDescent="0.3">
      <c r="A56" s="28"/>
      <c r="B56" s="28"/>
      <c r="C56" s="28"/>
      <c r="D56" s="28"/>
      <c r="E56" s="28"/>
      <c r="F56" s="28"/>
      <c r="G56" s="28"/>
      <c r="H56" s="28"/>
      <c r="I56" s="2"/>
      <c r="J56" s="2"/>
      <c r="K56" s="2"/>
      <c r="L56" s="2"/>
      <c r="M56" s="2"/>
      <c r="N56" s="2"/>
      <c r="O56" s="2"/>
      <c r="P56" s="2"/>
      <c r="Q56" s="2"/>
      <c r="R56" s="2"/>
      <c r="S56" s="2"/>
    </row>
    <row r="57" spans="1:20" ht="117.75" customHeight="1" x14ac:dyDescent="0.3">
      <c r="A57" s="181" t="s">
        <v>105</v>
      </c>
      <c r="B57" s="182"/>
      <c r="C57" s="182"/>
      <c r="D57" s="182"/>
      <c r="E57" s="182"/>
      <c r="F57" s="182"/>
      <c r="G57" s="182"/>
      <c r="H57" s="182"/>
      <c r="I57" s="182"/>
      <c r="J57" s="2"/>
      <c r="K57" s="2"/>
      <c r="L57" s="2"/>
      <c r="M57" s="2"/>
      <c r="N57" s="162"/>
      <c r="O57" s="162"/>
      <c r="P57" s="162"/>
      <c r="Q57" s="162"/>
      <c r="R57" s="2"/>
      <c r="S57" s="2"/>
    </row>
    <row r="58" spans="1:20" x14ac:dyDescent="0.3">
      <c r="A58" s="28"/>
      <c r="B58" s="28"/>
      <c r="C58" s="28"/>
      <c r="D58" s="28"/>
      <c r="E58" s="28"/>
      <c r="F58" s="28"/>
      <c r="G58" s="28"/>
      <c r="H58" s="28"/>
      <c r="I58" s="2"/>
      <c r="J58" s="2"/>
      <c r="K58" s="2"/>
      <c r="L58" s="2"/>
      <c r="M58" s="2"/>
      <c r="N58" s="2"/>
      <c r="O58" s="2"/>
      <c r="P58" s="2"/>
      <c r="Q58" s="2"/>
      <c r="R58" s="2"/>
      <c r="S58" s="2"/>
    </row>
    <row r="59" spans="1:20" x14ac:dyDescent="0.3">
      <c r="A59" s="28"/>
      <c r="B59" s="28"/>
      <c r="C59" s="28"/>
      <c r="D59" s="28"/>
      <c r="E59" s="28"/>
      <c r="F59" s="28"/>
      <c r="G59" s="28"/>
      <c r="H59" s="28"/>
      <c r="I59" s="2"/>
      <c r="J59" s="2"/>
      <c r="K59" s="2"/>
      <c r="L59" s="2"/>
      <c r="M59" s="2"/>
      <c r="N59" s="2"/>
      <c r="O59" s="2"/>
      <c r="P59" s="2"/>
      <c r="Q59" s="2"/>
      <c r="R59" s="2"/>
      <c r="S59" s="2"/>
    </row>
    <row r="60" spans="1:20" x14ac:dyDescent="0.3">
      <c r="A60" s="28"/>
      <c r="B60" s="28"/>
      <c r="C60" s="28"/>
      <c r="D60" s="28"/>
      <c r="E60" s="28"/>
      <c r="F60" s="28"/>
      <c r="G60" s="28"/>
      <c r="H60" s="28"/>
      <c r="I60" s="2"/>
      <c r="J60" s="2"/>
      <c r="K60" s="2"/>
      <c r="L60" s="2"/>
      <c r="M60" s="2"/>
      <c r="N60" s="2"/>
      <c r="O60" s="2"/>
      <c r="P60" s="2"/>
      <c r="Q60" s="2"/>
      <c r="R60" s="2"/>
      <c r="S60" s="2"/>
    </row>
    <row r="61" spans="1:20" x14ac:dyDescent="0.3">
      <c r="A61" s="28"/>
      <c r="B61" s="28"/>
      <c r="C61" s="28"/>
      <c r="D61" s="28"/>
      <c r="E61" s="28"/>
      <c r="F61" s="28"/>
      <c r="G61" s="28"/>
      <c r="H61" s="28"/>
      <c r="I61" s="2"/>
      <c r="J61" s="2"/>
      <c r="K61" s="2"/>
      <c r="L61" s="2"/>
      <c r="M61" s="2"/>
      <c r="N61" s="2"/>
      <c r="O61" s="2"/>
      <c r="P61" s="2"/>
      <c r="Q61" s="2"/>
      <c r="R61" s="2"/>
      <c r="S61" s="2"/>
    </row>
    <row r="62" spans="1:20" x14ac:dyDescent="0.3">
      <c r="A62" s="28"/>
      <c r="B62" s="28"/>
      <c r="C62" s="28"/>
      <c r="D62" s="28"/>
      <c r="E62" s="28"/>
      <c r="F62" s="28"/>
      <c r="G62" s="28"/>
      <c r="H62" s="28"/>
      <c r="I62" s="2"/>
      <c r="J62" s="2"/>
      <c r="K62" s="2"/>
      <c r="L62" s="2"/>
      <c r="M62" s="2"/>
      <c r="N62" s="2"/>
      <c r="O62" s="2"/>
      <c r="P62" s="2"/>
      <c r="Q62" s="2"/>
      <c r="R62" s="2"/>
      <c r="S62" s="2"/>
    </row>
    <row r="63" spans="1:20" x14ac:dyDescent="0.3">
      <c r="A63" s="28"/>
      <c r="B63" s="28"/>
      <c r="C63" s="28"/>
      <c r="D63" s="28"/>
      <c r="E63" s="28"/>
      <c r="F63" s="28"/>
      <c r="G63" s="28"/>
      <c r="H63" s="28"/>
      <c r="I63" s="2"/>
      <c r="J63" s="2"/>
      <c r="K63" s="2"/>
      <c r="L63" s="2"/>
      <c r="M63" s="2"/>
      <c r="N63" s="2"/>
      <c r="O63" s="2"/>
      <c r="P63" s="2"/>
      <c r="Q63" s="2"/>
      <c r="R63" s="2"/>
      <c r="S63" s="2"/>
    </row>
    <row r="64" spans="1:20"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11">
    <mergeCell ref="B52:D52"/>
    <mergeCell ref="O52:Q52"/>
    <mergeCell ref="A57:I57"/>
    <mergeCell ref="N57:Q57"/>
    <mergeCell ref="A1:F1"/>
    <mergeCell ref="G1:H1"/>
    <mergeCell ref="A6:I6"/>
    <mergeCell ref="N6:Q7"/>
    <mergeCell ref="A7:A9"/>
    <mergeCell ref="B7:D8"/>
    <mergeCell ref="O8:Q8"/>
  </mergeCells>
  <conditionalFormatting sqref="P10:Q50">
    <cfRule type="cellIs" dxfId="37" priority="8" operator="lessThan">
      <formula>0</formula>
    </cfRule>
    <cfRule type="cellIs" dxfId="36" priority="9" operator="greaterThan">
      <formula>0</formula>
    </cfRule>
  </conditionalFormatting>
  <conditionalFormatting sqref="O10:O50">
    <cfRule type="colorScale" priority="6">
      <colorScale>
        <cfvo type="num" val="-100"/>
        <cfvo type="num" val="0"/>
        <cfvo type="num" val="100"/>
        <color rgb="FFF8696B"/>
        <color rgb="FFFCFCFF"/>
        <color rgb="FF5A8AC6"/>
      </colorScale>
    </cfRule>
  </conditionalFormatting>
  <conditionalFormatting sqref="F3">
    <cfRule type="cellIs" dxfId="35" priority="4" operator="lessThan">
      <formula>0.55</formula>
    </cfRule>
    <cfRule type="cellIs" dxfId="34" priority="5" operator="greaterThan">
      <formula>0.6</formula>
    </cfRule>
  </conditionalFormatting>
  <conditionalFormatting sqref="C10:D50">
    <cfRule type="cellIs" dxfId="33" priority="2" operator="lessThan">
      <formula>0</formula>
    </cfRule>
    <cfRule type="cellIs" dxfId="32" priority="3" operator="greaterThan">
      <formula>0</formula>
    </cfRule>
  </conditionalFormatting>
  <conditionalFormatting sqref="B10:B50">
    <cfRule type="colorScale" priority="1">
      <colorScale>
        <cfvo type="num" val="-100"/>
        <cfvo type="num" val="0"/>
        <cfvo type="num" val="100"/>
        <color rgb="FFF8696B"/>
        <color rgb="FFFCFCFF"/>
        <color rgb="FF5A8AC6"/>
      </colorScale>
    </cfRule>
  </conditionalFormatting>
  <pageMargins left="0.70866141732283472" right="0.70866141732283472" top="0.59055118110236227" bottom="0.39370078740157483" header="0.31496062992125984" footer="0.31496062992125984"/>
  <pageSetup paperSize="9" scale="67" fitToHeight="0" orientation="portrait" r:id="rId1"/>
  <rowBreaks count="2" manualBreakCount="2">
    <brk id="55" max="10" man="1"/>
    <brk id="60" max="10"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B8C95-C525-477C-855F-A6BBF1B09E43}">
  <sheetPr codeName="Tabelle25">
    <pageSetUpPr fitToPage="1"/>
  </sheetPr>
  <dimension ref="A1:Z180"/>
  <sheetViews>
    <sheetView view="pageBreakPreview" topLeftCell="P1" zoomScale="60" zoomScaleNormal="70"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6" ht="65.25" customHeight="1" x14ac:dyDescent="0.3">
      <c r="A1" s="169" t="s">
        <v>42</v>
      </c>
      <c r="B1" s="170"/>
      <c r="C1" s="170"/>
      <c r="D1" s="170"/>
      <c r="E1" s="170"/>
      <c r="F1" s="170"/>
      <c r="G1" s="171">
        <f>Ueberhaenge!G1</f>
        <v>45166</v>
      </c>
      <c r="H1" s="172"/>
      <c r="I1" s="54"/>
      <c r="Z1">
        <v>15183</v>
      </c>
    </row>
    <row r="2" spans="1:26" x14ac:dyDescent="0.3">
      <c r="A2" s="52"/>
      <c r="B2" s="45"/>
      <c r="C2" s="45"/>
      <c r="D2" s="45"/>
      <c r="E2" s="45"/>
      <c r="F2" s="45"/>
      <c r="G2" s="45"/>
      <c r="H2" s="45"/>
      <c r="I2" s="45"/>
      <c r="Z2">
        <v>16183</v>
      </c>
    </row>
    <row r="3" spans="1:26" ht="18" x14ac:dyDescent="0.35">
      <c r="A3" s="25" t="s">
        <v>35</v>
      </c>
      <c r="C3" s="27">
        <f>Ueberhaenge!G2</f>
        <v>18</v>
      </c>
      <c r="D3" s="45"/>
      <c r="E3" s="53" t="s">
        <v>40</v>
      </c>
      <c r="F3" s="30">
        <f>Summery!F3</f>
        <v>0.5</v>
      </c>
      <c r="G3" s="45"/>
      <c r="H3" s="45" t="str">
        <f>IF(F3&gt;0.9,SummeryVerfall!H3,"")</f>
        <v/>
      </c>
      <c r="I3" s="45"/>
      <c r="Z3">
        <v>20</v>
      </c>
    </row>
    <row r="4" spans="1:26" x14ac:dyDescent="0.3">
      <c r="A4" s="21"/>
      <c r="B4" s="2"/>
      <c r="C4" s="2"/>
      <c r="D4" s="2"/>
      <c r="E4" s="2"/>
      <c r="F4" s="2"/>
      <c r="G4" s="2"/>
      <c r="H4" s="2"/>
      <c r="I4" s="45"/>
      <c r="J4" s="2"/>
      <c r="K4" s="2"/>
      <c r="L4" s="2"/>
      <c r="M4" s="2"/>
      <c r="N4" s="2"/>
      <c r="O4" s="2"/>
      <c r="P4" s="2"/>
      <c r="Q4" s="2"/>
      <c r="R4" s="2"/>
      <c r="S4" s="2"/>
    </row>
    <row r="5" spans="1:26" ht="5.25" customHeight="1" x14ac:dyDescent="0.3">
      <c r="A5" s="21"/>
      <c r="B5" s="2"/>
      <c r="C5" s="2"/>
      <c r="D5" s="2"/>
      <c r="E5" s="2"/>
      <c r="F5" s="2"/>
      <c r="G5" s="2"/>
      <c r="H5" s="2"/>
      <c r="I5" s="2"/>
      <c r="J5" s="2"/>
      <c r="K5" s="2"/>
      <c r="L5" s="2"/>
      <c r="M5" s="2"/>
      <c r="N5" s="2"/>
      <c r="O5" s="2"/>
      <c r="P5" s="2"/>
      <c r="Q5" s="2"/>
      <c r="R5" s="2"/>
      <c r="S5" s="2"/>
    </row>
    <row r="6" spans="1:26" ht="50.25" customHeight="1" x14ac:dyDescent="0.3">
      <c r="A6" s="173" t="s">
        <v>41</v>
      </c>
      <c r="B6" s="174"/>
      <c r="C6" s="174"/>
      <c r="D6" s="174"/>
      <c r="E6" s="174"/>
      <c r="F6" s="174"/>
      <c r="G6" s="174"/>
      <c r="H6" s="174"/>
      <c r="I6" s="174"/>
      <c r="J6" s="2"/>
      <c r="K6" s="2"/>
      <c r="L6" s="2"/>
      <c r="M6" s="2"/>
      <c r="N6" s="180" t="s">
        <v>41</v>
      </c>
      <c r="O6" s="180"/>
      <c r="P6" s="180"/>
      <c r="Q6" s="180"/>
      <c r="R6" s="2"/>
      <c r="S6" s="2"/>
    </row>
    <row r="7" spans="1:26" ht="32.25" customHeight="1" thickBot="1" x14ac:dyDescent="0.65">
      <c r="A7" s="184" t="s">
        <v>3</v>
      </c>
      <c r="B7" s="187" t="str">
        <f xml:space="preserve"> "Front: " &amp; Ueberhaenge!D8 &amp; " Detail"</f>
        <v>Front: 2023-08 Detail</v>
      </c>
      <c r="C7" s="187"/>
      <c r="D7" s="188"/>
      <c r="E7" s="26"/>
      <c r="F7" s="26"/>
      <c r="G7" s="26"/>
      <c r="H7" s="45"/>
      <c r="J7" s="2"/>
      <c r="K7" s="2"/>
      <c r="L7" s="2"/>
      <c r="M7" s="2"/>
      <c r="N7" s="180"/>
      <c r="O7" s="180"/>
      <c r="P7" s="180"/>
      <c r="Q7" s="180"/>
      <c r="R7" s="51"/>
      <c r="S7" s="51"/>
      <c r="T7" s="50"/>
      <c r="U7" s="50"/>
      <c r="V7" s="50"/>
    </row>
    <row r="8" spans="1:26" ht="21.6" thickBot="1" x14ac:dyDescent="0.45">
      <c r="A8" s="185"/>
      <c r="B8" s="176"/>
      <c r="C8" s="176"/>
      <c r="D8" s="189"/>
      <c r="E8" s="22"/>
      <c r="I8" s="2"/>
      <c r="J8" s="2"/>
      <c r="K8" s="2"/>
      <c r="L8" s="2"/>
      <c r="M8" s="2"/>
      <c r="N8" s="48"/>
      <c r="O8" s="166" t="str">
        <f xml:space="preserve"> "Summe: " &amp; Ueberhaenge!D8 &amp; " bis " &amp; Ueberhaenge!I8</f>
        <v>Summe: 2023-08 bis -</v>
      </c>
      <c r="P8" s="167"/>
      <c r="Q8" s="168"/>
      <c r="R8" s="2"/>
      <c r="S8" s="2"/>
    </row>
    <row r="9" spans="1:26" ht="18.600000000000001" thickBot="1" x14ac:dyDescent="0.4">
      <c r="A9" s="186"/>
      <c r="B9" s="47" t="s">
        <v>34</v>
      </c>
      <c r="C9" s="46">
        <f>Ueberhaenge!G5</f>
        <v>45166</v>
      </c>
      <c r="D9" s="81">
        <f>IF(WEEKDAY(C9,2)=1,C9-3,C9-1)</f>
        <v>45163</v>
      </c>
      <c r="E9" s="22"/>
      <c r="I9" s="2"/>
      <c r="J9" s="2"/>
      <c r="K9" s="2"/>
      <c r="L9" s="2"/>
      <c r="M9" s="2"/>
      <c r="N9" s="49" t="s">
        <v>3</v>
      </c>
      <c r="O9" s="24" t="s">
        <v>34</v>
      </c>
      <c r="P9" s="23">
        <f>C9</f>
        <v>45166</v>
      </c>
      <c r="Q9" s="23">
        <f>D9</f>
        <v>45163</v>
      </c>
      <c r="R9" s="2"/>
      <c r="S9" s="2"/>
    </row>
    <row r="10" spans="1:26" ht="39.9" customHeight="1" x14ac:dyDescent="0.35">
      <c r="A10" s="82">
        <v>16200</v>
      </c>
      <c r="B10" s="76">
        <v>-7.1999999999999886</v>
      </c>
      <c r="C10" s="75">
        <v>-144.5</v>
      </c>
      <c r="D10" s="83">
        <v>-137.30000000000001</v>
      </c>
      <c r="E10" s="2"/>
      <c r="F10" s="2"/>
      <c r="G10" s="2"/>
      <c r="H10" s="2"/>
      <c r="I10" s="2"/>
      <c r="J10" s="2"/>
      <c r="K10" s="2"/>
      <c r="L10" s="2"/>
      <c r="M10" s="2">
        <v>24</v>
      </c>
      <c r="N10" s="31">
        <v>14000</v>
      </c>
      <c r="O10" s="35">
        <v>87.900000000000091</v>
      </c>
      <c r="P10" s="36">
        <v>-1343.2</v>
      </c>
      <c r="Q10" s="37">
        <v>-1431.1000000000001</v>
      </c>
      <c r="R10" s="2"/>
      <c r="S10" s="2"/>
      <c r="T10" s="25">
        <v>-1431.1000000000001</v>
      </c>
    </row>
    <row r="11" spans="1:26" ht="39.9" customHeight="1" x14ac:dyDescent="0.35">
      <c r="A11" s="84">
        <v>16150</v>
      </c>
      <c r="B11" s="78">
        <v>-7</v>
      </c>
      <c r="C11" s="79">
        <v>-2.7</v>
      </c>
      <c r="D11" s="85">
        <v>4.3</v>
      </c>
      <c r="E11" s="2"/>
      <c r="F11" s="2"/>
      <c r="G11" s="2"/>
      <c r="H11" s="2"/>
      <c r="I11" s="2"/>
      <c r="J11" s="2"/>
      <c r="K11" s="2"/>
      <c r="L11" s="2"/>
      <c r="M11" s="2">
        <v>23</v>
      </c>
      <c r="N11" s="31">
        <v>13950</v>
      </c>
      <c r="O11" s="35">
        <v>-18.700000000000003</v>
      </c>
      <c r="P11" s="36">
        <v>-125.30000000000001</v>
      </c>
      <c r="Q11" s="37">
        <v>-106.60000000000001</v>
      </c>
      <c r="R11" s="2"/>
      <c r="S11" s="2"/>
      <c r="T11" s="25">
        <v>-106.60000000000001</v>
      </c>
    </row>
    <row r="12" spans="1:26" ht="39.9" customHeight="1" x14ac:dyDescent="0.35">
      <c r="A12" s="84">
        <v>16100</v>
      </c>
      <c r="B12" s="78">
        <v>-2.0999999999999943</v>
      </c>
      <c r="C12" s="79">
        <v>-41.5</v>
      </c>
      <c r="D12" s="85">
        <v>-39.400000000000006</v>
      </c>
      <c r="E12" s="2"/>
      <c r="F12" s="2"/>
      <c r="G12" s="2"/>
      <c r="H12" s="2"/>
      <c r="I12" s="2"/>
      <c r="J12" s="2"/>
      <c r="K12" s="2"/>
      <c r="L12" s="2"/>
      <c r="M12" s="2">
        <v>22</v>
      </c>
      <c r="N12" s="31">
        <v>13900</v>
      </c>
      <c r="O12" s="35">
        <v>2.5</v>
      </c>
      <c r="P12" s="36">
        <v>-575.9</v>
      </c>
      <c r="Q12" s="37">
        <v>-578.4</v>
      </c>
      <c r="R12" s="2"/>
      <c r="S12" s="2"/>
      <c r="T12" s="25">
        <v>-578.4</v>
      </c>
    </row>
    <row r="13" spans="1:26" ht="39.9" customHeight="1" x14ac:dyDescent="0.35">
      <c r="A13" s="86">
        <v>16050</v>
      </c>
      <c r="B13" s="77">
        <v>-2.0999999999999996</v>
      </c>
      <c r="C13" s="80">
        <v>-6.9</v>
      </c>
      <c r="D13" s="87">
        <v>-4.8000000000000007</v>
      </c>
      <c r="E13" s="2"/>
      <c r="F13" s="2"/>
      <c r="G13" s="2"/>
      <c r="H13" s="2"/>
      <c r="I13" s="2"/>
      <c r="J13" s="2"/>
      <c r="K13" s="2"/>
      <c r="L13" s="2"/>
      <c r="M13" s="2">
        <v>21</v>
      </c>
      <c r="N13" s="31">
        <v>13850</v>
      </c>
      <c r="O13" s="35">
        <v>-1.3999999999999986</v>
      </c>
      <c r="P13" s="36">
        <v>-58.2</v>
      </c>
      <c r="Q13" s="37">
        <v>-56.800000000000004</v>
      </c>
      <c r="R13" s="2"/>
      <c r="S13" s="2"/>
      <c r="T13" s="25">
        <v>-56.800000000000004</v>
      </c>
    </row>
    <row r="14" spans="1:26" ht="39.9" customHeight="1" x14ac:dyDescent="0.35">
      <c r="A14" s="84">
        <v>16000</v>
      </c>
      <c r="B14" s="78">
        <v>3.8999999999999915</v>
      </c>
      <c r="C14" s="79">
        <v>126.7</v>
      </c>
      <c r="D14" s="85">
        <v>122.80000000000001</v>
      </c>
      <c r="E14" s="2"/>
      <c r="F14" s="2"/>
      <c r="G14" s="2"/>
      <c r="H14" s="2"/>
      <c r="I14" s="2"/>
      <c r="J14" s="2"/>
      <c r="K14" s="2"/>
      <c r="L14" s="2"/>
      <c r="M14" s="2">
        <v>20</v>
      </c>
      <c r="N14" s="31">
        <v>13800</v>
      </c>
      <c r="O14" s="35">
        <v>-87.100000000000136</v>
      </c>
      <c r="P14" s="36">
        <v>-1558.6000000000001</v>
      </c>
      <c r="Q14" s="37">
        <v>-1471.5</v>
      </c>
      <c r="R14" s="2"/>
      <c r="S14" s="2"/>
      <c r="T14" s="25">
        <v>-1471.5</v>
      </c>
    </row>
    <row r="15" spans="1:26" ht="39.9" customHeight="1" x14ac:dyDescent="0.35">
      <c r="A15" s="86">
        <v>15950</v>
      </c>
      <c r="B15" s="77">
        <v>-0.69999999999999574</v>
      </c>
      <c r="C15" s="80">
        <v>33.200000000000003</v>
      </c>
      <c r="D15" s="87">
        <v>33.9</v>
      </c>
      <c r="E15" s="2"/>
      <c r="F15" s="2"/>
      <c r="G15" s="2"/>
      <c r="H15" s="2"/>
      <c r="I15" s="2"/>
      <c r="J15" s="2"/>
      <c r="K15" s="2"/>
      <c r="L15" s="2"/>
      <c r="M15" s="2">
        <v>19</v>
      </c>
      <c r="N15" s="31">
        <v>13750</v>
      </c>
      <c r="O15" s="35">
        <v>23.300000000000182</v>
      </c>
      <c r="P15" s="36">
        <v>-2708.4</v>
      </c>
      <c r="Q15" s="37">
        <v>-2731.7000000000003</v>
      </c>
      <c r="R15" s="2"/>
      <c r="S15" s="2"/>
      <c r="T15" s="25">
        <v>-2731.7000000000003</v>
      </c>
    </row>
    <row r="16" spans="1:26" ht="39.9" customHeight="1" x14ac:dyDescent="0.35">
      <c r="A16" s="84">
        <v>15900</v>
      </c>
      <c r="B16" s="78">
        <v>1.8000000000000114</v>
      </c>
      <c r="C16" s="79">
        <v>330.90000000000003</v>
      </c>
      <c r="D16" s="85">
        <v>329.1</v>
      </c>
      <c r="E16" s="2"/>
      <c r="F16" s="2"/>
      <c r="G16" s="2"/>
      <c r="H16" s="2"/>
      <c r="I16" s="2"/>
      <c r="J16" s="2"/>
      <c r="K16" s="2"/>
      <c r="L16" s="2"/>
      <c r="M16" s="2">
        <v>18</v>
      </c>
      <c r="N16" s="31">
        <v>13700</v>
      </c>
      <c r="O16" s="35">
        <v>-20.099999999999909</v>
      </c>
      <c r="P16" s="36">
        <v>-1614.5</v>
      </c>
      <c r="Q16" s="37">
        <v>-1594.4</v>
      </c>
      <c r="R16" s="2"/>
      <c r="S16" s="2"/>
      <c r="T16" s="25">
        <v>-1594.4</v>
      </c>
    </row>
    <row r="17" spans="1:20" ht="39.9" customHeight="1" x14ac:dyDescent="0.35">
      <c r="A17" s="86">
        <v>15850</v>
      </c>
      <c r="B17" s="77">
        <v>-9.1000000000000014</v>
      </c>
      <c r="C17" s="80">
        <v>12.3</v>
      </c>
      <c r="D17" s="87">
        <v>21.400000000000002</v>
      </c>
      <c r="E17" s="2"/>
      <c r="F17" s="2"/>
      <c r="G17" s="2"/>
      <c r="H17" s="2"/>
      <c r="I17" s="2"/>
      <c r="J17" s="2"/>
      <c r="K17" s="2"/>
      <c r="L17" s="2"/>
      <c r="M17" s="2">
        <v>17</v>
      </c>
      <c r="N17" s="31">
        <v>13650</v>
      </c>
      <c r="O17" s="35">
        <v>-56</v>
      </c>
      <c r="P17" s="36">
        <v>-201.3</v>
      </c>
      <c r="Q17" s="37">
        <v>-145.30000000000001</v>
      </c>
      <c r="R17" s="2"/>
      <c r="S17" s="2"/>
      <c r="T17" s="25">
        <v>-145.30000000000001</v>
      </c>
    </row>
    <row r="18" spans="1:20" ht="39.9" customHeight="1" x14ac:dyDescent="0.35">
      <c r="A18" s="84">
        <v>15800</v>
      </c>
      <c r="B18" s="78">
        <v>-18.199999999999989</v>
      </c>
      <c r="C18" s="79">
        <v>463.40000000000003</v>
      </c>
      <c r="D18" s="85">
        <v>481.6</v>
      </c>
      <c r="E18" s="2"/>
      <c r="F18" s="2"/>
      <c r="G18" s="2"/>
      <c r="H18" s="2"/>
      <c r="I18" s="2"/>
      <c r="J18" s="2"/>
      <c r="K18" s="2"/>
      <c r="L18" s="2"/>
      <c r="M18" s="2">
        <v>16</v>
      </c>
      <c r="N18" s="31">
        <v>13600</v>
      </c>
      <c r="O18" s="35">
        <v>-1225.6000000000004</v>
      </c>
      <c r="P18" s="36">
        <v>-2093.7000000000003</v>
      </c>
      <c r="Q18" s="37">
        <v>-868.1</v>
      </c>
      <c r="R18" s="2"/>
      <c r="S18" s="2"/>
      <c r="T18" s="25">
        <v>-868.1</v>
      </c>
    </row>
    <row r="19" spans="1:20" ht="39.9" customHeight="1" x14ac:dyDescent="0.35">
      <c r="A19" s="86">
        <v>15750</v>
      </c>
      <c r="B19" s="77">
        <v>0.29999999999999716</v>
      </c>
      <c r="C19" s="80">
        <v>85.7</v>
      </c>
      <c r="D19" s="87">
        <v>85.4</v>
      </c>
      <c r="E19" s="2"/>
      <c r="F19" s="2"/>
      <c r="G19" s="2"/>
      <c r="H19" s="2"/>
      <c r="I19" s="2"/>
      <c r="J19" s="2"/>
      <c r="K19" s="2"/>
      <c r="L19" s="2"/>
      <c r="M19" s="2">
        <v>15</v>
      </c>
      <c r="N19" s="31">
        <v>13550</v>
      </c>
      <c r="O19" s="35">
        <v>-12.800000000000011</v>
      </c>
      <c r="P19" s="36">
        <v>-456.20000000000005</v>
      </c>
      <c r="Q19" s="37">
        <v>-443.40000000000003</v>
      </c>
      <c r="R19" s="2"/>
      <c r="S19" s="2"/>
      <c r="T19" s="25">
        <v>-443.40000000000003</v>
      </c>
    </row>
    <row r="20" spans="1:20" ht="39.9" customHeight="1" x14ac:dyDescent="0.35">
      <c r="A20" s="84">
        <v>15700</v>
      </c>
      <c r="B20" s="78">
        <v>10.700000000000003</v>
      </c>
      <c r="C20" s="79">
        <v>89.600000000000009</v>
      </c>
      <c r="D20" s="85">
        <v>78.900000000000006</v>
      </c>
      <c r="E20" s="2"/>
      <c r="F20" s="2"/>
      <c r="G20" s="2"/>
      <c r="H20" s="2"/>
      <c r="I20" s="2"/>
      <c r="J20" s="2"/>
      <c r="K20" s="2"/>
      <c r="L20" s="2"/>
      <c r="M20" s="2">
        <v>14</v>
      </c>
      <c r="N20" s="31">
        <v>13500</v>
      </c>
      <c r="O20" s="35">
        <v>-390.40000000000009</v>
      </c>
      <c r="P20" s="36">
        <v>-2520.2000000000003</v>
      </c>
      <c r="Q20" s="37">
        <v>-2129.8000000000002</v>
      </c>
      <c r="R20" s="2"/>
      <c r="S20" s="2"/>
      <c r="T20" s="25">
        <v>-2129.8000000000002</v>
      </c>
    </row>
    <row r="21" spans="1:20" ht="39.9" customHeight="1" x14ac:dyDescent="0.35">
      <c r="A21" s="86">
        <v>15650</v>
      </c>
      <c r="B21" s="77">
        <v>99.699999999999989</v>
      </c>
      <c r="C21" s="80">
        <v>318</v>
      </c>
      <c r="D21" s="87">
        <v>218.3</v>
      </c>
      <c r="E21" s="2"/>
      <c r="F21" s="2"/>
      <c r="G21" s="2"/>
      <c r="H21" s="2"/>
      <c r="I21" s="2"/>
      <c r="J21" s="2"/>
      <c r="K21" s="2"/>
      <c r="L21" s="2"/>
      <c r="M21" s="2">
        <v>13</v>
      </c>
      <c r="N21" s="31">
        <v>13450</v>
      </c>
      <c r="O21" s="35">
        <v>8.2999999999999545</v>
      </c>
      <c r="P21" s="36">
        <v>-346.70000000000005</v>
      </c>
      <c r="Q21" s="37">
        <v>-355</v>
      </c>
      <c r="R21" s="2"/>
      <c r="S21" s="2"/>
      <c r="T21" s="25">
        <v>-355</v>
      </c>
    </row>
    <row r="22" spans="1:20" ht="39.9" customHeight="1" x14ac:dyDescent="0.35">
      <c r="A22" s="84">
        <v>15600</v>
      </c>
      <c r="B22" s="78">
        <v>-15.400000000000091</v>
      </c>
      <c r="C22" s="79">
        <v>624</v>
      </c>
      <c r="D22" s="85">
        <v>639.40000000000009</v>
      </c>
      <c r="E22" s="2"/>
      <c r="F22" s="2"/>
      <c r="G22" s="2"/>
      <c r="H22" s="2"/>
      <c r="I22" s="2"/>
      <c r="J22" s="2"/>
      <c r="K22" s="2"/>
      <c r="L22" s="2"/>
      <c r="M22" s="2">
        <v>12</v>
      </c>
      <c r="N22" s="31">
        <v>13400</v>
      </c>
      <c r="O22" s="35">
        <v>143.40000000000009</v>
      </c>
      <c r="P22" s="36">
        <v>-1084</v>
      </c>
      <c r="Q22" s="37">
        <v>-1227.4000000000001</v>
      </c>
      <c r="R22" s="2"/>
      <c r="S22" s="2"/>
      <c r="T22" s="25">
        <v>-1227.4000000000001</v>
      </c>
    </row>
    <row r="23" spans="1:20" ht="39.9" customHeight="1" x14ac:dyDescent="0.35">
      <c r="A23" s="86">
        <v>15550</v>
      </c>
      <c r="B23" s="77">
        <v>0</v>
      </c>
      <c r="C23" s="80">
        <v>109.2</v>
      </c>
      <c r="D23" s="87">
        <v>109.2</v>
      </c>
      <c r="E23" s="2"/>
      <c r="F23" s="2"/>
      <c r="G23" s="2"/>
      <c r="H23" s="2"/>
      <c r="I23" s="2"/>
      <c r="J23" s="2"/>
      <c r="K23" s="2"/>
      <c r="L23" s="2"/>
      <c r="M23" s="2">
        <v>11</v>
      </c>
      <c r="N23" s="31">
        <v>13350</v>
      </c>
      <c r="O23" s="35">
        <v>-18.600000000000023</v>
      </c>
      <c r="P23" s="36">
        <v>-491.40000000000003</v>
      </c>
      <c r="Q23" s="37">
        <v>-472.8</v>
      </c>
      <c r="R23" s="2"/>
      <c r="S23" s="2"/>
      <c r="T23" s="25">
        <v>-472.8</v>
      </c>
    </row>
    <row r="24" spans="1:20" ht="39.9" customHeight="1" x14ac:dyDescent="0.35">
      <c r="A24" s="84">
        <v>15500</v>
      </c>
      <c r="B24" s="78">
        <v>-124.9</v>
      </c>
      <c r="C24" s="79">
        <v>59.800000000000004</v>
      </c>
      <c r="D24" s="85">
        <v>184.70000000000002</v>
      </c>
      <c r="E24" s="2"/>
      <c r="F24" s="2"/>
      <c r="G24" s="2"/>
      <c r="H24" s="2"/>
      <c r="I24" s="2"/>
      <c r="J24" s="2"/>
      <c r="K24" s="2"/>
      <c r="L24" s="2"/>
      <c r="M24" s="2">
        <v>10</v>
      </c>
      <c r="N24" s="31">
        <v>13300</v>
      </c>
      <c r="O24" s="35">
        <v>-35.899999999999864</v>
      </c>
      <c r="P24" s="36">
        <v>-1618.2</v>
      </c>
      <c r="Q24" s="37">
        <v>-1582.3000000000002</v>
      </c>
      <c r="R24" s="2"/>
      <c r="S24" s="2"/>
      <c r="T24" s="25">
        <v>-1582.3000000000002</v>
      </c>
    </row>
    <row r="25" spans="1:20" ht="39.9" customHeight="1" x14ac:dyDescent="0.35">
      <c r="A25" s="86">
        <v>15450</v>
      </c>
      <c r="B25" s="77">
        <v>3.1999999999999886</v>
      </c>
      <c r="C25" s="80">
        <v>183.8</v>
      </c>
      <c r="D25" s="87">
        <v>180.60000000000002</v>
      </c>
      <c r="E25" s="2"/>
      <c r="F25" s="2"/>
      <c r="G25" s="2"/>
      <c r="H25" s="2"/>
      <c r="I25" s="2"/>
      <c r="J25" s="2"/>
      <c r="K25" s="2"/>
      <c r="L25" s="2"/>
      <c r="M25" s="2">
        <v>9</v>
      </c>
      <c r="N25" s="31">
        <v>13250</v>
      </c>
      <c r="O25" s="35">
        <v>89.100000000000023</v>
      </c>
      <c r="P25" s="36">
        <v>-594.6</v>
      </c>
      <c r="Q25" s="37">
        <v>-683.7</v>
      </c>
      <c r="R25" s="2"/>
      <c r="S25" s="2"/>
      <c r="T25" s="25">
        <v>-683.7</v>
      </c>
    </row>
    <row r="26" spans="1:20" ht="39.9" customHeight="1" x14ac:dyDescent="0.35">
      <c r="A26" s="84">
        <v>15400</v>
      </c>
      <c r="B26" s="78">
        <v>-38.199999999999989</v>
      </c>
      <c r="C26" s="79">
        <v>217.10000000000002</v>
      </c>
      <c r="D26" s="85">
        <v>255.3</v>
      </c>
      <c r="E26" s="2"/>
      <c r="F26" s="2"/>
      <c r="G26" s="2"/>
      <c r="H26" s="2"/>
      <c r="I26" s="2"/>
      <c r="J26" s="2"/>
      <c r="K26" s="2"/>
      <c r="L26" s="2"/>
      <c r="M26" s="2">
        <v>8</v>
      </c>
      <c r="N26" s="31">
        <v>13200</v>
      </c>
      <c r="O26" s="35">
        <v>354.29999999999995</v>
      </c>
      <c r="P26" s="36">
        <v>-1618.7</v>
      </c>
      <c r="Q26" s="37">
        <v>-1973</v>
      </c>
      <c r="R26" s="2"/>
      <c r="S26" s="2"/>
      <c r="T26" s="25">
        <v>-1973</v>
      </c>
    </row>
    <row r="27" spans="1:20" ht="39.9" customHeight="1" x14ac:dyDescent="0.35">
      <c r="A27" s="86">
        <v>15350</v>
      </c>
      <c r="B27" s="77">
        <v>9.9999999999994316E-2</v>
      </c>
      <c r="C27" s="80">
        <v>107</v>
      </c>
      <c r="D27" s="87">
        <v>106.9</v>
      </c>
      <c r="E27" s="2"/>
      <c r="F27" s="2"/>
      <c r="G27" s="2"/>
      <c r="H27" s="2"/>
      <c r="I27" s="2"/>
      <c r="J27" s="2"/>
      <c r="K27" s="2"/>
      <c r="L27" s="2"/>
      <c r="M27" s="2">
        <v>7</v>
      </c>
      <c r="N27" s="31">
        <v>13150</v>
      </c>
      <c r="O27" s="35">
        <v>64.099999999999966</v>
      </c>
      <c r="P27" s="36">
        <v>-483.90000000000003</v>
      </c>
      <c r="Q27" s="37">
        <v>-548</v>
      </c>
      <c r="R27" s="2"/>
      <c r="S27" s="2"/>
      <c r="T27" s="25">
        <v>-548</v>
      </c>
    </row>
    <row r="28" spans="1:20" ht="39.9" customHeight="1" x14ac:dyDescent="0.35">
      <c r="A28" s="84">
        <v>15300</v>
      </c>
      <c r="B28" s="78">
        <v>-10.200000000000045</v>
      </c>
      <c r="C28" s="79">
        <v>558.9</v>
      </c>
      <c r="D28" s="85">
        <v>569.1</v>
      </c>
      <c r="E28" s="2"/>
      <c r="F28" s="2"/>
      <c r="G28" s="2"/>
      <c r="H28" s="2"/>
      <c r="I28" s="2"/>
      <c r="J28" s="2"/>
      <c r="K28" s="2"/>
      <c r="L28" s="2"/>
      <c r="M28" s="2">
        <v>6</v>
      </c>
      <c r="N28" s="31">
        <v>13100</v>
      </c>
      <c r="O28" s="35">
        <v>-24.400000000000091</v>
      </c>
      <c r="P28" s="36">
        <v>-1879.4</v>
      </c>
      <c r="Q28" s="37">
        <v>-1855</v>
      </c>
      <c r="R28" s="2"/>
      <c r="S28" s="2"/>
      <c r="T28" s="25">
        <v>-1855</v>
      </c>
    </row>
    <row r="29" spans="1:20" ht="39.9" customHeight="1" x14ac:dyDescent="0.35">
      <c r="A29" s="86">
        <v>15250</v>
      </c>
      <c r="B29" s="77">
        <v>0.20000000000000284</v>
      </c>
      <c r="C29" s="80">
        <v>88.7</v>
      </c>
      <c r="D29" s="87">
        <v>88.5</v>
      </c>
      <c r="E29" s="2"/>
      <c r="F29" s="2"/>
      <c r="G29" s="2"/>
      <c r="H29" s="2"/>
      <c r="I29" s="2"/>
      <c r="J29" s="2"/>
      <c r="K29" s="2"/>
      <c r="L29" s="2"/>
      <c r="M29" s="2">
        <v>5</v>
      </c>
      <c r="N29" s="31">
        <v>13050</v>
      </c>
      <c r="O29" s="35">
        <v>10.599999999999994</v>
      </c>
      <c r="P29" s="36">
        <v>-193.10000000000002</v>
      </c>
      <c r="Q29" s="37">
        <v>-203.70000000000002</v>
      </c>
      <c r="R29" s="2"/>
      <c r="S29" s="2"/>
      <c r="T29" s="25">
        <v>-203.70000000000002</v>
      </c>
    </row>
    <row r="30" spans="1:20" ht="39.9" customHeight="1" x14ac:dyDescent="0.35">
      <c r="A30" s="88">
        <v>15200</v>
      </c>
      <c r="B30" s="89">
        <v>8.2999999999999545</v>
      </c>
      <c r="C30" s="90">
        <v>737.6</v>
      </c>
      <c r="D30" s="91">
        <v>729.30000000000007</v>
      </c>
      <c r="E30" s="2"/>
      <c r="F30" s="2"/>
      <c r="G30" s="2"/>
      <c r="H30" s="2"/>
      <c r="I30" s="2"/>
      <c r="J30" s="2"/>
      <c r="K30" s="2"/>
      <c r="L30" s="2"/>
      <c r="M30" s="2">
        <v>4</v>
      </c>
      <c r="N30" s="31">
        <v>13000</v>
      </c>
      <c r="O30" s="35">
        <v>77.100000000000023</v>
      </c>
      <c r="P30" s="36">
        <v>-998.80000000000007</v>
      </c>
      <c r="Q30" s="37">
        <v>-1075.9000000000001</v>
      </c>
      <c r="R30" s="2"/>
      <c r="S30" s="2"/>
      <c r="T30" s="25">
        <v>-1075.9000000000001</v>
      </c>
    </row>
    <row r="31" spans="1:20" ht="18.600000000000001" thickBot="1" x14ac:dyDescent="0.4">
      <c r="A31" s="21"/>
      <c r="B31" s="2"/>
      <c r="C31" s="2"/>
      <c r="D31" s="2"/>
      <c r="E31" s="2"/>
      <c r="F31" s="2"/>
      <c r="G31" s="2"/>
      <c r="H31" s="2"/>
      <c r="I31" s="2"/>
      <c r="J31" s="2"/>
      <c r="K31" s="2"/>
      <c r="L31" s="2"/>
      <c r="M31" s="2"/>
      <c r="N31" s="2"/>
      <c r="O31" s="44"/>
      <c r="P31" s="44"/>
      <c r="Q31" s="44"/>
      <c r="R31" s="2"/>
      <c r="S31" s="2"/>
    </row>
    <row r="32" spans="1:20" ht="60.75" customHeight="1" thickBot="1" x14ac:dyDescent="0.35">
      <c r="A32" s="21"/>
      <c r="B32" s="163" t="s">
        <v>39</v>
      </c>
      <c r="C32" s="164"/>
      <c r="D32" s="165"/>
      <c r="E32" s="2"/>
      <c r="F32" s="2"/>
      <c r="G32" s="2"/>
      <c r="H32" s="2"/>
      <c r="I32" s="2"/>
      <c r="J32" s="2"/>
      <c r="K32" s="2"/>
      <c r="L32" s="2"/>
      <c r="M32" s="2"/>
      <c r="N32" s="2"/>
      <c r="O32" s="163" t="s">
        <v>38</v>
      </c>
      <c r="P32" s="164"/>
      <c r="Q32" s="165"/>
      <c r="R32" s="2"/>
      <c r="S32" s="2"/>
    </row>
    <row r="33" spans="1:19" x14ac:dyDescent="0.3">
      <c r="A33" s="21"/>
      <c r="B33" s="2"/>
      <c r="C33" s="2"/>
      <c r="D33" s="2"/>
      <c r="E33" s="2"/>
      <c r="F33" s="2"/>
      <c r="G33" s="2"/>
      <c r="H33" s="2"/>
      <c r="I33" s="2"/>
      <c r="J33" s="2"/>
      <c r="K33" s="2"/>
      <c r="L33" s="2"/>
      <c r="M33" s="2"/>
      <c r="N33" s="2"/>
      <c r="O33" s="2"/>
      <c r="P33" s="2"/>
      <c r="Q33" s="2"/>
      <c r="R33" s="2"/>
      <c r="S33" s="2"/>
    </row>
    <row r="34" spans="1:19" ht="18" x14ac:dyDescent="0.35">
      <c r="A34" s="42" t="s">
        <v>36</v>
      </c>
      <c r="B34" s="42"/>
      <c r="C34" s="42"/>
      <c r="D34" s="42"/>
      <c r="E34" s="28"/>
      <c r="F34" s="28"/>
      <c r="G34" s="28"/>
      <c r="H34" s="28"/>
      <c r="I34" s="2"/>
      <c r="J34" s="2"/>
      <c r="K34" s="2"/>
      <c r="L34" s="2"/>
      <c r="M34" s="2"/>
      <c r="N34" s="42" t="s">
        <v>36</v>
      </c>
      <c r="O34" s="42"/>
      <c r="P34" s="42"/>
      <c r="Q34" s="42"/>
      <c r="R34" s="2"/>
      <c r="S34" s="2"/>
    </row>
    <row r="35" spans="1:19" ht="18" x14ac:dyDescent="0.35">
      <c r="A35" s="43" t="s">
        <v>37</v>
      </c>
      <c r="B35" s="43"/>
      <c r="C35" s="43"/>
      <c r="D35" s="43"/>
      <c r="E35" s="28"/>
      <c r="F35" s="28"/>
      <c r="G35" s="71" t="s">
        <v>141</v>
      </c>
      <c r="H35" s="28"/>
      <c r="I35" s="2"/>
      <c r="J35" s="2"/>
      <c r="K35" s="2"/>
      <c r="L35" s="2"/>
      <c r="M35" s="2"/>
      <c r="N35" s="43" t="s">
        <v>37</v>
      </c>
      <c r="O35" s="43"/>
      <c r="P35" s="43"/>
      <c r="Q35" s="43"/>
      <c r="R35" s="2"/>
      <c r="S35" s="2"/>
    </row>
    <row r="36" spans="1:19" x14ac:dyDescent="0.3">
      <c r="A36" s="28"/>
      <c r="B36" s="28"/>
      <c r="C36" s="28"/>
      <c r="D36" s="28"/>
      <c r="E36" s="28"/>
      <c r="F36" s="28"/>
      <c r="G36" s="28"/>
      <c r="H36" s="28"/>
      <c r="I36" s="2"/>
      <c r="J36" s="2"/>
      <c r="K36" s="2"/>
      <c r="L36" s="2"/>
      <c r="M36" s="2"/>
      <c r="N36" s="2"/>
      <c r="O36" s="2"/>
      <c r="P36" s="2"/>
      <c r="Q36" s="2"/>
      <c r="R36" s="2"/>
      <c r="S36" s="2"/>
    </row>
    <row r="37" spans="1:19" ht="117.75" customHeight="1" x14ac:dyDescent="0.3">
      <c r="A37" s="181" t="s">
        <v>105</v>
      </c>
      <c r="B37" s="182"/>
      <c r="C37" s="182"/>
      <c r="D37" s="182"/>
      <c r="E37" s="182"/>
      <c r="F37" s="182"/>
      <c r="G37" s="182"/>
      <c r="H37" s="182"/>
      <c r="I37" s="182"/>
      <c r="J37" s="2"/>
      <c r="K37" s="2"/>
      <c r="L37" s="2"/>
      <c r="M37" s="2"/>
      <c r="N37" s="162" t="s">
        <v>43</v>
      </c>
      <c r="O37" s="162"/>
      <c r="P37" s="162"/>
      <c r="Q37" s="162"/>
      <c r="R37" s="2"/>
      <c r="S37" s="2"/>
    </row>
    <row r="38" spans="1:19" x14ac:dyDescent="0.3">
      <c r="A38" s="28"/>
      <c r="B38" s="28"/>
      <c r="C38" s="28"/>
      <c r="D38" s="28"/>
      <c r="E38" s="28"/>
      <c r="F38" s="28"/>
      <c r="G38" s="28"/>
      <c r="H38" s="28"/>
      <c r="I38" s="2"/>
      <c r="J38" s="2"/>
      <c r="K38" s="2"/>
      <c r="L38" s="2"/>
      <c r="M38" s="2"/>
      <c r="N38" s="2"/>
      <c r="O38" s="2"/>
      <c r="P38" s="2"/>
      <c r="Q38" s="2"/>
      <c r="R38" s="2"/>
      <c r="S38" s="2"/>
    </row>
    <row r="39" spans="1:19" x14ac:dyDescent="0.3">
      <c r="A39" s="28"/>
      <c r="B39" s="28"/>
      <c r="C39" s="28"/>
      <c r="D39" s="28"/>
      <c r="E39" s="28"/>
      <c r="F39" s="28"/>
      <c r="G39" s="28"/>
      <c r="H39" s="28"/>
      <c r="I39" s="2"/>
      <c r="J39" s="2"/>
      <c r="K39" s="2"/>
      <c r="L39" s="2"/>
      <c r="M39" s="2"/>
      <c r="N39" s="2"/>
      <c r="O39" s="2"/>
      <c r="P39" s="2"/>
      <c r="Q39" s="2"/>
      <c r="R39" s="2"/>
      <c r="S39" s="2"/>
    </row>
    <row r="40" spans="1:19" x14ac:dyDescent="0.3">
      <c r="A40" s="28"/>
      <c r="B40" s="28"/>
      <c r="C40" s="28"/>
      <c r="D40" s="28"/>
      <c r="E40" s="28"/>
      <c r="F40" s="28"/>
      <c r="G40" s="28"/>
      <c r="H40" s="28"/>
      <c r="I40" s="2"/>
      <c r="J40" s="2"/>
      <c r="K40" s="2"/>
      <c r="L40" s="2"/>
      <c r="M40" s="2"/>
      <c r="N40" s="2"/>
      <c r="O40" s="2"/>
      <c r="P40" s="2"/>
      <c r="Q40" s="2"/>
      <c r="R40" s="2"/>
      <c r="S40" s="2"/>
    </row>
    <row r="41" spans="1:19" x14ac:dyDescent="0.3">
      <c r="A41" s="28"/>
      <c r="B41" s="28"/>
      <c r="C41" s="28"/>
      <c r="D41" s="28"/>
      <c r="E41" s="28"/>
      <c r="F41" s="28"/>
      <c r="G41" s="28"/>
      <c r="H41" s="28"/>
      <c r="I41" s="2"/>
      <c r="J41" s="2"/>
      <c r="K41" s="2"/>
      <c r="L41" s="2"/>
      <c r="M41" s="2"/>
      <c r="N41" s="2"/>
      <c r="O41" s="2"/>
      <c r="P41" s="2"/>
      <c r="Q41" s="2"/>
      <c r="R41" s="2"/>
      <c r="S41" s="2"/>
    </row>
    <row r="42" spans="1:19" x14ac:dyDescent="0.3">
      <c r="A42" s="28"/>
      <c r="B42" s="28"/>
      <c r="C42" s="28"/>
      <c r="D42" s="28"/>
      <c r="E42" s="28"/>
      <c r="F42" s="28"/>
      <c r="G42" s="28"/>
      <c r="H42" s="28"/>
      <c r="I42" s="2"/>
      <c r="J42" s="2"/>
      <c r="K42" s="2"/>
      <c r="L42" s="2"/>
      <c r="M42" s="2"/>
      <c r="N42" s="2"/>
      <c r="O42" s="2"/>
      <c r="P42" s="2"/>
      <c r="Q42" s="2"/>
      <c r="R42" s="2"/>
      <c r="S42" s="2"/>
    </row>
    <row r="43" spans="1:19" x14ac:dyDescent="0.3">
      <c r="A43" s="28"/>
      <c r="B43" s="28"/>
      <c r="C43" s="28"/>
      <c r="D43" s="28"/>
      <c r="E43" s="28"/>
      <c r="F43" s="28"/>
      <c r="G43" s="28"/>
      <c r="H43" s="28"/>
      <c r="I43" s="2"/>
      <c r="J43" s="2"/>
      <c r="K43" s="2"/>
      <c r="L43" s="2"/>
      <c r="M43" s="2"/>
      <c r="N43" s="2"/>
      <c r="O43" s="2"/>
      <c r="P43" s="2"/>
      <c r="Q43" s="2"/>
      <c r="R43" s="2"/>
      <c r="S43" s="2"/>
    </row>
    <row r="44" spans="1:19" x14ac:dyDescent="0.3">
      <c r="A44" s="28"/>
      <c r="B44" s="28"/>
      <c r="C44" s="28"/>
      <c r="D44" s="28"/>
      <c r="E44" s="28"/>
      <c r="F44" s="28"/>
      <c r="G44" s="28"/>
      <c r="H44" s="28"/>
      <c r="I44" s="2"/>
      <c r="J44" s="2"/>
      <c r="K44" s="2"/>
      <c r="L44" s="2"/>
      <c r="M44" s="2"/>
      <c r="N44" s="2"/>
      <c r="O44" s="2"/>
      <c r="P44" s="2"/>
      <c r="Q44" s="2"/>
      <c r="R44" s="2"/>
      <c r="S44" s="2"/>
    </row>
    <row r="45" spans="1:19" x14ac:dyDescent="0.3">
      <c r="A45" s="21"/>
      <c r="B45" s="2"/>
      <c r="C45" s="2"/>
      <c r="D45" s="2"/>
      <c r="E45" s="2"/>
      <c r="F45" s="2"/>
      <c r="G45" s="2"/>
      <c r="H45" s="2"/>
      <c r="I45" s="2"/>
      <c r="J45" s="2"/>
      <c r="K45" s="2"/>
      <c r="L45" s="2"/>
      <c r="M45" s="2"/>
      <c r="N45" s="2"/>
      <c r="O45" s="2"/>
      <c r="P45" s="2"/>
      <c r="Q45" s="2"/>
      <c r="R45" s="2"/>
      <c r="S45" s="2"/>
    </row>
    <row r="46" spans="1:19" x14ac:dyDescent="0.3">
      <c r="A46" s="21"/>
      <c r="B46" s="2"/>
      <c r="C46" s="2"/>
      <c r="D46" s="2"/>
      <c r="E46" s="2"/>
      <c r="F46" s="2"/>
      <c r="G46" s="2"/>
      <c r="H46" s="2"/>
      <c r="I46" s="2"/>
      <c r="J46" s="2"/>
      <c r="K46" s="2"/>
      <c r="L46" s="2"/>
      <c r="M46" s="2"/>
      <c r="N46" s="2"/>
      <c r="O46" s="2"/>
      <c r="P46" s="2"/>
      <c r="Q46" s="2"/>
      <c r="R46" s="2"/>
      <c r="S46" s="2"/>
    </row>
    <row r="47" spans="1:19" x14ac:dyDescent="0.3">
      <c r="A47" s="21"/>
      <c r="B47" s="2"/>
      <c r="C47" s="2"/>
      <c r="D47" s="2"/>
      <c r="E47" s="2"/>
      <c r="F47" s="2"/>
      <c r="G47" s="2"/>
      <c r="H47" s="2"/>
      <c r="I47" s="2"/>
      <c r="J47" s="2"/>
      <c r="K47" s="2"/>
      <c r="L47" s="2"/>
      <c r="M47" s="2"/>
      <c r="N47" s="2"/>
      <c r="O47" s="2"/>
      <c r="P47" s="2"/>
      <c r="Q47" s="2"/>
      <c r="R47" s="2"/>
      <c r="S47" s="2"/>
    </row>
    <row r="48" spans="1:19" x14ac:dyDescent="0.3">
      <c r="A48" s="21"/>
      <c r="B48" s="2"/>
      <c r="C48" s="2"/>
      <c r="D48" s="2"/>
      <c r="E48" s="2"/>
      <c r="F48" s="2"/>
      <c r="G48" s="2"/>
      <c r="H48" s="2"/>
      <c r="I48" s="2"/>
      <c r="J48" s="2"/>
      <c r="K48" s="2"/>
      <c r="L48" s="2"/>
      <c r="M48" s="2"/>
      <c r="N48" s="2"/>
      <c r="O48" s="2"/>
      <c r="P48" s="2"/>
      <c r="Q48" s="2"/>
      <c r="R48" s="2"/>
      <c r="S48" s="2"/>
    </row>
    <row r="49" spans="1:19" x14ac:dyDescent="0.3">
      <c r="A49" s="21"/>
      <c r="B49" s="2"/>
      <c r="C49" s="2"/>
      <c r="D49" s="2"/>
      <c r="E49" s="2"/>
      <c r="F49" s="2"/>
      <c r="G49" s="2"/>
      <c r="H49" s="2"/>
      <c r="I49" s="2"/>
      <c r="J49" s="2"/>
      <c r="K49" s="2"/>
      <c r="L49" s="2"/>
      <c r="M49" s="2"/>
      <c r="N49" s="2"/>
      <c r="O49" s="2"/>
      <c r="P49" s="2"/>
      <c r="Q49" s="2"/>
      <c r="R49" s="2"/>
      <c r="S49" s="2"/>
    </row>
    <row r="50" spans="1:19" x14ac:dyDescent="0.3">
      <c r="A50" s="21"/>
      <c r="B50" s="2"/>
      <c r="C50" s="2"/>
      <c r="D50" s="2"/>
      <c r="E50" s="2"/>
      <c r="F50" s="2"/>
      <c r="G50" s="2"/>
      <c r="H50" s="2"/>
      <c r="I50" s="2"/>
      <c r="J50" s="2"/>
      <c r="K50" s="2"/>
      <c r="L50" s="2"/>
      <c r="M50" s="2"/>
      <c r="N50" s="2"/>
      <c r="O50" s="2"/>
      <c r="P50" s="2"/>
      <c r="Q50" s="2"/>
      <c r="R50" s="2"/>
      <c r="S50" s="2"/>
    </row>
    <row r="51" spans="1:19" x14ac:dyDescent="0.3">
      <c r="A51" s="21"/>
      <c r="B51" s="2"/>
      <c r="C51" s="2"/>
      <c r="D51" s="2"/>
      <c r="E51" s="2"/>
      <c r="F51" s="2"/>
      <c r="G51" s="2"/>
      <c r="H51" s="2"/>
      <c r="I51" s="2"/>
      <c r="J51" s="2"/>
      <c r="K51" s="2"/>
      <c r="L51" s="2"/>
      <c r="M51" s="2"/>
      <c r="N51" s="2"/>
      <c r="O51" s="2"/>
      <c r="P51" s="2"/>
      <c r="Q51" s="2"/>
      <c r="R51" s="2"/>
      <c r="S51" s="2"/>
    </row>
    <row r="52" spans="1:19" x14ac:dyDescent="0.3">
      <c r="A52" s="21"/>
      <c r="B52" s="2"/>
      <c r="C52" s="2"/>
      <c r="D52" s="2"/>
      <c r="E52" s="2"/>
      <c r="F52" s="2"/>
      <c r="G52" s="2"/>
      <c r="H52" s="2"/>
      <c r="I52" s="2"/>
      <c r="J52" s="2"/>
      <c r="K52" s="2"/>
      <c r="L52" s="2"/>
      <c r="M52" s="2"/>
      <c r="N52" s="2"/>
      <c r="O52" s="2"/>
      <c r="P52" s="2"/>
      <c r="Q52" s="2"/>
      <c r="R52" s="2"/>
      <c r="S52" s="2"/>
    </row>
    <row r="53" spans="1:19" x14ac:dyDescent="0.3">
      <c r="A53" s="21"/>
      <c r="B53" s="2"/>
      <c r="C53" s="2"/>
      <c r="D53" s="2"/>
      <c r="E53" s="2"/>
      <c r="F53" s="2"/>
      <c r="G53" s="2"/>
      <c r="H53" s="2"/>
      <c r="I53" s="2"/>
      <c r="J53" s="2"/>
      <c r="K53" s="2"/>
      <c r="L53" s="2"/>
      <c r="M53" s="2"/>
      <c r="N53" s="2"/>
      <c r="O53" s="2"/>
      <c r="P53" s="2"/>
      <c r="Q53" s="2"/>
      <c r="R53" s="2"/>
      <c r="S53" s="2"/>
    </row>
    <row r="54" spans="1:19" x14ac:dyDescent="0.3">
      <c r="A54" s="21"/>
      <c r="B54" s="2"/>
      <c r="C54" s="2"/>
      <c r="D54" s="2"/>
      <c r="E54" s="2"/>
      <c r="F54" s="2"/>
      <c r="G54" s="2"/>
      <c r="H54" s="2"/>
      <c r="I54" s="2"/>
      <c r="J54" s="2"/>
      <c r="K54" s="2"/>
      <c r="L54" s="2"/>
      <c r="M54" s="2"/>
      <c r="N54" s="2"/>
      <c r="O54" s="2"/>
      <c r="P54" s="2"/>
      <c r="Q54" s="2"/>
      <c r="R54" s="2"/>
      <c r="S54" s="2"/>
    </row>
    <row r="55" spans="1:19" x14ac:dyDescent="0.3">
      <c r="A55" s="21"/>
      <c r="B55" s="2"/>
      <c r="C55" s="2"/>
      <c r="D55" s="2"/>
      <c r="E55" s="2"/>
      <c r="F55" s="2"/>
      <c r="G55" s="2"/>
      <c r="H55" s="2"/>
      <c r="I55" s="2"/>
      <c r="J55" s="2"/>
      <c r="K55" s="2"/>
      <c r="L55" s="2"/>
      <c r="M55" s="2"/>
      <c r="N55" s="2"/>
      <c r="O55" s="2"/>
      <c r="P55" s="2"/>
      <c r="Q55" s="2"/>
      <c r="R55" s="2"/>
      <c r="S55" s="2"/>
    </row>
    <row r="56" spans="1:19" x14ac:dyDescent="0.3">
      <c r="A56" s="21"/>
      <c r="B56" s="2"/>
      <c r="C56" s="2"/>
      <c r="D56" s="2"/>
      <c r="E56" s="2"/>
      <c r="F56" s="2"/>
      <c r="G56" s="2"/>
      <c r="H56" s="2"/>
      <c r="I56" s="2"/>
      <c r="J56" s="2"/>
      <c r="K56" s="2"/>
      <c r="L56" s="2"/>
      <c r="M56" s="2"/>
      <c r="N56" s="2"/>
      <c r="O56" s="2"/>
      <c r="P56" s="2"/>
      <c r="Q56" s="2"/>
      <c r="R56" s="2"/>
      <c r="S56" s="2"/>
    </row>
    <row r="57" spans="1:19" x14ac:dyDescent="0.3">
      <c r="A57" s="21"/>
      <c r="B57" s="2"/>
      <c r="C57" s="2"/>
      <c r="D57" s="2"/>
      <c r="E57" s="2"/>
      <c r="F57" s="2"/>
      <c r="G57" s="2"/>
      <c r="H57" s="2"/>
      <c r="I57" s="2"/>
      <c r="J57" s="2"/>
      <c r="K57" s="2"/>
      <c r="L57" s="2"/>
      <c r="M57" s="2"/>
      <c r="N57" s="2"/>
      <c r="O57" s="2"/>
      <c r="P57" s="2"/>
      <c r="Q57" s="2"/>
      <c r="R57" s="2"/>
      <c r="S57" s="2"/>
    </row>
    <row r="58" spans="1:19" x14ac:dyDescent="0.3">
      <c r="A58" s="21"/>
      <c r="B58" s="2"/>
      <c r="C58" s="2"/>
      <c r="D58" s="2"/>
      <c r="E58" s="2"/>
      <c r="F58" s="2"/>
      <c r="G58" s="2"/>
      <c r="H58" s="2"/>
      <c r="I58" s="2"/>
      <c r="J58" s="2"/>
      <c r="K58" s="2"/>
      <c r="L58" s="2"/>
      <c r="M58" s="2"/>
      <c r="N58" s="2"/>
      <c r="O58" s="2"/>
      <c r="P58" s="2"/>
      <c r="Q58" s="2"/>
      <c r="R58" s="2"/>
      <c r="S58" s="2"/>
    </row>
    <row r="59" spans="1:19" x14ac:dyDescent="0.3">
      <c r="A59" s="21"/>
      <c r="B59" s="2"/>
      <c r="C59" s="2"/>
      <c r="D59" s="2"/>
      <c r="E59" s="2"/>
      <c r="F59" s="2"/>
      <c r="G59" s="2"/>
      <c r="H59" s="2"/>
      <c r="I59" s="2"/>
      <c r="J59" s="2"/>
      <c r="K59" s="2"/>
      <c r="L59" s="2"/>
      <c r="M59" s="2"/>
      <c r="N59" s="2"/>
      <c r="O59" s="2"/>
      <c r="P59" s="2"/>
      <c r="Q59" s="2"/>
      <c r="R59" s="2"/>
      <c r="S59" s="2"/>
    </row>
    <row r="60" spans="1:19" x14ac:dyDescent="0.3">
      <c r="A60" s="21"/>
      <c r="B60" s="2"/>
      <c r="C60" s="2"/>
      <c r="D60" s="2"/>
      <c r="E60" s="2"/>
      <c r="F60" s="2"/>
      <c r="G60" s="2"/>
      <c r="H60" s="2"/>
      <c r="I60" s="2"/>
      <c r="J60" s="2"/>
      <c r="K60" s="2"/>
      <c r="L60" s="2"/>
      <c r="M60" s="2"/>
      <c r="N60" s="2"/>
      <c r="O60" s="2"/>
      <c r="P60" s="2"/>
      <c r="Q60" s="2"/>
      <c r="R60" s="2"/>
      <c r="S60" s="2"/>
    </row>
    <row r="61" spans="1:19" x14ac:dyDescent="0.3">
      <c r="A61" s="21"/>
      <c r="B61" s="2"/>
      <c r="C61" s="2"/>
      <c r="D61" s="2"/>
      <c r="E61" s="2"/>
      <c r="F61" s="2"/>
      <c r="G61" s="2"/>
      <c r="H61" s="2"/>
      <c r="I61" s="2"/>
      <c r="J61" s="2"/>
      <c r="K61" s="2"/>
      <c r="L61" s="2"/>
      <c r="M61" s="2"/>
      <c r="N61" s="2"/>
      <c r="O61" s="2"/>
      <c r="P61" s="2"/>
      <c r="Q61" s="2"/>
      <c r="R61" s="2"/>
      <c r="S61" s="2"/>
    </row>
    <row r="62" spans="1:19" x14ac:dyDescent="0.3">
      <c r="A62" s="21"/>
      <c r="B62" s="2"/>
      <c r="C62" s="2"/>
      <c r="D62" s="2"/>
      <c r="E62" s="2"/>
      <c r="F62" s="2"/>
      <c r="G62" s="2"/>
      <c r="H62" s="2"/>
      <c r="I62" s="2"/>
      <c r="J62" s="2"/>
      <c r="K62" s="2"/>
      <c r="L62" s="2"/>
      <c r="M62" s="2"/>
      <c r="N62" s="2"/>
      <c r="O62" s="2"/>
      <c r="P62" s="2"/>
      <c r="Q62" s="2"/>
      <c r="R62" s="2"/>
      <c r="S62" s="2"/>
    </row>
    <row r="63" spans="1:19" x14ac:dyDescent="0.3">
      <c r="A63" s="21"/>
      <c r="B63" s="2"/>
      <c r="C63" s="2"/>
      <c r="D63" s="2"/>
      <c r="E63" s="2"/>
      <c r="F63" s="2"/>
      <c r="G63" s="2"/>
      <c r="H63" s="2"/>
      <c r="I63" s="2"/>
      <c r="J63" s="2"/>
      <c r="K63" s="2"/>
      <c r="L63" s="2"/>
      <c r="M63" s="2"/>
      <c r="N63" s="2"/>
      <c r="O63" s="2"/>
      <c r="P63" s="2"/>
      <c r="Q63" s="2"/>
      <c r="R63" s="2"/>
      <c r="S63" s="2"/>
    </row>
    <row r="64" spans="1:19" x14ac:dyDescent="0.3">
      <c r="A64" s="21"/>
      <c r="B64" s="2"/>
      <c r="C64" s="2"/>
      <c r="D64" s="2"/>
      <c r="E64" s="2"/>
      <c r="F64" s="2"/>
      <c r="G64" s="2"/>
      <c r="H64" s="2"/>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C10:C30">
    <cfRule type="cellIs" dxfId="31" priority="9" operator="lessThan">
      <formula>0</formula>
    </cfRule>
    <cfRule type="cellIs" dxfId="30" priority="10" operator="greaterThan">
      <formula>0</formula>
    </cfRule>
  </conditionalFormatting>
  <conditionalFormatting sqref="P10:Q30">
    <cfRule type="cellIs" dxfId="29" priority="7" operator="lessThan">
      <formula>0</formula>
    </cfRule>
    <cfRule type="cellIs" dxfId="28" priority="8" operator="greaterThan">
      <formula>0</formula>
    </cfRule>
  </conditionalFormatting>
  <conditionalFormatting sqref="B10:B30">
    <cfRule type="colorScale" priority="6">
      <colorScale>
        <cfvo type="num" val="-100"/>
        <cfvo type="num" val="0"/>
        <cfvo type="num" val="100"/>
        <color rgb="FFF8696B"/>
        <color rgb="FFFCFCFF"/>
        <color rgb="FF5A8AC6"/>
      </colorScale>
    </cfRule>
  </conditionalFormatting>
  <conditionalFormatting sqref="O10:O30">
    <cfRule type="colorScale" priority="5">
      <colorScale>
        <cfvo type="num" val="-100"/>
        <cfvo type="num" val="0"/>
        <cfvo type="num" val="100"/>
        <color rgb="FFF8696B"/>
        <color rgb="FFFCFCFF"/>
        <color rgb="FF5A8AC6"/>
      </colorScale>
    </cfRule>
  </conditionalFormatting>
  <conditionalFormatting sqref="F3">
    <cfRule type="cellIs" dxfId="27" priority="3" operator="lessThan">
      <formula>0.55</formula>
    </cfRule>
    <cfRule type="cellIs" dxfId="26" priority="4" operator="greaterThan">
      <formula>0.6</formula>
    </cfRule>
  </conditionalFormatting>
  <conditionalFormatting sqref="D10:D30">
    <cfRule type="cellIs" dxfId="25" priority="1" operator="lessThan">
      <formula>0</formula>
    </cfRule>
    <cfRule type="cellIs" dxfId="24"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2" manualBreakCount="2">
    <brk id="28" max="8" man="1"/>
    <brk id="40" max="10"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37F23-9702-4B6E-8D1C-3800C06C466D}">
  <sheetPr codeName="Tabelle30">
    <pageSetUpPr fitToPage="1"/>
  </sheetPr>
  <dimension ref="A1:Z180"/>
  <sheetViews>
    <sheetView view="pageBreakPreview" zoomScale="60" zoomScaleNormal="70" workbookViewId="0">
      <selection activeCell="S17" sqref="S17"/>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6" ht="65.25" customHeight="1" x14ac:dyDescent="0.3">
      <c r="A1" s="169" t="s">
        <v>42</v>
      </c>
      <c r="B1" s="170"/>
      <c r="C1" s="170"/>
      <c r="D1" s="170"/>
      <c r="E1" s="170"/>
      <c r="F1" s="170"/>
      <c r="G1" s="171">
        <f>Ueberhaenge!G1</f>
        <v>45166</v>
      </c>
      <c r="H1" s="172"/>
      <c r="I1" s="54"/>
      <c r="Z1">
        <v>12725</v>
      </c>
    </row>
    <row r="2" spans="1:26" x14ac:dyDescent="0.3">
      <c r="A2" s="52"/>
      <c r="B2" s="45"/>
      <c r="C2" s="45"/>
      <c r="D2" s="45"/>
      <c r="E2" s="45"/>
      <c r="F2" s="45"/>
      <c r="G2" s="45"/>
      <c r="H2" s="45"/>
      <c r="I2" s="45"/>
      <c r="Z2">
        <v>13725</v>
      </c>
    </row>
    <row r="3" spans="1:26" ht="18" x14ac:dyDescent="0.35">
      <c r="A3" s="25" t="s">
        <v>35</v>
      </c>
      <c r="C3" s="27">
        <f>Ueberhaenge!G2</f>
        <v>18</v>
      </c>
      <c r="D3" s="45"/>
      <c r="E3" s="53" t="s">
        <v>40</v>
      </c>
      <c r="F3" s="30">
        <f>Summery!F3</f>
        <v>0.5</v>
      </c>
      <c r="G3" s="45"/>
      <c r="H3" s="45" t="str">
        <f>IF(F3&gt;0.9,SummeryVerfall!H3,"")</f>
        <v/>
      </c>
      <c r="I3" s="45"/>
      <c r="Z3">
        <v>20</v>
      </c>
    </row>
    <row r="4" spans="1:26" x14ac:dyDescent="0.3">
      <c r="A4" s="21"/>
      <c r="B4" s="2"/>
      <c r="C4" s="2"/>
      <c r="D4" s="2"/>
      <c r="E4" s="2"/>
      <c r="F4" s="2"/>
      <c r="G4" s="2"/>
      <c r="H4" s="2"/>
      <c r="I4" s="45"/>
      <c r="J4" s="2"/>
      <c r="K4" s="2"/>
      <c r="L4" s="2"/>
      <c r="M4" s="2"/>
      <c r="N4" s="2"/>
      <c r="O4" s="2"/>
      <c r="P4" s="2"/>
      <c r="Q4" s="2"/>
      <c r="R4" s="2"/>
      <c r="S4" s="2"/>
    </row>
    <row r="5" spans="1:26" ht="5.25" customHeight="1" x14ac:dyDescent="0.3">
      <c r="A5" s="21"/>
      <c r="B5" s="2"/>
      <c r="C5" s="2"/>
      <c r="D5" s="2"/>
      <c r="E5" s="2"/>
      <c r="F5" s="2"/>
      <c r="G5" s="2"/>
      <c r="H5" s="2"/>
      <c r="I5" s="2"/>
      <c r="J5" s="2"/>
      <c r="K5" s="2"/>
      <c r="L5" s="2"/>
      <c r="M5" s="2"/>
      <c r="N5" s="2"/>
      <c r="O5" s="2"/>
      <c r="P5" s="2"/>
      <c r="Q5" s="2"/>
      <c r="R5" s="2"/>
      <c r="S5" s="2"/>
    </row>
    <row r="6" spans="1:26" ht="50.25" customHeight="1" thickBot="1" x14ac:dyDescent="0.35">
      <c r="A6" s="173" t="s">
        <v>41</v>
      </c>
      <c r="B6" s="174"/>
      <c r="C6" s="174"/>
      <c r="D6" s="174"/>
      <c r="E6" s="174"/>
      <c r="F6" s="174"/>
      <c r="G6" s="174"/>
      <c r="H6" s="174"/>
      <c r="I6" s="174"/>
      <c r="J6" s="2"/>
      <c r="K6" s="2"/>
      <c r="L6" s="2"/>
      <c r="M6" s="2"/>
      <c r="N6" s="180" t="s">
        <v>41</v>
      </c>
      <c r="O6" s="180"/>
      <c r="P6" s="180"/>
      <c r="Q6" s="180"/>
      <c r="R6" s="2"/>
      <c r="S6" s="2"/>
    </row>
    <row r="7" spans="1:26" ht="32.25" customHeight="1" thickBot="1" x14ac:dyDescent="0.65">
      <c r="A7" s="177" t="s">
        <v>3</v>
      </c>
      <c r="B7" s="190" t="str">
        <f xml:space="preserve"> "BasisVersion  " &amp; Ueberhaenge!D8</f>
        <v>BasisVersion  2023-08</v>
      </c>
      <c r="C7" s="191"/>
      <c r="D7" s="192"/>
      <c r="E7" s="22"/>
      <c r="F7" s="22"/>
      <c r="G7" s="22"/>
      <c r="H7" s="45"/>
      <c r="I7" s="45"/>
      <c r="J7" s="2"/>
      <c r="K7" s="2"/>
      <c r="L7" s="2"/>
      <c r="M7" s="2"/>
      <c r="N7" s="180"/>
      <c r="O7" s="180"/>
      <c r="P7" s="180"/>
      <c r="Q7" s="180"/>
      <c r="R7" s="51"/>
      <c r="S7" s="51"/>
      <c r="T7" s="50"/>
      <c r="U7" s="50"/>
      <c r="V7" s="50"/>
    </row>
    <row r="8" spans="1:26" ht="21.6" thickBot="1" x14ac:dyDescent="0.45">
      <c r="A8" s="178"/>
      <c r="B8" s="193"/>
      <c r="C8" s="176"/>
      <c r="D8" s="194"/>
      <c r="E8" s="22"/>
      <c r="I8" s="2"/>
      <c r="J8" s="2"/>
      <c r="K8" s="2"/>
      <c r="L8" s="2"/>
      <c r="M8" s="2"/>
      <c r="N8" s="48"/>
      <c r="O8" s="166" t="str">
        <f xml:space="preserve"> "Summe: " &amp; Ueberhaenge!D8 &amp; " bis " &amp; Ueberhaenge!I8</f>
        <v>Summe: 2023-08 bis -</v>
      </c>
      <c r="P8" s="167"/>
      <c r="Q8" s="168"/>
      <c r="R8" s="2"/>
      <c r="S8" s="2"/>
    </row>
    <row r="9" spans="1:26" ht="18.600000000000001" thickBot="1" x14ac:dyDescent="0.4">
      <c r="A9" s="179"/>
      <c r="B9" s="97"/>
      <c r="C9" s="98"/>
      <c r="G9" s="2"/>
      <c r="H9" s="2"/>
      <c r="I9" s="2"/>
      <c r="J9" s="2"/>
      <c r="K9" s="2"/>
      <c r="L9" s="49" t="s">
        <v>3</v>
      </c>
      <c r="M9" s="24" t="s">
        <v>34</v>
      </c>
      <c r="N9" s="23">
        <f>B9</f>
        <v>0</v>
      </c>
      <c r="O9" s="23" t="e">
        <f>#REF!</f>
        <v>#REF!</v>
      </c>
      <c r="P9" s="2"/>
      <c r="Q9" s="2"/>
    </row>
    <row r="10" spans="1:26" ht="39.9" customHeight="1" x14ac:dyDescent="0.35">
      <c r="A10" s="102">
        <f>SummeryDetail!A10</f>
        <v>16200</v>
      </c>
      <c r="B10" s="94">
        <f>SummeryDetail!C10</f>
        <v>-144.5</v>
      </c>
      <c r="C10" s="2"/>
      <c r="D10" s="2"/>
      <c r="E10" s="2"/>
      <c r="F10" s="2"/>
      <c r="G10" s="2"/>
      <c r="H10" s="2"/>
      <c r="I10" s="2"/>
      <c r="J10" s="2"/>
      <c r="K10" s="2"/>
      <c r="L10" s="31">
        <v>14000</v>
      </c>
      <c r="M10" s="35">
        <v>87.900000000000091</v>
      </c>
      <c r="N10" s="36">
        <v>-1343.2</v>
      </c>
      <c r="O10" s="37">
        <v>-1431.1000000000001</v>
      </c>
      <c r="P10" s="2"/>
      <c r="Q10" s="2"/>
      <c r="R10" s="25">
        <v>-1431.1000000000001</v>
      </c>
    </row>
    <row r="11" spans="1:26" ht="39.9" customHeight="1" x14ac:dyDescent="0.35">
      <c r="A11" s="84">
        <f>SummeryDetail!A11</f>
        <v>16150</v>
      </c>
      <c r="B11" s="95">
        <f>SummeryDetail!C11</f>
        <v>-2.7</v>
      </c>
      <c r="C11" s="2"/>
      <c r="D11" s="2"/>
      <c r="E11" s="2"/>
      <c r="F11" s="2"/>
      <c r="G11" s="2"/>
      <c r="H11" s="2"/>
      <c r="I11" s="2"/>
      <c r="J11" s="2"/>
      <c r="K11" s="2"/>
      <c r="L11" s="31">
        <v>13950</v>
      </c>
      <c r="M11" s="35">
        <v>-18.700000000000003</v>
      </c>
      <c r="N11" s="36">
        <v>-125.30000000000001</v>
      </c>
      <c r="O11" s="37">
        <v>-106.60000000000001</v>
      </c>
      <c r="P11" s="2"/>
      <c r="Q11" s="2"/>
      <c r="R11" s="25">
        <v>-106.60000000000001</v>
      </c>
    </row>
    <row r="12" spans="1:26" ht="39.9" customHeight="1" x14ac:dyDescent="0.35">
      <c r="A12" s="84">
        <f>SummeryDetail!A12</f>
        <v>16100</v>
      </c>
      <c r="B12" s="95">
        <f>SummeryDetail!C12</f>
        <v>-41.5</v>
      </c>
      <c r="C12" s="2"/>
      <c r="D12" s="2"/>
      <c r="E12" s="2"/>
      <c r="F12" s="2"/>
      <c r="G12" s="2"/>
      <c r="H12" s="2"/>
      <c r="I12" s="2"/>
      <c r="J12" s="2"/>
      <c r="K12" s="2"/>
      <c r="L12" s="31">
        <v>13900</v>
      </c>
      <c r="M12" s="35">
        <v>2.5</v>
      </c>
      <c r="N12" s="36">
        <v>-575.9</v>
      </c>
      <c r="O12" s="37">
        <v>-578.4</v>
      </c>
      <c r="P12" s="2"/>
      <c r="Q12" s="2"/>
      <c r="R12" s="25">
        <v>-578.4</v>
      </c>
    </row>
    <row r="13" spans="1:26" ht="39.9" customHeight="1" x14ac:dyDescent="0.35">
      <c r="A13" s="84">
        <f>SummeryDetail!A13</f>
        <v>16050</v>
      </c>
      <c r="B13" s="95">
        <f>SummeryDetail!C13</f>
        <v>-6.9</v>
      </c>
      <c r="C13" s="2"/>
      <c r="D13" s="2"/>
      <c r="E13" s="2"/>
      <c r="F13" s="2"/>
      <c r="G13" s="2"/>
      <c r="H13" s="2"/>
      <c r="I13" s="2"/>
      <c r="J13" s="2"/>
      <c r="K13" s="2"/>
      <c r="L13" s="31">
        <v>13850</v>
      </c>
      <c r="M13" s="35">
        <v>-1.3999999999999986</v>
      </c>
      <c r="N13" s="36">
        <v>-58.2</v>
      </c>
      <c r="O13" s="37">
        <v>-56.800000000000004</v>
      </c>
      <c r="P13" s="2"/>
      <c r="Q13" s="2"/>
      <c r="R13" s="25">
        <v>-56.800000000000004</v>
      </c>
    </row>
    <row r="14" spans="1:26" ht="39.9" customHeight="1" x14ac:dyDescent="0.35">
      <c r="A14" s="84">
        <f>SummeryDetail!A14</f>
        <v>16000</v>
      </c>
      <c r="B14" s="95">
        <f>SummeryDetail!C14</f>
        <v>126.7</v>
      </c>
      <c r="C14" s="2"/>
      <c r="D14" s="2"/>
      <c r="E14" s="2"/>
      <c r="F14" s="2"/>
      <c r="G14" s="2"/>
      <c r="H14" s="2"/>
      <c r="I14" s="2"/>
      <c r="J14" s="2"/>
      <c r="K14" s="2"/>
      <c r="L14" s="31">
        <v>13800</v>
      </c>
      <c r="M14" s="35">
        <v>-87.100000000000136</v>
      </c>
      <c r="N14" s="36">
        <v>-1558.6000000000001</v>
      </c>
      <c r="O14" s="37">
        <v>-1471.5</v>
      </c>
      <c r="P14" s="2"/>
      <c r="Q14" s="2"/>
      <c r="R14" s="25">
        <v>-1471.5</v>
      </c>
    </row>
    <row r="15" spans="1:26" ht="39.9" customHeight="1" x14ac:dyDescent="0.35">
      <c r="A15" s="84">
        <f>SummeryDetail!A15</f>
        <v>15950</v>
      </c>
      <c r="B15" s="95">
        <f>SummeryDetail!C15</f>
        <v>33.200000000000003</v>
      </c>
      <c r="C15" s="2"/>
      <c r="D15" s="2"/>
      <c r="E15" s="2"/>
      <c r="F15" s="2"/>
      <c r="G15" s="2"/>
      <c r="H15" s="2"/>
      <c r="I15" s="2"/>
      <c r="J15" s="2"/>
      <c r="K15" s="2"/>
      <c r="L15" s="31">
        <v>13750</v>
      </c>
      <c r="M15" s="35">
        <v>23.300000000000182</v>
      </c>
      <c r="N15" s="36">
        <v>-2708.4</v>
      </c>
      <c r="O15" s="37">
        <v>-2731.7000000000003</v>
      </c>
      <c r="P15" s="2"/>
      <c r="Q15" s="2"/>
      <c r="R15" s="25">
        <v>-2731.7000000000003</v>
      </c>
    </row>
    <row r="16" spans="1:26" ht="39.9" customHeight="1" x14ac:dyDescent="0.35">
      <c r="A16" s="84">
        <f>SummeryDetail!A16</f>
        <v>15900</v>
      </c>
      <c r="B16" s="95">
        <f>SummeryDetail!C16</f>
        <v>330.90000000000003</v>
      </c>
      <c r="C16" s="2"/>
      <c r="D16" s="2"/>
      <c r="E16" s="2"/>
      <c r="F16" s="2"/>
      <c r="G16" s="2"/>
      <c r="H16" s="2"/>
      <c r="I16" s="2"/>
      <c r="J16" s="2"/>
      <c r="K16" s="2"/>
      <c r="L16" s="31">
        <v>13700</v>
      </c>
      <c r="M16" s="35">
        <v>-20.099999999999909</v>
      </c>
      <c r="N16" s="36">
        <v>-1614.5</v>
      </c>
      <c r="O16" s="37">
        <v>-1594.4</v>
      </c>
      <c r="P16" s="2"/>
      <c r="Q16" s="2"/>
      <c r="R16" s="25">
        <v>-1594.4</v>
      </c>
    </row>
    <row r="17" spans="1:19" ht="39.9" customHeight="1" x14ac:dyDescent="0.35">
      <c r="A17" s="84">
        <f>SummeryDetail!A17</f>
        <v>15850</v>
      </c>
      <c r="B17" s="95">
        <f>SummeryDetail!C17</f>
        <v>12.3</v>
      </c>
      <c r="C17" s="2"/>
      <c r="D17" s="2"/>
      <c r="E17" s="2"/>
      <c r="F17" s="2"/>
      <c r="G17" s="2"/>
      <c r="H17" s="2"/>
      <c r="I17" s="2"/>
      <c r="J17" s="2"/>
      <c r="K17" s="2"/>
      <c r="L17" s="31">
        <v>13650</v>
      </c>
      <c r="M17" s="35">
        <v>-56</v>
      </c>
      <c r="N17" s="36">
        <v>-201.3</v>
      </c>
      <c r="O17" s="37">
        <v>-145.30000000000001</v>
      </c>
      <c r="P17" s="2"/>
      <c r="Q17" s="2"/>
      <c r="R17" s="25">
        <v>-145.30000000000001</v>
      </c>
    </row>
    <row r="18" spans="1:19" ht="39.9" customHeight="1" x14ac:dyDescent="0.35">
      <c r="A18" s="84">
        <f>SummeryDetail!A18</f>
        <v>15800</v>
      </c>
      <c r="B18" s="95">
        <f>SummeryDetail!C18</f>
        <v>463.40000000000003</v>
      </c>
      <c r="C18" s="2"/>
      <c r="D18" s="2"/>
      <c r="E18" s="2"/>
      <c r="F18" s="2"/>
      <c r="G18" s="2"/>
      <c r="H18" s="2"/>
      <c r="I18" s="2"/>
      <c r="J18" s="2"/>
      <c r="K18" s="2"/>
      <c r="L18" s="31">
        <v>13600</v>
      </c>
      <c r="M18" s="35">
        <v>-1225.6000000000004</v>
      </c>
      <c r="N18" s="36">
        <v>-2093.7000000000003</v>
      </c>
      <c r="O18" s="37">
        <v>-868.1</v>
      </c>
      <c r="P18" s="2"/>
      <c r="Q18" s="2"/>
      <c r="R18" s="25">
        <v>-868.1</v>
      </c>
    </row>
    <row r="19" spans="1:19" ht="39.9" customHeight="1" x14ac:dyDescent="0.35">
      <c r="A19" s="84">
        <f>SummeryDetail!A19</f>
        <v>15750</v>
      </c>
      <c r="B19" s="95">
        <f>SummeryDetail!C19</f>
        <v>85.7</v>
      </c>
      <c r="C19" s="2"/>
      <c r="D19" s="2"/>
      <c r="E19" s="2"/>
      <c r="F19" s="2"/>
      <c r="G19" s="2"/>
      <c r="H19" s="2"/>
      <c r="I19" s="2"/>
      <c r="J19" s="2"/>
      <c r="K19" s="2"/>
      <c r="L19" s="31">
        <v>13550</v>
      </c>
      <c r="M19" s="35">
        <v>-12.800000000000011</v>
      </c>
      <c r="N19" s="36">
        <v>-456.20000000000005</v>
      </c>
      <c r="O19" s="37">
        <v>-443.40000000000003</v>
      </c>
      <c r="P19" s="2"/>
      <c r="Q19" s="2"/>
      <c r="R19" s="25">
        <v>-443.40000000000003</v>
      </c>
    </row>
    <row r="20" spans="1:19" ht="39.9" customHeight="1" x14ac:dyDescent="0.35">
      <c r="A20" s="84">
        <f>SummeryDetail!A20</f>
        <v>15700</v>
      </c>
      <c r="B20" s="95">
        <f>SummeryDetail!C20</f>
        <v>89.600000000000009</v>
      </c>
      <c r="C20" s="2"/>
      <c r="D20" s="2"/>
      <c r="E20" s="2"/>
      <c r="F20" s="2"/>
      <c r="G20" s="2"/>
      <c r="H20" s="2"/>
      <c r="I20" s="2"/>
      <c r="J20" s="2"/>
      <c r="K20" s="2"/>
      <c r="L20" s="31">
        <v>13500</v>
      </c>
      <c r="M20" s="35">
        <v>-390.40000000000009</v>
      </c>
      <c r="N20" s="36">
        <v>-2520.2000000000003</v>
      </c>
      <c r="O20" s="37">
        <v>-2129.8000000000002</v>
      </c>
      <c r="P20" s="2"/>
      <c r="Q20" s="2"/>
      <c r="R20" s="25">
        <v>-2129.8000000000002</v>
      </c>
    </row>
    <row r="21" spans="1:19" ht="39.9" customHeight="1" x14ac:dyDescent="0.35">
      <c r="A21" s="84">
        <f>SummeryDetail!A21</f>
        <v>15650</v>
      </c>
      <c r="B21" s="95">
        <f>SummeryDetail!C21</f>
        <v>318</v>
      </c>
      <c r="C21" s="2"/>
      <c r="D21" s="2"/>
      <c r="E21" s="2"/>
      <c r="F21" s="2"/>
      <c r="G21" s="2"/>
      <c r="H21" s="2"/>
      <c r="I21" s="2"/>
      <c r="J21" s="2"/>
      <c r="K21" s="2"/>
      <c r="L21" s="31">
        <v>13450</v>
      </c>
      <c r="M21" s="35">
        <v>8.2999999999999545</v>
      </c>
      <c r="N21" s="36">
        <v>-346.70000000000005</v>
      </c>
      <c r="O21" s="37">
        <v>-355</v>
      </c>
      <c r="P21" s="2"/>
      <c r="Q21" s="2"/>
      <c r="R21" s="25">
        <v>-355</v>
      </c>
    </row>
    <row r="22" spans="1:19" ht="39.9" customHeight="1" x14ac:dyDescent="0.35">
      <c r="A22" s="84">
        <f>SummeryDetail!A22</f>
        <v>15600</v>
      </c>
      <c r="B22" s="95">
        <f>SummeryDetail!C22</f>
        <v>624</v>
      </c>
      <c r="C22" s="2"/>
      <c r="D22" s="2"/>
      <c r="E22" s="2"/>
      <c r="F22" s="2"/>
      <c r="G22" s="2"/>
      <c r="H22" s="2"/>
      <c r="I22" s="2"/>
      <c r="J22" s="2"/>
      <c r="K22" s="2"/>
      <c r="L22" s="31">
        <v>13400</v>
      </c>
      <c r="M22" s="35">
        <v>143.40000000000009</v>
      </c>
      <c r="N22" s="36">
        <v>-1084</v>
      </c>
      <c r="O22" s="37">
        <v>-1227.4000000000001</v>
      </c>
      <c r="P22" s="2"/>
      <c r="Q22" s="2"/>
      <c r="R22" s="25">
        <v>-1227.4000000000001</v>
      </c>
    </row>
    <row r="23" spans="1:19" ht="39.9" customHeight="1" x14ac:dyDescent="0.35">
      <c r="A23" s="84">
        <f>SummeryDetail!A23</f>
        <v>15550</v>
      </c>
      <c r="B23" s="95">
        <f>SummeryDetail!C23</f>
        <v>109.2</v>
      </c>
      <c r="C23" s="2"/>
      <c r="D23" s="2"/>
      <c r="E23" s="2"/>
      <c r="F23" s="2"/>
      <c r="G23" s="2"/>
      <c r="H23" s="2"/>
      <c r="I23" s="2"/>
      <c r="J23" s="2"/>
      <c r="K23" s="2"/>
      <c r="L23" s="31">
        <v>13350</v>
      </c>
      <c r="M23" s="35">
        <v>-18.600000000000023</v>
      </c>
      <c r="N23" s="36">
        <v>-491.40000000000003</v>
      </c>
      <c r="O23" s="37">
        <v>-472.8</v>
      </c>
      <c r="P23" s="2"/>
      <c r="Q23" s="2"/>
      <c r="R23" s="25">
        <v>-472.8</v>
      </c>
    </row>
    <row r="24" spans="1:19" ht="39.9" customHeight="1" x14ac:dyDescent="0.35">
      <c r="A24" s="84">
        <f>SummeryDetail!A24</f>
        <v>15500</v>
      </c>
      <c r="B24" s="95">
        <f>SummeryDetail!C24</f>
        <v>59.800000000000004</v>
      </c>
      <c r="C24" s="2"/>
      <c r="D24" s="2"/>
      <c r="E24" s="2"/>
      <c r="F24" s="2"/>
      <c r="G24" s="2"/>
      <c r="H24" s="2"/>
      <c r="I24" s="2"/>
      <c r="J24" s="2"/>
      <c r="K24" s="2"/>
      <c r="L24" s="31">
        <v>13300</v>
      </c>
      <c r="M24" s="35">
        <v>-35.899999999999864</v>
      </c>
      <c r="N24" s="36">
        <v>-1618.2</v>
      </c>
      <c r="O24" s="37">
        <v>-1582.3000000000002</v>
      </c>
      <c r="P24" s="2"/>
      <c r="Q24" s="2"/>
      <c r="R24" s="25">
        <v>-1582.3000000000002</v>
      </c>
    </row>
    <row r="25" spans="1:19" ht="39.9" customHeight="1" x14ac:dyDescent="0.35">
      <c r="A25" s="84">
        <f>SummeryDetail!A25</f>
        <v>15450</v>
      </c>
      <c r="B25" s="95">
        <f>SummeryDetail!C25</f>
        <v>183.8</v>
      </c>
      <c r="C25" s="2"/>
      <c r="D25" s="2"/>
      <c r="E25" s="2"/>
      <c r="F25" s="2"/>
      <c r="G25" s="2"/>
      <c r="H25" s="2"/>
      <c r="I25" s="2"/>
      <c r="J25" s="2"/>
      <c r="K25" s="2"/>
      <c r="L25" s="31">
        <v>13250</v>
      </c>
      <c r="M25" s="35">
        <v>89.100000000000023</v>
      </c>
      <c r="N25" s="36">
        <v>-594.6</v>
      </c>
      <c r="O25" s="37">
        <v>-683.7</v>
      </c>
      <c r="P25" s="2"/>
      <c r="Q25" s="2"/>
      <c r="R25" s="25">
        <v>-683.7</v>
      </c>
    </row>
    <row r="26" spans="1:19" ht="39.9" customHeight="1" x14ac:dyDescent="0.35">
      <c r="A26" s="84">
        <f>SummeryDetail!A26</f>
        <v>15400</v>
      </c>
      <c r="B26" s="95">
        <f>SummeryDetail!C26</f>
        <v>217.10000000000002</v>
      </c>
      <c r="C26" s="2"/>
      <c r="D26" s="2"/>
      <c r="E26" s="2"/>
      <c r="F26" s="2"/>
      <c r="G26" s="2"/>
      <c r="H26" s="2"/>
      <c r="I26" s="2"/>
      <c r="J26" s="2"/>
      <c r="K26" s="2"/>
      <c r="L26" s="31">
        <v>13200</v>
      </c>
      <c r="M26" s="35">
        <v>354.29999999999995</v>
      </c>
      <c r="N26" s="36">
        <v>-1618.7</v>
      </c>
      <c r="O26" s="37">
        <v>-1973</v>
      </c>
      <c r="P26" s="2"/>
      <c r="Q26" s="2"/>
      <c r="R26" s="25">
        <v>-1973</v>
      </c>
    </row>
    <row r="27" spans="1:19" ht="39.9" customHeight="1" x14ac:dyDescent="0.35">
      <c r="A27" s="84">
        <f>SummeryDetail!A27</f>
        <v>15350</v>
      </c>
      <c r="B27" s="95">
        <f>SummeryDetail!C27</f>
        <v>107</v>
      </c>
      <c r="C27" s="2"/>
      <c r="D27" s="2"/>
      <c r="E27" s="2"/>
      <c r="F27" s="2"/>
      <c r="G27" s="2"/>
      <c r="H27" s="2"/>
      <c r="I27" s="2"/>
      <c r="J27" s="2"/>
      <c r="K27" s="2"/>
      <c r="L27" s="31">
        <v>13150</v>
      </c>
      <c r="M27" s="35">
        <v>64.099999999999966</v>
      </c>
      <c r="N27" s="36">
        <v>-483.90000000000003</v>
      </c>
      <c r="O27" s="37">
        <v>-548</v>
      </c>
      <c r="P27" s="2"/>
      <c r="Q27" s="2"/>
      <c r="R27" s="25">
        <v>-548</v>
      </c>
    </row>
    <row r="28" spans="1:19" ht="39.9" customHeight="1" x14ac:dyDescent="0.35">
      <c r="A28" s="84">
        <f>SummeryDetail!A28</f>
        <v>15300</v>
      </c>
      <c r="B28" s="95">
        <f>SummeryDetail!C28</f>
        <v>558.9</v>
      </c>
      <c r="C28" s="2"/>
      <c r="D28" s="2"/>
      <c r="E28" s="2"/>
      <c r="F28" s="2"/>
      <c r="G28" s="2"/>
      <c r="H28" s="2"/>
      <c r="I28" s="2"/>
      <c r="J28" s="2"/>
      <c r="K28" s="2"/>
      <c r="L28" s="31">
        <v>13100</v>
      </c>
      <c r="M28" s="35">
        <v>-24.400000000000091</v>
      </c>
      <c r="N28" s="36">
        <v>-1879.4</v>
      </c>
      <c r="O28" s="37">
        <v>-1855</v>
      </c>
      <c r="P28" s="2"/>
      <c r="Q28" s="2"/>
      <c r="R28" s="25">
        <v>-1855</v>
      </c>
    </row>
    <row r="29" spans="1:19" ht="39.9" customHeight="1" x14ac:dyDescent="0.35">
      <c r="A29" s="84">
        <f>SummeryDetail!A29</f>
        <v>15250</v>
      </c>
      <c r="B29" s="95">
        <f>SummeryDetail!C29</f>
        <v>88.7</v>
      </c>
      <c r="C29" s="2"/>
      <c r="D29" s="2"/>
      <c r="E29" s="2"/>
      <c r="F29" s="2"/>
      <c r="G29" s="2"/>
      <c r="H29" s="2"/>
      <c r="I29" s="2"/>
      <c r="J29" s="2"/>
      <c r="K29" s="2"/>
      <c r="L29" s="31">
        <v>13050</v>
      </c>
      <c r="M29" s="35">
        <v>10.599999999999994</v>
      </c>
      <c r="N29" s="36">
        <v>-193.10000000000002</v>
      </c>
      <c r="O29" s="37">
        <v>-203.70000000000002</v>
      </c>
      <c r="P29" s="2"/>
      <c r="Q29" s="2"/>
      <c r="R29" s="25">
        <v>-203.70000000000002</v>
      </c>
    </row>
    <row r="30" spans="1:19" ht="39.9" customHeight="1" thickBot="1" x14ac:dyDescent="0.4">
      <c r="A30" s="88">
        <f>SummeryDetail!A30</f>
        <v>15200</v>
      </c>
      <c r="B30" s="96">
        <f>SummeryDetail!C30</f>
        <v>737.6</v>
      </c>
      <c r="C30" s="2"/>
      <c r="D30" s="2"/>
      <c r="E30" s="2"/>
      <c r="F30" s="2"/>
      <c r="G30" s="2"/>
      <c r="H30" s="2"/>
      <c r="I30" s="2"/>
      <c r="J30" s="2"/>
      <c r="K30" s="2"/>
      <c r="L30" s="31">
        <v>13000</v>
      </c>
      <c r="M30" s="35">
        <v>77.100000000000023</v>
      </c>
      <c r="N30" s="36">
        <v>-998.80000000000007</v>
      </c>
      <c r="O30" s="37">
        <v>-1075.9000000000001</v>
      </c>
      <c r="P30" s="2"/>
      <c r="Q30" s="2"/>
      <c r="R30" s="25">
        <v>-1075.9000000000001</v>
      </c>
    </row>
    <row r="31" spans="1:19" ht="18.600000000000001" thickBot="1" x14ac:dyDescent="0.4">
      <c r="A31" s="21"/>
      <c r="B31" s="2"/>
      <c r="C31" s="2"/>
      <c r="D31" s="2"/>
      <c r="E31" s="2"/>
      <c r="F31" s="2"/>
      <c r="G31" s="2"/>
      <c r="H31" s="2"/>
      <c r="I31" s="2"/>
      <c r="J31" s="2"/>
      <c r="K31" s="2"/>
      <c r="L31" s="2"/>
      <c r="M31" s="2"/>
      <c r="N31" s="2"/>
      <c r="O31" s="44"/>
      <c r="P31" s="44"/>
      <c r="Q31" s="44"/>
      <c r="R31" s="2"/>
      <c r="S31" s="2"/>
    </row>
    <row r="32" spans="1:19" ht="60.75" customHeight="1" thickBot="1" x14ac:dyDescent="0.35">
      <c r="A32" s="21"/>
      <c r="B32" s="163" t="s">
        <v>198</v>
      </c>
      <c r="C32" s="164"/>
      <c r="D32" s="165"/>
      <c r="E32" s="2"/>
      <c r="F32" s="2"/>
      <c r="G32" s="2"/>
      <c r="H32" s="2"/>
      <c r="I32" s="2"/>
      <c r="J32" s="2"/>
      <c r="K32" s="2"/>
      <c r="L32" s="2"/>
      <c r="M32" s="2"/>
      <c r="N32" s="2"/>
      <c r="O32" s="163" t="s">
        <v>38</v>
      </c>
      <c r="P32" s="164"/>
      <c r="Q32" s="165"/>
      <c r="R32" s="2"/>
      <c r="S32" s="2"/>
    </row>
    <row r="33" spans="1:19" x14ac:dyDescent="0.3">
      <c r="A33" s="21"/>
      <c r="B33" s="2"/>
      <c r="C33" s="2"/>
      <c r="D33" s="2"/>
      <c r="E33" s="2"/>
      <c r="F33" s="2"/>
      <c r="G33" s="2"/>
      <c r="H33" s="2"/>
      <c r="I33" s="2"/>
      <c r="J33" s="2"/>
      <c r="K33" s="2"/>
      <c r="L33" s="2"/>
      <c r="M33" s="2"/>
      <c r="N33" s="2"/>
      <c r="O33" s="2"/>
      <c r="P33" s="2"/>
      <c r="Q33" s="2"/>
      <c r="R33" s="2"/>
      <c r="S33" s="2"/>
    </row>
    <row r="34" spans="1:19" ht="18" x14ac:dyDescent="0.35">
      <c r="A34" s="42" t="s">
        <v>36</v>
      </c>
      <c r="B34" s="42"/>
      <c r="C34" s="42"/>
      <c r="D34" s="42"/>
      <c r="E34" s="28"/>
      <c r="F34" s="28"/>
      <c r="G34" s="28"/>
      <c r="H34" s="28"/>
      <c r="I34" s="2"/>
      <c r="J34" s="2"/>
      <c r="K34" s="2"/>
      <c r="L34" s="2"/>
      <c r="M34" s="2"/>
      <c r="N34" s="42" t="s">
        <v>36</v>
      </c>
      <c r="O34" s="42"/>
      <c r="P34" s="42"/>
      <c r="Q34" s="42"/>
      <c r="R34" s="2"/>
      <c r="S34" s="2"/>
    </row>
    <row r="35" spans="1:19" ht="18" x14ac:dyDescent="0.35">
      <c r="A35" s="43" t="s">
        <v>37</v>
      </c>
      <c r="B35" s="43"/>
      <c r="C35" s="43"/>
      <c r="D35" s="43"/>
      <c r="E35" s="28"/>
      <c r="F35" s="28"/>
      <c r="G35" s="71" t="s">
        <v>141</v>
      </c>
      <c r="H35" s="28"/>
      <c r="I35" s="2"/>
      <c r="J35" s="2"/>
      <c r="K35" s="2"/>
      <c r="L35" s="2"/>
      <c r="M35" s="2"/>
      <c r="N35" s="43" t="s">
        <v>37</v>
      </c>
      <c r="O35" s="43"/>
      <c r="P35" s="43"/>
      <c r="Q35" s="43"/>
      <c r="R35" s="2"/>
      <c r="S35" s="2"/>
    </row>
    <row r="36" spans="1:19" x14ac:dyDescent="0.3">
      <c r="A36" s="28"/>
      <c r="B36" s="28"/>
      <c r="C36" s="28"/>
      <c r="D36" s="28"/>
      <c r="E36" s="28"/>
      <c r="F36" s="28"/>
      <c r="G36" s="28"/>
      <c r="H36" s="28"/>
      <c r="I36" s="2"/>
      <c r="J36" s="2"/>
      <c r="K36" s="2"/>
      <c r="L36" s="2"/>
      <c r="M36" s="2"/>
      <c r="N36" s="2"/>
      <c r="O36" s="2"/>
      <c r="P36" s="2"/>
      <c r="Q36" s="2"/>
      <c r="R36" s="2"/>
      <c r="S36" s="2"/>
    </row>
    <row r="37" spans="1:19" ht="117.75" customHeight="1" x14ac:dyDescent="0.3">
      <c r="A37" s="181" t="s">
        <v>105</v>
      </c>
      <c r="B37" s="182"/>
      <c r="C37" s="182"/>
      <c r="D37" s="182"/>
      <c r="E37" s="182"/>
      <c r="F37" s="182"/>
      <c r="G37" s="182"/>
      <c r="H37" s="182"/>
      <c r="I37" s="182"/>
      <c r="J37" s="2"/>
      <c r="K37" s="2"/>
      <c r="L37" s="2"/>
      <c r="M37" s="2"/>
      <c r="N37" s="162" t="s">
        <v>43</v>
      </c>
      <c r="O37" s="162"/>
      <c r="P37" s="162"/>
      <c r="Q37" s="162"/>
      <c r="R37" s="2"/>
      <c r="S37" s="2"/>
    </row>
    <row r="38" spans="1:19" x14ac:dyDescent="0.3">
      <c r="A38" s="28"/>
      <c r="B38" s="28"/>
      <c r="C38" s="28"/>
      <c r="D38" s="28"/>
      <c r="E38" s="28"/>
      <c r="F38" s="28"/>
      <c r="G38" s="28"/>
      <c r="H38" s="28"/>
      <c r="I38" s="2"/>
      <c r="J38" s="2"/>
      <c r="K38" s="2"/>
      <c r="L38" s="2"/>
      <c r="M38" s="2"/>
      <c r="N38" s="2"/>
      <c r="O38" s="2"/>
      <c r="P38" s="2"/>
      <c r="Q38" s="2"/>
      <c r="R38" s="2"/>
      <c r="S38" s="2"/>
    </row>
    <row r="39" spans="1:19" x14ac:dyDescent="0.3">
      <c r="A39" s="28"/>
      <c r="B39" s="28"/>
      <c r="C39" s="28"/>
      <c r="D39" s="28"/>
      <c r="E39" s="28"/>
      <c r="F39" s="28"/>
      <c r="G39" s="28"/>
      <c r="H39" s="28"/>
      <c r="I39" s="2"/>
      <c r="J39" s="2"/>
      <c r="K39" s="2"/>
      <c r="L39" s="2"/>
      <c r="M39" s="2"/>
      <c r="N39" s="2"/>
      <c r="O39" s="2"/>
      <c r="P39" s="2"/>
      <c r="Q39" s="2"/>
      <c r="R39" s="2"/>
      <c r="S39" s="2"/>
    </row>
    <row r="40" spans="1:19" x14ac:dyDescent="0.3">
      <c r="A40" s="28"/>
      <c r="B40" s="28"/>
      <c r="C40" s="28"/>
      <c r="D40" s="28"/>
      <c r="E40" s="28"/>
      <c r="F40" s="28"/>
      <c r="G40" s="28"/>
      <c r="H40" s="28"/>
      <c r="I40" s="2"/>
      <c r="J40" s="2"/>
      <c r="K40" s="2"/>
      <c r="L40" s="2"/>
      <c r="M40" s="2"/>
      <c r="N40" s="2"/>
      <c r="O40" s="2"/>
      <c r="P40" s="2"/>
      <c r="Q40" s="2"/>
      <c r="R40" s="2"/>
      <c r="S40" s="2"/>
    </row>
    <row r="41" spans="1:19" x14ac:dyDescent="0.3">
      <c r="A41" s="28"/>
      <c r="B41" s="28"/>
      <c r="C41" s="28"/>
      <c r="D41" s="28"/>
      <c r="E41" s="28"/>
      <c r="F41" s="28"/>
      <c r="G41" s="28"/>
      <c r="H41" s="28"/>
      <c r="I41" s="2"/>
      <c r="J41" s="2"/>
      <c r="K41" s="2"/>
      <c r="L41" s="2"/>
      <c r="M41" s="2"/>
      <c r="N41" s="2"/>
      <c r="O41" s="2"/>
      <c r="P41" s="2"/>
      <c r="Q41" s="2"/>
      <c r="R41" s="2"/>
      <c r="S41" s="2"/>
    </row>
    <row r="42" spans="1:19" x14ac:dyDescent="0.3">
      <c r="A42" s="28"/>
      <c r="B42" s="28"/>
      <c r="C42" s="28"/>
      <c r="D42" s="28"/>
      <c r="E42" s="28"/>
      <c r="F42" s="28"/>
      <c r="G42" s="28"/>
      <c r="H42" s="28"/>
      <c r="I42" s="2"/>
      <c r="J42" s="2"/>
      <c r="K42" s="2"/>
      <c r="L42" s="2"/>
      <c r="M42" s="2"/>
      <c r="N42" s="2"/>
      <c r="O42" s="2"/>
      <c r="P42" s="2"/>
      <c r="Q42" s="2"/>
      <c r="R42" s="2"/>
      <c r="S42" s="2"/>
    </row>
    <row r="43" spans="1:19" x14ac:dyDescent="0.3">
      <c r="A43" s="28"/>
      <c r="B43" s="28"/>
      <c r="C43" s="28"/>
      <c r="D43" s="28"/>
      <c r="E43" s="28"/>
      <c r="F43" s="28"/>
      <c r="G43" s="28"/>
      <c r="H43" s="28"/>
      <c r="I43" s="2"/>
      <c r="J43" s="2"/>
      <c r="K43" s="2"/>
      <c r="L43" s="2"/>
      <c r="M43" s="2"/>
      <c r="N43" s="2"/>
      <c r="O43" s="2"/>
      <c r="P43" s="2"/>
      <c r="Q43" s="2"/>
      <c r="R43" s="2"/>
      <c r="S43" s="2"/>
    </row>
    <row r="44" spans="1:19" x14ac:dyDescent="0.3">
      <c r="A44" s="28"/>
      <c r="B44" s="28"/>
      <c r="C44" s="28"/>
      <c r="D44" s="28"/>
      <c r="E44" s="28"/>
      <c r="F44" s="28"/>
      <c r="G44" s="28"/>
      <c r="H44" s="28"/>
      <c r="I44" s="2"/>
      <c r="J44" s="2"/>
      <c r="K44" s="2"/>
      <c r="L44" s="2"/>
      <c r="M44" s="2"/>
      <c r="N44" s="2"/>
      <c r="O44" s="2"/>
      <c r="P44" s="2"/>
      <c r="Q44" s="2"/>
      <c r="R44" s="2"/>
      <c r="S44" s="2"/>
    </row>
    <row r="45" spans="1:19" x14ac:dyDescent="0.3">
      <c r="A45" s="21"/>
      <c r="B45" s="2"/>
      <c r="C45" s="2"/>
      <c r="D45" s="2"/>
      <c r="E45" s="2"/>
      <c r="F45" s="2"/>
      <c r="G45" s="2"/>
      <c r="H45" s="2"/>
      <c r="I45" s="2"/>
      <c r="J45" s="2"/>
      <c r="K45" s="2"/>
      <c r="L45" s="2"/>
      <c r="M45" s="2"/>
      <c r="N45" s="2"/>
      <c r="O45" s="2"/>
      <c r="P45" s="2"/>
      <c r="Q45" s="2"/>
      <c r="R45" s="2"/>
      <c r="S45" s="2"/>
    </row>
    <row r="46" spans="1:19" x14ac:dyDescent="0.3">
      <c r="A46" s="21"/>
      <c r="B46" s="2"/>
      <c r="C46" s="2"/>
      <c r="D46" s="2"/>
      <c r="E46" s="2"/>
      <c r="F46" s="2"/>
      <c r="G46" s="2"/>
      <c r="H46" s="2"/>
      <c r="I46" s="2"/>
      <c r="J46" s="2"/>
      <c r="K46" s="2"/>
      <c r="L46" s="2"/>
      <c r="M46" s="2"/>
      <c r="N46" s="2"/>
      <c r="O46" s="2"/>
      <c r="P46" s="2"/>
      <c r="Q46" s="2"/>
      <c r="R46" s="2"/>
      <c r="S46" s="2"/>
    </row>
    <row r="47" spans="1:19" x14ac:dyDescent="0.3">
      <c r="A47" s="21"/>
      <c r="B47" s="2"/>
      <c r="C47" s="2"/>
      <c r="D47" s="2"/>
      <c r="E47" s="2"/>
      <c r="F47" s="2"/>
      <c r="G47" s="2"/>
      <c r="H47" s="2"/>
      <c r="I47" s="2"/>
      <c r="J47" s="2"/>
      <c r="K47" s="2"/>
      <c r="L47" s="2"/>
      <c r="M47" s="2"/>
      <c r="N47" s="2"/>
      <c r="O47" s="2"/>
      <c r="P47" s="2"/>
      <c r="Q47" s="2"/>
      <c r="R47" s="2"/>
      <c r="S47" s="2"/>
    </row>
    <row r="48" spans="1:19" x14ac:dyDescent="0.3">
      <c r="A48" s="21"/>
      <c r="B48" s="2"/>
      <c r="C48" s="2"/>
      <c r="D48" s="2"/>
      <c r="E48" s="2"/>
      <c r="F48" s="2"/>
      <c r="G48" s="2"/>
      <c r="H48" s="2"/>
      <c r="I48" s="2"/>
      <c r="J48" s="2"/>
      <c r="K48" s="2"/>
      <c r="L48" s="2"/>
      <c r="M48" s="2"/>
      <c r="N48" s="2"/>
      <c r="O48" s="2"/>
      <c r="P48" s="2"/>
      <c r="Q48" s="2"/>
      <c r="R48" s="2"/>
      <c r="S48" s="2"/>
    </row>
    <row r="49" spans="1:19" x14ac:dyDescent="0.3">
      <c r="A49" s="21"/>
      <c r="B49" s="2"/>
      <c r="C49" s="2"/>
      <c r="D49" s="2"/>
      <c r="E49" s="2"/>
      <c r="F49" s="2"/>
      <c r="G49" s="2"/>
      <c r="H49" s="2"/>
      <c r="I49" s="2"/>
      <c r="J49" s="2"/>
      <c r="K49" s="2"/>
      <c r="L49" s="2"/>
      <c r="M49" s="2"/>
      <c r="N49" s="2"/>
      <c r="O49" s="2"/>
      <c r="P49" s="2"/>
      <c r="Q49" s="2"/>
      <c r="R49" s="2"/>
      <c r="S49" s="2"/>
    </row>
    <row r="50" spans="1:19" x14ac:dyDescent="0.3">
      <c r="A50" s="21"/>
      <c r="B50" s="2"/>
      <c r="C50" s="2"/>
      <c r="D50" s="2"/>
      <c r="E50" s="2"/>
      <c r="F50" s="2"/>
      <c r="G50" s="2"/>
      <c r="H50" s="2"/>
      <c r="I50" s="2"/>
      <c r="J50" s="2"/>
      <c r="K50" s="2"/>
      <c r="L50" s="2"/>
      <c r="M50" s="2"/>
      <c r="N50" s="2"/>
      <c r="O50" s="2"/>
      <c r="P50" s="2"/>
      <c r="Q50" s="2"/>
      <c r="R50" s="2"/>
      <c r="S50" s="2"/>
    </row>
    <row r="51" spans="1:19" x14ac:dyDescent="0.3">
      <c r="A51" s="21"/>
      <c r="B51" s="2"/>
      <c r="C51" s="2"/>
      <c r="D51" s="2"/>
      <c r="E51" s="2"/>
      <c r="F51" s="2"/>
      <c r="G51" s="2"/>
      <c r="H51" s="2"/>
      <c r="I51" s="2"/>
      <c r="J51" s="2"/>
      <c r="K51" s="2"/>
      <c r="L51" s="2"/>
      <c r="M51" s="2"/>
      <c r="N51" s="2"/>
      <c r="O51" s="2"/>
      <c r="P51" s="2"/>
      <c r="Q51" s="2"/>
      <c r="R51" s="2"/>
      <c r="S51" s="2"/>
    </row>
    <row r="52" spans="1:19" x14ac:dyDescent="0.3">
      <c r="A52" s="21"/>
      <c r="B52" s="2"/>
      <c r="C52" s="2"/>
      <c r="D52" s="2"/>
      <c r="E52" s="2"/>
      <c r="F52" s="2"/>
      <c r="G52" s="2"/>
      <c r="H52" s="2"/>
      <c r="I52" s="2"/>
      <c r="J52" s="2"/>
      <c r="K52" s="2"/>
      <c r="L52" s="2"/>
      <c r="M52" s="2"/>
      <c r="N52" s="2"/>
      <c r="O52" s="2"/>
      <c r="P52" s="2"/>
      <c r="Q52" s="2"/>
      <c r="R52" s="2"/>
      <c r="S52" s="2"/>
    </row>
    <row r="53" spans="1:19" x14ac:dyDescent="0.3">
      <c r="A53" s="21"/>
      <c r="B53" s="2"/>
      <c r="C53" s="2"/>
      <c r="D53" s="2"/>
      <c r="E53" s="2"/>
      <c r="F53" s="2"/>
      <c r="G53" s="2"/>
      <c r="H53" s="2"/>
      <c r="I53" s="2"/>
      <c r="J53" s="2"/>
      <c r="K53" s="2"/>
      <c r="L53" s="2"/>
      <c r="M53" s="2"/>
      <c r="N53" s="2"/>
      <c r="O53" s="2"/>
      <c r="P53" s="2"/>
      <c r="Q53" s="2"/>
      <c r="R53" s="2"/>
      <c r="S53" s="2"/>
    </row>
    <row r="54" spans="1:19" x14ac:dyDescent="0.3">
      <c r="A54" s="21"/>
      <c r="B54" s="2"/>
      <c r="C54" s="2"/>
      <c r="D54" s="2"/>
      <c r="E54" s="2"/>
      <c r="F54" s="2"/>
      <c r="G54" s="2"/>
      <c r="H54" s="2"/>
      <c r="I54" s="2"/>
      <c r="J54" s="2"/>
      <c r="K54" s="2"/>
      <c r="L54" s="2"/>
      <c r="M54" s="2"/>
      <c r="N54" s="2"/>
      <c r="O54" s="2"/>
      <c r="P54" s="2"/>
      <c r="Q54" s="2"/>
      <c r="R54" s="2"/>
      <c r="S54" s="2"/>
    </row>
    <row r="55" spans="1:19" x14ac:dyDescent="0.3">
      <c r="A55" s="21"/>
      <c r="B55" s="2"/>
      <c r="C55" s="2"/>
      <c r="D55" s="2"/>
      <c r="E55" s="2"/>
      <c r="F55" s="2"/>
      <c r="G55" s="2"/>
      <c r="H55" s="2"/>
      <c r="I55" s="2"/>
      <c r="J55" s="2"/>
      <c r="K55" s="2"/>
      <c r="L55" s="2"/>
      <c r="M55" s="2"/>
      <c r="N55" s="2"/>
      <c r="O55" s="2"/>
      <c r="P55" s="2"/>
      <c r="Q55" s="2"/>
      <c r="R55" s="2"/>
      <c r="S55" s="2"/>
    </row>
    <row r="56" spans="1:19" x14ac:dyDescent="0.3">
      <c r="A56" s="21"/>
      <c r="B56" s="2"/>
      <c r="C56" s="2"/>
      <c r="D56" s="2"/>
      <c r="E56" s="2"/>
      <c r="F56" s="2"/>
      <c r="G56" s="2"/>
      <c r="H56" s="2"/>
      <c r="I56" s="2"/>
      <c r="J56" s="2"/>
      <c r="K56" s="2"/>
      <c r="L56" s="2"/>
      <c r="M56" s="2"/>
      <c r="N56" s="2"/>
      <c r="O56" s="2"/>
      <c r="P56" s="2"/>
      <c r="Q56" s="2"/>
      <c r="R56" s="2"/>
      <c r="S56" s="2"/>
    </row>
    <row r="57" spans="1:19" x14ac:dyDescent="0.3">
      <c r="A57" s="21"/>
      <c r="B57" s="2"/>
      <c r="C57" s="2"/>
      <c r="D57" s="2"/>
      <c r="E57" s="2"/>
      <c r="F57" s="2"/>
      <c r="G57" s="2"/>
      <c r="H57" s="2"/>
      <c r="I57" s="2"/>
      <c r="J57" s="2"/>
      <c r="K57" s="2"/>
      <c r="L57" s="2"/>
      <c r="M57" s="2"/>
      <c r="N57" s="2"/>
      <c r="O57" s="2"/>
      <c r="P57" s="2"/>
      <c r="Q57" s="2"/>
      <c r="R57" s="2"/>
      <c r="S57" s="2"/>
    </row>
    <row r="58" spans="1:19" x14ac:dyDescent="0.3">
      <c r="A58" s="21"/>
      <c r="B58" s="2"/>
      <c r="C58" s="2"/>
      <c r="D58" s="2"/>
      <c r="E58" s="2"/>
      <c r="F58" s="2"/>
      <c r="G58" s="2"/>
      <c r="H58" s="2"/>
      <c r="I58" s="2"/>
      <c r="J58" s="2"/>
      <c r="K58" s="2"/>
      <c r="L58" s="2"/>
      <c r="M58" s="2"/>
      <c r="N58" s="2"/>
      <c r="O58" s="2"/>
      <c r="P58" s="2"/>
      <c r="Q58" s="2"/>
      <c r="R58" s="2"/>
      <c r="S58" s="2"/>
    </row>
    <row r="59" spans="1:19" x14ac:dyDescent="0.3">
      <c r="A59" s="21"/>
      <c r="B59" s="2"/>
      <c r="C59" s="2"/>
      <c r="D59" s="2"/>
      <c r="E59" s="2"/>
      <c r="F59" s="2"/>
      <c r="G59" s="2"/>
      <c r="H59" s="2"/>
      <c r="I59" s="2"/>
      <c r="J59" s="2"/>
      <c r="K59" s="2"/>
      <c r="L59" s="2"/>
      <c r="M59" s="2"/>
      <c r="N59" s="2"/>
      <c r="O59" s="2"/>
      <c r="P59" s="2"/>
      <c r="Q59" s="2"/>
      <c r="R59" s="2"/>
      <c r="S59" s="2"/>
    </row>
    <row r="60" spans="1:19" x14ac:dyDescent="0.3">
      <c r="A60" s="21"/>
      <c r="B60" s="2"/>
      <c r="C60" s="2"/>
      <c r="D60" s="2"/>
      <c r="E60" s="2"/>
      <c r="F60" s="2"/>
      <c r="G60" s="2"/>
      <c r="H60" s="2"/>
      <c r="I60" s="2"/>
      <c r="J60" s="2"/>
      <c r="K60" s="2"/>
      <c r="L60" s="2"/>
      <c r="M60" s="2"/>
      <c r="N60" s="2"/>
      <c r="O60" s="2"/>
      <c r="P60" s="2"/>
      <c r="Q60" s="2"/>
      <c r="R60" s="2"/>
      <c r="S60" s="2"/>
    </row>
    <row r="61" spans="1:19" x14ac:dyDescent="0.3">
      <c r="A61" s="21"/>
      <c r="B61" s="2"/>
      <c r="C61" s="2"/>
      <c r="D61" s="2"/>
      <c r="E61" s="2"/>
      <c r="F61" s="2"/>
      <c r="G61" s="2"/>
      <c r="H61" s="2"/>
      <c r="I61" s="2"/>
      <c r="J61" s="2"/>
      <c r="K61" s="2"/>
      <c r="L61" s="2"/>
      <c r="M61" s="2"/>
      <c r="N61" s="2"/>
      <c r="O61" s="2"/>
      <c r="P61" s="2"/>
      <c r="Q61" s="2"/>
      <c r="R61" s="2"/>
      <c r="S61" s="2"/>
    </row>
    <row r="62" spans="1:19" x14ac:dyDescent="0.3">
      <c r="A62" s="21"/>
      <c r="B62" s="2"/>
      <c r="C62" s="2"/>
      <c r="D62" s="2"/>
      <c r="E62" s="2"/>
      <c r="F62" s="2"/>
      <c r="G62" s="2"/>
      <c r="H62" s="2"/>
      <c r="I62" s="2"/>
      <c r="J62" s="2"/>
      <c r="K62" s="2"/>
      <c r="L62" s="2"/>
      <c r="M62" s="2"/>
      <c r="N62" s="2"/>
      <c r="O62" s="2"/>
      <c r="P62" s="2"/>
      <c r="Q62" s="2"/>
      <c r="R62" s="2"/>
      <c r="S62" s="2"/>
    </row>
    <row r="63" spans="1:19" x14ac:dyDescent="0.3">
      <c r="A63" s="21"/>
      <c r="B63" s="2"/>
      <c r="C63" s="2"/>
      <c r="D63" s="2"/>
      <c r="E63" s="2"/>
      <c r="F63" s="2"/>
      <c r="G63" s="2"/>
      <c r="H63" s="2"/>
      <c r="I63" s="2"/>
      <c r="J63" s="2"/>
      <c r="K63" s="2"/>
      <c r="L63" s="2"/>
      <c r="M63" s="2"/>
      <c r="N63" s="2"/>
      <c r="O63" s="2"/>
      <c r="P63" s="2"/>
      <c r="Q63" s="2"/>
      <c r="R63" s="2"/>
      <c r="S63" s="2"/>
    </row>
    <row r="64" spans="1:19" x14ac:dyDescent="0.3">
      <c r="A64" s="21"/>
      <c r="B64" s="2"/>
      <c r="C64" s="2"/>
      <c r="D64" s="2"/>
      <c r="E64" s="2"/>
      <c r="F64" s="2"/>
      <c r="G64" s="2"/>
      <c r="H64" s="2"/>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B10:B30">
    <cfRule type="cellIs" dxfId="23" priority="9" operator="lessThan">
      <formula>0</formula>
    </cfRule>
    <cfRule type="cellIs" dxfId="22" priority="10" operator="greaterThan">
      <formula>0</formula>
    </cfRule>
  </conditionalFormatting>
  <conditionalFormatting sqref="N10:O30">
    <cfRule type="cellIs" dxfId="21" priority="7" operator="lessThan">
      <formula>0</formula>
    </cfRule>
    <cfRule type="cellIs" dxfId="20" priority="8" operator="greaterThan">
      <formula>0</formula>
    </cfRule>
  </conditionalFormatting>
  <conditionalFormatting sqref="M10:M30">
    <cfRule type="colorScale" priority="5">
      <colorScale>
        <cfvo type="num" val="-100"/>
        <cfvo type="num" val="0"/>
        <cfvo type="num" val="100"/>
        <color rgb="FFF8696B"/>
        <color rgb="FFFCFCFF"/>
        <color rgb="FF5A8AC6"/>
      </colorScale>
    </cfRule>
  </conditionalFormatting>
  <conditionalFormatting sqref="F3">
    <cfRule type="cellIs" dxfId="19" priority="3" operator="lessThan">
      <formula>0.55</formula>
    </cfRule>
    <cfRule type="cellIs" dxfId="18" priority="4" operator="greaterThan">
      <formula>0.6</formula>
    </cfRule>
  </conditionalFormatting>
  <pageMargins left="0.70866141732283472" right="0.70866141732283472" top="0.59055118110236227" bottom="0.39370078740157483" header="0.31496062992125984" footer="0.31496062992125984"/>
  <pageSetup paperSize="9" scale="20" fitToHeight="0" orientation="portrait" r:id="rId1"/>
  <rowBreaks count="2" manualBreakCount="2">
    <brk id="35" max="10" man="1"/>
    <brk id="40" max="10"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57E0A-7B10-45BD-8E52-DC0C411419E6}">
  <sheetPr codeName="Tabelle28">
    <pageSetUpPr fitToPage="1"/>
  </sheetPr>
  <dimension ref="A1:Z180"/>
  <sheetViews>
    <sheetView view="pageBreakPreview" topLeftCell="O1" zoomScale="60" zoomScaleNormal="70"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6" ht="65.25" customHeight="1" x14ac:dyDescent="0.3">
      <c r="A1" s="169" t="s">
        <v>42</v>
      </c>
      <c r="B1" s="170"/>
      <c r="C1" s="170"/>
      <c r="D1" s="170"/>
      <c r="E1" s="170"/>
      <c r="F1" s="170"/>
      <c r="G1" s="171">
        <f>Ueberhaenge!G1</f>
        <v>45166</v>
      </c>
      <c r="H1" s="172"/>
      <c r="I1" s="54"/>
      <c r="Z1">
        <v>12747</v>
      </c>
    </row>
    <row r="2" spans="1:26" x14ac:dyDescent="0.3">
      <c r="A2" s="52"/>
      <c r="B2" s="45"/>
      <c r="C2" s="45"/>
      <c r="D2" s="45"/>
      <c r="E2" s="45"/>
      <c r="F2" s="45"/>
      <c r="G2" s="45"/>
      <c r="H2" s="45"/>
      <c r="I2" s="45"/>
      <c r="Z2">
        <v>13747</v>
      </c>
    </row>
    <row r="3" spans="1:26" ht="18" x14ac:dyDescent="0.35">
      <c r="A3" s="25" t="s">
        <v>35</v>
      </c>
      <c r="C3" s="27">
        <f>Ueberhaenge!G2</f>
        <v>18</v>
      </c>
      <c r="D3" s="45"/>
      <c r="E3" s="53" t="s">
        <v>40</v>
      </c>
      <c r="F3" s="30">
        <f>Summery!F3</f>
        <v>0.5</v>
      </c>
      <c r="G3" s="45"/>
      <c r="H3" s="45" t="str">
        <f>IF(F3&gt;0.9,SummeryVerfall!H3,"")</f>
        <v/>
      </c>
      <c r="I3" s="45"/>
      <c r="Z3">
        <v>20</v>
      </c>
    </row>
    <row r="4" spans="1:26" x14ac:dyDescent="0.3">
      <c r="A4" s="21"/>
      <c r="B4" s="2"/>
      <c r="C4" s="2"/>
      <c r="D4" s="2"/>
      <c r="E4" s="2"/>
      <c r="F4" s="2"/>
      <c r="G4" s="2"/>
      <c r="H4" s="2"/>
      <c r="I4" s="45"/>
      <c r="J4" s="2"/>
      <c r="K4" s="2"/>
      <c r="L4" s="2"/>
      <c r="M4" s="2"/>
      <c r="N4" s="2"/>
      <c r="O4" s="2"/>
      <c r="P4" s="2"/>
      <c r="Q4" s="2"/>
      <c r="R4" s="2"/>
      <c r="S4" s="2"/>
    </row>
    <row r="5" spans="1:26" ht="5.25" customHeight="1" x14ac:dyDescent="0.3">
      <c r="A5" s="21"/>
      <c r="B5" s="2"/>
      <c r="C5" s="2"/>
      <c r="D5" s="2"/>
      <c r="E5" s="2"/>
      <c r="F5" s="2"/>
      <c r="G5" s="2"/>
      <c r="H5" s="2"/>
      <c r="I5" s="2"/>
      <c r="J5" s="2"/>
      <c r="K5" s="2"/>
      <c r="L5" s="2"/>
      <c r="M5" s="2"/>
      <c r="N5" s="2"/>
      <c r="O5" s="2"/>
      <c r="P5" s="2"/>
      <c r="Q5" s="2"/>
      <c r="R5" s="2"/>
      <c r="S5" s="2"/>
    </row>
    <row r="6" spans="1:26" ht="50.25" customHeight="1" x14ac:dyDescent="0.3">
      <c r="A6" s="173" t="s">
        <v>41</v>
      </c>
      <c r="B6" s="174"/>
      <c r="C6" s="174"/>
      <c r="D6" s="174"/>
      <c r="E6" s="174"/>
      <c r="F6" s="174"/>
      <c r="G6" s="174"/>
      <c r="H6" s="174"/>
      <c r="I6" s="174"/>
      <c r="J6" s="2"/>
      <c r="K6" s="2"/>
      <c r="L6" s="2"/>
      <c r="M6" s="2"/>
      <c r="N6" s="180" t="s">
        <v>41</v>
      </c>
      <c r="O6" s="180"/>
      <c r="P6" s="180"/>
      <c r="Q6" s="180"/>
      <c r="R6" s="2"/>
      <c r="S6" s="2"/>
    </row>
    <row r="7" spans="1:26" ht="32.25" customHeight="1" thickBot="1" x14ac:dyDescent="0.65">
      <c r="A7" s="184" t="s">
        <v>3</v>
      </c>
      <c r="B7" s="187" t="str">
        <f xml:space="preserve"> "Front: " &amp; Ueberhaenge!D8 &amp; " Detail"</f>
        <v>Front: 2023-08 Detail</v>
      </c>
      <c r="C7" s="187"/>
      <c r="D7" s="188"/>
      <c r="E7" s="26"/>
      <c r="F7" s="26"/>
      <c r="G7" s="26"/>
      <c r="H7" s="45"/>
      <c r="J7" s="2"/>
      <c r="K7" s="2"/>
      <c r="L7" s="2"/>
      <c r="M7" s="2"/>
      <c r="N7" s="180"/>
      <c r="O7" s="180"/>
      <c r="P7" s="180"/>
      <c r="Q7" s="180"/>
      <c r="R7" s="51"/>
      <c r="S7" s="51"/>
      <c r="T7" s="50"/>
      <c r="U7" s="50"/>
      <c r="V7" s="50"/>
    </row>
    <row r="8" spans="1:26" ht="21.6" thickBot="1" x14ac:dyDescent="0.45">
      <c r="A8" s="185"/>
      <c r="B8" s="176"/>
      <c r="C8" s="176"/>
      <c r="D8" s="189"/>
      <c r="E8" s="22"/>
      <c r="I8" s="2"/>
      <c r="J8" s="2"/>
      <c r="K8" s="2"/>
      <c r="L8" s="2"/>
      <c r="M8" s="2"/>
      <c r="N8" s="48"/>
      <c r="O8" s="166" t="str">
        <f xml:space="preserve"> "Summe: " &amp; Ueberhaenge!D8 &amp; " bis " &amp; Ueberhaenge!I8</f>
        <v>Summe: 2023-08 bis -</v>
      </c>
      <c r="P8" s="167"/>
      <c r="Q8" s="168"/>
      <c r="R8" s="2"/>
      <c r="S8" s="2"/>
    </row>
    <row r="9" spans="1:26" ht="18.600000000000001" thickBot="1" x14ac:dyDescent="0.4">
      <c r="A9" s="186"/>
      <c r="B9" s="47" t="s">
        <v>34</v>
      </c>
      <c r="C9" s="46">
        <f>Ueberhaenge!G5</f>
        <v>45166</v>
      </c>
      <c r="D9" s="81">
        <f>IF(WEEKDAY(C9,2)=1,C9-3,C9-1)</f>
        <v>45163</v>
      </c>
      <c r="E9" s="22"/>
      <c r="I9" s="2"/>
      <c r="J9" s="2"/>
      <c r="K9" s="2"/>
      <c r="L9" s="2"/>
      <c r="M9" s="2"/>
      <c r="N9" s="49" t="s">
        <v>3</v>
      </c>
      <c r="O9" s="24" t="s">
        <v>34</v>
      </c>
      <c r="P9" s="23">
        <f>C9</f>
        <v>45166</v>
      </c>
      <c r="Q9" s="23">
        <f>D9</f>
        <v>45163</v>
      </c>
      <c r="R9" s="2"/>
      <c r="S9" s="2"/>
    </row>
    <row r="10" spans="1:26" ht="39.9" customHeight="1" x14ac:dyDescent="0.35">
      <c r="A10" s="82">
        <f>SummeryDetail!A10</f>
        <v>16200</v>
      </c>
      <c r="B10" s="76">
        <f>SummeryDetail!B10</f>
        <v>-7.1999999999999886</v>
      </c>
      <c r="C10" s="75">
        <f>SummeryDetail!C10</f>
        <v>-144.5</v>
      </c>
      <c r="D10" s="83">
        <f>SummeryDetail!D10</f>
        <v>-137.30000000000001</v>
      </c>
      <c r="E10" s="2"/>
      <c r="F10" s="2"/>
      <c r="G10" s="2"/>
      <c r="H10" s="2"/>
      <c r="I10" s="2"/>
      <c r="J10" s="2"/>
      <c r="K10" s="2"/>
      <c r="L10" s="2"/>
      <c r="M10" s="2">
        <v>35</v>
      </c>
      <c r="N10" s="31">
        <v>14000</v>
      </c>
      <c r="O10" s="35">
        <v>87.900000000000091</v>
      </c>
      <c r="P10" s="36">
        <v>-1343.2</v>
      </c>
      <c r="Q10" s="37">
        <v>-1431.1000000000001</v>
      </c>
      <c r="R10" s="2"/>
      <c r="S10" s="2"/>
      <c r="T10" s="25">
        <v>-1431.1000000000001</v>
      </c>
    </row>
    <row r="11" spans="1:26" ht="39.9" customHeight="1" x14ac:dyDescent="0.35">
      <c r="A11" s="84">
        <f>SummeryDetail!A11</f>
        <v>16150</v>
      </c>
      <c r="B11" s="78">
        <f>SummeryDetail!B11</f>
        <v>-7</v>
      </c>
      <c r="C11" s="79">
        <f>SummeryDetail!C11</f>
        <v>-2.7</v>
      </c>
      <c r="D11" s="85">
        <f>SummeryDetail!D11</f>
        <v>4.3</v>
      </c>
      <c r="E11" s="2"/>
      <c r="F11" s="2"/>
      <c r="G11" s="2"/>
      <c r="H11" s="2"/>
      <c r="I11" s="2"/>
      <c r="J11" s="2"/>
      <c r="K11" s="2"/>
      <c r="L11" s="2"/>
      <c r="M11" s="2">
        <v>34</v>
      </c>
      <c r="N11" s="31">
        <v>13950</v>
      </c>
      <c r="O11" s="35">
        <v>-18.700000000000003</v>
      </c>
      <c r="P11" s="36">
        <v>-125.30000000000001</v>
      </c>
      <c r="Q11" s="37">
        <v>-106.60000000000001</v>
      </c>
      <c r="R11" s="2"/>
      <c r="S11" s="2"/>
      <c r="T11" s="25">
        <v>-106.60000000000001</v>
      </c>
    </row>
    <row r="12" spans="1:26" ht="39.9" customHeight="1" x14ac:dyDescent="0.35">
      <c r="A12" s="84">
        <f>SummeryDetail!A12</f>
        <v>16100</v>
      </c>
      <c r="B12" s="78">
        <f>SummeryDetail!B12</f>
        <v>-2.0999999999999943</v>
      </c>
      <c r="C12" s="79">
        <f>SummeryDetail!C12</f>
        <v>-41.5</v>
      </c>
      <c r="D12" s="85">
        <f>SummeryDetail!D12</f>
        <v>-39.400000000000006</v>
      </c>
      <c r="E12" s="2"/>
      <c r="F12" s="2"/>
      <c r="G12" s="2"/>
      <c r="H12" s="2"/>
      <c r="I12" s="2"/>
      <c r="J12" s="2"/>
      <c r="K12" s="2"/>
      <c r="L12" s="2"/>
      <c r="M12" s="2">
        <v>33</v>
      </c>
      <c r="N12" s="31">
        <v>13900</v>
      </c>
      <c r="O12" s="35">
        <v>2.5</v>
      </c>
      <c r="P12" s="36">
        <v>-575.9</v>
      </c>
      <c r="Q12" s="37">
        <v>-578.4</v>
      </c>
      <c r="R12" s="2"/>
      <c r="S12" s="2"/>
      <c r="T12" s="25">
        <v>-578.4</v>
      </c>
    </row>
    <row r="13" spans="1:26" ht="39.9" customHeight="1" x14ac:dyDescent="0.35">
      <c r="A13" s="84">
        <f>SummeryDetail!A13</f>
        <v>16050</v>
      </c>
      <c r="B13" s="78">
        <f>SummeryDetail!B13</f>
        <v>-2.0999999999999996</v>
      </c>
      <c r="C13" s="79">
        <f>SummeryDetail!C13</f>
        <v>-6.9</v>
      </c>
      <c r="D13" s="85">
        <f>SummeryDetail!D13</f>
        <v>-4.8000000000000007</v>
      </c>
      <c r="E13" s="2"/>
      <c r="F13" s="2"/>
      <c r="G13" s="2"/>
      <c r="H13" s="2"/>
      <c r="I13" s="2"/>
      <c r="J13" s="2"/>
      <c r="K13" s="2"/>
      <c r="L13" s="2"/>
      <c r="M13" s="2">
        <v>32</v>
      </c>
      <c r="N13" s="31">
        <v>13850</v>
      </c>
      <c r="O13" s="35">
        <v>-1.3999999999999986</v>
      </c>
      <c r="P13" s="36">
        <v>-58.2</v>
      </c>
      <c r="Q13" s="37">
        <v>-56.800000000000004</v>
      </c>
      <c r="R13" s="2"/>
      <c r="S13" s="2"/>
      <c r="T13" s="25">
        <v>-56.800000000000004</v>
      </c>
    </row>
    <row r="14" spans="1:26" ht="39.9" customHeight="1" x14ac:dyDescent="0.35">
      <c r="A14" s="84">
        <f>SummeryDetail!A14</f>
        <v>16000</v>
      </c>
      <c r="B14" s="78">
        <f>SummeryDetail!B14</f>
        <v>3.8999999999999915</v>
      </c>
      <c r="C14" s="79">
        <f>SummeryDetail!C14</f>
        <v>126.7</v>
      </c>
      <c r="D14" s="85">
        <f>SummeryDetail!D14</f>
        <v>122.80000000000001</v>
      </c>
      <c r="E14" s="2"/>
      <c r="F14" s="2"/>
      <c r="G14" s="2"/>
      <c r="H14" s="2"/>
      <c r="I14" s="2"/>
      <c r="J14" s="2"/>
      <c r="K14" s="2"/>
      <c r="L14" s="2"/>
      <c r="M14" s="2">
        <v>31</v>
      </c>
      <c r="N14" s="31">
        <v>13800</v>
      </c>
      <c r="O14" s="35">
        <v>-87.100000000000136</v>
      </c>
      <c r="P14" s="36">
        <v>-1558.6000000000001</v>
      </c>
      <c r="Q14" s="37">
        <v>-1471.5</v>
      </c>
      <c r="R14" s="2"/>
      <c r="S14" s="2"/>
      <c r="T14" s="25">
        <v>-1471.5</v>
      </c>
    </row>
    <row r="15" spans="1:26" ht="39.9" customHeight="1" x14ac:dyDescent="0.35">
      <c r="A15" s="84">
        <f>SummeryDetail!A15</f>
        <v>15950</v>
      </c>
      <c r="B15" s="78">
        <f>SummeryDetail!B15</f>
        <v>-0.69999999999999574</v>
      </c>
      <c r="C15" s="79">
        <f>SummeryDetail!C15</f>
        <v>33.200000000000003</v>
      </c>
      <c r="D15" s="85">
        <f>SummeryDetail!D15</f>
        <v>33.9</v>
      </c>
      <c r="E15" s="2"/>
      <c r="F15" s="2"/>
      <c r="G15" s="2"/>
      <c r="H15" s="2"/>
      <c r="I15" s="2"/>
      <c r="J15" s="2"/>
      <c r="K15" s="2"/>
      <c r="L15" s="2"/>
      <c r="M15" s="2">
        <v>30</v>
      </c>
      <c r="N15" s="31">
        <v>13750</v>
      </c>
      <c r="O15" s="35">
        <v>23.300000000000182</v>
      </c>
      <c r="P15" s="36">
        <v>-2708.4</v>
      </c>
      <c r="Q15" s="37">
        <v>-2731.7000000000003</v>
      </c>
      <c r="R15" s="2"/>
      <c r="S15" s="2"/>
      <c r="T15" s="25">
        <v>-2731.7000000000003</v>
      </c>
    </row>
    <row r="16" spans="1:26" ht="39.9" customHeight="1" x14ac:dyDescent="0.35">
      <c r="A16" s="84">
        <f>SummeryDetail!A16</f>
        <v>15900</v>
      </c>
      <c r="B16" s="78">
        <f>SummeryDetail!B16</f>
        <v>1.8000000000000114</v>
      </c>
      <c r="C16" s="79">
        <f>SummeryDetail!C16</f>
        <v>330.90000000000003</v>
      </c>
      <c r="D16" s="85">
        <f>SummeryDetail!D16</f>
        <v>329.1</v>
      </c>
      <c r="E16" s="2"/>
      <c r="F16" s="2"/>
      <c r="G16" s="2"/>
      <c r="H16" s="2"/>
      <c r="I16" s="2"/>
      <c r="J16" s="2"/>
      <c r="K16" s="2"/>
      <c r="L16" s="2"/>
      <c r="M16" s="2">
        <v>29</v>
      </c>
      <c r="N16" s="31">
        <v>13700</v>
      </c>
      <c r="O16" s="35">
        <v>-20.099999999999909</v>
      </c>
      <c r="P16" s="36">
        <v>-1614.5</v>
      </c>
      <c r="Q16" s="37">
        <v>-1594.4</v>
      </c>
      <c r="R16" s="2"/>
      <c r="S16" s="2"/>
      <c r="T16" s="25">
        <v>-1594.4</v>
      </c>
    </row>
    <row r="17" spans="1:20" ht="39.9" customHeight="1" x14ac:dyDescent="0.35">
      <c r="A17" s="84">
        <f>SummeryDetail!A17</f>
        <v>15850</v>
      </c>
      <c r="B17" s="78">
        <f>SummeryDetail!B17</f>
        <v>-9.1000000000000014</v>
      </c>
      <c r="C17" s="79">
        <f>SummeryDetail!C17</f>
        <v>12.3</v>
      </c>
      <c r="D17" s="85">
        <f>SummeryDetail!D17</f>
        <v>21.400000000000002</v>
      </c>
      <c r="E17" s="2"/>
      <c r="F17" s="2"/>
      <c r="G17" s="2"/>
      <c r="H17" s="2"/>
      <c r="I17" s="2"/>
      <c r="J17" s="2"/>
      <c r="K17" s="2"/>
      <c r="L17" s="2"/>
      <c r="M17" s="2">
        <v>28</v>
      </c>
      <c r="N17" s="31">
        <v>13650</v>
      </c>
      <c r="O17" s="35">
        <v>-56</v>
      </c>
      <c r="P17" s="36">
        <v>-201.3</v>
      </c>
      <c r="Q17" s="37">
        <v>-145.30000000000001</v>
      </c>
      <c r="R17" s="2"/>
      <c r="S17" s="2"/>
      <c r="T17" s="25">
        <v>-145.30000000000001</v>
      </c>
    </row>
    <row r="18" spans="1:20" ht="39.9" customHeight="1" x14ac:dyDescent="0.35">
      <c r="A18" s="84">
        <f>SummeryDetail!A18</f>
        <v>15800</v>
      </c>
      <c r="B18" s="78">
        <f>SummeryDetail!B18</f>
        <v>-18.199999999999989</v>
      </c>
      <c r="C18" s="79">
        <f>SummeryDetail!C18</f>
        <v>463.40000000000003</v>
      </c>
      <c r="D18" s="85">
        <f>SummeryDetail!D18</f>
        <v>481.6</v>
      </c>
      <c r="E18" s="2"/>
      <c r="F18" s="2"/>
      <c r="G18" s="2"/>
      <c r="H18" s="2"/>
      <c r="I18" s="2"/>
      <c r="J18" s="2"/>
      <c r="K18" s="2"/>
      <c r="L18" s="2"/>
      <c r="M18" s="2">
        <v>27</v>
      </c>
      <c r="N18" s="31">
        <v>13600</v>
      </c>
      <c r="O18" s="35">
        <v>-1225.6000000000004</v>
      </c>
      <c r="P18" s="36">
        <v>-2093.7000000000003</v>
      </c>
      <c r="Q18" s="37">
        <v>-868.1</v>
      </c>
      <c r="R18" s="2"/>
      <c r="S18" s="2"/>
      <c r="T18" s="25">
        <v>-868.1</v>
      </c>
    </row>
    <row r="19" spans="1:20" ht="39.9" customHeight="1" x14ac:dyDescent="0.35">
      <c r="A19" s="84">
        <f>SummeryDetail!A19</f>
        <v>15750</v>
      </c>
      <c r="B19" s="78">
        <f>SummeryDetail!B19</f>
        <v>0.29999999999999716</v>
      </c>
      <c r="C19" s="79">
        <f>SummeryDetail!C19</f>
        <v>85.7</v>
      </c>
      <c r="D19" s="85">
        <f>SummeryDetail!D19</f>
        <v>85.4</v>
      </c>
      <c r="E19" s="2"/>
      <c r="F19" s="2"/>
      <c r="G19" s="2"/>
      <c r="H19" s="2"/>
      <c r="I19" s="2"/>
      <c r="J19" s="2"/>
      <c r="K19" s="2"/>
      <c r="L19" s="2"/>
      <c r="M19" s="2">
        <v>26</v>
      </c>
      <c r="N19" s="31">
        <v>13550</v>
      </c>
      <c r="O19" s="35">
        <v>-12.800000000000011</v>
      </c>
      <c r="P19" s="36">
        <v>-456.20000000000005</v>
      </c>
      <c r="Q19" s="37">
        <v>-443.40000000000003</v>
      </c>
      <c r="R19" s="2"/>
      <c r="S19" s="2"/>
      <c r="T19" s="25">
        <v>-443.40000000000003</v>
      </c>
    </row>
    <row r="20" spans="1:20" ht="39.9" customHeight="1" x14ac:dyDescent="0.35">
      <c r="A20" s="84">
        <f>SummeryDetail!A20</f>
        <v>15700</v>
      </c>
      <c r="B20" s="78">
        <f>SummeryDetail!B20</f>
        <v>10.700000000000003</v>
      </c>
      <c r="C20" s="79">
        <f>SummeryDetail!C20</f>
        <v>89.600000000000009</v>
      </c>
      <c r="D20" s="85">
        <f>SummeryDetail!D20</f>
        <v>78.900000000000006</v>
      </c>
      <c r="E20" s="2"/>
      <c r="F20" s="2"/>
      <c r="G20" s="2"/>
      <c r="H20" s="2"/>
      <c r="I20" s="2"/>
      <c r="J20" s="2"/>
      <c r="K20" s="2"/>
      <c r="L20" s="2"/>
      <c r="M20" s="2">
        <v>25</v>
      </c>
      <c r="N20" s="31">
        <v>13500</v>
      </c>
      <c r="O20" s="35">
        <v>-390.40000000000009</v>
      </c>
      <c r="P20" s="36">
        <v>-2520.2000000000003</v>
      </c>
      <c r="Q20" s="37">
        <v>-2129.8000000000002</v>
      </c>
      <c r="R20" s="2"/>
      <c r="S20" s="2"/>
      <c r="T20" s="25">
        <v>-2129.8000000000002</v>
      </c>
    </row>
    <row r="21" spans="1:20" ht="39.9" customHeight="1" x14ac:dyDescent="0.35">
      <c r="A21" s="84">
        <f>SummeryDetail!A21</f>
        <v>15650</v>
      </c>
      <c r="B21" s="78">
        <f>SummeryDetail!B21</f>
        <v>99.699999999999989</v>
      </c>
      <c r="C21" s="79">
        <f>SummeryDetail!C21</f>
        <v>318</v>
      </c>
      <c r="D21" s="85">
        <f>SummeryDetail!D21</f>
        <v>218.3</v>
      </c>
      <c r="E21" s="2"/>
      <c r="F21" s="2"/>
      <c r="G21" s="2"/>
      <c r="H21" s="2"/>
      <c r="I21" s="2"/>
      <c r="J21" s="2"/>
      <c r="K21" s="2"/>
      <c r="L21" s="2"/>
      <c r="M21" s="2">
        <v>24</v>
      </c>
      <c r="N21" s="31">
        <v>13450</v>
      </c>
      <c r="O21" s="35">
        <v>8.2999999999999545</v>
      </c>
      <c r="P21" s="36">
        <v>-346.70000000000005</v>
      </c>
      <c r="Q21" s="37">
        <v>-355</v>
      </c>
      <c r="R21" s="2"/>
      <c r="S21" s="2"/>
      <c r="T21" s="25">
        <v>-355</v>
      </c>
    </row>
    <row r="22" spans="1:20" ht="39.9" customHeight="1" x14ac:dyDescent="0.35">
      <c r="A22" s="84">
        <f>SummeryDetail!A22</f>
        <v>15600</v>
      </c>
      <c r="B22" s="78">
        <f>SummeryDetail!B22</f>
        <v>-15.400000000000091</v>
      </c>
      <c r="C22" s="79">
        <f>SummeryDetail!C22</f>
        <v>624</v>
      </c>
      <c r="D22" s="85">
        <f>SummeryDetail!D22</f>
        <v>639.40000000000009</v>
      </c>
      <c r="E22" s="2"/>
      <c r="F22" s="2"/>
      <c r="G22" s="2"/>
      <c r="H22" s="2"/>
      <c r="I22" s="2"/>
      <c r="J22" s="2"/>
      <c r="K22" s="2"/>
      <c r="L22" s="2"/>
      <c r="M22" s="2">
        <v>23</v>
      </c>
      <c r="N22" s="31">
        <v>13400</v>
      </c>
      <c r="O22" s="35">
        <v>143.40000000000009</v>
      </c>
      <c r="P22" s="36">
        <v>-1084</v>
      </c>
      <c r="Q22" s="37">
        <v>-1227.4000000000001</v>
      </c>
      <c r="R22" s="2"/>
      <c r="S22" s="2"/>
      <c r="T22" s="25">
        <v>-1227.4000000000001</v>
      </c>
    </row>
    <row r="23" spans="1:20" ht="39.9" customHeight="1" x14ac:dyDescent="0.35">
      <c r="A23" s="84">
        <f>SummeryDetail!A23</f>
        <v>15550</v>
      </c>
      <c r="B23" s="78">
        <f>SummeryDetail!B23</f>
        <v>0</v>
      </c>
      <c r="C23" s="79">
        <f>SummeryDetail!C23</f>
        <v>109.2</v>
      </c>
      <c r="D23" s="85">
        <f>SummeryDetail!D23</f>
        <v>109.2</v>
      </c>
      <c r="E23" s="2"/>
      <c r="F23" s="2"/>
      <c r="G23" s="2"/>
      <c r="H23" s="2"/>
      <c r="I23" s="2"/>
      <c r="J23" s="2"/>
      <c r="K23" s="2"/>
      <c r="L23" s="2"/>
      <c r="M23" s="2">
        <v>22</v>
      </c>
      <c r="N23" s="31">
        <v>13350</v>
      </c>
      <c r="O23" s="35">
        <v>-18.600000000000023</v>
      </c>
      <c r="P23" s="36">
        <v>-491.40000000000003</v>
      </c>
      <c r="Q23" s="37">
        <v>-472.8</v>
      </c>
      <c r="R23" s="2"/>
      <c r="S23" s="2"/>
      <c r="T23" s="25">
        <v>-472.8</v>
      </c>
    </row>
    <row r="24" spans="1:20" ht="39.9" customHeight="1" x14ac:dyDescent="0.35">
      <c r="A24" s="84">
        <f>SummeryDetail!A24</f>
        <v>15500</v>
      </c>
      <c r="B24" s="78">
        <f>SummeryDetail!B24</f>
        <v>-124.9</v>
      </c>
      <c r="C24" s="79">
        <f>SummeryDetail!C24</f>
        <v>59.800000000000004</v>
      </c>
      <c r="D24" s="85">
        <f>SummeryDetail!D24</f>
        <v>184.70000000000002</v>
      </c>
      <c r="E24" s="2"/>
      <c r="F24" s="2"/>
      <c r="G24" s="2"/>
      <c r="H24" s="2"/>
      <c r="I24" s="2"/>
      <c r="J24" s="2"/>
      <c r="K24" s="2"/>
      <c r="L24" s="2"/>
      <c r="M24" s="2">
        <v>21</v>
      </c>
      <c r="N24" s="31">
        <v>13300</v>
      </c>
      <c r="O24" s="35">
        <v>-35.899999999999864</v>
      </c>
      <c r="P24" s="36">
        <v>-1618.2</v>
      </c>
      <c r="Q24" s="37">
        <v>-1582.3000000000002</v>
      </c>
      <c r="R24" s="2"/>
      <c r="S24" s="2"/>
      <c r="T24" s="25">
        <v>-1582.3000000000002</v>
      </c>
    </row>
    <row r="25" spans="1:20" ht="39.9" customHeight="1" x14ac:dyDescent="0.35">
      <c r="A25" s="84">
        <f>SummeryDetail!A25</f>
        <v>15450</v>
      </c>
      <c r="B25" s="78">
        <f>SummeryDetail!B25</f>
        <v>3.1999999999999886</v>
      </c>
      <c r="C25" s="79">
        <f>SummeryDetail!C25</f>
        <v>183.8</v>
      </c>
      <c r="D25" s="85">
        <f>SummeryDetail!D25</f>
        <v>180.60000000000002</v>
      </c>
      <c r="E25" s="2"/>
      <c r="F25" s="2"/>
      <c r="G25" s="2"/>
      <c r="H25" s="2"/>
      <c r="I25" s="2"/>
      <c r="J25" s="2"/>
      <c r="K25" s="2"/>
      <c r="L25" s="2"/>
      <c r="M25" s="2">
        <v>20</v>
      </c>
      <c r="N25" s="31">
        <v>13250</v>
      </c>
      <c r="O25" s="35">
        <v>89.100000000000023</v>
      </c>
      <c r="P25" s="36">
        <v>-594.6</v>
      </c>
      <c r="Q25" s="37">
        <v>-683.7</v>
      </c>
      <c r="R25" s="2"/>
      <c r="S25" s="2"/>
      <c r="T25" s="25">
        <v>-683.7</v>
      </c>
    </row>
    <row r="26" spans="1:20" ht="39.9" customHeight="1" x14ac:dyDescent="0.35">
      <c r="A26" s="84">
        <f>SummeryDetail!A26</f>
        <v>15400</v>
      </c>
      <c r="B26" s="78">
        <f>SummeryDetail!B26</f>
        <v>-38.199999999999989</v>
      </c>
      <c r="C26" s="79">
        <f>SummeryDetail!C26</f>
        <v>217.10000000000002</v>
      </c>
      <c r="D26" s="85">
        <f>SummeryDetail!D26</f>
        <v>255.3</v>
      </c>
      <c r="E26" s="2"/>
      <c r="F26" s="2"/>
      <c r="G26" s="2"/>
      <c r="H26" s="2"/>
      <c r="I26" s="2"/>
      <c r="J26" s="2"/>
      <c r="K26" s="2"/>
      <c r="L26" s="2"/>
      <c r="M26" s="2">
        <v>19</v>
      </c>
      <c r="N26" s="31">
        <v>13200</v>
      </c>
      <c r="O26" s="35">
        <v>354.29999999999995</v>
      </c>
      <c r="P26" s="36">
        <v>-1618.7</v>
      </c>
      <c r="Q26" s="37">
        <v>-1973</v>
      </c>
      <c r="R26" s="2"/>
      <c r="S26" s="2"/>
      <c r="T26" s="25">
        <v>-1973</v>
      </c>
    </row>
    <row r="27" spans="1:20" ht="39.9" customHeight="1" x14ac:dyDescent="0.35">
      <c r="A27" s="84">
        <f>SummeryDetail!A27</f>
        <v>15350</v>
      </c>
      <c r="B27" s="78">
        <f>SummeryDetail!B27</f>
        <v>9.9999999999994316E-2</v>
      </c>
      <c r="C27" s="79">
        <f>SummeryDetail!C27</f>
        <v>107</v>
      </c>
      <c r="D27" s="85">
        <f>SummeryDetail!D27</f>
        <v>106.9</v>
      </c>
      <c r="E27" s="2"/>
      <c r="F27" s="2"/>
      <c r="G27" s="2"/>
      <c r="H27" s="2"/>
      <c r="I27" s="2"/>
      <c r="J27" s="2"/>
      <c r="K27" s="2"/>
      <c r="L27" s="2"/>
      <c r="M27" s="2">
        <v>18</v>
      </c>
      <c r="N27" s="31">
        <v>13150</v>
      </c>
      <c r="O27" s="35">
        <v>64.099999999999966</v>
      </c>
      <c r="P27" s="36">
        <v>-483.90000000000003</v>
      </c>
      <c r="Q27" s="37">
        <v>-548</v>
      </c>
      <c r="R27" s="2"/>
      <c r="S27" s="2"/>
      <c r="T27" s="25">
        <v>-548</v>
      </c>
    </row>
    <row r="28" spans="1:20" ht="39.9" customHeight="1" x14ac:dyDescent="0.35">
      <c r="A28" s="84">
        <f>SummeryDetail!A28</f>
        <v>15300</v>
      </c>
      <c r="B28" s="78">
        <f>SummeryDetail!B28</f>
        <v>-10.200000000000045</v>
      </c>
      <c r="C28" s="79">
        <f>SummeryDetail!C28</f>
        <v>558.9</v>
      </c>
      <c r="D28" s="85">
        <f>SummeryDetail!D28</f>
        <v>569.1</v>
      </c>
      <c r="E28" s="2"/>
      <c r="F28" s="2"/>
      <c r="G28" s="2"/>
      <c r="H28" s="2"/>
      <c r="I28" s="2"/>
      <c r="J28" s="2"/>
      <c r="K28" s="2"/>
      <c r="L28" s="2"/>
      <c r="M28" s="2">
        <v>17</v>
      </c>
      <c r="N28" s="31">
        <v>13100</v>
      </c>
      <c r="O28" s="35">
        <v>-24.400000000000091</v>
      </c>
      <c r="P28" s="36">
        <v>-1879.4</v>
      </c>
      <c r="Q28" s="37">
        <v>-1855</v>
      </c>
      <c r="R28" s="2"/>
      <c r="S28" s="2"/>
      <c r="T28" s="25">
        <v>-1855</v>
      </c>
    </row>
    <row r="29" spans="1:20" ht="39.9" customHeight="1" x14ac:dyDescent="0.35">
      <c r="A29" s="84">
        <f>SummeryDetail!A29</f>
        <v>15250</v>
      </c>
      <c r="B29" s="78">
        <f>SummeryDetail!B29</f>
        <v>0.20000000000000284</v>
      </c>
      <c r="C29" s="79">
        <f>SummeryDetail!C29</f>
        <v>88.7</v>
      </c>
      <c r="D29" s="85">
        <f>SummeryDetail!D29</f>
        <v>88.5</v>
      </c>
      <c r="E29" s="2"/>
      <c r="F29" s="2"/>
      <c r="G29" s="2"/>
      <c r="H29" s="2"/>
      <c r="I29" s="2"/>
      <c r="J29" s="2"/>
      <c r="K29" s="2"/>
      <c r="L29" s="2"/>
      <c r="M29" s="2">
        <v>16</v>
      </c>
      <c r="N29" s="31">
        <v>13050</v>
      </c>
      <c r="O29" s="35">
        <v>10.599999999999994</v>
      </c>
      <c r="P29" s="36">
        <v>-193.10000000000002</v>
      </c>
      <c r="Q29" s="37">
        <v>-203.70000000000002</v>
      </c>
      <c r="R29" s="2"/>
      <c r="S29" s="2"/>
      <c r="T29" s="25">
        <v>-203.70000000000002</v>
      </c>
    </row>
    <row r="30" spans="1:20" ht="39.9" customHeight="1" x14ac:dyDescent="0.35">
      <c r="A30" s="88">
        <f>SummeryDetail!A30</f>
        <v>15200</v>
      </c>
      <c r="B30" s="89">
        <f>SummeryDetail!B30</f>
        <v>8.2999999999999545</v>
      </c>
      <c r="C30" s="90">
        <f>SummeryDetail!C30</f>
        <v>737.6</v>
      </c>
      <c r="D30" s="91">
        <f>SummeryDetail!D30</f>
        <v>729.30000000000007</v>
      </c>
      <c r="E30" s="2"/>
      <c r="F30" s="2"/>
      <c r="G30" s="2"/>
      <c r="H30" s="2"/>
      <c r="I30" s="2"/>
      <c r="J30" s="2"/>
      <c r="K30" s="2"/>
      <c r="L30" s="2"/>
      <c r="M30" s="2">
        <v>15</v>
      </c>
      <c r="N30" s="31">
        <v>13000</v>
      </c>
      <c r="O30" s="35">
        <v>77.100000000000023</v>
      </c>
      <c r="P30" s="36">
        <v>-998.80000000000007</v>
      </c>
      <c r="Q30" s="37">
        <v>-1075.9000000000001</v>
      </c>
      <c r="R30" s="2"/>
      <c r="S30" s="2"/>
      <c r="T30" s="25">
        <v>-1075.9000000000001</v>
      </c>
    </row>
    <row r="31" spans="1:20" ht="18.600000000000001" thickBot="1" x14ac:dyDescent="0.4">
      <c r="A31" s="21"/>
      <c r="B31" s="2"/>
      <c r="C31" s="2"/>
      <c r="D31" s="2"/>
      <c r="E31" s="2"/>
      <c r="F31" s="2"/>
      <c r="G31" s="2"/>
      <c r="H31" s="2"/>
      <c r="I31" s="2"/>
      <c r="J31" s="2"/>
      <c r="K31" s="2"/>
      <c r="L31" s="2"/>
      <c r="M31" s="2"/>
      <c r="N31" s="2"/>
      <c r="O31" s="44"/>
      <c r="P31" s="44"/>
      <c r="Q31" s="44"/>
      <c r="R31" s="2"/>
      <c r="S31" s="2"/>
    </row>
    <row r="32" spans="1:20" ht="60.75" customHeight="1" thickBot="1" x14ac:dyDescent="0.35">
      <c r="A32" s="21"/>
      <c r="B32" s="163" t="s">
        <v>39</v>
      </c>
      <c r="C32" s="164"/>
      <c r="D32" s="165"/>
      <c r="E32" s="2"/>
      <c r="F32" s="2"/>
      <c r="G32" s="2"/>
      <c r="H32" s="2"/>
      <c r="I32" s="2"/>
      <c r="J32" s="2"/>
      <c r="K32" s="2"/>
      <c r="L32" s="2"/>
      <c r="M32" s="2"/>
      <c r="N32" s="2"/>
      <c r="O32" s="163" t="s">
        <v>38</v>
      </c>
      <c r="P32" s="164"/>
      <c r="Q32" s="165"/>
      <c r="R32" s="2"/>
      <c r="S32" s="2"/>
    </row>
    <row r="33" spans="1:19" x14ac:dyDescent="0.3">
      <c r="A33" s="21"/>
      <c r="B33" s="2"/>
      <c r="C33" s="2"/>
      <c r="D33" s="2"/>
      <c r="E33" s="2"/>
      <c r="F33" s="2"/>
      <c r="G33" s="2"/>
      <c r="H33" s="2" t="str">
        <f>Infos!B33</f>
        <v>2023-08+2023-09</v>
      </c>
      <c r="I33" s="2"/>
      <c r="J33" s="2"/>
      <c r="K33" s="2"/>
      <c r="L33" s="2"/>
      <c r="M33" s="2"/>
      <c r="N33" s="2"/>
      <c r="O33" s="2"/>
      <c r="P33" s="2"/>
      <c r="Q33" s="2"/>
      <c r="R33" s="2"/>
      <c r="S33" s="2"/>
    </row>
    <row r="34" spans="1:19" ht="18" x14ac:dyDescent="0.35">
      <c r="A34" s="42" t="s">
        <v>36</v>
      </c>
      <c r="B34" s="42"/>
      <c r="C34" s="42"/>
      <c r="D34" s="42"/>
      <c r="E34" s="28"/>
      <c r="F34" s="28"/>
      <c r="G34" s="28"/>
      <c r="H34" s="28" t="str">
        <f>Infos!B32</f>
        <v>2023-09</v>
      </c>
      <c r="I34" s="2"/>
      <c r="J34" s="2"/>
      <c r="K34" s="2"/>
      <c r="L34" s="2"/>
      <c r="M34" s="2"/>
      <c r="N34" s="42" t="s">
        <v>36</v>
      </c>
      <c r="O34" s="42"/>
      <c r="P34" s="42"/>
      <c r="Q34" s="42"/>
      <c r="R34" s="2"/>
      <c r="S34" s="2"/>
    </row>
    <row r="35" spans="1:19" ht="18" x14ac:dyDescent="0.35">
      <c r="A35" s="43" t="s">
        <v>37</v>
      </c>
      <c r="B35" s="43"/>
      <c r="C35" s="43"/>
      <c r="D35" s="43"/>
      <c r="E35" s="28"/>
      <c r="F35" s="28"/>
      <c r="G35" s="71" t="s">
        <v>141</v>
      </c>
      <c r="H35" s="28"/>
      <c r="I35" s="2"/>
      <c r="J35" s="2"/>
      <c r="K35" s="2"/>
      <c r="L35" s="2"/>
      <c r="M35" s="2"/>
      <c r="N35" s="43" t="s">
        <v>37</v>
      </c>
      <c r="O35" s="43"/>
      <c r="P35" s="43"/>
      <c r="Q35" s="43"/>
      <c r="R35" s="2"/>
      <c r="S35" s="2"/>
    </row>
    <row r="36" spans="1:19" x14ac:dyDescent="0.3">
      <c r="A36" s="28"/>
      <c r="B36" s="28"/>
      <c r="C36" s="28"/>
      <c r="D36" s="28"/>
      <c r="E36" s="28"/>
      <c r="F36" s="28"/>
      <c r="G36" s="28"/>
      <c r="H36" s="28"/>
      <c r="I36" s="2"/>
      <c r="J36" s="2"/>
      <c r="K36" s="2"/>
      <c r="L36" s="2"/>
      <c r="M36" s="2"/>
      <c r="N36" s="2"/>
      <c r="O36" s="2"/>
      <c r="P36" s="2"/>
      <c r="Q36" s="2"/>
      <c r="R36" s="2"/>
      <c r="S36" s="2"/>
    </row>
    <row r="37" spans="1:19" ht="117.75" customHeight="1" x14ac:dyDescent="0.3">
      <c r="A37" s="181" t="s">
        <v>105</v>
      </c>
      <c r="B37" s="182"/>
      <c r="C37" s="182"/>
      <c r="D37" s="182"/>
      <c r="E37" s="182"/>
      <c r="F37" s="182"/>
      <c r="G37" s="182"/>
      <c r="H37" s="182"/>
      <c r="I37" s="182"/>
      <c r="J37" s="2"/>
      <c r="K37" s="2"/>
      <c r="L37" s="2"/>
      <c r="M37" s="2"/>
      <c r="N37" s="162" t="s">
        <v>43</v>
      </c>
      <c r="O37" s="162"/>
      <c r="P37" s="162"/>
      <c r="Q37" s="162"/>
      <c r="R37" s="2"/>
      <c r="S37" s="2"/>
    </row>
    <row r="38" spans="1:19" x14ac:dyDescent="0.3">
      <c r="A38" s="28"/>
      <c r="B38" s="28"/>
      <c r="C38" s="28"/>
      <c r="D38" s="28"/>
      <c r="E38" s="28"/>
      <c r="F38" s="28"/>
      <c r="G38" s="28"/>
      <c r="H38" s="28"/>
      <c r="I38" s="2"/>
      <c r="J38" s="2"/>
      <c r="K38" s="2"/>
      <c r="L38" s="2"/>
      <c r="M38" s="2"/>
      <c r="N38" s="2"/>
      <c r="O38" s="2"/>
      <c r="P38" s="2"/>
      <c r="Q38" s="2"/>
      <c r="R38" s="2"/>
      <c r="S38" s="2"/>
    </row>
    <row r="39" spans="1:19" x14ac:dyDescent="0.3">
      <c r="A39" s="28"/>
      <c r="B39" s="28"/>
      <c r="C39" s="28"/>
      <c r="D39" s="28"/>
      <c r="E39" s="28"/>
      <c r="F39" s="28"/>
      <c r="G39" s="28"/>
      <c r="H39" s="28"/>
      <c r="I39" s="2"/>
      <c r="J39" s="2"/>
      <c r="K39" s="2"/>
      <c r="L39" s="2"/>
      <c r="M39" s="2"/>
      <c r="N39" s="2"/>
      <c r="O39" s="2"/>
      <c r="P39" s="2"/>
      <c r="Q39" s="2"/>
      <c r="R39" s="2"/>
      <c r="S39" s="2"/>
    </row>
    <row r="40" spans="1:19" x14ac:dyDescent="0.3">
      <c r="A40" s="28"/>
      <c r="B40" s="28"/>
      <c r="C40" s="28"/>
      <c r="D40" s="28"/>
      <c r="E40" s="28"/>
      <c r="F40" s="28"/>
      <c r="G40" s="28"/>
      <c r="H40" s="28"/>
      <c r="I40" s="2"/>
      <c r="J40" s="2"/>
      <c r="K40" s="2"/>
      <c r="L40" s="2"/>
      <c r="M40" s="2"/>
      <c r="N40" s="2"/>
      <c r="O40" s="2"/>
      <c r="P40" s="2"/>
      <c r="Q40" s="2"/>
      <c r="R40" s="2"/>
      <c r="S40" s="2"/>
    </row>
    <row r="41" spans="1:19" x14ac:dyDescent="0.3">
      <c r="A41" s="28"/>
      <c r="B41" s="28"/>
      <c r="C41" s="28"/>
      <c r="D41" s="28"/>
      <c r="E41" s="28"/>
      <c r="F41" s="28"/>
      <c r="G41" s="28"/>
      <c r="H41" s="28"/>
      <c r="I41" s="2"/>
      <c r="J41" s="2"/>
      <c r="K41" s="2"/>
      <c r="L41" s="2"/>
      <c r="M41" s="2"/>
      <c r="N41" s="2"/>
      <c r="O41" s="2"/>
      <c r="P41" s="2"/>
      <c r="Q41" s="2"/>
      <c r="R41" s="2"/>
      <c r="S41" s="2"/>
    </row>
    <row r="42" spans="1:19" x14ac:dyDescent="0.3">
      <c r="A42" s="28"/>
      <c r="B42" s="28"/>
      <c r="C42" s="28"/>
      <c r="D42" s="28"/>
      <c r="E42" s="28"/>
      <c r="F42" s="28"/>
      <c r="G42" s="28"/>
      <c r="H42" s="28"/>
      <c r="I42" s="2"/>
      <c r="J42" s="2"/>
      <c r="K42" s="2"/>
      <c r="L42" s="2"/>
      <c r="M42" s="2"/>
      <c r="N42" s="2"/>
      <c r="O42" s="2"/>
      <c r="P42" s="2"/>
      <c r="Q42" s="2"/>
      <c r="R42" s="2"/>
      <c r="S42" s="2"/>
    </row>
    <row r="43" spans="1:19" x14ac:dyDescent="0.3">
      <c r="A43" s="28"/>
      <c r="B43" s="28"/>
      <c r="C43" s="28"/>
      <c r="D43" s="28"/>
      <c r="E43" s="28"/>
      <c r="F43" s="28"/>
      <c r="G43" s="28"/>
      <c r="H43" s="28"/>
      <c r="I43" s="2"/>
      <c r="J43" s="2"/>
      <c r="K43" s="2"/>
      <c r="L43" s="2"/>
      <c r="M43" s="2"/>
      <c r="N43" s="2"/>
      <c r="O43" s="2"/>
      <c r="P43" s="2"/>
      <c r="Q43" s="2"/>
      <c r="R43" s="2"/>
      <c r="S43" s="2"/>
    </row>
    <row r="44" spans="1:19" x14ac:dyDescent="0.3">
      <c r="A44" s="28"/>
      <c r="B44" s="28"/>
      <c r="C44" s="28"/>
      <c r="D44" s="28"/>
      <c r="E44" s="28"/>
      <c r="F44" s="28"/>
      <c r="G44" s="28"/>
      <c r="H44" s="28"/>
      <c r="I44" s="2"/>
      <c r="J44" s="2"/>
      <c r="K44" s="2"/>
      <c r="L44" s="2"/>
      <c r="M44" s="2"/>
      <c r="N44" s="2"/>
      <c r="O44" s="2"/>
      <c r="P44" s="2"/>
      <c r="Q44" s="2"/>
      <c r="R44" s="2"/>
      <c r="S44" s="2"/>
    </row>
    <row r="45" spans="1:19" x14ac:dyDescent="0.3">
      <c r="A45" s="21"/>
      <c r="B45" s="2"/>
      <c r="C45" s="2"/>
      <c r="D45" s="2"/>
      <c r="E45" s="2"/>
      <c r="F45" s="2"/>
      <c r="G45" s="2"/>
      <c r="H45" s="2"/>
      <c r="I45" s="2"/>
      <c r="J45" s="2"/>
      <c r="K45" s="2"/>
      <c r="L45" s="2"/>
      <c r="M45" s="2"/>
      <c r="N45" s="2"/>
      <c r="O45" s="2"/>
      <c r="P45" s="2"/>
      <c r="Q45" s="2"/>
      <c r="R45" s="2"/>
      <c r="S45" s="2"/>
    </row>
    <row r="46" spans="1:19" x14ac:dyDescent="0.3">
      <c r="A46" s="21"/>
      <c r="B46" s="2"/>
      <c r="C46" s="2"/>
      <c r="D46" s="2"/>
      <c r="E46" s="2"/>
      <c r="F46" s="2"/>
      <c r="G46" s="2"/>
      <c r="H46" s="2"/>
      <c r="I46" s="2"/>
      <c r="J46" s="2"/>
      <c r="K46" s="2"/>
      <c r="L46" s="2"/>
      <c r="M46" s="2"/>
      <c r="N46" s="2"/>
      <c r="O46" s="2"/>
      <c r="P46" s="2"/>
      <c r="Q46" s="2"/>
      <c r="R46" s="2"/>
      <c r="S46" s="2"/>
    </row>
    <row r="47" spans="1:19" x14ac:dyDescent="0.3">
      <c r="A47" s="21"/>
      <c r="B47" s="2"/>
      <c r="C47" s="2"/>
      <c r="D47" s="2"/>
      <c r="E47" s="2"/>
      <c r="F47" s="2"/>
      <c r="G47" s="2"/>
      <c r="H47" s="2"/>
      <c r="I47" s="2"/>
      <c r="J47" s="2"/>
      <c r="K47" s="2"/>
      <c r="L47" s="2"/>
      <c r="M47" s="2"/>
      <c r="N47" s="2"/>
      <c r="O47" s="2"/>
      <c r="P47" s="2"/>
      <c r="Q47" s="2"/>
      <c r="R47" s="2"/>
      <c r="S47" s="2"/>
    </row>
    <row r="48" spans="1:19" x14ac:dyDescent="0.3">
      <c r="A48" s="21"/>
      <c r="B48" s="2"/>
      <c r="C48" s="2"/>
      <c r="D48" s="2"/>
      <c r="E48" s="2"/>
      <c r="F48" s="2"/>
      <c r="G48" s="2"/>
      <c r="H48" s="2"/>
      <c r="I48" s="2"/>
      <c r="J48" s="2"/>
      <c r="K48" s="2"/>
      <c r="L48" s="2"/>
      <c r="M48" s="2"/>
      <c r="N48" s="2"/>
      <c r="O48" s="2"/>
      <c r="P48" s="2"/>
      <c r="Q48" s="2"/>
      <c r="R48" s="2"/>
      <c r="S48" s="2"/>
    </row>
    <row r="49" spans="1:19" x14ac:dyDescent="0.3">
      <c r="A49" s="21"/>
      <c r="B49" s="2"/>
      <c r="C49" s="2"/>
      <c r="D49" s="2"/>
      <c r="E49" s="2"/>
      <c r="F49" s="2"/>
      <c r="G49" s="2"/>
      <c r="H49" s="2"/>
      <c r="I49" s="2"/>
      <c r="J49" s="2"/>
      <c r="K49" s="2"/>
      <c r="L49" s="2"/>
      <c r="M49" s="2"/>
      <c r="N49" s="2"/>
      <c r="O49" s="2"/>
      <c r="P49" s="2"/>
      <c r="Q49" s="2"/>
      <c r="R49" s="2"/>
      <c r="S49" s="2"/>
    </row>
    <row r="50" spans="1:19" x14ac:dyDescent="0.3">
      <c r="A50" s="21"/>
      <c r="B50" s="2"/>
      <c r="C50" s="2"/>
      <c r="D50" s="2"/>
      <c r="E50" s="2"/>
      <c r="F50" s="2"/>
      <c r="G50" s="2"/>
      <c r="H50" s="2"/>
      <c r="I50" s="2"/>
      <c r="J50" s="2"/>
      <c r="K50" s="2"/>
      <c r="L50" s="2"/>
      <c r="M50" s="2"/>
      <c r="N50" s="2"/>
      <c r="O50" s="2"/>
      <c r="P50" s="2"/>
      <c r="Q50" s="2"/>
      <c r="R50" s="2"/>
      <c r="S50" s="2"/>
    </row>
    <row r="51" spans="1:19" x14ac:dyDescent="0.3">
      <c r="A51" s="21"/>
      <c r="B51" s="2"/>
      <c r="C51" s="2"/>
      <c r="D51" s="2"/>
      <c r="E51" s="2"/>
      <c r="F51" s="2"/>
      <c r="G51" s="2"/>
      <c r="H51" s="2"/>
      <c r="I51" s="2"/>
      <c r="J51" s="2"/>
      <c r="K51" s="2"/>
      <c r="L51" s="2"/>
      <c r="M51" s="2"/>
      <c r="N51" s="2"/>
      <c r="O51" s="2"/>
      <c r="P51" s="2"/>
      <c r="Q51" s="2"/>
      <c r="R51" s="2"/>
      <c r="S51" s="2"/>
    </row>
    <row r="52" spans="1:19" x14ac:dyDescent="0.3">
      <c r="A52" s="21"/>
      <c r="B52" s="2"/>
      <c r="C52" s="2"/>
      <c r="D52" s="2"/>
      <c r="E52" s="2"/>
      <c r="F52" s="2"/>
      <c r="G52" s="2"/>
      <c r="H52" s="2"/>
      <c r="I52" s="2"/>
      <c r="J52" s="2"/>
      <c r="K52" s="2"/>
      <c r="L52" s="2"/>
      <c r="M52" s="2"/>
      <c r="N52" s="2"/>
      <c r="O52" s="2"/>
      <c r="P52" s="2"/>
      <c r="Q52" s="2"/>
      <c r="R52" s="2"/>
      <c r="S52" s="2"/>
    </row>
    <row r="53" spans="1:19" x14ac:dyDescent="0.3">
      <c r="A53" s="21"/>
      <c r="B53" s="2"/>
      <c r="C53" s="2"/>
      <c r="D53" s="2"/>
      <c r="E53" s="2"/>
      <c r="F53" s="2"/>
      <c r="G53" s="2"/>
      <c r="H53" s="2"/>
      <c r="I53" s="2"/>
      <c r="J53" s="2"/>
      <c r="K53" s="2"/>
      <c r="L53" s="2"/>
      <c r="M53" s="2"/>
      <c r="N53" s="2"/>
      <c r="O53" s="2"/>
      <c r="P53" s="2"/>
      <c r="Q53" s="2"/>
      <c r="R53" s="2"/>
      <c r="S53" s="2"/>
    </row>
    <row r="54" spans="1:19" x14ac:dyDescent="0.3">
      <c r="A54" s="21"/>
      <c r="B54" s="2"/>
      <c r="C54" s="2"/>
      <c r="D54" s="2"/>
      <c r="E54" s="2"/>
      <c r="F54" s="2"/>
      <c r="G54" s="2"/>
      <c r="H54" s="2"/>
      <c r="I54" s="2"/>
      <c r="J54" s="2"/>
      <c r="K54" s="2"/>
      <c r="L54" s="2"/>
      <c r="M54" s="2"/>
      <c r="N54" s="2"/>
      <c r="O54" s="2"/>
      <c r="P54" s="2"/>
      <c r="Q54" s="2"/>
      <c r="R54" s="2"/>
      <c r="S54" s="2"/>
    </row>
    <row r="55" spans="1:19" x14ac:dyDescent="0.3">
      <c r="A55" s="21"/>
      <c r="B55" s="2"/>
      <c r="C55" s="2"/>
      <c r="D55" s="2"/>
      <c r="E55" s="2"/>
      <c r="F55" s="2"/>
      <c r="G55" s="2"/>
      <c r="H55" s="2"/>
      <c r="I55" s="2"/>
      <c r="J55" s="2"/>
      <c r="K55" s="2"/>
      <c r="L55" s="2"/>
      <c r="M55" s="2"/>
      <c r="N55" s="2"/>
      <c r="O55" s="2"/>
      <c r="P55" s="2"/>
      <c r="Q55" s="2"/>
      <c r="R55" s="2"/>
      <c r="S55" s="2"/>
    </row>
    <row r="56" spans="1:19" x14ac:dyDescent="0.3">
      <c r="A56" s="21"/>
      <c r="B56" s="2"/>
      <c r="C56" s="2"/>
      <c r="D56" s="2"/>
      <c r="E56" s="2"/>
      <c r="F56" s="2"/>
      <c r="G56" s="2"/>
      <c r="H56" s="2"/>
      <c r="I56" s="2"/>
      <c r="J56" s="2"/>
      <c r="K56" s="2"/>
      <c r="L56" s="2"/>
      <c r="M56" s="2"/>
      <c r="N56" s="2"/>
      <c r="O56" s="2"/>
      <c r="P56" s="2"/>
      <c r="Q56" s="2"/>
      <c r="R56" s="2"/>
      <c r="S56" s="2"/>
    </row>
    <row r="57" spans="1:19" x14ac:dyDescent="0.3">
      <c r="A57" s="21"/>
      <c r="B57" s="2"/>
      <c r="C57" s="2"/>
      <c r="D57" s="2"/>
      <c r="E57" s="2"/>
      <c r="F57" s="2"/>
      <c r="G57" s="2"/>
      <c r="H57" s="2"/>
      <c r="I57" s="2"/>
      <c r="J57" s="2"/>
      <c r="K57" s="2"/>
      <c r="L57" s="2"/>
      <c r="M57" s="2"/>
      <c r="N57" s="2"/>
      <c r="O57" s="2"/>
      <c r="P57" s="2"/>
      <c r="Q57" s="2"/>
      <c r="R57" s="2"/>
      <c r="S57" s="2"/>
    </row>
    <row r="58" spans="1:19" x14ac:dyDescent="0.3">
      <c r="A58" s="21"/>
      <c r="B58" s="2"/>
      <c r="C58" s="2"/>
      <c r="D58" s="2"/>
      <c r="E58" s="2"/>
      <c r="F58" s="2"/>
      <c r="G58" s="2"/>
      <c r="H58" s="2"/>
      <c r="I58" s="2"/>
      <c r="J58" s="2"/>
      <c r="K58" s="2"/>
      <c r="L58" s="2"/>
      <c r="M58" s="2"/>
      <c r="N58" s="2"/>
      <c r="O58" s="2"/>
      <c r="P58" s="2"/>
      <c r="Q58" s="2"/>
      <c r="R58" s="2"/>
      <c r="S58" s="2"/>
    </row>
    <row r="59" spans="1:19" x14ac:dyDescent="0.3">
      <c r="A59" s="21"/>
      <c r="B59" s="2"/>
      <c r="C59" s="2"/>
      <c r="D59" s="2"/>
      <c r="E59" s="2"/>
      <c r="F59" s="2"/>
      <c r="G59" s="2"/>
      <c r="H59" s="2"/>
      <c r="I59" s="2"/>
      <c r="J59" s="2"/>
      <c r="K59" s="2"/>
      <c r="L59" s="2"/>
      <c r="M59" s="2"/>
      <c r="N59" s="2"/>
      <c r="O59" s="2"/>
      <c r="P59" s="2"/>
      <c r="Q59" s="2"/>
      <c r="R59" s="2"/>
      <c r="S59" s="2"/>
    </row>
    <row r="60" spans="1:19" x14ac:dyDescent="0.3">
      <c r="A60" s="21"/>
      <c r="B60" s="2"/>
      <c r="C60" s="2"/>
      <c r="D60" s="2"/>
      <c r="E60" s="2"/>
      <c r="F60" s="2"/>
      <c r="G60" s="2"/>
      <c r="H60" s="2"/>
      <c r="I60" s="2"/>
      <c r="J60" s="2"/>
      <c r="K60" s="2"/>
      <c r="L60" s="2"/>
      <c r="M60" s="2"/>
      <c r="N60" s="2"/>
      <c r="O60" s="2"/>
      <c r="P60" s="2"/>
      <c r="Q60" s="2"/>
      <c r="R60" s="2"/>
      <c r="S60" s="2"/>
    </row>
    <row r="61" spans="1:19" x14ac:dyDescent="0.3">
      <c r="A61" s="21"/>
      <c r="B61" s="2"/>
      <c r="C61" s="2"/>
      <c r="D61" s="2"/>
      <c r="E61" s="2"/>
      <c r="F61" s="2"/>
      <c r="G61" s="2"/>
      <c r="H61" s="2"/>
      <c r="I61" s="2"/>
      <c r="J61" s="2"/>
      <c r="K61" s="2"/>
      <c r="L61" s="2"/>
      <c r="M61" s="2"/>
      <c r="N61" s="2"/>
      <c r="O61" s="2"/>
      <c r="P61" s="2"/>
      <c r="Q61" s="2"/>
      <c r="R61" s="2"/>
      <c r="S61" s="2"/>
    </row>
    <row r="62" spans="1:19" x14ac:dyDescent="0.3">
      <c r="A62" s="21"/>
      <c r="B62" s="2"/>
      <c r="C62" s="2"/>
      <c r="D62" s="2"/>
      <c r="E62" s="2"/>
      <c r="F62" s="2"/>
      <c r="G62" s="2"/>
      <c r="H62" s="2"/>
      <c r="I62" s="2"/>
      <c r="J62" s="2"/>
      <c r="K62" s="2"/>
      <c r="L62" s="2"/>
      <c r="M62" s="2"/>
      <c r="N62" s="2"/>
      <c r="O62" s="2"/>
      <c r="P62" s="2"/>
      <c r="Q62" s="2"/>
      <c r="R62" s="2"/>
      <c r="S62" s="2"/>
    </row>
    <row r="63" spans="1:19" x14ac:dyDescent="0.3">
      <c r="A63" s="21"/>
      <c r="B63" s="2"/>
      <c r="C63" s="2"/>
      <c r="D63" s="2"/>
      <c r="E63" s="2"/>
      <c r="F63" s="2"/>
      <c r="G63" s="2"/>
      <c r="H63" s="2"/>
      <c r="I63" s="2"/>
      <c r="J63" s="2"/>
      <c r="K63" s="2"/>
      <c r="L63" s="2"/>
      <c r="M63" s="2"/>
      <c r="N63" s="2"/>
      <c r="O63" s="2"/>
      <c r="P63" s="2"/>
      <c r="Q63" s="2"/>
      <c r="R63" s="2"/>
      <c r="S63" s="2"/>
    </row>
    <row r="64" spans="1:19" x14ac:dyDescent="0.3">
      <c r="A64" s="21"/>
      <c r="B64" s="2"/>
      <c r="C64" s="2"/>
      <c r="D64" s="2"/>
      <c r="E64" s="2"/>
      <c r="F64" s="2"/>
      <c r="G64" s="2"/>
      <c r="H64" s="2"/>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C10:C30">
    <cfRule type="cellIs" dxfId="17" priority="9" operator="lessThan">
      <formula>0</formula>
    </cfRule>
    <cfRule type="cellIs" dxfId="16" priority="10" operator="greaterThan">
      <formula>0</formula>
    </cfRule>
  </conditionalFormatting>
  <conditionalFormatting sqref="P10:Q30">
    <cfRule type="cellIs" dxfId="15" priority="7" operator="lessThan">
      <formula>0</formula>
    </cfRule>
    <cfRule type="cellIs" dxfId="14" priority="8" operator="greaterThan">
      <formula>0</formula>
    </cfRule>
  </conditionalFormatting>
  <conditionalFormatting sqref="B10:B30">
    <cfRule type="colorScale" priority="6">
      <colorScale>
        <cfvo type="num" val="-100"/>
        <cfvo type="num" val="0"/>
        <cfvo type="num" val="100"/>
        <color rgb="FFF8696B"/>
        <color rgb="FFFCFCFF"/>
        <color rgb="FF5A8AC6"/>
      </colorScale>
    </cfRule>
  </conditionalFormatting>
  <conditionalFormatting sqref="O10:O30">
    <cfRule type="colorScale" priority="5">
      <colorScale>
        <cfvo type="num" val="-100"/>
        <cfvo type="num" val="0"/>
        <cfvo type="num" val="100"/>
        <color rgb="FFF8696B"/>
        <color rgb="FFFCFCFF"/>
        <color rgb="FF5A8AC6"/>
      </colorScale>
    </cfRule>
  </conditionalFormatting>
  <conditionalFormatting sqref="F3">
    <cfRule type="cellIs" dxfId="13" priority="3" operator="lessThan">
      <formula>0.55</formula>
    </cfRule>
    <cfRule type="cellIs" dxfId="12" priority="4" operator="greaterThan">
      <formula>0.6</formula>
    </cfRule>
  </conditionalFormatting>
  <conditionalFormatting sqref="D10:D30">
    <cfRule type="cellIs" dxfId="11" priority="1" operator="lessThan">
      <formula>0</formula>
    </cfRule>
    <cfRule type="cellIs" dxfId="10"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2" manualBreakCount="2">
    <brk id="35" max="10" man="1"/>
    <brk id="40" max="10"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FE92F-CE3B-4F54-A911-95A33A8209AD}">
  <sheetPr codeName="Tabelle7"/>
  <dimension ref="A1:H51"/>
  <sheetViews>
    <sheetView view="pageLayout" topLeftCell="A28" zoomScaleNormal="100" workbookViewId="0">
      <selection activeCell="Y1" sqref="Y1"/>
    </sheetView>
  </sheetViews>
  <sheetFormatPr baseColWidth="10" defaultRowHeight="14.4" x14ac:dyDescent="0.3"/>
  <sheetData>
    <row r="1" spans="1:8" ht="15.6" x14ac:dyDescent="0.3">
      <c r="A1" s="14" t="s">
        <v>391</v>
      </c>
      <c r="B1" s="10"/>
      <c r="C1" s="10"/>
      <c r="D1" s="10"/>
      <c r="E1" s="10"/>
      <c r="F1" s="10"/>
      <c r="G1" s="10"/>
      <c r="H1" s="10"/>
    </row>
    <row r="2" spans="1:8" ht="15.6" x14ac:dyDescent="0.3">
      <c r="A2" s="10"/>
      <c r="B2" s="10"/>
      <c r="C2" s="10"/>
      <c r="D2" s="10"/>
      <c r="E2" s="10"/>
      <c r="F2" s="10"/>
      <c r="G2" s="10"/>
      <c r="H2" s="10"/>
    </row>
    <row r="3" spans="1:8" ht="15.6" x14ac:dyDescent="0.3">
      <c r="A3" s="142" t="s">
        <v>339</v>
      </c>
      <c r="B3" s="10"/>
      <c r="C3" s="10"/>
      <c r="D3" s="10"/>
      <c r="E3" s="10"/>
      <c r="F3" s="10"/>
      <c r="G3" s="10"/>
      <c r="H3" s="10"/>
    </row>
    <row r="4" spans="1:8" ht="15.6" x14ac:dyDescent="0.3">
      <c r="A4" s="14" t="s">
        <v>394</v>
      </c>
      <c r="B4" s="10"/>
      <c r="C4" s="10"/>
      <c r="D4" s="10"/>
      <c r="E4" s="10" t="s">
        <v>390</v>
      </c>
      <c r="F4" s="10"/>
      <c r="G4" s="10"/>
      <c r="H4" s="10"/>
    </row>
    <row r="5" spans="1:8" ht="15.6" x14ac:dyDescent="0.3">
      <c r="A5" s="10"/>
      <c r="B5" s="10"/>
      <c r="C5" s="10"/>
      <c r="D5" s="10"/>
      <c r="E5" s="10"/>
      <c r="F5" s="10"/>
      <c r="G5" s="10"/>
      <c r="H5" s="10"/>
    </row>
    <row r="6" spans="1:8" ht="15.6" x14ac:dyDescent="0.3">
      <c r="A6" s="10"/>
      <c r="B6" s="10"/>
      <c r="C6" s="10"/>
      <c r="D6" s="10"/>
      <c r="E6" s="10"/>
      <c r="F6" s="10"/>
      <c r="G6" s="10"/>
      <c r="H6" s="10"/>
    </row>
    <row r="7" spans="1:8" ht="15.6" x14ac:dyDescent="0.3">
      <c r="A7" s="10"/>
      <c r="B7" s="10"/>
      <c r="C7" s="10"/>
      <c r="D7" s="10"/>
      <c r="E7" s="10"/>
      <c r="F7" s="10"/>
      <c r="G7" s="10"/>
      <c r="H7" s="10"/>
    </row>
    <row r="8" spans="1:8" ht="15.6" x14ac:dyDescent="0.3">
      <c r="A8" s="10"/>
      <c r="B8" s="10"/>
      <c r="C8" s="10"/>
      <c r="D8" s="10"/>
      <c r="E8" s="10"/>
      <c r="F8" s="10"/>
      <c r="G8" s="10"/>
      <c r="H8" s="10"/>
    </row>
    <row r="9" spans="1:8" ht="15.6" x14ac:dyDescent="0.3">
      <c r="A9" s="10"/>
      <c r="B9" s="10"/>
      <c r="C9" s="10"/>
      <c r="D9" s="10"/>
      <c r="E9" s="10"/>
      <c r="F9" s="10"/>
      <c r="G9" s="10"/>
      <c r="H9" s="10"/>
    </row>
    <row r="10" spans="1:8" ht="15.6" x14ac:dyDescent="0.3">
      <c r="A10" s="14" t="s">
        <v>347</v>
      </c>
      <c r="B10" s="10"/>
      <c r="C10" s="10"/>
      <c r="D10" s="10"/>
      <c r="E10" s="10" t="s">
        <v>390</v>
      </c>
      <c r="F10" s="10"/>
      <c r="G10" s="10"/>
      <c r="H10" s="10"/>
    </row>
    <row r="11" spans="1:8" ht="15.6" x14ac:dyDescent="0.3">
      <c r="A11" s="14"/>
      <c r="B11" s="10"/>
      <c r="C11" s="10"/>
      <c r="D11" s="10"/>
      <c r="E11" s="10"/>
      <c r="F11" s="10"/>
      <c r="G11" s="10"/>
      <c r="H11" s="10"/>
    </row>
    <row r="12" spans="1:8" ht="15.6" x14ac:dyDescent="0.3">
      <c r="A12" s="10"/>
      <c r="B12" s="10"/>
      <c r="C12" s="10"/>
      <c r="D12" s="10"/>
      <c r="E12" s="10"/>
      <c r="F12" s="10"/>
      <c r="G12" s="10"/>
      <c r="H12" s="10"/>
    </row>
    <row r="13" spans="1:8" ht="15.6" x14ac:dyDescent="0.3">
      <c r="A13" s="10"/>
      <c r="B13" s="10"/>
      <c r="C13" s="10"/>
      <c r="D13" s="10"/>
      <c r="E13" s="10"/>
      <c r="F13" s="10"/>
      <c r="G13" s="10"/>
      <c r="H13" s="10"/>
    </row>
    <row r="14" spans="1:8" ht="15.6" x14ac:dyDescent="0.3">
      <c r="A14" s="10"/>
      <c r="B14" s="10"/>
      <c r="C14" s="10"/>
      <c r="D14" s="10"/>
      <c r="E14" s="10"/>
      <c r="F14" s="10"/>
      <c r="G14" s="10"/>
      <c r="H14" s="10"/>
    </row>
    <row r="15" spans="1:8" ht="15.6" x14ac:dyDescent="0.3">
      <c r="A15" s="10" t="s">
        <v>352</v>
      </c>
      <c r="B15" s="10"/>
      <c r="C15" s="10"/>
      <c r="D15" s="10"/>
      <c r="E15" s="10"/>
      <c r="F15" s="10"/>
      <c r="G15" s="10"/>
      <c r="H15" s="10"/>
    </row>
    <row r="16" spans="1:8" ht="15.6" x14ac:dyDescent="0.3">
      <c r="A16" s="10"/>
      <c r="B16" s="10"/>
      <c r="C16" s="10"/>
      <c r="D16" s="10"/>
      <c r="E16" s="10"/>
      <c r="F16" s="10"/>
      <c r="G16" s="10"/>
      <c r="H16" s="10"/>
    </row>
    <row r="17" spans="1:8" ht="15.6" x14ac:dyDescent="0.3">
      <c r="A17" s="10"/>
      <c r="B17" s="10"/>
      <c r="C17" s="10"/>
      <c r="D17" s="10"/>
      <c r="E17" s="10"/>
      <c r="F17" s="10"/>
      <c r="G17" s="10"/>
      <c r="H17" s="10"/>
    </row>
    <row r="18" spans="1:8" ht="15.6" x14ac:dyDescent="0.3">
      <c r="A18" s="14" t="s">
        <v>353</v>
      </c>
      <c r="B18" s="10"/>
      <c r="C18" s="10"/>
      <c r="D18" s="10"/>
      <c r="E18" s="10"/>
      <c r="F18" s="10"/>
      <c r="G18" s="10"/>
      <c r="H18" s="10"/>
    </row>
    <row r="19" spans="1:8" ht="15.6" x14ac:dyDescent="0.3">
      <c r="A19" s="10"/>
      <c r="B19" s="10"/>
      <c r="C19" s="10"/>
      <c r="D19" s="10"/>
      <c r="E19" s="10"/>
      <c r="F19" s="10"/>
      <c r="G19" s="10"/>
      <c r="H19" s="10"/>
    </row>
    <row r="20" spans="1:8" ht="15.6" x14ac:dyDescent="0.3">
      <c r="A20" s="142" t="s">
        <v>354</v>
      </c>
      <c r="B20" s="10"/>
      <c r="C20" s="10"/>
      <c r="D20" s="10"/>
      <c r="E20" s="10"/>
      <c r="F20" s="10"/>
      <c r="G20" s="10"/>
      <c r="H20" s="10"/>
    </row>
    <row r="21" spans="1:8" ht="15.6" x14ac:dyDescent="0.3">
      <c r="A21" s="142" t="s">
        <v>355</v>
      </c>
      <c r="B21" s="10"/>
      <c r="C21" s="10"/>
      <c r="D21" s="10"/>
      <c r="E21" s="10" t="s">
        <v>356</v>
      </c>
      <c r="F21" s="10"/>
      <c r="G21" s="10"/>
      <c r="H21" s="10"/>
    </row>
    <row r="22" spans="1:8" ht="15.6" x14ac:dyDescent="0.3">
      <c r="A22" s="142" t="s">
        <v>357</v>
      </c>
      <c r="B22" s="10"/>
      <c r="C22" s="10"/>
      <c r="D22" s="10"/>
      <c r="E22" s="10"/>
      <c r="F22" s="10"/>
      <c r="G22" s="10"/>
      <c r="H22" s="10"/>
    </row>
    <row r="23" spans="1:8" ht="15.6" x14ac:dyDescent="0.3">
      <c r="A23" s="142" t="s">
        <v>358</v>
      </c>
      <c r="B23" s="10"/>
      <c r="C23" s="10"/>
      <c r="D23" s="10"/>
      <c r="E23" s="10"/>
      <c r="F23" s="10"/>
      <c r="G23" s="10"/>
      <c r="H23" s="10"/>
    </row>
    <row r="24" spans="1:8" ht="15.6" x14ac:dyDescent="0.3">
      <c r="A24" s="10"/>
      <c r="B24" s="10"/>
      <c r="C24" s="10"/>
      <c r="D24" s="10"/>
      <c r="E24" s="10"/>
      <c r="F24" s="10"/>
      <c r="G24" s="10"/>
      <c r="H24" s="10"/>
    </row>
    <row r="25" spans="1:8" ht="15.6" x14ac:dyDescent="0.3">
      <c r="A25" s="10"/>
      <c r="B25" s="10"/>
      <c r="C25" s="10"/>
      <c r="D25" s="10"/>
      <c r="E25" s="10"/>
      <c r="F25" s="10"/>
      <c r="G25" s="10"/>
      <c r="H25" s="10"/>
    </row>
    <row r="26" spans="1:8" x14ac:dyDescent="0.3">
      <c r="A26" s="138" t="s">
        <v>359</v>
      </c>
    </row>
    <row r="31" spans="1:8" x14ac:dyDescent="0.3">
      <c r="A31" s="195" t="s">
        <v>433</v>
      </c>
      <c r="B31" s="195"/>
      <c r="C31" s="195"/>
      <c r="D31" s="195"/>
      <c r="E31" s="195"/>
      <c r="F31" s="195"/>
      <c r="G31" s="195"/>
      <c r="H31" s="195"/>
    </row>
    <row r="32" spans="1:8" x14ac:dyDescent="0.3">
      <c r="A32" s="195"/>
      <c r="B32" s="195"/>
      <c r="C32" s="195"/>
      <c r="D32" s="195"/>
      <c r="E32" s="195"/>
      <c r="F32" s="195"/>
      <c r="G32" s="195"/>
      <c r="H32" s="195"/>
    </row>
    <row r="51" spans="1:8" x14ac:dyDescent="0.3">
      <c r="A51" s="196" t="s">
        <v>787</v>
      </c>
      <c r="B51" s="196"/>
      <c r="C51" s="196"/>
      <c r="D51" s="196"/>
      <c r="E51" s="196"/>
      <c r="F51" s="196"/>
      <c r="G51" s="196"/>
      <c r="H51" s="196"/>
    </row>
  </sheetData>
  <mergeCells count="2">
    <mergeCell ref="A31:H32"/>
    <mergeCell ref="A51:H51"/>
  </mergeCells>
  <pageMargins left="0.7" right="0.7" top="0.78740157499999996" bottom="0.78740157499999996" header="0.3" footer="0.3"/>
  <pageSetup paperSize="9" scale="94"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9A86D-45E7-4120-8BDE-476ABF3C9742}">
  <sheetPr codeName="Tabelle26">
    <pageSetUpPr fitToPage="1"/>
  </sheetPr>
  <dimension ref="A1:V200"/>
  <sheetViews>
    <sheetView view="pageBreakPreview" zoomScale="60" zoomScaleNormal="70"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2" ht="65.25" customHeight="1" x14ac:dyDescent="0.3">
      <c r="A1" s="198" t="s">
        <v>325</v>
      </c>
      <c r="B1" s="198"/>
      <c r="C1" s="198"/>
      <c r="D1" s="198"/>
      <c r="E1" s="198"/>
      <c r="F1" s="198"/>
      <c r="G1" s="198"/>
      <c r="H1" s="198"/>
      <c r="I1" s="198"/>
      <c r="J1" s="198"/>
      <c r="K1" s="198"/>
    </row>
    <row r="2" spans="1:22" ht="15" customHeight="1" x14ac:dyDescent="0.3">
      <c r="A2" s="198"/>
      <c r="B2" s="198"/>
      <c r="C2" s="198"/>
      <c r="D2" s="198"/>
      <c r="E2" s="198"/>
      <c r="F2" s="198"/>
      <c r="G2" s="198"/>
      <c r="H2" s="198"/>
      <c r="I2" s="198"/>
      <c r="J2" s="198"/>
      <c r="K2" s="198"/>
    </row>
    <row r="3" spans="1:22" ht="18.75" customHeight="1" x14ac:dyDescent="0.3">
      <c r="A3" s="198"/>
      <c r="B3" s="198"/>
      <c r="C3" s="198"/>
      <c r="D3" s="198"/>
      <c r="E3" s="198"/>
      <c r="F3" s="198"/>
      <c r="G3" s="198"/>
      <c r="H3" s="198"/>
      <c r="I3" s="198"/>
      <c r="J3" s="198"/>
      <c r="K3" s="198"/>
    </row>
    <row r="4" spans="1:22" ht="15" customHeight="1" x14ac:dyDescent="0.3">
      <c r="A4" s="198"/>
      <c r="B4" s="198"/>
      <c r="C4" s="198"/>
      <c r="D4" s="198"/>
      <c r="E4" s="198"/>
      <c r="F4" s="198"/>
      <c r="G4" s="198"/>
      <c r="H4" s="198"/>
      <c r="I4" s="198"/>
      <c r="J4" s="198"/>
      <c r="K4" s="198"/>
      <c r="L4" s="2"/>
      <c r="M4" s="2"/>
      <c r="N4" s="2"/>
      <c r="O4" s="2"/>
      <c r="P4" s="2"/>
      <c r="Q4" s="2"/>
      <c r="R4" s="2"/>
      <c r="S4" s="2"/>
    </row>
    <row r="5" spans="1:22" ht="5.25" customHeight="1" x14ac:dyDescent="0.3">
      <c r="A5" s="198"/>
      <c r="B5" s="198"/>
      <c r="C5" s="198"/>
      <c r="D5" s="198"/>
      <c r="E5" s="198"/>
      <c r="F5" s="198"/>
      <c r="G5" s="198"/>
      <c r="H5" s="198"/>
      <c r="I5" s="198"/>
      <c r="J5" s="198"/>
      <c r="K5" s="198"/>
      <c r="L5" s="2"/>
      <c r="M5" s="2"/>
      <c r="N5" s="2"/>
      <c r="O5" s="2"/>
      <c r="P5" s="2"/>
      <c r="Q5" s="2"/>
      <c r="R5" s="2"/>
      <c r="S5" s="2"/>
    </row>
    <row r="6" spans="1:22" ht="50.25" customHeight="1" x14ac:dyDescent="0.3">
      <c r="A6" s="198"/>
      <c r="B6" s="198"/>
      <c r="C6" s="198"/>
      <c r="D6" s="198"/>
      <c r="E6" s="198"/>
      <c r="F6" s="198"/>
      <c r="G6" s="198"/>
      <c r="H6" s="198"/>
      <c r="I6" s="198"/>
      <c r="J6" s="198"/>
      <c r="K6" s="198"/>
      <c r="L6" s="2"/>
      <c r="M6" s="2"/>
      <c r="N6" s="180"/>
      <c r="O6" s="180"/>
      <c r="P6" s="180"/>
      <c r="Q6" s="180"/>
      <c r="R6" s="2"/>
      <c r="S6" s="2"/>
    </row>
    <row r="7" spans="1:22" ht="32.25" customHeight="1" thickBot="1" x14ac:dyDescent="0.65">
      <c r="A7" s="198"/>
      <c r="B7" s="198"/>
      <c r="C7" s="198"/>
      <c r="D7" s="198"/>
      <c r="E7" s="198"/>
      <c r="F7" s="198"/>
      <c r="G7" s="198"/>
      <c r="H7" s="198"/>
      <c r="I7" s="198"/>
      <c r="J7" s="198"/>
      <c r="K7" s="198"/>
      <c r="L7" s="2"/>
      <c r="M7" s="2"/>
      <c r="N7" s="180"/>
      <c r="O7" s="180"/>
      <c r="P7" s="180"/>
      <c r="Q7" s="180"/>
      <c r="R7" s="51"/>
      <c r="S7" s="51"/>
      <c r="T7" s="50"/>
      <c r="U7" s="50"/>
      <c r="V7" s="50"/>
    </row>
    <row r="8" spans="1:22" ht="21.75" customHeight="1" thickBot="1" x14ac:dyDescent="0.45">
      <c r="A8" s="198"/>
      <c r="B8" s="198"/>
      <c r="C8" s="198"/>
      <c r="D8" s="198"/>
      <c r="E8" s="198"/>
      <c r="F8" s="198"/>
      <c r="G8" s="198"/>
      <c r="H8" s="198"/>
      <c r="I8" s="198"/>
      <c r="J8" s="198"/>
      <c r="K8" s="198"/>
      <c r="L8" s="2"/>
      <c r="M8" s="2"/>
      <c r="N8" s="48"/>
      <c r="O8" s="166"/>
      <c r="P8" s="167"/>
      <c r="Q8" s="168"/>
      <c r="R8" s="2"/>
      <c r="S8" s="2"/>
    </row>
    <row r="9" spans="1:22" ht="19.5" customHeight="1" thickBot="1" x14ac:dyDescent="0.4">
      <c r="A9" s="198"/>
      <c r="B9" s="198"/>
      <c r="C9" s="198"/>
      <c r="D9" s="198"/>
      <c r="E9" s="198"/>
      <c r="F9" s="198"/>
      <c r="G9" s="198"/>
      <c r="H9" s="198"/>
      <c r="I9" s="198"/>
      <c r="J9" s="198"/>
      <c r="K9" s="198"/>
      <c r="L9" s="2"/>
      <c r="M9" s="2"/>
      <c r="N9" s="49"/>
      <c r="O9" s="24"/>
      <c r="P9" s="23"/>
      <c r="Q9" s="23"/>
      <c r="R9" s="2"/>
      <c r="S9" s="2"/>
    </row>
    <row r="10" spans="1:22" ht="18.75" customHeight="1" x14ac:dyDescent="0.35">
      <c r="A10" s="198"/>
      <c r="B10" s="198"/>
      <c r="C10" s="198"/>
      <c r="D10" s="198"/>
      <c r="E10" s="198"/>
      <c r="F10" s="198"/>
      <c r="G10" s="198"/>
      <c r="H10" s="198"/>
      <c r="I10" s="198"/>
      <c r="J10" s="198"/>
      <c r="K10" s="198"/>
      <c r="L10" s="2"/>
      <c r="M10" s="2"/>
      <c r="N10" s="31"/>
      <c r="O10" s="35"/>
      <c r="P10" s="36"/>
      <c r="Q10" s="37"/>
      <c r="R10" s="2"/>
      <c r="S10" s="2"/>
      <c r="T10" s="25"/>
    </row>
    <row r="11" spans="1:22" ht="18.75" customHeight="1" x14ac:dyDescent="0.35">
      <c r="A11" s="198"/>
      <c r="B11" s="198"/>
      <c r="C11" s="198"/>
      <c r="D11" s="198"/>
      <c r="E11" s="198"/>
      <c r="F11" s="198"/>
      <c r="G11" s="198"/>
      <c r="H11" s="198"/>
      <c r="I11" s="198"/>
      <c r="J11" s="198"/>
      <c r="K11" s="198"/>
      <c r="L11" s="2"/>
      <c r="M11" s="2"/>
      <c r="N11" s="31"/>
      <c r="O11" s="35"/>
      <c r="P11" s="36"/>
      <c r="Q11" s="37"/>
      <c r="R11" s="2"/>
      <c r="S11" s="2"/>
      <c r="T11" s="25"/>
    </row>
    <row r="12" spans="1:22" ht="18.75" customHeight="1" x14ac:dyDescent="0.35">
      <c r="A12" s="198"/>
      <c r="B12" s="198"/>
      <c r="C12" s="198"/>
      <c r="D12" s="198"/>
      <c r="E12" s="198"/>
      <c r="F12" s="198"/>
      <c r="G12" s="198"/>
      <c r="H12" s="198"/>
      <c r="I12" s="198"/>
      <c r="J12" s="198"/>
      <c r="K12" s="198"/>
      <c r="L12" s="2"/>
      <c r="M12" s="2"/>
      <c r="N12" s="31"/>
      <c r="O12" s="35"/>
      <c r="P12" s="36"/>
      <c r="Q12" s="37"/>
      <c r="R12" s="2"/>
      <c r="S12" s="2"/>
      <c r="T12" s="25"/>
    </row>
    <row r="13" spans="1:22" ht="18.75" customHeight="1" x14ac:dyDescent="0.35">
      <c r="A13" s="198"/>
      <c r="B13" s="198"/>
      <c r="C13" s="198"/>
      <c r="D13" s="198"/>
      <c r="E13" s="198"/>
      <c r="F13" s="198"/>
      <c r="G13" s="198"/>
      <c r="H13" s="198"/>
      <c r="I13" s="198"/>
      <c r="J13" s="198"/>
      <c r="K13" s="198"/>
      <c r="L13" s="2"/>
      <c r="M13" s="2"/>
      <c r="N13" s="31"/>
      <c r="O13" s="35"/>
      <c r="P13" s="36"/>
      <c r="Q13" s="37"/>
      <c r="R13" s="2"/>
      <c r="S13" s="2"/>
      <c r="T13" s="25"/>
    </row>
    <row r="14" spans="1:22" ht="18.75" customHeight="1" x14ac:dyDescent="0.35">
      <c r="A14" s="198"/>
      <c r="B14" s="198"/>
      <c r="C14" s="198"/>
      <c r="D14" s="198"/>
      <c r="E14" s="198"/>
      <c r="F14" s="198"/>
      <c r="G14" s="198"/>
      <c r="H14" s="198"/>
      <c r="I14" s="198"/>
      <c r="J14" s="198"/>
      <c r="K14" s="198"/>
      <c r="L14" s="2"/>
      <c r="M14" s="2"/>
      <c r="N14" s="31"/>
      <c r="O14" s="35"/>
      <c r="P14" s="36"/>
      <c r="Q14" s="37"/>
      <c r="R14" s="2"/>
      <c r="S14" s="2"/>
      <c r="T14" s="25"/>
    </row>
    <row r="15" spans="1:22" ht="18.75" customHeight="1" x14ac:dyDescent="0.35">
      <c r="A15" s="198"/>
      <c r="B15" s="198"/>
      <c r="C15" s="198"/>
      <c r="D15" s="198"/>
      <c r="E15" s="198"/>
      <c r="F15" s="198"/>
      <c r="G15" s="198"/>
      <c r="H15" s="198"/>
      <c r="I15" s="198"/>
      <c r="J15" s="198"/>
      <c r="K15" s="198"/>
      <c r="L15" s="2"/>
      <c r="M15" s="2"/>
      <c r="N15" s="31"/>
      <c r="O15" s="35"/>
      <c r="P15" s="36"/>
      <c r="Q15" s="37"/>
      <c r="R15" s="2"/>
      <c r="S15" s="2"/>
      <c r="T15" s="25"/>
    </row>
    <row r="16" spans="1:22" ht="18.75" customHeight="1" x14ac:dyDescent="0.35">
      <c r="A16" s="198"/>
      <c r="B16" s="198"/>
      <c r="C16" s="198"/>
      <c r="D16" s="198"/>
      <c r="E16" s="198"/>
      <c r="F16" s="198"/>
      <c r="G16" s="198"/>
      <c r="H16" s="198"/>
      <c r="I16" s="198"/>
      <c r="J16" s="198"/>
      <c r="K16" s="198"/>
      <c r="L16" s="2"/>
      <c r="M16" s="2"/>
      <c r="N16" s="31"/>
      <c r="O16" s="35"/>
      <c r="P16" s="36"/>
      <c r="Q16" s="37"/>
      <c r="R16" s="2"/>
      <c r="S16" s="2"/>
      <c r="T16" s="25"/>
    </row>
    <row r="17" spans="1:20" ht="18.75" customHeight="1" x14ac:dyDescent="0.35">
      <c r="A17" s="198"/>
      <c r="B17" s="198"/>
      <c r="C17" s="198"/>
      <c r="D17" s="198"/>
      <c r="E17" s="198"/>
      <c r="F17" s="198"/>
      <c r="G17" s="198"/>
      <c r="H17" s="198"/>
      <c r="I17" s="198"/>
      <c r="J17" s="198"/>
      <c r="K17" s="198"/>
      <c r="L17" s="2"/>
      <c r="M17" s="2"/>
      <c r="N17" s="31"/>
      <c r="O17" s="35"/>
      <c r="P17" s="36"/>
      <c r="Q17" s="37"/>
      <c r="R17" s="2"/>
      <c r="S17" s="2"/>
      <c r="T17" s="25"/>
    </row>
    <row r="18" spans="1:20" ht="18.75" customHeight="1" x14ac:dyDescent="0.35">
      <c r="A18" s="198"/>
      <c r="B18" s="198"/>
      <c r="C18" s="198"/>
      <c r="D18" s="198"/>
      <c r="E18" s="198"/>
      <c r="F18" s="198"/>
      <c r="G18" s="198"/>
      <c r="H18" s="198"/>
      <c r="I18" s="198"/>
      <c r="J18" s="198"/>
      <c r="K18" s="198"/>
      <c r="L18" s="2"/>
      <c r="M18" s="2"/>
      <c r="N18" s="31"/>
      <c r="O18" s="35"/>
      <c r="P18" s="36"/>
      <c r="Q18" s="37"/>
      <c r="R18" s="2"/>
      <c r="S18" s="2"/>
      <c r="T18" s="25"/>
    </row>
    <row r="19" spans="1:20" ht="18.75" customHeight="1" x14ac:dyDescent="0.35">
      <c r="A19" s="198"/>
      <c r="B19" s="198"/>
      <c r="C19" s="198"/>
      <c r="D19" s="198"/>
      <c r="E19" s="198"/>
      <c r="F19" s="198"/>
      <c r="G19" s="198"/>
      <c r="H19" s="198"/>
      <c r="I19" s="198"/>
      <c r="J19" s="198"/>
      <c r="K19" s="198"/>
      <c r="L19" s="2"/>
      <c r="M19" s="2"/>
      <c r="N19" s="31"/>
      <c r="O19" s="35"/>
      <c r="P19" s="36"/>
      <c r="Q19" s="37"/>
      <c r="R19" s="2"/>
      <c r="S19" s="2"/>
      <c r="T19" s="25"/>
    </row>
    <row r="20" spans="1:20" ht="18.75" customHeight="1" x14ac:dyDescent="0.35">
      <c r="A20" s="198"/>
      <c r="B20" s="198"/>
      <c r="C20" s="198"/>
      <c r="D20" s="198"/>
      <c r="E20" s="198"/>
      <c r="F20" s="198"/>
      <c r="G20" s="198"/>
      <c r="H20" s="198"/>
      <c r="I20" s="198"/>
      <c r="J20" s="198"/>
      <c r="K20" s="198"/>
      <c r="L20" s="2"/>
      <c r="M20" s="2"/>
      <c r="N20" s="31"/>
      <c r="O20" s="35"/>
      <c r="P20" s="36"/>
      <c r="Q20" s="37"/>
      <c r="R20" s="2"/>
      <c r="S20" s="2"/>
      <c r="T20" s="25"/>
    </row>
    <row r="21" spans="1:20" ht="18.75" customHeight="1" x14ac:dyDescent="0.35">
      <c r="A21" s="198"/>
      <c r="B21" s="198"/>
      <c r="C21" s="198"/>
      <c r="D21" s="198"/>
      <c r="E21" s="198"/>
      <c r="F21" s="198"/>
      <c r="G21" s="198"/>
      <c r="H21" s="198"/>
      <c r="I21" s="198"/>
      <c r="J21" s="198"/>
      <c r="K21" s="198"/>
      <c r="L21" s="2"/>
      <c r="M21" s="2"/>
      <c r="N21" s="31"/>
      <c r="O21" s="35"/>
      <c r="P21" s="36"/>
      <c r="Q21" s="37"/>
      <c r="R21" s="2"/>
      <c r="S21" s="2"/>
      <c r="T21" s="25"/>
    </row>
    <row r="22" spans="1:20" ht="18.75" customHeight="1" x14ac:dyDescent="0.35">
      <c r="A22" s="198"/>
      <c r="B22" s="198"/>
      <c r="C22" s="198"/>
      <c r="D22" s="198"/>
      <c r="E22" s="198"/>
      <c r="F22" s="198"/>
      <c r="G22" s="198"/>
      <c r="H22" s="198"/>
      <c r="I22" s="198"/>
      <c r="J22" s="198"/>
      <c r="K22" s="198"/>
      <c r="L22" s="2"/>
      <c r="M22" s="2"/>
      <c r="N22" s="31"/>
      <c r="O22" s="35"/>
      <c r="P22" s="36"/>
      <c r="Q22" s="37"/>
      <c r="R22" s="2"/>
      <c r="S22" s="2"/>
      <c r="T22" s="25"/>
    </row>
    <row r="23" spans="1:20" ht="18.75" customHeight="1" x14ac:dyDescent="0.35">
      <c r="A23" s="198"/>
      <c r="B23" s="198"/>
      <c r="C23" s="198"/>
      <c r="D23" s="198"/>
      <c r="E23" s="198"/>
      <c r="F23" s="198"/>
      <c r="G23" s="198"/>
      <c r="H23" s="198"/>
      <c r="I23" s="198"/>
      <c r="J23" s="198"/>
      <c r="K23" s="198"/>
      <c r="L23" s="2"/>
      <c r="M23" s="2"/>
      <c r="N23" s="31"/>
      <c r="O23" s="35"/>
      <c r="P23" s="36"/>
      <c r="Q23" s="37"/>
      <c r="R23" s="2"/>
      <c r="S23" s="2"/>
      <c r="T23" s="25"/>
    </row>
    <row r="24" spans="1:20" ht="18.75" customHeight="1" x14ac:dyDescent="0.35">
      <c r="A24" s="198"/>
      <c r="B24" s="198"/>
      <c r="C24" s="198"/>
      <c r="D24" s="198"/>
      <c r="E24" s="198"/>
      <c r="F24" s="198"/>
      <c r="G24" s="198"/>
      <c r="H24" s="198"/>
      <c r="I24" s="198"/>
      <c r="J24" s="198"/>
      <c r="K24" s="198"/>
      <c r="L24" s="2"/>
      <c r="M24" s="2"/>
      <c r="N24" s="31"/>
      <c r="O24" s="35"/>
      <c r="P24" s="36"/>
      <c r="Q24" s="37"/>
      <c r="R24" s="2"/>
      <c r="S24" s="2"/>
      <c r="T24" s="25"/>
    </row>
    <row r="25" spans="1:20" ht="18.75" customHeight="1" x14ac:dyDescent="0.35">
      <c r="A25" s="198"/>
      <c r="B25" s="198"/>
      <c r="C25" s="198"/>
      <c r="D25" s="198"/>
      <c r="E25" s="198"/>
      <c r="F25" s="198"/>
      <c r="G25" s="198"/>
      <c r="H25" s="198"/>
      <c r="I25" s="198"/>
      <c r="J25" s="198"/>
      <c r="K25" s="198"/>
      <c r="L25" s="2"/>
      <c r="M25" s="2"/>
      <c r="N25" s="31"/>
      <c r="O25" s="35"/>
      <c r="P25" s="36"/>
      <c r="Q25" s="37"/>
      <c r="R25" s="2"/>
      <c r="S25" s="2"/>
      <c r="T25" s="25"/>
    </row>
    <row r="26" spans="1:20" ht="18.75" customHeight="1" x14ac:dyDescent="0.35">
      <c r="A26" s="198"/>
      <c r="B26" s="198"/>
      <c r="C26" s="198"/>
      <c r="D26" s="198"/>
      <c r="E26" s="198"/>
      <c r="F26" s="198"/>
      <c r="G26" s="198"/>
      <c r="H26" s="198"/>
      <c r="I26" s="198"/>
      <c r="J26" s="198"/>
      <c r="K26" s="198"/>
      <c r="L26" s="2"/>
      <c r="M26" s="2"/>
      <c r="N26" s="31"/>
      <c r="O26" s="35"/>
      <c r="P26" s="36"/>
      <c r="Q26" s="37"/>
      <c r="R26" s="2"/>
      <c r="S26" s="2"/>
      <c r="T26" s="25"/>
    </row>
    <row r="27" spans="1:20" ht="18" x14ac:dyDescent="0.35">
      <c r="A27" s="92"/>
      <c r="B27" s="36"/>
      <c r="C27" s="36"/>
      <c r="D27" s="36"/>
      <c r="E27" s="2"/>
      <c r="F27" s="2"/>
      <c r="G27" s="2"/>
      <c r="H27" s="2"/>
      <c r="I27" s="2"/>
      <c r="J27" s="2"/>
      <c r="K27" s="2"/>
      <c r="L27" s="2"/>
      <c r="M27" s="2"/>
      <c r="N27" s="31"/>
      <c r="O27" s="35"/>
      <c r="P27" s="36"/>
      <c r="Q27" s="37"/>
      <c r="R27" s="2"/>
      <c r="S27" s="2"/>
      <c r="T27" s="25"/>
    </row>
    <row r="28" spans="1:20" ht="18" x14ac:dyDescent="0.35">
      <c r="A28" s="92"/>
      <c r="B28" s="36"/>
      <c r="C28" s="36"/>
      <c r="D28" s="36"/>
      <c r="E28" s="2"/>
      <c r="F28" s="2"/>
      <c r="G28" s="2"/>
      <c r="H28" s="2"/>
      <c r="I28" s="2"/>
      <c r="J28" s="2"/>
      <c r="K28" s="2"/>
      <c r="L28" s="2"/>
      <c r="M28" s="2"/>
      <c r="N28" s="31"/>
      <c r="O28" s="35"/>
      <c r="P28" s="36"/>
      <c r="Q28" s="37"/>
      <c r="R28" s="2"/>
      <c r="S28" s="2"/>
      <c r="T28" s="25"/>
    </row>
    <row r="29" spans="1:20" ht="18" x14ac:dyDescent="0.35">
      <c r="A29" s="92"/>
      <c r="B29" s="36"/>
      <c r="C29" s="36"/>
      <c r="D29" s="36"/>
      <c r="E29" s="2"/>
      <c r="F29" s="2"/>
      <c r="G29" s="2"/>
      <c r="H29" s="2"/>
      <c r="I29" s="2"/>
      <c r="J29" s="2"/>
      <c r="K29" s="2"/>
      <c r="L29" s="2"/>
      <c r="M29" s="2"/>
      <c r="N29" s="31"/>
      <c r="O29" s="35"/>
      <c r="P29" s="36"/>
      <c r="Q29" s="37"/>
      <c r="R29" s="2"/>
      <c r="S29" s="2"/>
      <c r="T29" s="25"/>
    </row>
    <row r="30" spans="1:20" ht="18" x14ac:dyDescent="0.35">
      <c r="A30" s="92"/>
      <c r="B30" s="36"/>
      <c r="C30" s="36"/>
      <c r="D30" s="36"/>
      <c r="E30" s="2"/>
      <c r="F30" s="2"/>
      <c r="G30" s="2"/>
      <c r="H30" s="2"/>
      <c r="I30" s="2"/>
      <c r="J30" s="2"/>
      <c r="K30" s="2"/>
      <c r="L30" s="2"/>
      <c r="M30" s="2"/>
      <c r="N30" s="31"/>
      <c r="O30" s="35"/>
      <c r="P30" s="36"/>
      <c r="Q30" s="37"/>
      <c r="R30" s="2"/>
      <c r="S30" s="2"/>
      <c r="T30" s="25"/>
    </row>
    <row r="31" spans="1:20" ht="18" x14ac:dyDescent="0.35">
      <c r="A31" s="92"/>
      <c r="B31" s="36"/>
      <c r="C31" s="36"/>
      <c r="D31" s="36"/>
      <c r="E31" s="2"/>
      <c r="F31" s="2"/>
      <c r="G31" s="2"/>
      <c r="H31" s="2"/>
      <c r="I31" s="2"/>
      <c r="J31" s="2"/>
      <c r="K31" s="2"/>
      <c r="L31" s="2"/>
      <c r="M31" s="2"/>
      <c r="N31" s="31"/>
      <c r="O31" s="35"/>
      <c r="P31" s="36"/>
      <c r="Q31" s="37"/>
      <c r="R31" s="2"/>
      <c r="S31" s="2"/>
      <c r="T31" s="25"/>
    </row>
    <row r="32" spans="1:20" ht="18" x14ac:dyDescent="0.35">
      <c r="A32" s="92"/>
      <c r="B32" s="36" t="s">
        <v>198</v>
      </c>
      <c r="C32" s="36"/>
      <c r="D32" s="36"/>
      <c r="E32" s="2"/>
      <c r="F32" s="2"/>
      <c r="G32" s="2"/>
      <c r="H32" s="2"/>
      <c r="I32" s="2"/>
      <c r="J32" s="2"/>
      <c r="K32" s="2"/>
      <c r="L32" s="2"/>
      <c r="M32" s="2"/>
      <c r="N32" s="31"/>
      <c r="O32" s="35"/>
      <c r="P32" s="36"/>
      <c r="Q32" s="37"/>
      <c r="R32" s="2"/>
      <c r="S32" s="2"/>
      <c r="T32" s="25"/>
    </row>
    <row r="33" spans="1:20" ht="18" x14ac:dyDescent="0.35">
      <c r="A33" s="92"/>
      <c r="B33" s="36"/>
      <c r="C33" s="36"/>
      <c r="D33" s="36"/>
      <c r="E33" s="2"/>
      <c r="F33" s="2"/>
      <c r="G33" s="2"/>
      <c r="H33" s="2"/>
      <c r="I33" s="2"/>
      <c r="J33" s="2"/>
      <c r="K33" s="2"/>
      <c r="L33" s="2"/>
      <c r="M33" s="2"/>
      <c r="N33" s="31"/>
      <c r="O33" s="35"/>
      <c r="P33" s="36"/>
      <c r="Q33" s="37"/>
      <c r="R33" s="2"/>
      <c r="S33" s="2"/>
      <c r="T33" s="25"/>
    </row>
    <row r="34" spans="1:20" ht="18" x14ac:dyDescent="0.35">
      <c r="A34" s="92"/>
      <c r="B34" s="36"/>
      <c r="C34" s="36"/>
      <c r="D34" s="36"/>
      <c r="E34" s="2"/>
      <c r="F34" s="2"/>
      <c r="G34" s="2"/>
      <c r="H34" s="2"/>
      <c r="I34" s="2"/>
      <c r="J34" s="2"/>
      <c r="K34" s="2"/>
      <c r="L34" s="2"/>
      <c r="M34" s="2"/>
      <c r="N34" s="31"/>
      <c r="O34" s="35"/>
      <c r="P34" s="36"/>
      <c r="Q34" s="37"/>
      <c r="R34" s="2"/>
      <c r="S34" s="2"/>
      <c r="T34" s="25"/>
    </row>
    <row r="35" spans="1:20" ht="18" x14ac:dyDescent="0.35">
      <c r="A35" s="92"/>
      <c r="B35" s="36"/>
      <c r="C35" s="36"/>
      <c r="D35" s="36"/>
      <c r="E35" s="2"/>
      <c r="F35" s="2"/>
      <c r="G35" s="2"/>
      <c r="H35" s="2"/>
      <c r="I35" s="2"/>
      <c r="J35" s="2"/>
      <c r="K35" s="2"/>
      <c r="L35" s="2"/>
      <c r="M35" s="2"/>
      <c r="N35" s="31"/>
      <c r="O35" s="35"/>
      <c r="P35" s="36"/>
      <c r="Q35" s="37"/>
      <c r="R35" s="2"/>
      <c r="S35" s="2"/>
      <c r="T35" s="25"/>
    </row>
    <row r="36" spans="1:20" ht="18" x14ac:dyDescent="0.35">
      <c r="A36" s="92"/>
      <c r="B36" s="36"/>
      <c r="C36" s="36"/>
      <c r="D36" s="36"/>
      <c r="E36" s="2"/>
      <c r="F36" s="2"/>
      <c r="G36" s="2"/>
      <c r="H36" s="2"/>
      <c r="I36" s="2"/>
      <c r="J36" s="2"/>
      <c r="K36" s="2"/>
      <c r="L36" s="2"/>
      <c r="M36" s="2"/>
      <c r="N36" s="31"/>
      <c r="O36" s="35"/>
      <c r="P36" s="36"/>
      <c r="Q36" s="37"/>
      <c r="R36" s="2"/>
      <c r="S36" s="2"/>
      <c r="T36" s="25"/>
    </row>
    <row r="37" spans="1:20" ht="18" x14ac:dyDescent="0.35">
      <c r="A37" s="92"/>
      <c r="B37" s="36"/>
      <c r="C37" s="36"/>
      <c r="D37" s="36"/>
      <c r="E37" s="2"/>
      <c r="F37" s="2"/>
      <c r="G37" s="2"/>
      <c r="H37" s="2"/>
      <c r="I37" s="2"/>
      <c r="J37" s="2"/>
      <c r="K37" s="2"/>
      <c r="L37" s="2"/>
      <c r="M37" s="2"/>
      <c r="N37" s="31"/>
      <c r="O37" s="35"/>
      <c r="P37" s="36"/>
      <c r="Q37" s="37"/>
      <c r="R37" s="2"/>
      <c r="S37" s="2"/>
      <c r="T37" s="25"/>
    </row>
    <row r="38" spans="1:20" ht="18" x14ac:dyDescent="0.35">
      <c r="A38" s="92"/>
      <c r="B38" s="36"/>
      <c r="C38" s="36"/>
      <c r="D38" s="36"/>
      <c r="E38" s="2"/>
      <c r="F38" s="2"/>
      <c r="G38" s="2"/>
      <c r="H38" s="2"/>
      <c r="I38" s="2"/>
      <c r="J38" s="2"/>
      <c r="K38" s="2"/>
      <c r="L38" s="2"/>
      <c r="M38" s="2"/>
      <c r="N38" s="31"/>
      <c r="O38" s="35"/>
      <c r="P38" s="36"/>
      <c r="Q38" s="37"/>
      <c r="R38" s="2"/>
      <c r="S38" s="2"/>
      <c r="T38" s="25"/>
    </row>
    <row r="39" spans="1:20" ht="18" x14ac:dyDescent="0.35">
      <c r="A39" s="92"/>
      <c r="B39" s="36"/>
      <c r="C39" s="36"/>
      <c r="D39" s="36"/>
      <c r="E39" s="2"/>
      <c r="F39" s="2"/>
      <c r="G39" s="2"/>
      <c r="H39" s="2"/>
      <c r="I39" s="2"/>
      <c r="J39" s="2"/>
      <c r="K39" s="2"/>
      <c r="L39" s="2"/>
      <c r="M39" s="2"/>
      <c r="N39" s="31"/>
      <c r="O39" s="35"/>
      <c r="P39" s="36"/>
      <c r="Q39" s="37"/>
      <c r="R39" s="2"/>
      <c r="S39" s="2"/>
      <c r="T39" s="25"/>
    </row>
    <row r="40" spans="1:20" ht="18" x14ac:dyDescent="0.35">
      <c r="A40" s="92"/>
      <c r="B40" s="36"/>
      <c r="C40" s="36"/>
      <c r="D40" s="36"/>
      <c r="E40" s="2"/>
      <c r="F40" s="2"/>
      <c r="G40" s="2"/>
      <c r="H40" s="2"/>
      <c r="I40" s="2"/>
      <c r="J40" s="2"/>
      <c r="K40" s="2"/>
      <c r="L40" s="2"/>
      <c r="M40" s="2"/>
      <c r="N40" s="31"/>
      <c r="O40" s="35"/>
      <c r="P40" s="36"/>
      <c r="Q40" s="37"/>
      <c r="R40" s="2"/>
      <c r="S40" s="2"/>
      <c r="T40" s="25"/>
    </row>
    <row r="41" spans="1:20" ht="18" x14ac:dyDescent="0.35">
      <c r="A41" s="92"/>
      <c r="B41" s="36"/>
      <c r="C41" s="36"/>
      <c r="D41" s="36"/>
      <c r="E41" s="2"/>
      <c r="F41" s="2"/>
      <c r="G41" s="2"/>
      <c r="H41" s="2"/>
      <c r="I41" s="2"/>
      <c r="J41" s="2"/>
      <c r="K41" s="2"/>
      <c r="L41" s="2"/>
      <c r="M41" s="2"/>
      <c r="N41" s="31"/>
      <c r="O41" s="35"/>
      <c r="P41" s="36"/>
      <c r="Q41" s="37"/>
      <c r="R41" s="2"/>
      <c r="S41" s="2"/>
      <c r="T41" s="25"/>
    </row>
    <row r="42" spans="1:20" ht="18" x14ac:dyDescent="0.35">
      <c r="A42" s="92"/>
      <c r="B42" s="36"/>
      <c r="C42" s="36"/>
      <c r="D42" s="36"/>
      <c r="E42" s="2"/>
      <c r="F42" s="2"/>
      <c r="G42" s="2"/>
      <c r="H42" s="2"/>
      <c r="I42" s="2"/>
      <c r="J42" s="2"/>
      <c r="K42" s="2"/>
      <c r="L42" s="2"/>
      <c r="M42" s="2"/>
      <c r="N42" s="31"/>
      <c r="O42" s="35"/>
      <c r="P42" s="36"/>
      <c r="Q42" s="37"/>
      <c r="R42" s="2"/>
      <c r="S42" s="2"/>
      <c r="T42" s="25"/>
    </row>
    <row r="43" spans="1:20" ht="18" x14ac:dyDescent="0.35">
      <c r="A43" s="92"/>
      <c r="B43" s="36"/>
      <c r="C43" s="36"/>
      <c r="D43" s="36"/>
      <c r="E43" s="2"/>
      <c r="F43" s="2"/>
      <c r="G43" s="2"/>
      <c r="H43" s="2"/>
      <c r="I43" s="2"/>
      <c r="J43" s="2"/>
      <c r="K43" s="2"/>
      <c r="L43" s="2"/>
      <c r="M43" s="2"/>
      <c r="N43" s="31"/>
      <c r="O43" s="35"/>
      <c r="P43" s="36"/>
      <c r="Q43" s="37"/>
      <c r="R43" s="2"/>
      <c r="S43" s="2"/>
      <c r="T43" s="25"/>
    </row>
    <row r="44" spans="1:20" ht="18" x14ac:dyDescent="0.35">
      <c r="A44" s="92"/>
      <c r="B44" s="36"/>
      <c r="C44" s="36"/>
      <c r="D44" s="36"/>
      <c r="E44" s="2"/>
      <c r="F44" s="2"/>
      <c r="G44" s="2"/>
      <c r="H44" s="2"/>
      <c r="I44" s="2"/>
      <c r="J44" s="2"/>
      <c r="K44" s="2"/>
      <c r="L44" s="2"/>
      <c r="M44" s="2"/>
      <c r="N44" s="31"/>
      <c r="O44" s="35"/>
      <c r="P44" s="36"/>
      <c r="Q44" s="37"/>
      <c r="R44" s="2"/>
      <c r="S44" s="2"/>
      <c r="T44" s="25"/>
    </row>
    <row r="45" spans="1:20" ht="18" x14ac:dyDescent="0.35">
      <c r="A45" s="92"/>
      <c r="B45" s="36"/>
      <c r="C45" s="36"/>
      <c r="D45" s="36"/>
      <c r="E45" s="2"/>
      <c r="F45" s="2"/>
      <c r="G45" s="2"/>
      <c r="H45" s="2"/>
      <c r="I45" s="2"/>
      <c r="J45" s="2"/>
      <c r="K45" s="2"/>
      <c r="L45" s="2"/>
      <c r="M45" s="2"/>
      <c r="N45" s="31"/>
      <c r="O45" s="35"/>
      <c r="P45" s="36"/>
      <c r="Q45" s="37"/>
      <c r="R45" s="2"/>
      <c r="S45" s="2"/>
      <c r="T45" s="25"/>
    </row>
    <row r="46" spans="1:20" ht="18" x14ac:dyDescent="0.35">
      <c r="A46" s="92"/>
      <c r="B46" s="36"/>
      <c r="C46" s="36"/>
      <c r="D46" s="36"/>
      <c r="E46" s="2"/>
      <c r="F46" s="2"/>
      <c r="G46" s="2"/>
      <c r="H46" s="2"/>
      <c r="I46" s="2"/>
      <c r="J46" s="2"/>
      <c r="K46" s="2"/>
      <c r="L46" s="2"/>
      <c r="M46" s="2"/>
      <c r="N46" s="31"/>
      <c r="O46" s="35"/>
      <c r="P46" s="36"/>
      <c r="Q46" s="37"/>
      <c r="R46" s="2"/>
      <c r="S46" s="2"/>
      <c r="T46" s="25"/>
    </row>
    <row r="47" spans="1:20" ht="18" x14ac:dyDescent="0.35">
      <c r="A47" s="92"/>
      <c r="B47" s="36"/>
      <c r="C47" s="36"/>
      <c r="D47" s="36"/>
      <c r="E47" s="2"/>
      <c r="F47" s="2"/>
      <c r="G47" s="2"/>
      <c r="H47" s="2"/>
      <c r="I47" s="2"/>
      <c r="J47" s="2"/>
      <c r="K47" s="2"/>
      <c r="L47" s="2"/>
      <c r="M47" s="2"/>
      <c r="N47" s="31"/>
      <c r="O47" s="35"/>
      <c r="P47" s="36"/>
      <c r="Q47" s="37"/>
      <c r="R47" s="2"/>
      <c r="S47" s="2"/>
      <c r="T47" s="25"/>
    </row>
    <row r="48" spans="1:20" ht="18" x14ac:dyDescent="0.35">
      <c r="A48" s="92"/>
      <c r="B48" s="36"/>
      <c r="C48" s="36"/>
      <c r="D48" s="36"/>
      <c r="E48" s="2"/>
      <c r="F48" s="2"/>
      <c r="G48" s="2"/>
      <c r="H48" s="2"/>
      <c r="I48" s="2"/>
      <c r="J48" s="2"/>
      <c r="K48" s="2"/>
      <c r="L48" s="2"/>
      <c r="M48" s="2"/>
      <c r="N48" s="31"/>
      <c r="O48" s="35"/>
      <c r="P48" s="36"/>
      <c r="Q48" s="37"/>
      <c r="R48" s="2"/>
      <c r="S48" s="2"/>
      <c r="T48" s="25"/>
    </row>
    <row r="49" spans="1:20" ht="18" x14ac:dyDescent="0.35">
      <c r="A49" s="92"/>
      <c r="B49" s="36"/>
      <c r="C49" s="36"/>
      <c r="D49" s="36"/>
      <c r="E49" s="2"/>
      <c r="F49" s="2"/>
      <c r="G49" s="2"/>
      <c r="H49" s="2"/>
      <c r="I49" s="2"/>
      <c r="J49" s="2"/>
      <c r="K49" s="2"/>
      <c r="L49" s="2"/>
      <c r="M49" s="2"/>
      <c r="N49" s="31"/>
      <c r="O49" s="35"/>
      <c r="P49" s="36"/>
      <c r="Q49" s="37"/>
      <c r="R49" s="2"/>
      <c r="S49" s="2"/>
      <c r="T49" s="25"/>
    </row>
    <row r="50" spans="1:20" ht="18.600000000000001" thickBot="1" x14ac:dyDescent="0.4">
      <c r="A50" s="92"/>
      <c r="B50" s="36"/>
      <c r="C50" s="36"/>
      <c r="D50" s="36"/>
      <c r="E50" s="2"/>
      <c r="F50" s="2"/>
      <c r="G50" s="2"/>
      <c r="H50" s="2"/>
      <c r="I50" s="2"/>
      <c r="J50" s="2"/>
      <c r="K50" s="2"/>
      <c r="L50" s="2"/>
      <c r="M50" s="2"/>
      <c r="N50" s="38"/>
      <c r="O50" s="35"/>
      <c r="P50" s="36"/>
      <c r="Q50" s="41"/>
      <c r="R50" s="2"/>
      <c r="S50" s="2"/>
      <c r="T50" s="25"/>
    </row>
    <row r="51" spans="1:20" ht="18.600000000000001" thickBot="1" x14ac:dyDescent="0.4">
      <c r="A51" s="21"/>
      <c r="B51" s="2"/>
      <c r="C51" s="2"/>
      <c r="D51" s="2"/>
      <c r="E51" s="2"/>
      <c r="F51" s="2"/>
      <c r="G51" s="2"/>
      <c r="H51" s="2"/>
      <c r="I51" s="2"/>
      <c r="J51" s="2"/>
      <c r="K51" s="2"/>
      <c r="L51" s="2"/>
      <c r="M51" s="2"/>
      <c r="N51" s="2"/>
      <c r="O51" s="44"/>
      <c r="P51" s="44"/>
      <c r="Q51" s="44"/>
      <c r="R51" s="2"/>
      <c r="S51" s="2"/>
    </row>
    <row r="52" spans="1:20" ht="60.75" customHeight="1" thickBot="1" x14ac:dyDescent="0.35">
      <c r="A52" s="21"/>
      <c r="B52" s="197"/>
      <c r="C52" s="197"/>
      <c r="D52" s="197"/>
      <c r="E52" s="2"/>
      <c r="F52" s="2"/>
      <c r="G52" s="2"/>
      <c r="H52" s="2"/>
      <c r="I52" s="2"/>
      <c r="J52" s="2"/>
      <c r="K52" s="2"/>
      <c r="L52" s="2"/>
      <c r="M52" s="2"/>
      <c r="N52" s="2"/>
      <c r="O52" s="163"/>
      <c r="P52" s="164"/>
      <c r="Q52" s="165"/>
      <c r="R52" s="2"/>
      <c r="S52" s="2"/>
    </row>
    <row r="53" spans="1:20" x14ac:dyDescent="0.3">
      <c r="A53" s="21"/>
      <c r="B53" s="2"/>
      <c r="C53" s="2"/>
      <c r="D53" s="2"/>
      <c r="E53" s="2"/>
      <c r="F53" s="2"/>
      <c r="G53" s="2"/>
      <c r="H53" s="2"/>
      <c r="I53" s="2"/>
      <c r="J53" s="2"/>
      <c r="K53" s="2"/>
      <c r="L53" s="2"/>
      <c r="M53" s="2"/>
      <c r="N53" s="2"/>
      <c r="O53" s="2"/>
      <c r="P53" s="2"/>
      <c r="Q53" s="2"/>
      <c r="R53" s="2"/>
      <c r="S53" s="2"/>
    </row>
    <row r="54" spans="1:20" ht="18" x14ac:dyDescent="0.35">
      <c r="A54" s="93"/>
      <c r="B54" s="93"/>
      <c r="C54" s="93"/>
      <c r="D54" s="93"/>
      <c r="E54" s="28"/>
      <c r="F54" s="28"/>
      <c r="G54" s="28"/>
      <c r="H54" s="28"/>
      <c r="I54" s="2"/>
      <c r="J54" s="2"/>
      <c r="K54" s="2"/>
      <c r="L54" s="2"/>
      <c r="M54" s="2"/>
      <c r="N54" s="42"/>
      <c r="O54" s="42"/>
      <c r="P54" s="42"/>
      <c r="Q54" s="42"/>
      <c r="R54" s="2"/>
      <c r="S54" s="2"/>
    </row>
    <row r="55" spans="1:20" ht="18" x14ac:dyDescent="0.35">
      <c r="A55" s="93"/>
      <c r="B55" s="93"/>
      <c r="C55" s="93"/>
      <c r="D55" s="93"/>
      <c r="E55" s="28"/>
      <c r="F55" s="28"/>
      <c r="G55" s="71"/>
      <c r="H55" s="28"/>
      <c r="I55" s="2"/>
      <c r="J55" s="2"/>
      <c r="K55" s="2"/>
      <c r="L55" s="2"/>
      <c r="M55" s="2"/>
      <c r="N55" s="43"/>
      <c r="O55" s="43"/>
      <c r="P55" s="43"/>
      <c r="Q55" s="43"/>
      <c r="R55" s="2"/>
      <c r="S55" s="2"/>
    </row>
    <row r="56" spans="1:20" x14ac:dyDescent="0.3">
      <c r="A56" s="28"/>
      <c r="B56" s="28"/>
      <c r="C56" s="28"/>
      <c r="D56" s="28"/>
      <c r="E56" s="28"/>
      <c r="F56" s="28"/>
      <c r="G56" s="28"/>
      <c r="H56" s="28"/>
      <c r="I56" s="2"/>
      <c r="J56" s="2"/>
      <c r="K56" s="2"/>
      <c r="L56" s="2"/>
      <c r="M56" s="2"/>
      <c r="N56" s="2"/>
      <c r="O56" s="2"/>
      <c r="P56" s="2"/>
      <c r="Q56" s="2"/>
      <c r="R56" s="2"/>
      <c r="S56" s="2"/>
    </row>
    <row r="57" spans="1:20" ht="117.75" customHeight="1" x14ac:dyDescent="0.3">
      <c r="A57" s="181"/>
      <c r="B57" s="182"/>
      <c r="C57" s="182"/>
      <c r="D57" s="182"/>
      <c r="E57" s="182"/>
      <c r="F57" s="182"/>
      <c r="G57" s="182"/>
      <c r="H57" s="182"/>
      <c r="I57" s="182"/>
      <c r="J57" s="2"/>
      <c r="K57" s="2"/>
      <c r="L57" s="2"/>
      <c r="M57" s="2"/>
      <c r="N57" s="162"/>
      <c r="O57" s="162"/>
      <c r="P57" s="162"/>
      <c r="Q57" s="162"/>
      <c r="R57" s="2"/>
      <c r="S57" s="2"/>
    </row>
    <row r="58" spans="1:20" x14ac:dyDescent="0.3">
      <c r="A58" s="28"/>
      <c r="B58" s="28"/>
      <c r="C58" s="28"/>
      <c r="D58" s="28"/>
      <c r="E58" s="28"/>
      <c r="F58" s="28"/>
      <c r="G58" s="28"/>
      <c r="H58" s="28"/>
      <c r="I58" s="2"/>
      <c r="J58" s="2"/>
      <c r="K58" s="2"/>
      <c r="L58" s="2"/>
      <c r="M58" s="2"/>
      <c r="N58" s="2"/>
      <c r="O58" s="2"/>
      <c r="P58" s="2"/>
      <c r="Q58" s="2"/>
      <c r="R58" s="2"/>
      <c r="S58" s="2"/>
    </row>
    <row r="59" spans="1:20" x14ac:dyDescent="0.3">
      <c r="A59" s="28"/>
      <c r="B59" s="28"/>
      <c r="C59" s="28"/>
      <c r="D59" s="28"/>
      <c r="E59" s="28"/>
      <c r="F59" s="28"/>
      <c r="G59" s="28"/>
      <c r="H59" s="28"/>
      <c r="I59" s="2"/>
      <c r="J59" s="2"/>
      <c r="K59" s="2"/>
      <c r="L59" s="2"/>
      <c r="M59" s="2"/>
      <c r="N59" s="2"/>
      <c r="O59" s="2"/>
      <c r="P59" s="2"/>
      <c r="Q59" s="2"/>
      <c r="R59" s="2"/>
      <c r="S59" s="2"/>
    </row>
    <row r="60" spans="1:20" x14ac:dyDescent="0.3">
      <c r="A60" s="28"/>
      <c r="B60" s="28"/>
      <c r="C60" s="28"/>
      <c r="D60" s="28"/>
      <c r="E60" s="28"/>
      <c r="F60" s="28"/>
      <c r="G60" s="28"/>
      <c r="H60" s="28"/>
      <c r="I60" s="2"/>
      <c r="J60" s="2"/>
      <c r="K60" s="2"/>
      <c r="L60" s="2"/>
      <c r="M60" s="2"/>
      <c r="N60" s="2"/>
      <c r="O60" s="2"/>
      <c r="P60" s="2"/>
      <c r="Q60" s="2"/>
      <c r="R60" s="2"/>
      <c r="S60" s="2"/>
    </row>
    <row r="61" spans="1:20" x14ac:dyDescent="0.3">
      <c r="A61" s="28"/>
      <c r="B61" s="28"/>
      <c r="C61" s="28"/>
      <c r="D61" s="28"/>
      <c r="E61" s="28"/>
      <c r="F61" s="28"/>
      <c r="G61" s="28"/>
      <c r="H61" s="28"/>
      <c r="I61" s="2"/>
      <c r="J61" s="2"/>
      <c r="K61" s="2"/>
      <c r="L61" s="2"/>
      <c r="M61" s="2"/>
      <c r="N61" s="2"/>
      <c r="O61" s="2"/>
      <c r="P61" s="2"/>
      <c r="Q61" s="2"/>
      <c r="R61" s="2"/>
      <c r="S61" s="2"/>
    </row>
    <row r="62" spans="1:20" x14ac:dyDescent="0.3">
      <c r="A62" s="28"/>
      <c r="B62" s="28"/>
      <c r="C62" s="28"/>
      <c r="D62" s="28"/>
      <c r="E62" s="28"/>
      <c r="F62" s="28"/>
      <c r="G62" s="28"/>
      <c r="H62" s="28"/>
      <c r="I62" s="2"/>
      <c r="J62" s="2"/>
      <c r="K62" s="2"/>
      <c r="L62" s="2"/>
      <c r="M62" s="2"/>
      <c r="N62" s="2"/>
      <c r="O62" s="2"/>
      <c r="P62" s="2"/>
      <c r="Q62" s="2"/>
      <c r="R62" s="2"/>
      <c r="S62" s="2"/>
    </row>
    <row r="63" spans="1:20" x14ac:dyDescent="0.3">
      <c r="A63" s="28"/>
      <c r="B63" s="28"/>
      <c r="C63" s="28"/>
      <c r="D63" s="28"/>
      <c r="E63" s="28"/>
      <c r="F63" s="28"/>
      <c r="G63" s="28"/>
      <c r="H63" s="28"/>
      <c r="I63" s="2"/>
      <c r="J63" s="2"/>
      <c r="K63" s="2"/>
      <c r="L63" s="2"/>
      <c r="M63" s="2"/>
      <c r="N63" s="2"/>
      <c r="O63" s="2"/>
      <c r="P63" s="2"/>
      <c r="Q63" s="2"/>
      <c r="R63" s="2"/>
      <c r="S63" s="2"/>
    </row>
    <row r="64" spans="1:20"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7">
    <mergeCell ref="B52:D52"/>
    <mergeCell ref="O52:Q52"/>
    <mergeCell ref="A57:I57"/>
    <mergeCell ref="N57:Q57"/>
    <mergeCell ref="A1:K26"/>
    <mergeCell ref="N6:Q7"/>
    <mergeCell ref="O8:Q8"/>
  </mergeCells>
  <conditionalFormatting sqref="C27:C50">
    <cfRule type="cellIs" dxfId="9" priority="9" operator="lessThan">
      <formula>0</formula>
    </cfRule>
    <cfRule type="cellIs" dxfId="8" priority="10" operator="greaterThan">
      <formula>0</formula>
    </cfRule>
  </conditionalFormatting>
  <conditionalFormatting sqref="P10:Q50">
    <cfRule type="cellIs" dxfId="7" priority="7" operator="lessThan">
      <formula>0</formula>
    </cfRule>
    <cfRule type="cellIs" dxfId="6" priority="8" operator="greaterThan">
      <formula>0</formula>
    </cfRule>
  </conditionalFormatting>
  <conditionalFormatting sqref="B27:B50">
    <cfRule type="colorScale" priority="6">
      <colorScale>
        <cfvo type="num" val="-100"/>
        <cfvo type="num" val="0"/>
        <cfvo type="num" val="100"/>
        <color rgb="FFF8696B"/>
        <color rgb="FFFCFCFF"/>
        <color rgb="FF5A8AC6"/>
      </colorScale>
    </cfRule>
  </conditionalFormatting>
  <conditionalFormatting sqref="O10:O50">
    <cfRule type="colorScale" priority="5">
      <colorScale>
        <cfvo type="num" val="-100"/>
        <cfvo type="num" val="0"/>
        <cfvo type="num" val="100"/>
        <color rgb="FFF8696B"/>
        <color rgb="FFFCFCFF"/>
        <color rgb="FF5A8AC6"/>
      </colorScale>
    </cfRule>
  </conditionalFormatting>
  <conditionalFormatting sqref="D27:D50">
    <cfRule type="cellIs" dxfId="5" priority="1" operator="lessThan">
      <formula>0</formula>
    </cfRule>
    <cfRule type="cellIs" dxfId="4" priority="2" operator="greaterThan">
      <formula>0</formula>
    </cfRule>
  </conditionalFormatting>
  <pageMargins left="0.70866141732283472" right="0.70866141732283472" top="0.59055118110236227" bottom="0.39370078740157483" header="0.31496062992125984" footer="0.31496062992125984"/>
  <pageSetup paperSize="9" scale="62" fitToHeight="0" orientation="portrait" r:id="rId1"/>
  <rowBreaks count="2" manualBreakCount="2">
    <brk id="55" max="10" man="1"/>
    <brk id="60" max="10"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05867-B8F4-4F7A-AB2C-D2B8BE2136BC}">
  <sheetPr codeName="Tabelle23"/>
  <dimension ref="A2:B17"/>
  <sheetViews>
    <sheetView view="pageBreakPreview" zoomScale="70" zoomScaleNormal="100" zoomScaleSheetLayoutView="70" workbookViewId="0">
      <selection activeCell="Y1" sqref="Y1"/>
    </sheetView>
  </sheetViews>
  <sheetFormatPr baseColWidth="10" defaultRowHeight="14.4" x14ac:dyDescent="0.3"/>
  <cols>
    <col min="1" max="1" width="36.44140625" style="126" customWidth="1"/>
    <col min="2" max="2" width="112.5546875" customWidth="1"/>
  </cols>
  <sheetData>
    <row r="2" spans="1:2" ht="15.6" x14ac:dyDescent="0.3">
      <c r="A2" s="125"/>
    </row>
    <row r="4" spans="1:2" x14ac:dyDescent="0.3">
      <c r="A4" s="130" t="s">
        <v>321</v>
      </c>
    </row>
    <row r="5" spans="1:2" ht="24.6" x14ac:dyDescent="0.3">
      <c r="A5" s="124" t="s">
        <v>30</v>
      </c>
      <c r="B5" s="127" t="s">
        <v>304</v>
      </c>
    </row>
    <row r="6" spans="1:2" ht="24.6" x14ac:dyDescent="0.3">
      <c r="A6" s="124" t="s">
        <v>35</v>
      </c>
      <c r="B6" s="128" t="s">
        <v>305</v>
      </c>
    </row>
    <row r="7" spans="1:2" ht="24.6" x14ac:dyDescent="0.3">
      <c r="A7" s="124" t="s">
        <v>306</v>
      </c>
      <c r="B7" s="128" t="s">
        <v>307</v>
      </c>
    </row>
    <row r="8" spans="1:2" ht="24.6" x14ac:dyDescent="0.3">
      <c r="A8" s="124" t="s">
        <v>308</v>
      </c>
      <c r="B8" s="128" t="s">
        <v>320</v>
      </c>
    </row>
    <row r="9" spans="1:2" ht="73.8" x14ac:dyDescent="0.3">
      <c r="A9" s="124" t="s">
        <v>40</v>
      </c>
      <c r="B9" s="129" t="s">
        <v>316</v>
      </c>
    </row>
    <row r="10" spans="1:2" ht="24.6" x14ac:dyDescent="0.3">
      <c r="A10" s="124" t="s">
        <v>309</v>
      </c>
      <c r="B10" s="128" t="s">
        <v>310</v>
      </c>
    </row>
    <row r="11" spans="1:2" ht="24.6" x14ac:dyDescent="0.3">
      <c r="A11" s="124" t="s">
        <v>311</v>
      </c>
      <c r="B11" s="128" t="s">
        <v>312</v>
      </c>
    </row>
    <row r="12" spans="1:2" ht="49.2" x14ac:dyDescent="0.3">
      <c r="A12" s="124" t="s">
        <v>313</v>
      </c>
      <c r="B12" s="129" t="s">
        <v>317</v>
      </c>
    </row>
    <row r="13" spans="1:2" ht="73.8" x14ac:dyDescent="0.3">
      <c r="A13" s="124" t="s">
        <v>314</v>
      </c>
      <c r="B13" s="129" t="s">
        <v>318</v>
      </c>
    </row>
    <row r="14" spans="1:2" ht="24.6" x14ac:dyDescent="0.3">
      <c r="A14" s="124"/>
    </row>
    <row r="15" spans="1:2" ht="24.6" x14ac:dyDescent="0.3">
      <c r="A15" s="124"/>
    </row>
    <row r="16" spans="1:2" ht="98.4" x14ac:dyDescent="0.3">
      <c r="A16" s="124" t="s">
        <v>315</v>
      </c>
      <c r="B16" s="129" t="s">
        <v>319</v>
      </c>
    </row>
    <row r="17" spans="1:1" ht="24.6" x14ac:dyDescent="0.3">
      <c r="A17" s="124"/>
    </row>
  </sheetData>
  <pageMargins left="0.7" right="0.7" top="0.78740157499999996" bottom="0.78740157499999996" header="0.3" footer="0.3"/>
  <pageSetup paperSize="9" scale="58"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8D6BF-D085-4CBF-A60B-6BF953A82A23}">
  <sheetPr codeName="Tabelle16"/>
  <dimension ref="A4:BB206"/>
  <sheetViews>
    <sheetView zoomScaleNormal="100" workbookViewId="0">
      <pane xSplit="1" topLeftCell="B1" activePane="topRight" state="frozen"/>
      <selection pane="topRight" activeCell="C4" sqref="C4"/>
    </sheetView>
  </sheetViews>
  <sheetFormatPr baseColWidth="10" defaultColWidth="11.44140625" defaultRowHeight="14.4" x14ac:dyDescent="0.3"/>
  <cols>
    <col min="1" max="16384" width="11.44140625" style="6"/>
  </cols>
  <sheetData>
    <row r="4" spans="1:54" x14ac:dyDescent="0.3">
      <c r="A4" s="5"/>
      <c r="B4" s="5"/>
      <c r="C4" s="5"/>
      <c r="D4" s="5">
        <v>17000</v>
      </c>
      <c r="E4" s="5">
        <v>16950</v>
      </c>
      <c r="F4" s="5">
        <v>16900</v>
      </c>
      <c r="G4" s="5">
        <v>16850</v>
      </c>
      <c r="H4" s="5">
        <v>16800</v>
      </c>
      <c r="I4" s="5">
        <v>16750</v>
      </c>
      <c r="J4" s="5">
        <v>16700</v>
      </c>
      <c r="K4" s="5">
        <v>16650</v>
      </c>
      <c r="L4" s="5">
        <v>16600</v>
      </c>
      <c r="M4" s="5">
        <v>16550</v>
      </c>
      <c r="N4" s="5">
        <v>16500</v>
      </c>
      <c r="O4" s="5">
        <v>16450</v>
      </c>
      <c r="P4" s="5">
        <v>16400</v>
      </c>
      <c r="Q4" s="5">
        <v>16350</v>
      </c>
      <c r="R4" s="5">
        <v>16300</v>
      </c>
      <c r="S4" s="5">
        <v>16250</v>
      </c>
      <c r="T4" s="5">
        <v>16200</v>
      </c>
      <c r="U4" s="5">
        <v>16150</v>
      </c>
      <c r="V4" s="5">
        <v>16100</v>
      </c>
      <c r="W4" s="5">
        <v>16050</v>
      </c>
      <c r="X4" s="5">
        <v>16000</v>
      </c>
      <c r="Y4" s="5">
        <v>15950</v>
      </c>
      <c r="Z4" s="5">
        <v>15900</v>
      </c>
      <c r="AA4" s="5">
        <v>15850</v>
      </c>
      <c r="AB4" s="5">
        <v>15800</v>
      </c>
      <c r="AC4" s="5">
        <v>15750</v>
      </c>
      <c r="AD4" s="5">
        <v>15700</v>
      </c>
      <c r="AE4" s="5">
        <v>15650</v>
      </c>
      <c r="AF4" s="5">
        <v>15600</v>
      </c>
      <c r="AG4" s="5">
        <v>15550</v>
      </c>
      <c r="AH4" s="5">
        <v>15500</v>
      </c>
      <c r="AI4" s="5">
        <v>15450</v>
      </c>
      <c r="AJ4" s="5">
        <v>15400</v>
      </c>
      <c r="AK4" s="5">
        <v>15350</v>
      </c>
      <c r="AL4" s="5">
        <v>15300</v>
      </c>
      <c r="AM4" s="5">
        <v>15250</v>
      </c>
      <c r="AN4" s="5">
        <v>15200</v>
      </c>
      <c r="AO4" s="5">
        <v>15150</v>
      </c>
      <c r="AP4" s="5">
        <v>15100</v>
      </c>
      <c r="AQ4" s="5">
        <v>15050</v>
      </c>
      <c r="AR4" s="5">
        <v>15000</v>
      </c>
      <c r="AS4" s="5"/>
      <c r="AT4" s="5"/>
      <c r="AU4" s="5"/>
      <c r="AV4" s="5"/>
      <c r="AW4" s="5"/>
      <c r="AX4" s="5"/>
      <c r="AY4" s="5"/>
      <c r="AZ4" s="5"/>
      <c r="BA4" s="5"/>
      <c r="BB4" s="5"/>
    </row>
    <row r="5" spans="1:54" x14ac:dyDescent="0.3">
      <c r="A5" s="5">
        <v>17000</v>
      </c>
      <c r="B5" s="5"/>
      <c r="C5" s="5">
        <v>-2.8184087674681058</v>
      </c>
      <c r="D5" s="5">
        <v>-1.5901467881432185</v>
      </c>
      <c r="E5" s="5">
        <v>-0.11211335917908619</v>
      </c>
      <c r="F5" s="5">
        <v>-0.90044904678714432</v>
      </c>
      <c r="G5" s="5">
        <v>-0.115234917718309</v>
      </c>
      <c r="H5" s="5">
        <v>-0.7005814628285808</v>
      </c>
      <c r="I5" s="5">
        <v>-0.10776416783980554</v>
      </c>
      <c r="J5" s="5">
        <v>-0.79799983369587668</v>
      </c>
      <c r="K5" s="5">
        <v>-0.14667803488004755</v>
      </c>
      <c r="L5" s="5">
        <v>-0.38331295999948745</v>
      </c>
      <c r="M5" s="5">
        <v>-5.448092477631182E-2</v>
      </c>
      <c r="N5" s="5">
        <v>-0.45729148686390098</v>
      </c>
      <c r="O5" s="5">
        <v>-3.626980157043621E-2</v>
      </c>
      <c r="P5" s="5">
        <v>-0.10440542714976279</v>
      </c>
      <c r="Q5" s="5">
        <v>-3.0930960777830981E-2</v>
      </c>
      <c r="R5" s="5">
        <v>-9.9445567409162633E-2</v>
      </c>
      <c r="S5" s="5">
        <v>1.1849212366984762E-2</v>
      </c>
      <c r="T5" s="5">
        <v>-1.7445142857201272E-2</v>
      </c>
      <c r="U5" s="5">
        <v>-2.2488124227367179E-4</v>
      </c>
      <c r="V5" s="5">
        <v>-2.3294878434944721E-3</v>
      </c>
      <c r="W5" s="5">
        <v>-2.5493597782803726E-4</v>
      </c>
      <c r="X5" s="5">
        <v>3.0087131609865484E-3</v>
      </c>
      <c r="Y5" s="5">
        <v>4.9467663397621895E-4</v>
      </c>
      <c r="Z5" s="5">
        <v>3.019393437998087E-3</v>
      </c>
      <c r="AA5" s="5">
        <v>6.7070343104124098E-5</v>
      </c>
      <c r="AB5" s="5">
        <v>1.4731535495411375E-3</v>
      </c>
      <c r="AC5" s="5">
        <v>1.5491860477778952E-4</v>
      </c>
      <c r="AD5" s="5">
        <v>8.9809996291274761E-5</v>
      </c>
      <c r="AE5" s="5">
        <v>1.7230529512248245E-4</v>
      </c>
      <c r="AF5" s="5">
        <v>1.7814286670553734E-4</v>
      </c>
      <c r="AG5" s="5">
        <v>1.6005591047616476E-5</v>
      </c>
      <c r="AH5" s="5">
        <v>4.3839191463379774E-6</v>
      </c>
      <c r="AI5" s="5">
        <v>6.5638566722476126E-6</v>
      </c>
      <c r="AJ5" s="5">
        <v>3.6775386495755537E-6</v>
      </c>
      <c r="AK5" s="5">
        <v>8.3692593019140226E-7</v>
      </c>
      <c r="AL5" s="5">
        <v>1.9645099800514248E-6</v>
      </c>
      <c r="AM5" s="5">
        <v>1.3631996096801478E-7</v>
      </c>
      <c r="AN5" s="5">
        <v>4.8212281897223901E-7</v>
      </c>
      <c r="AO5" s="5">
        <v>1.4300911077020568E-8</v>
      </c>
      <c r="AP5" s="5">
        <v>1.5474665407775081E-7</v>
      </c>
      <c r="AQ5" s="5">
        <v>2.9354377916595007E-9</v>
      </c>
      <c r="AR5" s="5">
        <v>3.358085021375116E-8</v>
      </c>
      <c r="AS5" s="5"/>
      <c r="AT5" s="5"/>
      <c r="AU5" s="5"/>
      <c r="AV5" s="5"/>
      <c r="AW5" s="5"/>
      <c r="AX5" s="5"/>
      <c r="AY5" s="5"/>
      <c r="AZ5" s="5"/>
      <c r="BA5" s="5"/>
      <c r="BB5" s="5"/>
    </row>
    <row r="6" spans="1:54" x14ac:dyDescent="0.3">
      <c r="A6" s="5">
        <v>16990</v>
      </c>
      <c r="B6" s="5"/>
      <c r="C6" s="5">
        <v>-2.8743416055838336</v>
      </c>
      <c r="D6" s="5">
        <v>-1.5949652331450472</v>
      </c>
      <c r="E6" s="5">
        <v>-0.11290557114544753</v>
      </c>
      <c r="F6" s="5">
        <v>-0.91047139115562437</v>
      </c>
      <c r="G6" s="5">
        <v>-0.11698915240871877</v>
      </c>
      <c r="H6" s="5">
        <v>-0.71413396806258611</v>
      </c>
      <c r="I6" s="5">
        <v>-0.11029611718032573</v>
      </c>
      <c r="J6" s="5">
        <v>-0.82008471295797281</v>
      </c>
      <c r="K6" s="5">
        <v>-0.15135486224068939</v>
      </c>
      <c r="L6" s="5">
        <v>-0.39716001251221028</v>
      </c>
      <c r="M6" s="5">
        <v>-5.6681661641560376E-2</v>
      </c>
      <c r="N6" s="5">
        <v>-0.47773021835408269</v>
      </c>
      <c r="O6" s="5">
        <v>-3.8047988996285774E-2</v>
      </c>
      <c r="P6" s="5">
        <v>-0.10997956651073108</v>
      </c>
      <c r="Q6" s="5">
        <v>-3.2718263378785882E-2</v>
      </c>
      <c r="R6" s="5">
        <v>-0.10563204944870005</v>
      </c>
      <c r="S6" s="5">
        <v>1.2639176318313721E-2</v>
      </c>
      <c r="T6" s="5">
        <v>-1.8686520355843651E-2</v>
      </c>
      <c r="U6" s="5">
        <v>-2.4190085253216804E-4</v>
      </c>
      <c r="V6" s="5">
        <v>-2.5164050614197007E-3</v>
      </c>
      <c r="W6" s="5">
        <v>-2.7656223493242166E-4</v>
      </c>
      <c r="X6" s="5">
        <v>3.2778563986220486E-3</v>
      </c>
      <c r="Y6" s="5">
        <v>5.4123230131246922E-4</v>
      </c>
      <c r="Z6" s="5">
        <v>3.3177297677495872E-3</v>
      </c>
      <c r="AA6" s="5">
        <v>7.4014477457238229E-5</v>
      </c>
      <c r="AB6" s="5">
        <v>1.6326944060059648E-3</v>
      </c>
      <c r="AC6" s="5">
        <v>1.7243965034856591E-4</v>
      </c>
      <c r="AD6" s="5">
        <v>1.0040165473042157E-4</v>
      </c>
      <c r="AE6" s="5">
        <v>1.9346546733234327E-4</v>
      </c>
      <c r="AF6" s="5">
        <v>2.0089445696269752E-4</v>
      </c>
      <c r="AG6" s="5">
        <v>1.8128922827694039E-5</v>
      </c>
      <c r="AH6" s="5">
        <v>4.9873484067269272E-6</v>
      </c>
      <c r="AI6" s="5">
        <v>7.5003116859142517E-6</v>
      </c>
      <c r="AJ6" s="5">
        <v>4.2208189018251271E-6</v>
      </c>
      <c r="AK6" s="5">
        <v>9.6483264428316703E-7</v>
      </c>
      <c r="AL6" s="5">
        <v>2.2748406452835915E-6</v>
      </c>
      <c r="AM6" s="5">
        <v>1.5856023865067517E-7</v>
      </c>
      <c r="AN6" s="5">
        <v>5.6329641553014986E-7</v>
      </c>
      <c r="AO6" s="5">
        <v>1.6783938371759942E-8</v>
      </c>
      <c r="AP6" s="5">
        <v>1.8243525000763461E-7</v>
      </c>
      <c r="AQ6" s="5">
        <v>3.4763554877997489E-9</v>
      </c>
      <c r="AR6" s="5">
        <v>3.9949682552667116E-8</v>
      </c>
      <c r="AS6" s="5"/>
      <c r="AT6" s="5"/>
      <c r="AU6" s="5"/>
      <c r="AV6" s="5"/>
      <c r="AW6" s="5"/>
      <c r="AX6" s="5"/>
      <c r="AY6" s="5"/>
      <c r="AZ6" s="5"/>
      <c r="BA6" s="5"/>
      <c r="BB6" s="5"/>
    </row>
    <row r="7" spans="1:54" x14ac:dyDescent="0.3">
      <c r="A7" s="5">
        <v>16980</v>
      </c>
      <c r="B7" s="5"/>
      <c r="C7" s="5">
        <v>-2.9297479338887165</v>
      </c>
      <c r="D7" s="5">
        <v>-1.5985171549201458</v>
      </c>
      <c r="E7" s="5">
        <v>-0.11361259556333517</v>
      </c>
      <c r="F7" s="5">
        <v>-0.91987242022705351</v>
      </c>
      <c r="G7" s="5">
        <v>-0.11867582475119338</v>
      </c>
      <c r="H7" s="5">
        <v>-0.72737260739623122</v>
      </c>
      <c r="I7" s="5">
        <v>-0.11279849598203469</v>
      </c>
      <c r="J7" s="5">
        <v>-0.84211793074478469</v>
      </c>
      <c r="K7" s="5">
        <v>-0.1560583458947285</v>
      </c>
      <c r="L7" s="5">
        <v>-0.41118560723847059</v>
      </c>
      <c r="M7" s="5">
        <v>-5.8925340891240408E-2</v>
      </c>
      <c r="N7" s="5">
        <v>-0.49869474554106691</v>
      </c>
      <c r="O7" s="5">
        <v>-3.9882445074803582E-2</v>
      </c>
      <c r="P7" s="5">
        <v>-0.11576187019952375</v>
      </c>
      <c r="Q7" s="5">
        <v>-3.4582210040314039E-2</v>
      </c>
      <c r="R7" s="5">
        <v>-0.11211732199772795</v>
      </c>
      <c r="S7" s="5">
        <v>1.3471497239172703E-2</v>
      </c>
      <c r="T7" s="5">
        <v>-2.0000977695660321E-2</v>
      </c>
      <c r="U7" s="5">
        <v>-2.6001088106022784E-4</v>
      </c>
      <c r="V7" s="5">
        <v>-2.7162621959580858E-3</v>
      </c>
      <c r="W7" s="5">
        <v>-2.9979662857967379E-4</v>
      </c>
      <c r="X7" s="5">
        <v>3.5683896465928235E-3</v>
      </c>
      <c r="Y7" s="5">
        <v>5.9172554641479913E-4</v>
      </c>
      <c r="Z7" s="5">
        <v>3.6428199565730632E-3</v>
      </c>
      <c r="AA7" s="5">
        <v>8.1616754268388347E-5</v>
      </c>
      <c r="AB7" s="5">
        <v>1.8081705330574502E-3</v>
      </c>
      <c r="AC7" s="5">
        <v>1.9180034742664531E-4</v>
      </c>
      <c r="AD7" s="5">
        <v>1.1215970810353355E-4</v>
      </c>
      <c r="AE7" s="5">
        <v>2.1706470346680618E-4</v>
      </c>
      <c r="AF7" s="5">
        <v>2.263859689002327E-4</v>
      </c>
      <c r="AG7" s="5">
        <v>2.0518964428244787E-5</v>
      </c>
      <c r="AH7" s="5">
        <v>5.6697140739319817E-6</v>
      </c>
      <c r="AI7" s="5">
        <v>8.5641632459273449E-6</v>
      </c>
      <c r="AJ7" s="5">
        <v>4.8408622545429153E-6</v>
      </c>
      <c r="AK7" s="5">
        <v>1.111487598318554E-6</v>
      </c>
      <c r="AL7" s="5">
        <v>2.6323069078861772E-6</v>
      </c>
      <c r="AM7" s="5">
        <v>1.8429734291459743E-7</v>
      </c>
      <c r="AN7" s="5">
        <v>6.5766901044927146E-7</v>
      </c>
      <c r="AO7" s="5">
        <v>1.9684132733371438E-8</v>
      </c>
      <c r="AP7" s="5">
        <v>2.1492633645379388E-7</v>
      </c>
      <c r="AQ7" s="5">
        <v>4.1140543718236604E-9</v>
      </c>
      <c r="AR7" s="5">
        <v>4.7493118272841851E-8</v>
      </c>
      <c r="AS7" s="5"/>
      <c r="AT7" s="5"/>
      <c r="AU7" s="5"/>
      <c r="AV7" s="5"/>
      <c r="AW7" s="5"/>
      <c r="AX7" s="5"/>
      <c r="AY7" s="5"/>
      <c r="AZ7" s="5"/>
      <c r="BA7" s="5"/>
      <c r="BB7" s="5"/>
    </row>
    <row r="8" spans="1:54" x14ac:dyDescent="0.3">
      <c r="A8" s="5">
        <v>16970</v>
      </c>
      <c r="B8" s="5"/>
      <c r="C8" s="5">
        <v>-2.9845580901805042</v>
      </c>
      <c r="D8" s="5">
        <v>-1.6007917695015166</v>
      </c>
      <c r="E8" s="5">
        <v>-0.11423260485945916</v>
      </c>
      <c r="F8" s="5">
        <v>-0.92862936287247633</v>
      </c>
      <c r="G8" s="5">
        <v>-0.12029109452115998</v>
      </c>
      <c r="H8" s="5">
        <v>-0.7402693756933425</v>
      </c>
      <c r="I8" s="5">
        <v>-0.11526647848397212</v>
      </c>
      <c r="J8" s="5">
        <v>-0.86406176433615423</v>
      </c>
      <c r="K8" s="5">
        <v>-0.16078159875259404</v>
      </c>
      <c r="L8" s="5">
        <v>-0.42537314117782588</v>
      </c>
      <c r="M8" s="5">
        <v>-6.1210011016266684E-2</v>
      </c>
      <c r="N8" s="5">
        <v>-0.52017413209750163</v>
      </c>
      <c r="O8" s="5">
        <v>-4.1772915066955817E-2</v>
      </c>
      <c r="P8" s="5">
        <v>-0.12175395191610065</v>
      </c>
      <c r="Q8" s="5">
        <v>-3.6524166273259447E-2</v>
      </c>
      <c r="R8" s="5">
        <v>-0.11890931065439878</v>
      </c>
      <c r="S8" s="5">
        <v>1.4347630002745679E-2</v>
      </c>
      <c r="T8" s="5">
        <v>-2.1391552081922477E-2</v>
      </c>
      <c r="U8" s="5">
        <v>-2.7926403535174387E-4</v>
      </c>
      <c r="V8" s="5">
        <v>-2.9297682831528607E-3</v>
      </c>
      <c r="W8" s="5">
        <v>-3.247372758727389E-4</v>
      </c>
      <c r="X8" s="5">
        <v>3.8817470972480977E-3</v>
      </c>
      <c r="Y8" s="5">
        <v>6.4644360319142857E-4</v>
      </c>
      <c r="Z8" s="5">
        <v>3.9967705074711295E-3</v>
      </c>
      <c r="AA8" s="5">
        <v>8.9932748958386174E-5</v>
      </c>
      <c r="AB8" s="5">
        <v>2.001017465467421E-3</v>
      </c>
      <c r="AC8" s="5">
        <v>2.1317671266068619E-4</v>
      </c>
      <c r="AD8" s="5">
        <v>1.2520223894417053E-4</v>
      </c>
      <c r="AE8" s="5">
        <v>2.4336342010876293E-4</v>
      </c>
      <c r="AF8" s="5">
        <v>2.5492505043170886E-4</v>
      </c>
      <c r="AG8" s="5">
        <v>2.3207130929369532E-5</v>
      </c>
      <c r="AH8" s="5">
        <v>6.4407479929726111E-6</v>
      </c>
      <c r="AI8" s="5">
        <v>9.7718184519048111E-6</v>
      </c>
      <c r="AJ8" s="5">
        <v>5.5479774846219027E-6</v>
      </c>
      <c r="AK8" s="5">
        <v>1.2795119521957774E-6</v>
      </c>
      <c r="AL8" s="5">
        <v>3.0437592597949498E-6</v>
      </c>
      <c r="AM8" s="5">
        <v>2.1405887148390244E-7</v>
      </c>
      <c r="AN8" s="5">
        <v>7.6730546178080286E-7</v>
      </c>
      <c r="AO8" s="5">
        <v>2.3069084735232175E-8</v>
      </c>
      <c r="AP8" s="5">
        <v>2.5302494557612001E-7</v>
      </c>
      <c r="AQ8" s="5">
        <v>4.8653025893282126E-9</v>
      </c>
      <c r="AR8" s="5">
        <v>5.6421312016932883E-8</v>
      </c>
      <c r="AS8" s="5"/>
      <c r="AT8" s="5"/>
      <c r="AU8" s="5"/>
      <c r="AV8" s="5"/>
      <c r="AW8" s="5"/>
      <c r="AX8" s="5"/>
      <c r="AY8" s="5"/>
      <c r="AZ8" s="5"/>
      <c r="BA8" s="5"/>
      <c r="BB8" s="5"/>
    </row>
    <row r="9" spans="1:54" x14ac:dyDescent="0.3">
      <c r="A9" s="5">
        <v>16960</v>
      </c>
      <c r="B9" s="5"/>
      <c r="C9" s="5">
        <v>-3.0387020767835442</v>
      </c>
      <c r="D9" s="5">
        <v>-1.6017813326002717</v>
      </c>
      <c r="E9" s="5">
        <v>-0.11476396697819517</v>
      </c>
      <c r="F9" s="5">
        <v>-0.93672072908198278</v>
      </c>
      <c r="G9" s="5">
        <v>-0.12183123179505798</v>
      </c>
      <c r="H9" s="5">
        <v>-0.75279652254032026</v>
      </c>
      <c r="I9" s="5">
        <v>-0.11769520294079157</v>
      </c>
      <c r="J9" s="5">
        <v>-0.88587761085808991</v>
      </c>
      <c r="K9" s="5">
        <v>-0.16551745469770676</v>
      </c>
      <c r="L9" s="5">
        <v>-0.43970498351418624</v>
      </c>
      <c r="M9" s="5">
        <v>-6.353353638261669E-2</v>
      </c>
      <c r="N9" s="5">
        <v>-0.54215564649510051</v>
      </c>
      <c r="O9" s="5">
        <v>-4.3718990553304984E-2</v>
      </c>
      <c r="P9" s="5">
        <v>-0.12795698484399626</v>
      </c>
      <c r="Q9" s="5">
        <v>-3.8545381139921446E-2</v>
      </c>
      <c r="R9" s="5">
        <v>-0.12601566726890789</v>
      </c>
      <c r="S9" s="5">
        <v>1.5269017065847251E-2</v>
      </c>
      <c r="T9" s="5">
        <v>-2.2861306893741509E-2</v>
      </c>
      <c r="U9" s="5">
        <v>-2.9971416047311751E-4</v>
      </c>
      <c r="V9" s="5">
        <v>-3.1576552123724179E-3</v>
      </c>
      <c r="W9" s="5">
        <v>-3.5148636214786652E-4</v>
      </c>
      <c r="X9" s="5">
        <v>4.219434314767366E-3</v>
      </c>
      <c r="Y9" s="5">
        <v>7.0569019962988372E-4</v>
      </c>
      <c r="Z9" s="5">
        <v>4.3818240519350902E-3</v>
      </c>
      <c r="AA9" s="5">
        <v>9.902200962538785E-5</v>
      </c>
      <c r="AB9" s="5">
        <v>2.2127828339387244E-3</v>
      </c>
      <c r="AC9" s="5">
        <v>2.3675963517130728E-4</v>
      </c>
      <c r="AD9" s="5">
        <v>1.3965804594112194E-4</v>
      </c>
      <c r="AE9" s="5">
        <v>2.7264726564958538E-4</v>
      </c>
      <c r="AF9" s="5">
        <v>2.8685101779814352E-4</v>
      </c>
      <c r="AG9" s="5">
        <v>2.6228258890879793E-5</v>
      </c>
      <c r="AH9" s="5">
        <v>7.3112995341977813E-6</v>
      </c>
      <c r="AI9" s="5">
        <v>1.1141664897102695E-5</v>
      </c>
      <c r="AJ9" s="5">
        <v>6.3537780084163335E-6</v>
      </c>
      <c r="AK9" s="5">
        <v>1.4718738570831907E-6</v>
      </c>
      <c r="AL9" s="5">
        <v>3.5169948700260782E-6</v>
      </c>
      <c r="AM9" s="5">
        <v>2.4844839279001908E-7</v>
      </c>
      <c r="AN9" s="5">
        <v>8.9457993086410746E-7</v>
      </c>
      <c r="AO9" s="5">
        <v>2.701690184369505E-8</v>
      </c>
      <c r="AP9" s="5">
        <v>2.9766604743205022E-7</v>
      </c>
      <c r="AQ9" s="5">
        <v>5.7496723875505463E-9</v>
      </c>
      <c r="AR9" s="5">
        <v>6.6980788376929564E-8</v>
      </c>
      <c r="AS9" s="5"/>
      <c r="AT9" s="5"/>
      <c r="AU9" s="5"/>
      <c r="AV9" s="5"/>
      <c r="AW9" s="5"/>
      <c r="AX9" s="5"/>
      <c r="AY9" s="5"/>
      <c r="AZ9" s="5"/>
      <c r="BA9" s="5"/>
      <c r="BB9" s="5"/>
    </row>
    <row r="10" spans="1:54" x14ac:dyDescent="0.3">
      <c r="A10" s="5">
        <v>16950</v>
      </c>
      <c r="B10" s="5"/>
      <c r="C10" s="5">
        <v>-3.0921096782560662</v>
      </c>
      <c r="D10" s="5">
        <v>-1.6014811796834647</v>
      </c>
      <c r="E10" s="5">
        <v>-0.11520525242714515</v>
      </c>
      <c r="F10" s="5">
        <v>-0.94412639654387276</v>
      </c>
      <c r="G10" s="5">
        <v>-0.12329263100592076</v>
      </c>
      <c r="H10" s="5">
        <v>-0.76492664845926062</v>
      </c>
      <c r="I10" s="5">
        <v>-0.12007978666586087</v>
      </c>
      <c r="J10" s="5">
        <v>-0.90752608833221982</v>
      </c>
      <c r="K10" s="5">
        <v>-0.17025848281801165</v>
      </c>
      <c r="L10" s="5">
        <v>-0.45416249489327243</v>
      </c>
      <c r="M10" s="5">
        <v>-6.5893596527882764E-2</v>
      </c>
      <c r="N10" s="5">
        <v>-0.56462472061314051</v>
      </c>
      <c r="O10" s="5">
        <v>-4.5720102950462138E-2</v>
      </c>
      <c r="P10" s="5">
        <v>-0.13437167326247185</v>
      </c>
      <c r="Q10" s="5">
        <v>-4.0646976060846975E-2</v>
      </c>
      <c r="R10" s="5">
        <v>-0.13344372639080879</v>
      </c>
      <c r="S10" s="5">
        <v>1.6237082706171923E-2</v>
      </c>
      <c r="T10" s="5">
        <v>-2.441332314011144E-2</v>
      </c>
      <c r="U10" s="5">
        <v>-3.2141614303546361E-4</v>
      </c>
      <c r="V10" s="5">
        <v>-3.4006770915691598E-3</v>
      </c>
      <c r="W10" s="5">
        <v>-3.8015014210015792E-4</v>
      </c>
      <c r="X10" s="5">
        <v>4.5830295582820323E-3</v>
      </c>
      <c r="Y10" s="5">
        <v>7.6978608996426255E-4</v>
      </c>
      <c r="Z10" s="5">
        <v>4.800365272522155E-3</v>
      </c>
      <c r="AA10" s="5">
        <v>1.0894826854905909E-4</v>
      </c>
      <c r="AB10" s="5">
        <v>2.4451333131795231E-3</v>
      </c>
      <c r="AC10" s="5">
        <v>2.6275591828693189E-4</v>
      </c>
      <c r="AD10" s="5">
        <v>1.5566747568666997E-4</v>
      </c>
      <c r="AE10" s="5">
        <v>3.052292606094545E-4</v>
      </c>
      <c r="AF10" s="5">
        <v>3.2253776154669579E-4</v>
      </c>
      <c r="AG10" s="5">
        <v>2.9620943332668125E-5</v>
      </c>
      <c r="AH10" s="5">
        <v>8.2934529929507013E-6</v>
      </c>
      <c r="AI10" s="5">
        <v>1.2694291471910995E-5</v>
      </c>
      <c r="AJ10" s="5">
        <v>7.2713356004808036E-6</v>
      </c>
      <c r="AK10" s="5">
        <v>1.691931510641097E-6</v>
      </c>
      <c r="AL10" s="5">
        <v>4.0608809150113857E-6</v>
      </c>
      <c r="AM10" s="5">
        <v>2.8815581030248156E-7</v>
      </c>
      <c r="AN10" s="5">
        <v>1.0422199698015624E-6</v>
      </c>
      <c r="AO10" s="5">
        <v>3.1617771488816582E-8</v>
      </c>
      <c r="AP10" s="5">
        <v>3.4993465056751212E-7</v>
      </c>
      <c r="AQ10" s="5">
        <v>6.7899908809053316E-9</v>
      </c>
      <c r="AR10" s="5">
        <v>7.9460508617737821E-8</v>
      </c>
      <c r="AS10" s="5"/>
      <c r="AT10" s="5"/>
      <c r="AU10" s="5"/>
      <c r="AV10" s="5"/>
      <c r="AW10" s="5"/>
      <c r="AX10" s="5"/>
      <c r="AY10" s="5"/>
      <c r="AZ10" s="5"/>
      <c r="BA10" s="5"/>
      <c r="BB10" s="5"/>
    </row>
    <row r="11" spans="1:54" x14ac:dyDescent="0.3">
      <c r="A11" s="5">
        <v>16940</v>
      </c>
      <c r="B11" s="5"/>
      <c r="C11" s="5">
        <v>-3.1447105794584154</v>
      </c>
      <c r="D11" s="5">
        <v>-1.5998897538429353</v>
      </c>
      <c r="E11" s="5">
        <v>-0.11555524056940755</v>
      </c>
      <c r="F11" s="5">
        <v>-0.95082769284207913</v>
      </c>
      <c r="G11" s="5">
        <v>-0.1246718247404958</v>
      </c>
      <c r="H11" s="5">
        <v>-0.77663280178501248</v>
      </c>
      <c r="I11" s="5">
        <v>-0.12241534155136924</v>
      </c>
      <c r="J11" s="5">
        <v>-0.92896714298668503</v>
      </c>
      <c r="K11" s="5">
        <v>-0.17499700322244199</v>
      </c>
      <c r="L11" s="5">
        <v>-0.46872605163154324</v>
      </c>
      <c r="M11" s="5">
        <v>-6.8287686197490274E-2</v>
      </c>
      <c r="N11" s="5">
        <v>-0.58756491406808065</v>
      </c>
      <c r="O11" s="5">
        <v>-4.7775517364813912E-2</v>
      </c>
      <c r="P11" s="5">
        <v>-0.14099822454328301</v>
      </c>
      <c r="Q11" s="5">
        <v>-4.2829933484826367E-2</v>
      </c>
      <c r="R11" s="5">
        <v>-0.1412004602374935</v>
      </c>
      <c r="S11" s="5">
        <v>1.725322693739801E-2</v>
      </c>
      <c r="T11" s="5">
        <v>-2.6050690209763066E-2</v>
      </c>
      <c r="U11" s="5">
        <v>-3.4442580317394053E-4</v>
      </c>
      <c r="V11" s="5">
        <v>-3.6596094642591627E-3</v>
      </c>
      <c r="W11" s="5">
        <v>-4.1083892342893625E-4</v>
      </c>
      <c r="X11" s="5">
        <v>4.9741849118001358E-3</v>
      </c>
      <c r="Y11" s="5">
        <v>8.3906956430190567E-4</v>
      </c>
      <c r="Z11" s="5">
        <v>5.2549268066161793E-3</v>
      </c>
      <c r="AA11" s="5">
        <v>1.197796578401433E-4</v>
      </c>
      <c r="AB11" s="5">
        <v>2.6998618181405106E-3</v>
      </c>
      <c r="AC11" s="5">
        <v>2.9138937175506117E-4</v>
      </c>
      <c r="AD11" s="5">
        <v>1.7338330368799287E-4</v>
      </c>
      <c r="AE11" s="5">
        <v>3.4145208512703846E-4</v>
      </c>
      <c r="AF11" s="5">
        <v>3.6239687758839103E-4</v>
      </c>
      <c r="AG11" s="5">
        <v>3.3427903545403465E-5</v>
      </c>
      <c r="AH11" s="5">
        <v>9.400655933589367E-6</v>
      </c>
      <c r="AI11" s="5">
        <v>1.445273137280519E-5</v>
      </c>
      <c r="AJ11" s="5">
        <v>8.3153506619619911E-6</v>
      </c>
      <c r="AK11" s="5">
        <v>1.9434811448455662E-6</v>
      </c>
      <c r="AL11" s="5">
        <v>4.6854928709235497E-6</v>
      </c>
      <c r="AM11" s="5">
        <v>3.3396905296922864E-7</v>
      </c>
      <c r="AN11" s="5">
        <v>1.2133565381931845E-6</v>
      </c>
      <c r="AO11" s="5">
        <v>3.697574445602813E-8</v>
      </c>
      <c r="AP11" s="5">
        <v>4.1108886466414468E-7</v>
      </c>
      <c r="AQ11" s="5">
        <v>8.0128601104736091E-9</v>
      </c>
      <c r="AR11" s="5">
        <v>9.4198908411013439E-8</v>
      </c>
      <c r="AS11" s="5"/>
      <c r="AT11" s="5"/>
      <c r="AU11" s="5"/>
      <c r="AV11" s="5"/>
      <c r="AW11" s="5"/>
      <c r="AX11" s="5"/>
      <c r="AY11" s="5"/>
      <c r="AZ11" s="5"/>
      <c r="BA11" s="5"/>
      <c r="BB11" s="5"/>
    </row>
    <row r="12" spans="1:54" x14ac:dyDescent="0.3">
      <c r="A12" s="5">
        <v>16930</v>
      </c>
      <c r="B12" s="5"/>
      <c r="C12" s="5">
        <v>-3.1964344836326144</v>
      </c>
      <c r="D12" s="5">
        <v>-1.5970086212476711</v>
      </c>
      <c r="E12" s="5">
        <v>-0.11581292512443504</v>
      </c>
      <c r="F12" s="5">
        <v>-0.95680747280911904</v>
      </c>
      <c r="G12" s="5">
        <v>-0.12596549720564615</v>
      </c>
      <c r="H12" s="5">
        <v>-0.78788857574492699</v>
      </c>
      <c r="I12" s="5">
        <v>-0.12469699000155347</v>
      </c>
      <c r="J12" s="5">
        <v>-0.95016016248936119</v>
      </c>
      <c r="K12" s="5">
        <v>-0.17972510441906273</v>
      </c>
      <c r="L12" s="5">
        <v>-0.48337507492915588</v>
      </c>
      <c r="M12" s="5">
        <v>-7.071311615256963E-2</v>
      </c>
      <c r="N12" s="5">
        <v>-0.61095788471651868</v>
      </c>
      <c r="O12" s="5">
        <v>-4.988432683207656E-2</v>
      </c>
      <c r="P12" s="5">
        <v>-0.14783632169547375</v>
      </c>
      <c r="Q12" s="5">
        <v>-4.5095085471253189E-2</v>
      </c>
      <c r="R12" s="5">
        <v>-0.14929243231650807</v>
      </c>
      <c r="S12" s="5">
        <v>1.8318819110742825E-2</v>
      </c>
      <c r="T12" s="5">
        <v>-2.7776495909758808E-2</v>
      </c>
      <c r="U12" s="5">
        <v>-3.6879977414410581E-4</v>
      </c>
      <c r="V12" s="5">
        <v>-3.9352483698858786E-3</v>
      </c>
      <c r="W12" s="5">
        <v>-4.4366703154743038E-4</v>
      </c>
      <c r="X12" s="5">
        <v>5.394627197134373E-3</v>
      </c>
      <c r="Y12" s="5">
        <v>9.1389693084958717E-4</v>
      </c>
      <c r="Z12" s="5">
        <v>5.7481950984754763E-3</v>
      </c>
      <c r="AA12" s="5">
        <v>1.3158892854304551E-4</v>
      </c>
      <c r="AB12" s="5">
        <v>2.978894938097889E-3</v>
      </c>
      <c r="AC12" s="5">
        <v>3.2290195451556116E-4</v>
      </c>
      <c r="AD12" s="5">
        <v>1.9297166592887479E-4</v>
      </c>
      <c r="AE12" s="5">
        <v>3.8169051997259218E-4</v>
      </c>
      <c r="AF12" s="5">
        <v>4.0688103606334908E-4</v>
      </c>
      <c r="AG12" s="5">
        <v>3.7696379686818179E-5</v>
      </c>
      <c r="AH12" s="5">
        <v>1.0647859328956278E-5</v>
      </c>
      <c r="AI12" s="5">
        <v>1.6442729244614398E-5</v>
      </c>
      <c r="AJ12" s="5">
        <v>9.5023406149066393E-6</v>
      </c>
      <c r="AK12" s="5">
        <v>2.2308104555238609E-6</v>
      </c>
      <c r="AL12" s="5">
        <v>5.4022694263391162E-6</v>
      </c>
      <c r="AM12" s="5">
        <v>3.8678724851104765E-7</v>
      </c>
      <c r="AN12" s="5">
        <v>1.4115806924007603E-6</v>
      </c>
      <c r="AO12" s="5">
        <v>4.3210767758897486E-8</v>
      </c>
      <c r="AP12" s="5">
        <v>4.8258633763066636E-7</v>
      </c>
      <c r="AQ12" s="5">
        <v>9.4492565139072353E-9</v>
      </c>
      <c r="AR12" s="5">
        <v>1.1159205483715895E-7</v>
      </c>
      <c r="AS12" s="5"/>
      <c r="AT12" s="5"/>
      <c r="AU12" s="5"/>
      <c r="AV12" s="5"/>
      <c r="AW12" s="5"/>
      <c r="AX12" s="5"/>
      <c r="AY12" s="5"/>
      <c r="AZ12" s="5"/>
      <c r="BA12" s="5"/>
      <c r="BB12" s="5"/>
    </row>
    <row r="13" spans="1:54" x14ac:dyDescent="0.3">
      <c r="A13" s="5">
        <v>16920</v>
      </c>
      <c r="B13" s="5"/>
      <c r="C13" s="5">
        <v>-3.2472112301516236</v>
      </c>
      <c r="D13" s="5">
        <v>-1.5928424740410627</v>
      </c>
      <c r="E13" s="5">
        <v>-0.11597751884344958</v>
      </c>
      <c r="F13" s="5">
        <v>-0.96205019059262753</v>
      </c>
      <c r="G13" s="5">
        <v>-0.12717049729230923</v>
      </c>
      <c r="H13" s="5">
        <v>-0.79866820526835924</v>
      </c>
      <c r="I13" s="5">
        <v>-0.12691988121102263</v>
      </c>
      <c r="J13" s="5">
        <v>-0.97106409471995592</v>
      </c>
      <c r="K13" s="5">
        <v>-0.18443466222186056</v>
      </c>
      <c r="L13" s="5">
        <v>-0.49808806513323017</v>
      </c>
      <c r="M13" s="5">
        <v>-7.3167014778340894E-2</v>
      </c>
      <c r="N13" s="5">
        <v>-0.6347833657698948</v>
      </c>
      <c r="O13" s="5">
        <v>-5.2045446991516565E-2</v>
      </c>
      <c r="P13" s="5">
        <v>-0.15488509662754676</v>
      </c>
      <c r="Q13" s="5">
        <v>-4.7443102237552645E-2</v>
      </c>
      <c r="R13" s="5">
        <v>-0.15772574985111698</v>
      </c>
      <c r="S13" s="5">
        <v>1.9435191214041556E-2</v>
      </c>
      <c r="T13" s="5">
        <v>-2.9593815791647771E-2</v>
      </c>
      <c r="U13" s="5">
        <v>-3.9459536918836437E-4</v>
      </c>
      <c r="V13" s="5">
        <v>-4.2284092394813417E-3</v>
      </c>
      <c r="W13" s="5">
        <v>-4.7875275388715663E-4</v>
      </c>
      <c r="X13" s="5">
        <v>5.846158645124431E-3</v>
      </c>
      <c r="Y13" s="5">
        <v>9.9464296557086915E-4</v>
      </c>
      <c r="Z13" s="5">
        <v>6.2830161636180191E-3</v>
      </c>
      <c r="AA13" s="5">
        <v>1.4445367240346763E-4</v>
      </c>
      <c r="AB13" s="5">
        <v>3.2843005956389123E-3</v>
      </c>
      <c r="AC13" s="5">
        <v>3.5755496781913657E-4</v>
      </c>
      <c r="AD13" s="5">
        <v>2.1461304211191254E-4</v>
      </c>
      <c r="AE13" s="5">
        <v>4.2635404728671349E-4</v>
      </c>
      <c r="AF13" s="5">
        <v>4.5648760092948857E-4</v>
      </c>
      <c r="AG13" s="5">
        <v>4.2478562192672124E-5</v>
      </c>
      <c r="AH13" s="5">
        <v>1.2051670392560714E-5</v>
      </c>
      <c r="AI13" s="5">
        <v>1.8693034514026134E-5</v>
      </c>
      <c r="AJ13" s="5">
        <v>1.0850848122878561E-5</v>
      </c>
      <c r="AK13" s="5">
        <v>2.5587580279004179E-6</v>
      </c>
      <c r="AL13" s="5">
        <v>6.2241858360087561E-6</v>
      </c>
      <c r="AM13" s="5">
        <v>4.4763555301041328E-7</v>
      </c>
      <c r="AN13" s="5">
        <v>1.6410077758244457E-6</v>
      </c>
      <c r="AO13" s="5">
        <v>5.0460999723664657E-8</v>
      </c>
      <c r="AP13" s="5">
        <v>5.6611453312986768E-7</v>
      </c>
      <c r="AQ13" s="5">
        <v>1.1135221311449003E-8</v>
      </c>
      <c r="AR13" s="5">
        <v>1.3210309233755435E-7</v>
      </c>
      <c r="AS13" s="5"/>
      <c r="AT13" s="5"/>
      <c r="AU13" s="5"/>
      <c r="AV13" s="5"/>
      <c r="AW13" s="5"/>
      <c r="AX13" s="5"/>
      <c r="AY13" s="5"/>
      <c r="AZ13" s="5"/>
      <c r="BA13" s="5"/>
      <c r="BB13" s="5"/>
    </row>
    <row r="14" spans="1:54" x14ac:dyDescent="0.3">
      <c r="A14" s="5">
        <v>16910</v>
      </c>
      <c r="B14" s="5"/>
      <c r="C14" s="5">
        <v>-3.2969709116057007</v>
      </c>
      <c r="D14" s="5">
        <v>-1.5873991206147569</v>
      </c>
      <c r="E14" s="5">
        <v>-0.1160484573297464</v>
      </c>
      <c r="F14" s="5">
        <v>-0.96654196601765696</v>
      </c>
      <c r="G14" s="5">
        <v>-0.12828385116631569</v>
      </c>
      <c r="H14" s="5">
        <v>-0.80894666304413432</v>
      </c>
      <c r="I14" s="5">
        <v>-0.1290792077164217</v>
      </c>
      <c r="J14" s="5">
        <v>-0.99163757165335231</v>
      </c>
      <c r="K14" s="5">
        <v>-0.18911736014303698</v>
      </c>
      <c r="L14" s="5">
        <v>-0.51284264107020294</v>
      </c>
      <c r="M14" s="5">
        <v>-7.564633051846123E-2</v>
      </c>
      <c r="N14" s="5">
        <v>-0.65901914994086652</v>
      </c>
      <c r="O14" s="5">
        <v>-5.4257611243650958E-2</v>
      </c>
      <c r="P14" s="5">
        <v>-0.16214310430179776</v>
      </c>
      <c r="Q14" s="5">
        <v>-4.9874480727783166E-2</v>
      </c>
      <c r="R14" s="5">
        <v>-0.1665060151753828</v>
      </c>
      <c r="S14" s="5">
        <v>2.0603630882008696E-2</v>
      </c>
      <c r="T14" s="5">
        <v>-3.150570176818409E-2</v>
      </c>
      <c r="U14" s="5">
        <v>-4.2187043537515528E-4</v>
      </c>
      <c r="V14" s="5">
        <v>-4.53992561885363E-3</v>
      </c>
      <c r="W14" s="5">
        <v>-5.1621826232200432E-4</v>
      </c>
      <c r="X14" s="5">
        <v>6.3306572996379446E-3</v>
      </c>
      <c r="Y14" s="5">
        <v>1.0817013238019963E-3</v>
      </c>
      <c r="Z14" s="5">
        <v>6.8624012264594412E-3</v>
      </c>
      <c r="AA14" s="5">
        <v>1.584565454126872E-4</v>
      </c>
      <c r="AB14" s="5">
        <v>3.6182959147761278E-3</v>
      </c>
      <c r="AC14" s="5">
        <v>3.9563029813752617E-4</v>
      </c>
      <c r="AD14" s="5">
        <v>2.3850329152638906E-4</v>
      </c>
      <c r="AE14" s="5">
        <v>4.7588961703084472E-4</v>
      </c>
      <c r="AF14" s="5">
        <v>5.1176251331035995E-4</v>
      </c>
      <c r="AG14" s="5">
        <v>4.7832056100764231E-5</v>
      </c>
      <c r="AH14" s="5">
        <v>1.3630519047037355E-5</v>
      </c>
      <c r="AI14" s="5">
        <v>2.1235723106634293E-5</v>
      </c>
      <c r="AJ14" s="5">
        <v>1.2381670968962037E-5</v>
      </c>
      <c r="AK14" s="5">
        <v>2.9327793607201425E-6</v>
      </c>
      <c r="AL14" s="5">
        <v>7.165947712017441E-6</v>
      </c>
      <c r="AM14" s="5">
        <v>5.176818284596802E-7</v>
      </c>
      <c r="AN14" s="5">
        <v>1.9063500325304451E-6</v>
      </c>
      <c r="AO14" s="5">
        <v>5.8885443981428164E-8</v>
      </c>
      <c r="AP14" s="5">
        <v>6.6362537452388376E-7</v>
      </c>
      <c r="AQ14" s="5">
        <v>1.3112654879920206E-8</v>
      </c>
      <c r="AR14" s="5">
        <v>1.5627317162071988E-7</v>
      </c>
      <c r="AS14" s="5"/>
      <c r="AT14" s="5"/>
      <c r="AU14" s="5"/>
      <c r="AV14" s="5"/>
      <c r="AW14" s="5"/>
      <c r="AX14" s="5"/>
      <c r="AY14" s="5"/>
      <c r="AZ14" s="5"/>
      <c r="BA14" s="5"/>
      <c r="BB14" s="5"/>
    </row>
    <row r="15" spans="1:54" x14ac:dyDescent="0.3">
      <c r="A15" s="5">
        <v>16900</v>
      </c>
      <c r="B15" s="5"/>
      <c r="C15" s="5">
        <v>-3.3456439899048114</v>
      </c>
      <c r="D15" s="5">
        <v>-1.5806894632619335</v>
      </c>
      <c r="E15" s="5">
        <v>-0.11602540197881339</v>
      </c>
      <c r="F15" s="5">
        <v>-0.97027064485400627</v>
      </c>
      <c r="G15" s="5">
        <v>-0.12930277431686227</v>
      </c>
      <c r="H15" s="5">
        <v>-0.81869975433828723</v>
      </c>
      <c r="I15" s="5">
        <v>-0.13117022214626134</v>
      </c>
      <c r="J15" s="5">
        <v>-1.0118390378848534</v>
      </c>
      <c r="K15" s="5">
        <v>-0.19376471121764388</v>
      </c>
      <c r="L15" s="5">
        <v>-0.52761558443705481</v>
      </c>
      <c r="M15" s="5">
        <v>-7.8147835157010626E-2</v>
      </c>
      <c r="N15" s="5">
        <v>-0.68364108102016319</v>
      </c>
      <c r="O15" s="5">
        <v>-5.6519366439889085E-2</v>
      </c>
      <c r="P15" s="5">
        <v>-0.16960829795985624</v>
      </c>
      <c r="Q15" s="5">
        <v>-5.2389533261749187E-2</v>
      </c>
      <c r="R15" s="5">
        <v>-0.17563827628184217</v>
      </c>
      <c r="S15" s="5">
        <v>2.1825374133996288E-2</v>
      </c>
      <c r="T15" s="5">
        <v>-3.3515170028071861E-2</v>
      </c>
      <c r="U15" s="5">
        <v>-4.5068319416860845E-4</v>
      </c>
      <c r="V15" s="5">
        <v>-4.8706477119372501E-3</v>
      </c>
      <c r="W15" s="5">
        <v>-5.5618951224101622E-4</v>
      </c>
      <c r="X15" s="5">
        <v>6.8500771281127058E-3</v>
      </c>
      <c r="Y15" s="5">
        <v>1.175484908059713E-3</v>
      </c>
      <c r="Z15" s="5">
        <v>7.4895321889567714E-3</v>
      </c>
      <c r="AA15" s="5">
        <v>1.7368549213517737E-4</v>
      </c>
      <c r="AB15" s="5">
        <v>3.9832552793800588E-3</v>
      </c>
      <c r="AC15" s="5">
        <v>4.374317089387429E-4</v>
      </c>
      <c r="AD15" s="5">
        <v>2.6485474227359726E-4</v>
      </c>
      <c r="AE15" s="5">
        <v>5.3078458485007795E-4</v>
      </c>
      <c r="AF15" s="5">
        <v>5.7330445167985233E-4</v>
      </c>
      <c r="AG15" s="5">
        <v>5.3820382450078134E-5</v>
      </c>
      <c r="AH15" s="5">
        <v>1.5404839018451429E-5</v>
      </c>
      <c r="AI15" s="5">
        <v>2.4106549877940567E-5</v>
      </c>
      <c r="AJ15" s="5">
        <v>1.4118115559380932E-5</v>
      </c>
      <c r="AK15" s="5">
        <v>3.3590201429470463E-6</v>
      </c>
      <c r="AL15" s="5">
        <v>8.2442074379117941E-6</v>
      </c>
      <c r="AM15" s="5">
        <v>5.982553797922841E-7</v>
      </c>
      <c r="AN15" s="5">
        <v>2.2129986697885292E-6</v>
      </c>
      <c r="AO15" s="5">
        <v>6.866694346136898E-8</v>
      </c>
      <c r="AP15" s="5">
        <v>7.7737484827328458E-7</v>
      </c>
      <c r="AQ15" s="5">
        <v>1.5430229949994454E-8</v>
      </c>
      <c r="AR15" s="5">
        <v>1.8473408310528911E-7</v>
      </c>
      <c r="AS15" s="5"/>
      <c r="AT15" s="5"/>
      <c r="AU15" s="5"/>
      <c r="AV15" s="5"/>
      <c r="AW15" s="5"/>
      <c r="AX15" s="5"/>
      <c r="AY15" s="5"/>
      <c r="AZ15" s="5"/>
      <c r="BA15" s="5"/>
      <c r="BB15" s="5"/>
    </row>
    <row r="16" spans="1:54" x14ac:dyDescent="0.3">
      <c r="A16" s="5">
        <v>16890</v>
      </c>
      <c r="B16" s="5"/>
      <c r="C16" s="5">
        <v>-3.3931614110884163</v>
      </c>
      <c r="D16" s="5">
        <v>-1.5727274632843899</v>
      </c>
      <c r="E16" s="5">
        <v>-0.1159082420179951</v>
      </c>
      <c r="F16" s="5">
        <v>-0.97322585262788319</v>
      </c>
      <c r="G16" s="5">
        <v>-0.1302246829954288</v>
      </c>
      <c r="H16" s="5">
        <v>-0.82790421008157034</v>
      </c>
      <c r="I16" s="5">
        <v>-0.13318825409075721</v>
      </c>
      <c r="J16" s="5">
        <v>-1.0316268832872049</v>
      </c>
      <c r="K16" s="5">
        <v>-0.19836808119732574</v>
      </c>
      <c r="L16" s="5">
        <v>-0.54238288921151456</v>
      </c>
      <c r="M16" s="5">
        <v>-8.066812796576496E-2</v>
      </c>
      <c r="N16" s="5">
        <v>-0.7086230532568486</v>
      </c>
      <c r="O16" s="5">
        <v>-5.8829069151861625E-2</v>
      </c>
      <c r="P16" s="5">
        <v>-0.17727800560208098</v>
      </c>
      <c r="Q16" s="5">
        <v>-5.4988376326987276E-2</v>
      </c>
      <c r="R16" s="5">
        <v>-0.18512697672152989</v>
      </c>
      <c r="S16" s="5">
        <v>2.31015978582986E-2</v>
      </c>
      <c r="T16" s="5">
        <v>-3.5625188260975285E-2</v>
      </c>
      <c r="U16" s="5">
        <v>-4.8109206854772302E-4</v>
      </c>
      <c r="V16" s="5">
        <v>-5.2214407374232821E-3</v>
      </c>
      <c r="W16" s="5">
        <v>-5.9879611681401058E-4</v>
      </c>
      <c r="X16" s="5">
        <v>7.4064478118149434E-3</v>
      </c>
      <c r="Y16" s="5">
        <v>1.276426185990772E-3</v>
      </c>
      <c r="Z16" s="5">
        <v>8.1677668848013103E-3</v>
      </c>
      <c r="AA16" s="5">
        <v>1.9023396971704385E-4</v>
      </c>
      <c r="AB16" s="5">
        <v>4.3817185598789572E-3</v>
      </c>
      <c r="AC16" s="5">
        <v>4.8328617999173997E-4</v>
      </c>
      <c r="AD16" s="5">
        <v>2.9389733433605287E-4</v>
      </c>
      <c r="AE16" s="5">
        <v>5.9156982668565105E-4</v>
      </c>
      <c r="AF16" s="5">
        <v>6.4176928191518449E-4</v>
      </c>
      <c r="AG16" s="5">
        <v>6.051351897384874E-5</v>
      </c>
      <c r="AH16" s="5">
        <v>1.7397264591354811E-5</v>
      </c>
      <c r="AI16" s="5">
        <v>2.7345334230135684E-5</v>
      </c>
      <c r="AJ16" s="5">
        <v>1.6086276164511772E-5</v>
      </c>
      <c r="AK16" s="5">
        <v>3.8443974917036797E-6</v>
      </c>
      <c r="AL16" s="5">
        <v>9.4778055951250705E-6</v>
      </c>
      <c r="AM16" s="5">
        <v>6.908679845245433E-7</v>
      </c>
      <c r="AN16" s="5">
        <v>2.5671165084222554E-6</v>
      </c>
      <c r="AO16" s="5">
        <v>8.0015580348675837E-8</v>
      </c>
      <c r="AP16" s="5">
        <v>9.0996823467498397E-7</v>
      </c>
      <c r="AQ16" s="5">
        <v>1.8144440445310722E-8</v>
      </c>
      <c r="AR16" s="5">
        <v>2.1822284771950309E-7</v>
      </c>
      <c r="AS16" s="5"/>
      <c r="AT16" s="5"/>
      <c r="AU16" s="5"/>
      <c r="AV16" s="5"/>
      <c r="AW16" s="5"/>
      <c r="AX16" s="5"/>
      <c r="AY16" s="5"/>
      <c r="AZ16" s="5"/>
      <c r="BA16" s="5"/>
      <c r="BB16" s="5"/>
    </row>
    <row r="17" spans="1:54" x14ac:dyDescent="0.3">
      <c r="A17" s="5">
        <v>16880</v>
      </c>
      <c r="B17" s="5"/>
      <c r="C17" s="5">
        <v>-3.4394547185483457</v>
      </c>
      <c r="D17" s="5">
        <v>-1.5635300936991201</v>
      </c>
      <c r="E17" s="5">
        <v>-0.1156970956304065</v>
      </c>
      <c r="F17" s="5">
        <v>-0.97539904164997426</v>
      </c>
      <c r="G17" s="5">
        <v>-0.13104720498036923</v>
      </c>
      <c r="H17" s="5">
        <v>-0.83653777773656623</v>
      </c>
      <c r="I17" s="5">
        <v>-0.13512872701097456</v>
      </c>
      <c r="J17" s="5">
        <v>-1.0509595792513493</v>
      </c>
      <c r="K17" s="5">
        <v>-0.20291871303989878</v>
      </c>
      <c r="L17" s="5">
        <v>-0.55711981601052263</v>
      </c>
      <c r="M17" s="5">
        <v>-8.320364073003586E-2</v>
      </c>
      <c r="N17" s="5">
        <v>-0.73393701888645657</v>
      </c>
      <c r="O17" s="5">
        <v>-6.1184882567150864E-2</v>
      </c>
      <c r="P17" s="5">
        <v>-0.18514890790569122</v>
      </c>
      <c r="Q17" s="5">
        <v>-5.7670919578760436E-2</v>
      </c>
      <c r="R17" s="5">
        <v>-0.19497590507246657</v>
      </c>
      <c r="S17" s="5">
        <v>2.4433412064860324E-2</v>
      </c>
      <c r="T17" s="5">
        <v>-3.7838662210025686E-2</v>
      </c>
      <c r="U17" s="5">
        <v>-5.1315549656127588E-4</v>
      </c>
      <c r="V17" s="5">
        <v>-5.5931830923631872E-3</v>
      </c>
      <c r="W17" s="5">
        <v>-6.4417119502053826E-4</v>
      </c>
      <c r="X17" s="5">
        <v>8.0018741885195099E-3</v>
      </c>
      <c r="Y17" s="5">
        <v>1.3849774521450529E-3</v>
      </c>
      <c r="Z17" s="5">
        <v>8.900644070514524E-3</v>
      </c>
      <c r="AA17" s="5">
        <v>2.08201170360079E-4</v>
      </c>
      <c r="AB17" s="5">
        <v>4.8163994827316037E-3</v>
      </c>
      <c r="AC17" s="5">
        <v>5.3354529241798909E-4</v>
      </c>
      <c r="AD17" s="5">
        <v>3.2587981669980105E-4</v>
      </c>
      <c r="AE17" s="5">
        <v>6.5882303502900964E-4</v>
      </c>
      <c r="AF17" s="5">
        <v>7.1787481010381917E-4</v>
      </c>
      <c r="AG17" s="5">
        <v>6.7988482353802381E-5</v>
      </c>
      <c r="AH17" s="5">
        <v>1.9632844103708454E-5</v>
      </c>
      <c r="AI17" s="5">
        <v>3.0996381530344914E-5</v>
      </c>
      <c r="AJ17" s="5">
        <v>1.8315342158703416E-5</v>
      </c>
      <c r="AK17" s="5">
        <v>4.396689918088242E-6</v>
      </c>
      <c r="AL17" s="5">
        <v>1.0888040009896685E-5</v>
      </c>
      <c r="AM17" s="5">
        <v>7.9723747159686245E-7</v>
      </c>
      <c r="AN17" s="5">
        <v>2.9757424841444819E-6</v>
      </c>
      <c r="AO17" s="5">
        <v>9.3172533356842616E-8</v>
      </c>
      <c r="AP17" s="5">
        <v>1.0644117172674595E-6</v>
      </c>
      <c r="AQ17" s="5">
        <v>2.1320805009631599E-8</v>
      </c>
      <c r="AR17" s="5">
        <v>2.5759855321599554E-7</v>
      </c>
      <c r="AS17" s="5"/>
      <c r="AT17" s="5"/>
      <c r="AU17" s="5"/>
      <c r="AV17" s="5"/>
      <c r="AW17" s="5"/>
      <c r="AX17" s="5"/>
      <c r="AY17" s="5"/>
      <c r="AZ17" s="5"/>
      <c r="BA17" s="5"/>
      <c r="BB17" s="5"/>
    </row>
    <row r="18" spans="1:54" x14ac:dyDescent="0.3">
      <c r="A18" s="5">
        <v>16870</v>
      </c>
      <c r="B18" s="5"/>
      <c r="C18" s="5">
        <v>-3.4844561643859189</v>
      </c>
      <c r="D18" s="5">
        <v>-1.5531172797607915</v>
      </c>
      <c r="E18" s="5">
        <v>-0.11539231015291371</v>
      </c>
      <c r="F18" s="5">
        <v>-0.97678353096728776</v>
      </c>
      <c r="G18" s="5">
        <v>-0.13176818960533271</v>
      </c>
      <c r="H18" s="5">
        <v>-0.84457930945781978</v>
      </c>
      <c r="I18" s="5">
        <v>-0.13698717510449554</v>
      </c>
      <c r="J18" s="5">
        <v>-1.0697958179272504</v>
      </c>
      <c r="K18" s="5">
        <v>-0.20740775261171263</v>
      </c>
      <c r="L18" s="5">
        <v>-0.5718009512948814</v>
      </c>
      <c r="M18" s="5">
        <v>-8.5750643661742579E-2</v>
      </c>
      <c r="N18" s="5">
        <v>-0.75955300411824267</v>
      </c>
      <c r="O18" s="5">
        <v>-6.3584774056684557E-2</v>
      </c>
      <c r="P18" s="5">
        <v>-0.19321701776796774</v>
      </c>
      <c r="Q18" s="5">
        <v>-6.0436855115717947E-2</v>
      </c>
      <c r="R18" s="5">
        <v>-0.20518814420866122</v>
      </c>
      <c r="S18" s="5">
        <v>2.5821851931063823E-2</v>
      </c>
      <c r="T18" s="5">
        <v>-4.0158421574333934E-2</v>
      </c>
      <c r="U18" s="5">
        <v>-5.4693173127808145E-4</v>
      </c>
      <c r="V18" s="5">
        <v>-5.9867643171040708E-3</v>
      </c>
      <c r="W18" s="5">
        <v>-6.9245119205071557E-4</v>
      </c>
      <c r="X18" s="5">
        <v>8.6385353200013511E-3</v>
      </c>
      <c r="Y18" s="5">
        <v>1.501611027004764E-3</v>
      </c>
      <c r="Z18" s="5">
        <v>9.6918881016067656E-3</v>
      </c>
      <c r="AA18" s="5">
        <v>2.276922409299359E-4</v>
      </c>
      <c r="AB18" s="5">
        <v>5.2901941135394337E-3</v>
      </c>
      <c r="AC18" s="5">
        <v>5.8858665722151093E-4</v>
      </c>
      <c r="AD18" s="5">
        <v>3.610709984261741E-4</v>
      </c>
      <c r="AE18" s="5">
        <v>7.331722011724199E-4</v>
      </c>
      <c r="AF18" s="5">
        <v>8.0240585073276371E-4</v>
      </c>
      <c r="AG18" s="5">
        <v>7.6329954341352953E-5</v>
      </c>
      <c r="AH18" s="5">
        <v>2.213927130330423E-5</v>
      </c>
      <c r="AI18" s="5">
        <v>3.5108943091718323E-5</v>
      </c>
      <c r="AJ18" s="5">
        <v>2.0837935675828932E-5</v>
      </c>
      <c r="AK18" s="5">
        <v>5.0246368488000751E-6</v>
      </c>
      <c r="AL18" s="5">
        <v>1.2498965263485566E-5</v>
      </c>
      <c r="AM18" s="5">
        <v>9.1931413143386959E-7</v>
      </c>
      <c r="AN18" s="5">
        <v>3.4469093990800199E-6</v>
      </c>
      <c r="AO18" s="5">
        <v>1.0841444961192999E-7</v>
      </c>
      <c r="AP18" s="5">
        <v>1.2441712151322379E-6</v>
      </c>
      <c r="AQ18" s="5">
        <v>2.5035246767337812E-8</v>
      </c>
      <c r="AR18" s="5">
        <v>3.0386176409334432E-7</v>
      </c>
      <c r="AS18" s="5"/>
      <c r="AT18" s="5"/>
      <c r="AU18" s="5"/>
      <c r="AV18" s="5"/>
      <c r="AW18" s="5"/>
      <c r="AX18" s="5"/>
      <c r="AY18" s="5"/>
      <c r="AZ18" s="5"/>
      <c r="BA18" s="5"/>
      <c r="BB18" s="5"/>
    </row>
    <row r="19" spans="1:54" x14ac:dyDescent="0.3">
      <c r="A19" s="5">
        <v>16860</v>
      </c>
      <c r="B19" s="5"/>
      <c r="C19" s="5">
        <v>-3.5280988186410416</v>
      </c>
      <c r="D19" s="5">
        <v>-1.5415118275859725</v>
      </c>
      <c r="E19" s="5">
        <v>-0.11499446134321496</v>
      </c>
      <c r="F19" s="5">
        <v>-0.97737453898372806</v>
      </c>
      <c r="G19" s="5">
        <v>-0.13238571699303595</v>
      </c>
      <c r="H19" s="5">
        <v>-0.85200884706524405</v>
      </c>
      <c r="I19" s="5">
        <v>-0.13875926004324809</v>
      </c>
      <c r="J19" s="5">
        <v>-1.0880946538481304</v>
      </c>
      <c r="K19" s="5">
        <v>-0.21182627551015165</v>
      </c>
      <c r="L19" s="5">
        <v>-0.58640027128615679</v>
      </c>
      <c r="M19" s="5">
        <v>-8.8305252203548582E-2</v>
      </c>
      <c r="N19" s="5">
        <v>-0.7854391338571618</v>
      </c>
      <c r="O19" s="5">
        <v>-6.60265134572698E-2</v>
      </c>
      <c r="P19" s="5">
        <v>-0.20147766166076861</v>
      </c>
      <c r="Q19" s="5">
        <v>-6.328564710103135E-2</v>
      </c>
      <c r="R19" s="5">
        <v>-0.21576602061702083</v>
      </c>
      <c r="S19" s="5">
        <v>2.726786966813835E-2</v>
      </c>
      <c r="T19" s="5">
        <v>-4.2587205289476453E-2</v>
      </c>
      <c r="U19" s="5">
        <v>-5.8247862717087447E-4</v>
      </c>
      <c r="V19" s="5">
        <v>-6.4030828566648866E-3</v>
      </c>
      <c r="W19" s="5">
        <v>-7.4377567073832113E-4</v>
      </c>
      <c r="X19" s="5">
        <v>9.3186831565832216E-3</v>
      </c>
      <c r="Y19" s="5">
        <v>1.6268193864752982E-3</v>
      </c>
      <c r="Z19" s="5">
        <v>1.0545413238841627E-2</v>
      </c>
      <c r="AA19" s="5">
        <v>2.4881849824823308E-4</v>
      </c>
      <c r="AB19" s="5">
        <v>5.806189420835539E-3</v>
      </c>
      <c r="AC19" s="5">
        <v>6.4881538450535005E-4</v>
      </c>
      <c r="AD19" s="5">
        <v>3.9976105322137533E-4</v>
      </c>
      <c r="AE19" s="5">
        <v>8.1529928717799603E-4</v>
      </c>
      <c r="AF19" s="5">
        <v>8.9621962250793536E-4</v>
      </c>
      <c r="AG19" s="5">
        <v>8.5630954078659642E-5</v>
      </c>
      <c r="AH19" s="5">
        <v>2.4947135727602423E-5</v>
      </c>
      <c r="AI19" s="5">
        <v>3.973771762515427E-5</v>
      </c>
      <c r="AJ19" s="5">
        <v>2.3690482258427449E-5</v>
      </c>
      <c r="AK19" s="5">
        <v>5.7380485961494323E-6</v>
      </c>
      <c r="AL19" s="5">
        <v>1.4337725759390203E-5</v>
      </c>
      <c r="AM19" s="5">
        <v>1.0593102667588392E-6</v>
      </c>
      <c r="AN19" s="5">
        <v>3.9897764713426919E-6</v>
      </c>
      <c r="AO19" s="5">
        <v>1.2605839500541106E-7</v>
      </c>
      <c r="AP19" s="5">
        <v>1.4532393856111872E-6</v>
      </c>
      <c r="AQ19" s="5">
        <v>2.9375673662624309E-8</v>
      </c>
      <c r="AR19" s="5">
        <v>3.5817687828520515E-7</v>
      </c>
      <c r="AS19" s="5"/>
      <c r="AT19" s="5"/>
      <c r="AU19" s="5"/>
      <c r="AV19" s="5"/>
      <c r="AW19" s="5"/>
      <c r="AX19" s="5"/>
      <c r="AY19" s="5"/>
      <c r="AZ19" s="5"/>
      <c r="BA19" s="5"/>
      <c r="BB19" s="5"/>
    </row>
    <row r="20" spans="1:54" x14ac:dyDescent="0.3">
      <c r="A20" s="5">
        <v>16850</v>
      </c>
      <c r="B20" s="5"/>
      <c r="C20" s="5">
        <v>-3.5703166761488427</v>
      </c>
      <c r="D20" s="5">
        <v>-1.5287393412327082</v>
      </c>
      <c r="E20" s="5">
        <v>-0.11450435171633307</v>
      </c>
      <c r="F20" s="5">
        <v>-0.97716920853400691</v>
      </c>
      <c r="G20" s="5">
        <v>-0.1328981064397039</v>
      </c>
      <c r="H20" s="5">
        <v>-0.85880770336118828</v>
      </c>
      <c r="I20" s="5">
        <v>-0.1404407874980764</v>
      </c>
      <c r="J20" s="5">
        <v>-1.1058156472923097</v>
      </c>
      <c r="K20" s="5">
        <v>-0.21616531490431559</v>
      </c>
      <c r="L20" s="5">
        <v>-0.600891210429923</v>
      </c>
      <c r="M20" s="5">
        <v>-9.0863434722788475E-2</v>
      </c>
      <c r="N20" s="5">
        <v>-0.81156166539595787</v>
      </c>
      <c r="O20" s="5">
        <v>-6.8507672110558165E-2</v>
      </c>
      <c r="P20" s="5">
        <v>-0.20992546298161074</v>
      </c>
      <c r="Q20" s="5">
        <v>-6.6216521800686698E-2</v>
      </c>
      <c r="R20" s="5">
        <v>-0.22671105402415753</v>
      </c>
      <c r="S20" s="5">
        <v>2.8772326238575046E-2</v>
      </c>
      <c r="T20" s="5">
        <v>-4.5127646219625575E-2</v>
      </c>
      <c r="U20" s="5">
        <v>-6.1985341305713913E-4</v>
      </c>
      <c r="V20" s="5">
        <v>-6.8430436145203218E-3</v>
      </c>
      <c r="W20" s="5">
        <v>-7.9828707275120259E-4</v>
      </c>
      <c r="X20" s="5">
        <v>1.0044640771001812E-2</v>
      </c>
      <c r="Y20" s="5">
        <v>1.7611152148425788E-3</v>
      </c>
      <c r="Z20" s="5">
        <v>1.1465327526579253E-2</v>
      </c>
      <c r="AA20" s="5">
        <v>2.7169763849760553E-4</v>
      </c>
      <c r="AB20" s="5">
        <v>6.3676718835796774E-3</v>
      </c>
      <c r="AC20" s="5">
        <v>7.1466559001799243E-4</v>
      </c>
      <c r="AD20" s="5">
        <v>4.4226287666532352E-4</v>
      </c>
      <c r="AE20" s="5">
        <v>9.0594409054825574E-4</v>
      </c>
      <c r="AF20" s="5">
        <v>1.0002514835338453E-3</v>
      </c>
      <c r="AG20" s="5">
        <v>9.5993558966199756E-5</v>
      </c>
      <c r="AH20" s="5">
        <v>2.8090193306333577E-5</v>
      </c>
      <c r="AI20" s="5">
        <v>4.4943397215592571E-5</v>
      </c>
      <c r="AJ20" s="5">
        <v>2.6913617244122321E-5</v>
      </c>
      <c r="AK20" s="5">
        <v>6.5479277369950903E-6</v>
      </c>
      <c r="AL20" s="5">
        <v>1.6434925709038296E-5</v>
      </c>
      <c r="AM20" s="5">
        <v>1.2197332234141894E-6</v>
      </c>
      <c r="AN20" s="5">
        <v>4.614778392728615E-6</v>
      </c>
      <c r="AO20" s="5">
        <v>1.4646745409393038E-7</v>
      </c>
      <c r="AP20" s="5">
        <v>1.6962118596428416E-6</v>
      </c>
      <c r="AQ20" s="5">
        <v>3.4443786856067366E-8</v>
      </c>
      <c r="AR20" s="5">
        <v>4.218978545850845E-7</v>
      </c>
      <c r="AS20" s="5"/>
      <c r="AT20" s="5"/>
      <c r="AU20" s="5"/>
      <c r="AV20" s="5"/>
      <c r="AW20" s="5"/>
      <c r="AX20" s="5"/>
      <c r="AY20" s="5"/>
      <c r="AZ20" s="5"/>
      <c r="BA20" s="5"/>
      <c r="BB20" s="5"/>
    </row>
    <row r="21" spans="1:54" x14ac:dyDescent="0.3">
      <c r="A21" s="5">
        <v>16840</v>
      </c>
      <c r="B21" s="5"/>
      <c r="C21" s="5">
        <v>-3.6110447607977938</v>
      </c>
      <c r="D21" s="5">
        <v>-1.5148281286546439</v>
      </c>
      <c r="E21" s="5">
        <v>-0.1139230079561359</v>
      </c>
      <c r="F21" s="5">
        <v>-0.97616662423691292</v>
      </c>
      <c r="G21" s="5">
        <v>-0.13330392389971096</v>
      </c>
      <c r="H21" s="5">
        <v>-0.86495853933494371</v>
      </c>
      <c r="I21" s="5">
        <v>-0.14202772336411659</v>
      </c>
      <c r="J21" s="5">
        <v>-1.1229190087104111</v>
      </c>
      <c r="K21" s="5">
        <v>-0.22041589028309266</v>
      </c>
      <c r="L21" s="5">
        <v>-0.61524673420720966</v>
      </c>
      <c r="M21" s="5">
        <v>-9.3421021088671147E-2</v>
      </c>
      <c r="N21" s="5">
        <v>-0.83788503127038627</v>
      </c>
      <c r="O21" s="5">
        <v>-7.1025622697169971E-2</v>
      </c>
      <c r="P21" s="5">
        <v>-0.21855432758390597</v>
      </c>
      <c r="Q21" s="5">
        <v>-6.9228458112045838E-2</v>
      </c>
      <c r="R21" s="5">
        <v>-0.23802390760877992</v>
      </c>
      <c r="S21" s="5">
        <v>3.0335982957780634E-2</v>
      </c>
      <c r="T21" s="5">
        <v>-4.7782255300803739E-2</v>
      </c>
      <c r="U21" s="5">
        <v>-6.591124518101068E-4</v>
      </c>
      <c r="V21" s="5">
        <v>-7.3075552956957295E-3</v>
      </c>
      <c r="W21" s="5">
        <v>-8.5613044834378211E-4</v>
      </c>
      <c r="X21" s="5">
        <v>1.0818800134092756E-2</v>
      </c>
      <c r="Y21" s="5">
        <v>1.9050313740315531E-3</v>
      </c>
      <c r="Z21" s="5">
        <v>1.2455936182246049E-2</v>
      </c>
      <c r="AA21" s="5">
        <v>2.9645393904650615E-4</v>
      </c>
      <c r="AB21" s="5">
        <v>6.9781361012126271E-3</v>
      </c>
      <c r="AC21" s="5">
        <v>7.8660193507089913E-4</v>
      </c>
      <c r="AD21" s="5">
        <v>4.8891349483652256E-4</v>
      </c>
      <c r="AE21" s="5">
        <v>1.0059083037330927E-3</v>
      </c>
      <c r="AF21" s="5">
        <v>1.1155210169167163E-3</v>
      </c>
      <c r="AG21" s="5">
        <v>1.0752967642229248E-4</v>
      </c>
      <c r="AH21" s="5">
        <v>3.1605658420011343E-5</v>
      </c>
      <c r="AI21" s="5">
        <v>5.0793261021482809E-5</v>
      </c>
      <c r="AJ21" s="5">
        <v>3.0552630803152031E-5</v>
      </c>
      <c r="AK21" s="5">
        <v>7.4666029323900331E-6</v>
      </c>
      <c r="AL21" s="5">
        <v>1.882503968243885E-5</v>
      </c>
      <c r="AM21" s="5">
        <v>1.4034222724649852E-6</v>
      </c>
      <c r="AN21" s="5">
        <v>5.3337927812582227E-6</v>
      </c>
      <c r="AO21" s="5">
        <v>1.7005705856388089E-7</v>
      </c>
      <c r="AP21" s="5">
        <v>1.9783738990830231E-6</v>
      </c>
      <c r="AQ21" s="5">
        <v>4.0357148158909062E-8</v>
      </c>
      <c r="AR21" s="5">
        <v>4.9659779197900933E-7</v>
      </c>
      <c r="AS21" s="5"/>
      <c r="AT21" s="5"/>
      <c r="AU21" s="5"/>
      <c r="AV21" s="5"/>
      <c r="AW21" s="5"/>
      <c r="AX21" s="5"/>
      <c r="AY21" s="5"/>
      <c r="AZ21" s="5"/>
      <c r="BA21" s="5"/>
      <c r="BB21" s="5"/>
    </row>
    <row r="22" spans="1:54" x14ac:dyDescent="0.3">
      <c r="A22" s="5">
        <v>16830</v>
      </c>
      <c r="B22" s="5"/>
      <c r="C22" s="5">
        <v>-3.6502192269825091</v>
      </c>
      <c r="D22" s="5">
        <v>-1.4998090970116535</v>
      </c>
      <c r="E22" s="5">
        <v>-0.11325167741279363</v>
      </c>
      <c r="F22" s="5">
        <v>-0.9743678219968851</v>
      </c>
      <c r="G22" s="5">
        <v>-0.1336019885245415</v>
      </c>
      <c r="H22" s="5">
        <v>-0.87044543681510533</v>
      </c>
      <c r="I22" s="5">
        <v>-0.14351620960108175</v>
      </c>
      <c r="J22" s="5">
        <v>-1.1393657435238631</v>
      </c>
      <c r="K22" s="5">
        <v>-0.22456903699143926</v>
      </c>
      <c r="L22" s="5">
        <v>-0.62943941606436549</v>
      </c>
      <c r="M22" s="5">
        <v>-9.5973712120800414E-2</v>
      </c>
      <c r="N22" s="5">
        <v>-0.86437189142394877</v>
      </c>
      <c r="O22" s="5">
        <v>-7.3577539901760663E-2</v>
      </c>
      <c r="P22" s="5">
        <v>-0.22735743166527206</v>
      </c>
      <c r="Q22" s="5">
        <v>-7.2320178656834128E-2</v>
      </c>
      <c r="R22" s="5">
        <v>-0.24970433908798956</v>
      </c>
      <c r="S22" s="5">
        <v>3.1959493015976718E-2</v>
      </c>
      <c r="T22" s="5">
        <v>-5.055340518072704E-2</v>
      </c>
      <c r="U22" s="5">
        <v>-7.0031098714850833E-4</v>
      </c>
      <c r="V22" s="5">
        <v>-7.7975275371259759E-3</v>
      </c>
      <c r="W22" s="5">
        <v>-9.1745315357001623E-4</v>
      </c>
      <c r="X22" s="5">
        <v>1.1643619405216297E-2</v>
      </c>
      <c r="Y22" s="5">
        <v>2.0591207818646709E-3</v>
      </c>
      <c r="Z22" s="5">
        <v>1.3521744433160699E-2</v>
      </c>
      <c r="AA22" s="5">
        <v>3.2321845087829564E-4</v>
      </c>
      <c r="AB22" s="5">
        <v>7.6412933607960644E-3</v>
      </c>
      <c r="AC22" s="5">
        <v>8.6512119522700725E-4</v>
      </c>
      <c r="AD22" s="5">
        <v>5.4007552260324995E-4</v>
      </c>
      <c r="AE22" s="5">
        <v>1.1160597696404958E-3</v>
      </c>
      <c r="AF22" s="5">
        <v>1.2431384770235005E-3</v>
      </c>
      <c r="AG22" s="5">
        <v>1.2036186886155999E-4</v>
      </c>
      <c r="AH22" s="5">
        <v>3.5534518676972441E-5</v>
      </c>
      <c r="AI22" s="5">
        <v>5.7361820037657213E-5</v>
      </c>
      <c r="AJ22" s="5">
        <v>3.4657954714511377E-5</v>
      </c>
      <c r="AK22" s="5">
        <v>8.5078762941512454E-6</v>
      </c>
      <c r="AL22" s="5">
        <v>2.1546867672963745E-5</v>
      </c>
      <c r="AM22" s="5">
        <v>1.6135897493131676E-6</v>
      </c>
      <c r="AN22" s="5">
        <v>6.1603281073868752E-6</v>
      </c>
      <c r="AO22" s="5">
        <v>1.9730213199418989E-7</v>
      </c>
      <c r="AP22" s="5">
        <v>2.3057988061660821E-6</v>
      </c>
      <c r="AQ22" s="5">
        <v>4.7251541393706917E-8</v>
      </c>
      <c r="AR22" s="5">
        <v>5.8410290638809261E-7</v>
      </c>
      <c r="AS22" s="5"/>
      <c r="AT22" s="5"/>
      <c r="AU22" s="5"/>
      <c r="AV22" s="5"/>
      <c r="AW22" s="5"/>
      <c r="AX22" s="5"/>
      <c r="AY22" s="5"/>
      <c r="AZ22" s="5"/>
      <c r="BA22" s="5"/>
      <c r="BB22" s="5"/>
    </row>
    <row r="23" spans="1:54" x14ac:dyDescent="0.3">
      <c r="A23" s="5">
        <v>16820</v>
      </c>
      <c r="B23" s="5"/>
      <c r="C23" s="5">
        <v>-3.6877774580641898</v>
      </c>
      <c r="D23" s="5">
        <v>-1.4837156378787129</v>
      </c>
      <c r="E23" s="5">
        <v>-0.11249182370232198</v>
      </c>
      <c r="F23" s="5">
        <v>-0.97177579056693197</v>
      </c>
      <c r="G23" s="5">
        <v>-0.13379137821514156</v>
      </c>
      <c r="H23" s="5">
        <v>-0.87525396614998618</v>
      </c>
      <c r="I23" s="5">
        <v>-0.14490257960316985</v>
      </c>
      <c r="J23" s="5">
        <v>-1.1551177965821564</v>
      </c>
      <c r="K23" s="5">
        <v>-0.2286158364277891</v>
      </c>
      <c r="L23" s="5">
        <v>-0.64344151820011608</v>
      </c>
      <c r="M23" s="5">
        <v>-9.8517089891543841E-2</v>
      </c>
      <c r="N23" s="5">
        <v>-0.89098319478017074</v>
      </c>
      <c r="O23" s="5">
        <v>-7.6160401941492789E-2</v>
      </c>
      <c r="P23" s="5">
        <v>-0.23632721218739255</v>
      </c>
      <c r="Q23" s="5">
        <v>-7.5490141513295028E-2</v>
      </c>
      <c r="R23" s="5">
        <v>-0.26175115297721513</v>
      </c>
      <c r="S23" s="5">
        <v>3.364339295906682E-2</v>
      </c>
      <c r="T23" s="5">
        <v>-5.3443313406764538E-2</v>
      </c>
      <c r="U23" s="5">
        <v>-7.4350287791358249E-4</v>
      </c>
      <c r="V23" s="5">
        <v>-8.3138678243556748E-3</v>
      </c>
      <c r="W23" s="5">
        <v>-9.8240451396521271E-4</v>
      </c>
      <c r="X23" s="5">
        <v>1.2521619711022221E-2</v>
      </c>
      <c r="Y23" s="5">
        <v>2.2239561919224376E-3</v>
      </c>
      <c r="Z23" s="5">
        <v>1.4667459734348085E-2</v>
      </c>
      <c r="AA23" s="5">
        <v>3.5212917968695581E-4</v>
      </c>
      <c r="AB23" s="5">
        <v>8.3610801113033779E-3</v>
      </c>
      <c r="AC23" s="5">
        <v>9.5075385247953502E-4</v>
      </c>
      <c r="AD23" s="5">
        <v>5.9613866934539439E-4</v>
      </c>
      <c r="AE23" s="5">
        <v>1.2373369332280277E-3</v>
      </c>
      <c r="AF23" s="5">
        <v>1.3843116056212656E-3</v>
      </c>
      <c r="AG23" s="5">
        <v>1.3462423418168686E-4</v>
      </c>
      <c r="AH23" s="5">
        <v>3.9921873695873041E-5</v>
      </c>
      <c r="AI23" s="5">
        <v>6.4731516399122791E-5</v>
      </c>
      <c r="AJ23" s="5">
        <v>3.9285694144411209E-5</v>
      </c>
      <c r="AK23" s="5">
        <v>9.6871854820395029E-6</v>
      </c>
      <c r="AL23" s="5">
        <v>2.4644038946001216E-5</v>
      </c>
      <c r="AM23" s="5">
        <v>1.8538668925249795E-6</v>
      </c>
      <c r="AN23" s="5">
        <v>7.1097343811908695E-6</v>
      </c>
      <c r="AO23" s="5">
        <v>2.2874514820219641E-7</v>
      </c>
      <c r="AP23" s="5">
        <v>2.6854595709292651E-6</v>
      </c>
      <c r="AQ23" s="5">
        <v>5.5283666926187607E-8</v>
      </c>
      <c r="AR23" s="5">
        <v>6.8653152257343941E-7</v>
      </c>
      <c r="AS23" s="5"/>
      <c r="AT23" s="5"/>
      <c r="AU23" s="5"/>
      <c r="AV23" s="5"/>
      <c r="AW23" s="5"/>
      <c r="AX23" s="5"/>
      <c r="AY23" s="5"/>
      <c r="AZ23" s="5"/>
      <c r="BA23" s="5"/>
      <c r="BB23" s="5"/>
    </row>
    <row r="24" spans="1:54" x14ac:dyDescent="0.3">
      <c r="A24" s="5">
        <v>16810</v>
      </c>
      <c r="B24" s="5"/>
      <c r="C24" s="5">
        <v>-3.7236581616715907</v>
      </c>
      <c r="D24" s="5">
        <v>-1.4665835029508121</v>
      </c>
      <c r="E24" s="5">
        <v>-0.11164512142950837</v>
      </c>
      <c r="F24" s="5">
        <v>-0.96839546513092478</v>
      </c>
      <c r="G24" s="5">
        <v>-0.13387143415200509</v>
      </c>
      <c r="H24" s="5">
        <v>-0.87937124851914972</v>
      </c>
      <c r="I24" s="5">
        <v>-0.1461833730144943</v>
      </c>
      <c r="J24" s="5">
        <v>-1.170138195552662</v>
      </c>
      <c r="K24" s="5">
        <v>-0.23254744676837888</v>
      </c>
      <c r="L24" s="5">
        <v>-0.65722507591805401</v>
      </c>
      <c r="M24" s="5">
        <v>-0.10104662885913045</v>
      </c>
      <c r="N24" s="5">
        <v>-0.91767825026823791</v>
      </c>
      <c r="O24" s="5">
        <v>-7.8770992986684954E-2</v>
      </c>
      <c r="P24" s="5">
        <v>-0.2454553599944039</v>
      </c>
      <c r="Q24" s="5">
        <v>-7.8736532662366188E-2</v>
      </c>
      <c r="R24" s="5">
        <v>-0.27416215433354008</v>
      </c>
      <c r="S24" s="5">
        <v>3.5388094169830075E-2</v>
      </c>
      <c r="T24" s="5">
        <v>-5.6454025219635148E-2</v>
      </c>
      <c r="U24" s="5">
        <v>-7.8874032034656862E-4</v>
      </c>
      <c r="V24" s="5">
        <v>-8.8574781948965418E-3</v>
      </c>
      <c r="W24" s="5">
        <v>-1.0511354538304295E-3</v>
      </c>
      <c r="X24" s="5">
        <v>1.3455381387048859E-2</v>
      </c>
      <c r="Y24" s="5">
        <v>2.4001298675539544E-3</v>
      </c>
      <c r="Z24" s="5">
        <v>1.5897993298551492E-2</v>
      </c>
      <c r="AA24" s="5">
        <v>3.8333125358140419E-4</v>
      </c>
      <c r="AB24" s="5">
        <v>9.1416662905539712E-3</v>
      </c>
      <c r="AC24" s="5">
        <v>1.0440657049257721E-3</v>
      </c>
      <c r="AD24" s="5">
        <v>6.5752128932150523E-4</v>
      </c>
      <c r="AE24" s="5">
        <v>1.3707534880291938E-3</v>
      </c>
      <c r="AF24" s="5">
        <v>1.5403528259219064E-3</v>
      </c>
      <c r="AG24" s="5">
        <v>1.5046334398891367E-4</v>
      </c>
      <c r="AH24" s="5">
        <v>4.4817299198743419E-5</v>
      </c>
      <c r="AI24" s="5">
        <v>7.2993480834116173E-5</v>
      </c>
      <c r="AJ24" s="5">
        <v>4.4498207868623362E-5</v>
      </c>
      <c r="AK24" s="5">
        <v>1.1021781795593317E-5</v>
      </c>
      <c r="AL24" s="5">
        <v>2.8165569279823774E-5</v>
      </c>
      <c r="AM24" s="5">
        <v>2.128354864675408E-6</v>
      </c>
      <c r="AN24" s="5">
        <v>8.1994391137018283E-6</v>
      </c>
      <c r="AO24" s="5">
        <v>2.6500521090874258E-7</v>
      </c>
      <c r="AP24" s="5">
        <v>3.125355414277826E-6</v>
      </c>
      <c r="AQ24" s="5">
        <v>6.4634213462313044E-8</v>
      </c>
      <c r="AR24" s="5">
        <v>8.0633878000332765E-7</v>
      </c>
      <c r="AS24" s="5"/>
      <c r="AT24" s="5"/>
      <c r="AU24" s="5"/>
      <c r="AV24" s="5"/>
      <c r="AW24" s="5"/>
      <c r="AX24" s="5"/>
      <c r="AY24" s="5"/>
      <c r="AZ24" s="5"/>
      <c r="BA24" s="5"/>
      <c r="BB24" s="5"/>
    </row>
    <row r="25" spans="1:54" x14ac:dyDescent="0.3">
      <c r="A25" s="5">
        <v>16800</v>
      </c>
      <c r="B25" s="5"/>
      <c r="C25" s="5">
        <v>-3.7578014616957742</v>
      </c>
      <c r="D25" s="5">
        <v>-1.4484506708938061</v>
      </c>
      <c r="E25" s="5">
        <v>-0.11071345006054338</v>
      </c>
      <c r="F25" s="5">
        <v>-0.96423371290882542</v>
      </c>
      <c r="G25" s="5">
        <v>-0.13384176427289932</v>
      </c>
      <c r="H25" s="5">
        <v>-0.88278601250492361</v>
      </c>
      <c r="I25" s="5">
        <v>-0.14735534990769747</v>
      </c>
      <c r="J25" s="5">
        <v>-1.1843911925074913</v>
      </c>
      <c r="K25" s="5">
        <v>-0.23635513407768927</v>
      </c>
      <c r="L25" s="5">
        <v>-0.67076198522317276</v>
      </c>
      <c r="M25" s="5">
        <v>-0.10355770780268832</v>
      </c>
      <c r="N25" s="5">
        <v>-0.94441480729446514</v>
      </c>
      <c r="O25" s="5">
        <v>-8.1405906498363392E-2</v>
      </c>
      <c r="P25" s="5">
        <v>-0.25473281578843254</v>
      </c>
      <c r="Q25" s="5">
        <v>-8.2057259222334505E-2</v>
      </c>
      <c r="R25" s="5">
        <v>-0.28693410430066268</v>
      </c>
      <c r="S25" s="5">
        <v>3.7193874393286107E-2</v>
      </c>
      <c r="T25" s="5">
        <v>-5.9587396016620595E-2</v>
      </c>
      <c r="U25" s="5">
        <v>-8.3607355898764383E-4</v>
      </c>
      <c r="V25" s="5">
        <v>-9.4292517298660283E-3</v>
      </c>
      <c r="W25" s="5">
        <v>-1.1237980903940402E-3</v>
      </c>
      <c r="X25" s="5">
        <v>1.4447539657807946E-2</v>
      </c>
      <c r="Y25" s="5">
        <v>2.5882531425802107E-3</v>
      </c>
      <c r="Z25" s="5">
        <v>1.7218460867535271E-2</v>
      </c>
      <c r="AA25" s="5">
        <v>4.1697707522253687E-4</v>
      </c>
      <c r="AB25" s="5">
        <v>9.9874634456236823E-3</v>
      </c>
      <c r="AC25" s="5">
        <v>1.1456594871875766E-3</v>
      </c>
      <c r="AD25" s="5">
        <v>7.246719733056549E-4</v>
      </c>
      <c r="AE25" s="5">
        <v>1.517403215111805E-3</v>
      </c>
      <c r="AF25" s="5">
        <v>1.7126868211522275E-3</v>
      </c>
      <c r="AG25" s="5">
        <v>1.6803924170983542E-4</v>
      </c>
      <c r="AH25" s="5">
        <v>5.0275237730840909E-5</v>
      </c>
      <c r="AI25" s="5">
        <v>8.2248351997613555E-5</v>
      </c>
      <c r="AJ25" s="5">
        <v>5.0364740558279258E-5</v>
      </c>
      <c r="AK25" s="5">
        <v>1.2530925607654049E-5</v>
      </c>
      <c r="AL25" s="5">
        <v>3.2166476563636091E-5</v>
      </c>
      <c r="AM25" s="5">
        <v>2.4416814798350026E-6</v>
      </c>
      <c r="AN25" s="5">
        <v>9.4492113097973311E-6</v>
      </c>
      <c r="AO25" s="5">
        <v>3.0678827387578595E-7</v>
      </c>
      <c r="AP25" s="5">
        <v>3.6346550738193122E-6</v>
      </c>
      <c r="AQ25" s="5">
        <v>7.5511356594844691E-8</v>
      </c>
      <c r="AR25" s="5">
        <v>9.4636784228070892E-7</v>
      </c>
      <c r="AS25" s="5"/>
      <c r="AT25" s="5"/>
      <c r="AU25" s="5"/>
      <c r="AV25" s="5"/>
      <c r="AW25" s="5"/>
      <c r="AX25" s="5"/>
      <c r="AY25" s="5"/>
      <c r="AZ25" s="5"/>
      <c r="BA25" s="5"/>
      <c r="BB25" s="5"/>
    </row>
    <row r="26" spans="1:54" x14ac:dyDescent="0.3">
      <c r="A26" s="5">
        <v>16790</v>
      </c>
      <c r="B26" s="5"/>
      <c r="C26" s="5">
        <v>-3.7901489868518898</v>
      </c>
      <c r="D26" s="5">
        <v>-1.4293572060388064</v>
      </c>
      <c r="E26" s="5">
        <v>-0.10969888697653085</v>
      </c>
      <c r="F26" s="5">
        <v>-0.95929931083413833</v>
      </c>
      <c r="G26" s="5">
        <v>-0.13370224567394443</v>
      </c>
      <c r="H26" s="5">
        <v>-0.88548864458137344</v>
      </c>
      <c r="I26" s="5">
        <v>-0.14841550424575881</v>
      </c>
      <c r="J26" s="5">
        <v>-1.1978424029670252</v>
      </c>
      <c r="K26" s="5">
        <v>-0.24003030365850303</v>
      </c>
      <c r="L26" s="5">
        <v>-0.68402409331282221</v>
      </c>
      <c r="M26" s="5">
        <v>-0.10604562252478555</v>
      </c>
      <c r="N26" s="5">
        <v>-0.97114914559544374</v>
      </c>
      <c r="O26" s="5">
        <v>-8.4061549503050864E-2</v>
      </c>
      <c r="P26" s="5">
        <v>-0.26414976911149596</v>
      </c>
      <c r="Q26" s="5">
        <v>-8.5449943545508264E-2</v>
      </c>
      <c r="R26" s="5">
        <v>-0.3000626777805161</v>
      </c>
      <c r="S26" s="5">
        <v>3.9060869352425698E-2</v>
      </c>
      <c r="T26" s="5">
        <v>-6.2845073554123138E-2</v>
      </c>
      <c r="U26" s="5">
        <v>-8.8555058692932982E-4</v>
      </c>
      <c r="V26" s="5">
        <v>-1.0030068836942711E-2</v>
      </c>
      <c r="W26" s="5">
        <v>-1.2005452922831737E-3</v>
      </c>
      <c r="X26" s="5">
        <v>1.5500779732446448E-2</v>
      </c>
      <c r="Y26" s="5">
        <v>2.7889558612766542E-3</v>
      </c>
      <c r="Z26" s="5">
        <v>1.8634182651904634E-2</v>
      </c>
      <c r="AA26" s="5">
        <v>4.53226456103216E-4</v>
      </c>
      <c r="AB26" s="5">
        <v>1.090313258284485E-2</v>
      </c>
      <c r="AC26" s="5">
        <v>1.2561764940482202E-3</v>
      </c>
      <c r="AD26" s="5">
        <v>7.9807117748414394E-4</v>
      </c>
      <c r="AE26" s="5">
        <v>1.6784650104663019E-3</v>
      </c>
      <c r="AF26" s="5">
        <v>1.9028585026446231E-3</v>
      </c>
      <c r="AG26" s="5">
        <v>1.8752650262845921E-4</v>
      </c>
      <c r="AH26" s="5">
        <v>5.6355417326650876E-5</v>
      </c>
      <c r="AI26" s="5">
        <v>9.2607161528717651E-5</v>
      </c>
      <c r="AJ26" s="5">
        <v>5.696211092568441E-5</v>
      </c>
      <c r="AK26" s="5">
        <v>1.4236100571947018E-5</v>
      </c>
      <c r="AL26" s="5">
        <v>3.6708460092211842E-5</v>
      </c>
      <c r="AM26" s="5">
        <v>2.7990642074393622E-6</v>
      </c>
      <c r="AN26" s="5">
        <v>1.0881456513637578E-5</v>
      </c>
      <c r="AO26" s="5">
        <v>3.5489863312024914E-7</v>
      </c>
      <c r="AP26" s="5">
        <v>4.2238588881234155E-6</v>
      </c>
      <c r="AQ26" s="5">
        <v>8.8154739567384481E-8</v>
      </c>
      <c r="AR26" s="5">
        <v>1.109908501319116E-6</v>
      </c>
      <c r="AS26" s="5"/>
      <c r="AT26" s="5"/>
      <c r="AU26" s="5"/>
      <c r="AV26" s="5"/>
      <c r="AW26" s="5"/>
      <c r="AX26" s="5"/>
      <c r="AY26" s="5"/>
      <c r="AZ26" s="5"/>
      <c r="BA26" s="5"/>
      <c r="BB26" s="5"/>
    </row>
    <row r="27" spans="1:54" x14ac:dyDescent="0.3">
      <c r="A27" s="5">
        <v>16780</v>
      </c>
      <c r="B27" s="5"/>
      <c r="C27" s="5">
        <v>-3.820643955701521</v>
      </c>
      <c r="D27" s="5">
        <v>-1.4093451096607978</v>
      </c>
      <c r="E27" s="5">
        <v>-0.10860369974370646</v>
      </c>
      <c r="F27" s="5">
        <v>-0.95360291539853803</v>
      </c>
      <c r="G27" s="5">
        <v>-0.13345302591578401</v>
      </c>
      <c r="H27" s="5">
        <v>-0.88747123320943844</v>
      </c>
      <c r="I27" s="5">
        <v>-0.14936107654990324</v>
      </c>
      <c r="J27" s="5">
        <v>-1.2104589416602258</v>
      </c>
      <c r="K27" s="5">
        <v>-0.24356453149017118</v>
      </c>
      <c r="L27" s="5">
        <v>-0.69698329158546835</v>
      </c>
      <c r="M27" s="5">
        <v>-0.10850559928137375</v>
      </c>
      <c r="N27" s="5">
        <v>-0.997836174351594</v>
      </c>
      <c r="O27" s="5">
        <v>-8.6734147820412305E-2</v>
      </c>
      <c r="P27" s="5">
        <v>-0.27369566047168581</v>
      </c>
      <c r="Q27" s="5">
        <v>-8.8911918248971045E-2</v>
      </c>
      <c r="R27" s="5">
        <v>-0.31354242356151091</v>
      </c>
      <c r="S27" s="5">
        <v>4.0989064502694017E-2</v>
      </c>
      <c r="T27" s="5">
        <v>-6.6228479965413881E-2</v>
      </c>
      <c r="U27" s="5">
        <v>-9.3721683627129228E-4</v>
      </c>
      <c r="V27" s="5">
        <v>-1.0660793329162374E-2</v>
      </c>
      <c r="W27" s="5">
        <v>-1.2815302019118467E-3</v>
      </c>
      <c r="X27" s="5">
        <v>1.6617831294763203E-2</v>
      </c>
      <c r="Y27" s="5">
        <v>3.002885690324867E-3</v>
      </c>
      <c r="Z27" s="5">
        <v>2.0150682365197226E-2</v>
      </c>
      <c r="AA27" s="5">
        <v>4.9224673057230882E-4</v>
      </c>
      <c r="AB27" s="5">
        <v>1.1893591678762444E-2</v>
      </c>
      <c r="AC27" s="5">
        <v>1.3762981989594828E-3</v>
      </c>
      <c r="AD27" s="5">
        <v>8.7823288492789935E-4</v>
      </c>
      <c r="AE27" s="5">
        <v>1.8552080951752836E-3</v>
      </c>
      <c r="AF27" s="5">
        <v>2.1125413705856931E-3</v>
      </c>
      <c r="AG27" s="5">
        <v>2.0911535775002124E-4</v>
      </c>
      <c r="AH27" s="5">
        <v>6.3123299435170315E-5</v>
      </c>
      <c r="AI27" s="5">
        <v>1.0419228877516966E-4</v>
      </c>
      <c r="AJ27" s="5">
        <v>6.4375459700896808E-5</v>
      </c>
      <c r="AK27" s="5">
        <v>1.6161248124426133E-5</v>
      </c>
      <c r="AL27" s="5">
        <v>4.1860649288440337E-5</v>
      </c>
      <c r="AM27" s="5">
        <v>3.2063800702617885E-6</v>
      </c>
      <c r="AN27" s="5">
        <v>1.2521546211525543E-5</v>
      </c>
      <c r="AO27" s="5">
        <v>4.1025183636219949E-7</v>
      </c>
      <c r="AP27" s="5">
        <v>4.9049819642430712E-6</v>
      </c>
      <c r="AQ27" s="5">
        <v>1.0283999835685745E-7</v>
      </c>
      <c r="AR27" s="5">
        <v>1.3007641809744978E-6</v>
      </c>
      <c r="AS27" s="5"/>
      <c r="AT27" s="5"/>
      <c r="AU27" s="5"/>
      <c r="AV27" s="5"/>
      <c r="AW27" s="5"/>
      <c r="AX27" s="5"/>
      <c r="AY27" s="5"/>
      <c r="AZ27" s="5"/>
      <c r="BA27" s="5"/>
      <c r="BB27" s="5"/>
    </row>
    <row r="28" spans="1:54" x14ac:dyDescent="0.3">
      <c r="A28" s="5">
        <v>16770</v>
      </c>
      <c r="B28" s="5"/>
      <c r="C28" s="5">
        <v>-3.8492312580484755</v>
      </c>
      <c r="D28" s="5">
        <v>-1.3884581646200134</v>
      </c>
      <c r="E28" s="5">
        <v>-0.10743033764061063</v>
      </c>
      <c r="F28" s="5">
        <v>-0.94715702480375907</v>
      </c>
      <c r="G28" s="5">
        <v>-0.13309452322276955</v>
      </c>
      <c r="H28" s="5">
        <v>-0.88872760626058778</v>
      </c>
      <c r="I28" s="5">
        <v>-0.15018956569999969</v>
      </c>
      <c r="J28" s="5">
        <v>-1.2222095542666171</v>
      </c>
      <c r="K28" s="5">
        <v>-0.24694959559962104</v>
      </c>
      <c r="L28" s="5">
        <v>-0.70961161076573598</v>
      </c>
      <c r="M28" s="5">
        <v>-0.11093280889350839</v>
      </c>
      <c r="N28" s="5">
        <v>-1.0244295403802608</v>
      </c>
      <c r="O28" s="5">
        <v>-8.9419752254366353E-2</v>
      </c>
      <c r="P28" s="5">
        <v>-0.28335918673923688</v>
      </c>
      <c r="Q28" s="5">
        <v>-9.2440222249449061E-2</v>
      </c>
      <c r="R28" s="5">
        <v>-0.32736672723631055</v>
      </c>
      <c r="S28" s="5">
        <v>4.2978286975569921E-2</v>
      </c>
      <c r="T28" s="5">
        <v>-6.973879367527383E-2</v>
      </c>
      <c r="U28" s="5">
        <v>-9.911148597397093E-4</v>
      </c>
      <c r="V28" s="5">
        <v>-1.1322268305636657E-2</v>
      </c>
      <c r="W28" s="5">
        <v>-1.3669057215820314E-3</v>
      </c>
      <c r="X28" s="5">
        <v>1.7801462368374134E-2</v>
      </c>
      <c r="Y28" s="5">
        <v>3.2307072955841286E-3</v>
      </c>
      <c r="Z28" s="5">
        <v>2.1773685276860643E-2</v>
      </c>
      <c r="AA28" s="5">
        <v>5.3421284710194908E-4</v>
      </c>
      <c r="AB28" s="5">
        <v>1.2964022778677092E-2</v>
      </c>
      <c r="AC28" s="5">
        <v>1.5067478582332554E-3</v>
      </c>
      <c r="AD28" s="5">
        <v>9.6570629423830059E-4</v>
      </c>
      <c r="AE28" s="5">
        <v>2.0489974009218312E-3</v>
      </c>
      <c r="AF28" s="5">
        <v>2.3435462684550557E-3</v>
      </c>
      <c r="AG28" s="5">
        <v>2.330128832249105E-4</v>
      </c>
      <c r="AH28" s="5">
        <v>7.0650557401217396E-5</v>
      </c>
      <c r="AI28" s="5">
        <v>1.1713848921245226E-4</v>
      </c>
      <c r="AJ28" s="5">
        <v>7.2699061579377546E-5</v>
      </c>
      <c r="AK28" s="5">
        <v>1.8333023886954608E-5</v>
      </c>
      <c r="AL28" s="5">
        <v>4.7700427993856909E-5</v>
      </c>
      <c r="AM28" s="5">
        <v>3.6702431051106335E-6</v>
      </c>
      <c r="AN28" s="5">
        <v>1.4398185202211677E-5</v>
      </c>
      <c r="AO28" s="5">
        <v>4.7388916959587743E-7</v>
      </c>
      <c r="AP28" s="5">
        <v>5.6917609647988695E-6</v>
      </c>
      <c r="AQ28" s="5">
        <v>1.1988390051766167E-7</v>
      </c>
      <c r="AR28" s="5">
        <v>1.5233284715202774E-6</v>
      </c>
      <c r="AS28" s="5"/>
      <c r="AT28" s="5"/>
      <c r="AU28" s="5"/>
      <c r="AV28" s="5"/>
      <c r="AW28" s="5"/>
      <c r="AX28" s="5"/>
      <c r="AY28" s="5"/>
      <c r="AZ28" s="5"/>
      <c r="BA28" s="5"/>
      <c r="BB28" s="5"/>
    </row>
    <row r="29" spans="1:54" x14ac:dyDescent="0.3">
      <c r="A29" s="5">
        <v>16760</v>
      </c>
      <c r="B29" s="5"/>
      <c r="C29" s="5">
        <v>-3.8758575326403455</v>
      </c>
      <c r="D29" s="5">
        <v>-1.3667417741774441</v>
      </c>
      <c r="E29" s="5">
        <v>-0.10618142248661162</v>
      </c>
      <c r="F29" s="5">
        <v>-0.93997593360524334</v>
      </c>
      <c r="G29" s="5">
        <v>-0.13262742556939369</v>
      </c>
      <c r="H29" s="5">
        <v>-0.88925336152723078</v>
      </c>
      <c r="I29" s="5">
        <v>-0.15089873979783977</v>
      </c>
      <c r="J29" s="5">
        <v>-1.2330647444152232</v>
      </c>
      <c r="K29" s="5">
        <v>-0.25017750720659937</v>
      </c>
      <c r="L29" s="5">
        <v>-0.72188131772102548</v>
      </c>
      <c r="M29" s="5">
        <v>-0.11332238148977569</v>
      </c>
      <c r="N29" s="5">
        <v>-1.0508817451678447</v>
      </c>
      <c r="O29" s="5">
        <v>-9.2114245752959456E-2</v>
      </c>
      <c r="P29" s="5">
        <v>-0.29312830992391542</v>
      </c>
      <c r="Q29" s="5">
        <v>-9.6031597869696922E-2</v>
      </c>
      <c r="R29" s="5">
        <v>-0.34152777724288746</v>
      </c>
      <c r="S29" s="5">
        <v>4.5028197763323521E-2</v>
      </c>
      <c r="T29" s="5">
        <v>-7.3376931298869935E-2</v>
      </c>
      <c r="U29" s="5">
        <v>-1.0472840045515771E-3</v>
      </c>
      <c r="V29" s="5">
        <v>-1.201531184192336E-2</v>
      </c>
      <c r="W29" s="5">
        <v>-1.4568239633010465E-3</v>
      </c>
      <c r="X29" s="5">
        <v>1.9054472540088678E-2</v>
      </c>
      <c r="Y29" s="5">
        <v>3.4731013767598231E-3</v>
      </c>
      <c r="Z29" s="5">
        <v>2.3509115208080782E-2</v>
      </c>
      <c r="AA29" s="5">
        <v>5.7930743420232865E-4</v>
      </c>
      <c r="AB29" s="5">
        <v>1.4119878604704811E-2</v>
      </c>
      <c r="AC29" s="5">
        <v>1.6482920908686496E-3</v>
      </c>
      <c r="AD29" s="5">
        <v>1.0610775292088296E-3</v>
      </c>
      <c r="AE29" s="5">
        <v>2.2612991214449748E-3</v>
      </c>
      <c r="AF29" s="5">
        <v>2.5978305298222817E-3</v>
      </c>
      <c r="AG29" s="5">
        <v>2.5944425686392E-4</v>
      </c>
      <c r="AH29" s="5">
        <v>7.9015586771395403E-5</v>
      </c>
      <c r="AI29" s="5">
        <v>1.3159400065151789E-4</v>
      </c>
      <c r="AJ29" s="5">
        <v>8.2037205444026578E-5</v>
      </c>
      <c r="AK29" s="5">
        <v>2.078107767183536E-5</v>
      </c>
      <c r="AL29" s="5">
        <v>5.4314340892019604E-5</v>
      </c>
      <c r="AM29" s="5">
        <v>4.1980901087150362E-6</v>
      </c>
      <c r="AN29" s="5">
        <v>1.6543820871902475E-5</v>
      </c>
      <c r="AO29" s="5">
        <v>5.4699389665021775E-7</v>
      </c>
      <c r="AP29" s="5">
        <v>6.5998873264305647E-6</v>
      </c>
      <c r="AQ29" s="5">
        <v>1.3965017534630453E-7</v>
      </c>
      <c r="AR29" s="5">
        <v>1.7826724675269443E-6</v>
      </c>
      <c r="AS29" s="5"/>
      <c r="AT29" s="5"/>
      <c r="AU29" s="5"/>
      <c r="AV29" s="5"/>
      <c r="AW29" s="5"/>
      <c r="AX29" s="5"/>
      <c r="AY29" s="5"/>
      <c r="AZ29" s="5"/>
      <c r="BA29" s="5"/>
      <c r="BB29" s="5"/>
    </row>
    <row r="30" spans="1:54" x14ac:dyDescent="0.3">
      <c r="A30" s="5">
        <v>16750</v>
      </c>
      <c r="B30" s="5"/>
      <c r="C30" s="5">
        <v>-3.90047124112666</v>
      </c>
      <c r="D30" s="5">
        <v>-1.3442427958230225</v>
      </c>
      <c r="E30" s="5">
        <v>-0.10485973882002228</v>
      </c>
      <c r="F30" s="5">
        <v>-0.93207568007528452</v>
      </c>
      <c r="G30" s="5">
        <v>-0.13205268865459246</v>
      </c>
      <c r="H30" s="5">
        <v>-0.88904589011593949</v>
      </c>
      <c r="I30" s="5">
        <v>-0.15148664602821899</v>
      </c>
      <c r="J30" s="5">
        <v>-1.2429968952306054</v>
      </c>
      <c r="K30" s="5">
        <v>-0.25324054148255598</v>
      </c>
      <c r="L30" s="5">
        <v>-0.73376501352417467</v>
      </c>
      <c r="M30" s="5">
        <v>-0.11566942182313922</v>
      </c>
      <c r="N30" s="5">
        <v>-1.0771442704399496</v>
      </c>
      <c r="O30" s="5">
        <v>-9.4813351536790061E-2</v>
      </c>
      <c r="P30" s="5">
        <v>-0.3029902694300512</v>
      </c>
      <c r="Q30" s="5">
        <v>-9.968248908062996E-2</v>
      </c>
      <c r="R30" s="5">
        <v>-0.35601653436117997</v>
      </c>
      <c r="S30" s="5">
        <v>4.7138284198539042E-2</v>
      </c>
      <c r="T30" s="5">
        <v>-7.7143529617658871E-2</v>
      </c>
      <c r="U30" s="5">
        <v>-1.1057600797223896E-3</v>
      </c>
      <c r="V30" s="5">
        <v>-1.2740712499462858E-2</v>
      </c>
      <c r="W30" s="5">
        <v>-1.5514356625397662E-3</v>
      </c>
      <c r="X30" s="5">
        <v>2.0379685527178538E-2</v>
      </c>
      <c r="Y30" s="5">
        <v>3.7307635533397115E-3</v>
      </c>
      <c r="Z30" s="5">
        <v>2.5363090394187205E-2</v>
      </c>
      <c r="AA30" s="5">
        <v>6.2772083830362607E-4</v>
      </c>
      <c r="AB30" s="5">
        <v>1.5366888590692443E-2</v>
      </c>
      <c r="AC30" s="5">
        <v>1.8017424230820657E-3</v>
      </c>
      <c r="AD30" s="5">
        <v>1.1649713625478987E-3</v>
      </c>
      <c r="AE30" s="5">
        <v>2.4936864184498617E-3</v>
      </c>
      <c r="AF30" s="5">
        <v>2.877507513533373E-3</v>
      </c>
      <c r="AG30" s="5">
        <v>2.886540830382461E-4</v>
      </c>
      <c r="AH30" s="5">
        <v>8.8304048652421596E-5</v>
      </c>
      <c r="AI30" s="5">
        <v>1.4772173137425718E-4</v>
      </c>
      <c r="AJ30" s="5">
        <v>9.2505147319003997E-5</v>
      </c>
      <c r="AK30" s="5">
        <v>2.3538358876095396E-5</v>
      </c>
      <c r="AL30" s="5">
        <v>6.1799089069259938E-5</v>
      </c>
      <c r="AM30" s="5">
        <v>4.7982754480669937E-6</v>
      </c>
      <c r="AN30" s="5">
        <v>1.8995098661459059E-5</v>
      </c>
      <c r="AO30" s="5">
        <v>6.3090944490537131E-7</v>
      </c>
      <c r="AP30" s="5">
        <v>7.6472700227276E-6</v>
      </c>
      <c r="AQ30" s="5">
        <v>1.6255612188239015E-7</v>
      </c>
      <c r="AR30" s="5">
        <v>2.0846443388265246E-6</v>
      </c>
      <c r="AS30" s="5"/>
      <c r="AT30" s="5"/>
      <c r="AU30" s="5"/>
      <c r="AV30" s="5"/>
      <c r="AW30" s="5"/>
      <c r="AX30" s="5"/>
      <c r="AY30" s="5"/>
      <c r="AZ30" s="5"/>
      <c r="BA30" s="5"/>
      <c r="BB30" s="5"/>
    </row>
    <row r="31" spans="1:54" x14ac:dyDescent="0.3">
      <c r="A31" s="5">
        <v>16740</v>
      </c>
      <c r="B31" s="5"/>
      <c r="C31" s="5">
        <v>-3.923022738241877</v>
      </c>
      <c r="D31" s="5">
        <v>-1.3210093709765478</v>
      </c>
      <c r="E31" s="5">
        <v>-0.10346822347758096</v>
      </c>
      <c r="F31" s="5">
        <v>-0.92347398655523227</v>
      </c>
      <c r="G31" s="5">
        <v>-0.13137153277095232</v>
      </c>
      <c r="H31" s="5">
        <v>-0.88810439255908202</v>
      </c>
      <c r="I31" s="5">
        <v>-0.15195161945776495</v>
      </c>
      <c r="J31" s="5">
        <v>-1.2519803847364062</v>
      </c>
      <c r="K31" s="5">
        <v>-0.25613126776148076</v>
      </c>
      <c r="L31" s="5">
        <v>-0.74523573229819107</v>
      </c>
      <c r="M31" s="5">
        <v>-0.11796902510086053</v>
      </c>
      <c r="N31" s="5">
        <v>-1.1031677119076233</v>
      </c>
      <c r="O31" s="5">
        <v>-9.7512642189981555E-2</v>
      </c>
      <c r="P31" s="5">
        <v>-0.31293159786866448</v>
      </c>
      <c r="Q31" s="5">
        <v>-0.10338904093959092</v>
      </c>
      <c r="R31" s="5">
        <v>-0.37082270499391157</v>
      </c>
      <c r="S31" s="5">
        <v>4.9307852783162985E-2</v>
      </c>
      <c r="T31" s="5">
        <v>-8.1038927730171767E-2</v>
      </c>
      <c r="U31" s="5">
        <v>-1.1665750181320618E-3</v>
      </c>
      <c r="V31" s="5">
        <v>-1.3499224665262131E-2</v>
      </c>
      <c r="W31" s="5">
        <v>-1.6508895563939643E-3</v>
      </c>
      <c r="X31" s="5">
        <v>2.177994107709727E-2</v>
      </c>
      <c r="Y31" s="5">
        <v>4.0044030955345821E-3</v>
      </c>
      <c r="Z31" s="5">
        <v>2.7341918137713628E-2</v>
      </c>
      <c r="AA31" s="5">
        <v>6.7965113085073051E-4</v>
      </c>
      <c r="AB31" s="5">
        <v>1.6711064256846358E-2</v>
      </c>
      <c r="AC31" s="5">
        <v>1.967956785715395E-3</v>
      </c>
      <c r="AD31" s="5">
        <v>1.2780529458784817E-3</v>
      </c>
      <c r="AE31" s="5">
        <v>2.7478452682201766E-3</v>
      </c>
      <c r="AF31" s="5">
        <v>3.1848565203994677E-3</v>
      </c>
      <c r="AG31" s="5">
        <v>3.209077869807586E-4</v>
      </c>
      <c r="AH31" s="5">
        <v>9.86094472945037E-5</v>
      </c>
      <c r="AI31" s="5">
        <v>1.6570053435721341E-4</v>
      </c>
      <c r="AJ31" s="5">
        <v>1.0423014065526564E-4</v>
      </c>
      <c r="AK31" s="5">
        <v>2.6641449144572637E-5</v>
      </c>
      <c r="AL31" s="5">
        <v>7.026262217048733E-5</v>
      </c>
      <c r="AM31" s="5">
        <v>5.480175774239729E-6</v>
      </c>
      <c r="AN31" s="5">
        <v>2.1793368387158075E-5</v>
      </c>
      <c r="AO31" s="5">
        <v>7.2715974902758564E-7</v>
      </c>
      <c r="AP31" s="5">
        <v>8.8543313137585041E-6</v>
      </c>
      <c r="AQ31" s="5">
        <v>1.8908009113279302E-7</v>
      </c>
      <c r="AR31" s="5">
        <v>2.4359827388600636E-6</v>
      </c>
      <c r="AS31" s="5"/>
      <c r="AT31" s="5"/>
      <c r="AU31" s="5"/>
      <c r="AV31" s="5"/>
      <c r="AW31" s="5"/>
      <c r="AX31" s="5"/>
      <c r="AY31" s="5"/>
      <c r="AZ31" s="5"/>
      <c r="BA31" s="5"/>
      <c r="BB31" s="5"/>
    </row>
    <row r="32" spans="1:54" x14ac:dyDescent="0.3">
      <c r="A32" s="5">
        <v>16730</v>
      </c>
      <c r="B32" s="5"/>
      <c r="C32" s="5">
        <v>-3.9434643381988446</v>
      </c>
      <c r="D32" s="5">
        <v>-1.2970907514373222</v>
      </c>
      <c r="E32" s="5">
        <v>-0.10200995463022922</v>
      </c>
      <c r="F32" s="5">
        <v>-0.9141901931063543</v>
      </c>
      <c r="G32" s="5">
        <v>-0.13058543858226074</v>
      </c>
      <c r="H32" s="5">
        <v>-0.88642988752143093</v>
      </c>
      <c r="I32" s="5">
        <v>-0.15229229071694322</v>
      </c>
      <c r="J32" s="5">
        <v>-1.2599916944518348</v>
      </c>
      <c r="K32" s="5">
        <v>-0.25884257904103952</v>
      </c>
      <c r="L32" s="5">
        <v>-0.7562670403633952</v>
      </c>
      <c r="M32" s="5">
        <v>-0.12021629326140795</v>
      </c>
      <c r="N32" s="5">
        <v>-1.1289019207681121</v>
      </c>
      <c r="O32" s="5">
        <v>-0.10020754970178451</v>
      </c>
      <c r="P32" s="5">
        <v>-0.32293814048845276</v>
      </c>
      <c r="Q32" s="5">
        <v>-0.10714710028079366</v>
      </c>
      <c r="R32" s="5">
        <v>-0.38593471855390793</v>
      </c>
      <c r="S32" s="5">
        <v>5.1536022422748476E-2</v>
      </c>
      <c r="T32" s="5">
        <v>-8.5063149480302164E-2</v>
      </c>
      <c r="U32" s="5">
        <v>-1.2297565347802635E-3</v>
      </c>
      <c r="V32" s="5">
        <v>-1.4291563734790064E-2</v>
      </c>
      <c r="W32" s="5">
        <v>-1.7553317268612745E-3</v>
      </c>
      <c r="X32" s="5">
        <v>2.325808619144324E-2</v>
      </c>
      <c r="Y32" s="5">
        <v>4.2947414943997984E-3</v>
      </c>
      <c r="Z32" s="5">
        <v>2.9452088177032949E-2</v>
      </c>
      <c r="AA32" s="5">
        <v>7.353040817948671E-4</v>
      </c>
      <c r="AB32" s="5">
        <v>1.815870383265248E-2</v>
      </c>
      <c r="AC32" s="5">
        <v>2.1478409517926866E-3</v>
      </c>
      <c r="AD32" s="5">
        <v>1.4010295373630701E-3</v>
      </c>
      <c r="AE32" s="5">
        <v>3.0255804327703659E-3</v>
      </c>
      <c r="AF32" s="5">
        <v>3.5223330812889668E-3</v>
      </c>
      <c r="AG32" s="5">
        <v>3.5649307918739686E-4</v>
      </c>
      <c r="AH32" s="5">
        <v>1.1003374300174452E-4</v>
      </c>
      <c r="AI32" s="5">
        <v>1.857265717371762E-4</v>
      </c>
      <c r="AJ32" s="5">
        <v>1.1735254867634325E-4</v>
      </c>
      <c r="AK32" s="5">
        <v>3.0130924270034075E-5</v>
      </c>
      <c r="AL32" s="5">
        <v>7.9825335072574493E-5</v>
      </c>
      <c r="AM32" s="5">
        <v>6.2543055413378747E-6</v>
      </c>
      <c r="AN32" s="5">
        <v>2.498524647462275E-5</v>
      </c>
      <c r="AO32" s="5">
        <v>8.3747198474673561E-7</v>
      </c>
      <c r="AP32" s="5">
        <v>1.024433928293906E-5</v>
      </c>
      <c r="AQ32" s="5">
        <v>2.1976994976714971E-7</v>
      </c>
      <c r="AR32" s="5">
        <v>2.8444458484991494E-6</v>
      </c>
      <c r="AS32" s="5"/>
      <c r="AT32" s="5"/>
      <c r="AU32" s="5"/>
      <c r="AV32" s="5"/>
      <c r="AW32" s="5"/>
      <c r="AX32" s="5"/>
      <c r="AY32" s="5"/>
      <c r="AZ32" s="5"/>
      <c r="BA32" s="5"/>
      <c r="BB32" s="5"/>
    </row>
    <row r="33" spans="1:54" x14ac:dyDescent="0.3">
      <c r="A33" s="5">
        <v>16720</v>
      </c>
      <c r="B33" s="5"/>
      <c r="C33" s="5">
        <v>-3.9617503772934275</v>
      </c>
      <c r="D33" s="5">
        <v>-1.2725371234682192</v>
      </c>
      <c r="E33" s="5">
        <v>-0.10048814033292722</v>
      </c>
      <c r="F33" s="5">
        <v>-0.904245184806998</v>
      </c>
      <c r="G33" s="5">
        <v>-0.12969614182916431</v>
      </c>
      <c r="H33" s="5">
        <v>-0.88402521302041581</v>
      </c>
      <c r="I33" s="5">
        <v>-0.15250759251658447</v>
      </c>
      <c r="J33" s="5">
        <v>-1.2670095105463057</v>
      </c>
      <c r="K33" s="5">
        <v>-0.26136772061343505</v>
      </c>
      <c r="L33" s="5">
        <v>-0.76683313519423346</v>
      </c>
      <c r="M33" s="5">
        <v>-0.12240635162778828</v>
      </c>
      <c r="N33" s="5">
        <v>-1.1542961524786304</v>
      </c>
      <c r="O33" s="5">
        <v>-0.10289337644080494</v>
      </c>
      <c r="P33" s="5">
        <v>-0.33299507826810937</v>
      </c>
      <c r="Q33" s="5">
        <v>-0.11095221770898607</v>
      </c>
      <c r="R33" s="5">
        <v>-0.40133970927150608</v>
      </c>
      <c r="S33" s="5">
        <v>5.3821718122097996E-2</v>
      </c>
      <c r="T33" s="5">
        <v>-8.9215886269987429E-2</v>
      </c>
      <c r="U33" s="5">
        <v>-1.2953277827750106E-3</v>
      </c>
      <c r="V33" s="5">
        <v>-1.5118401152893432E-2</v>
      </c>
      <c r="W33" s="5">
        <v>-1.8649049102119589E-3</v>
      </c>
      <c r="X33" s="5">
        <v>2.4816965669463984E-2</v>
      </c>
      <c r="Y33" s="5">
        <v>4.60251086583203E-3</v>
      </c>
      <c r="Z33" s="5">
        <v>3.1700264697016367E-2</v>
      </c>
      <c r="AA33" s="5">
        <v>7.9489309661983851E-4</v>
      </c>
      <c r="AB33" s="5">
        <v>1.9716396032614214E-2</v>
      </c>
      <c r="AC33" s="5">
        <v>2.3423499005941692E-3</v>
      </c>
      <c r="AD33" s="5">
        <v>1.5346522174094382E-3</v>
      </c>
      <c r="AE33" s="5">
        <v>3.3288215368085248E-3</v>
      </c>
      <c r="AF33" s="5">
        <v>3.8925796030117345E-3</v>
      </c>
      <c r="AG33" s="5">
        <v>3.9572149025560936E-4</v>
      </c>
      <c r="AH33" s="5">
        <v>1.2268800138391024E-4</v>
      </c>
      <c r="AI33" s="5">
        <v>2.0801477363477451E-4</v>
      </c>
      <c r="AJ33" s="5">
        <v>1.3202704362397715E-4</v>
      </c>
      <c r="AK33" s="5">
        <v>3.4051747385791462E-5</v>
      </c>
      <c r="AL33" s="5">
        <v>9.0621377472239947E-5</v>
      </c>
      <c r="AM33" s="5">
        <v>7.1324442977071765E-6</v>
      </c>
      <c r="AN33" s="5">
        <v>2.8623239588612062E-5</v>
      </c>
      <c r="AO33" s="5">
        <v>9.6380194640082537E-7</v>
      </c>
      <c r="AP33" s="5">
        <v>1.1843781352193678E-5</v>
      </c>
      <c r="AQ33" s="5">
        <v>2.55252644465319E-7</v>
      </c>
      <c r="AR33" s="5">
        <v>3.3189580682063227E-6</v>
      </c>
      <c r="AS33" s="5"/>
      <c r="AT33" s="5"/>
      <c r="AU33" s="5"/>
      <c r="AV33" s="5"/>
      <c r="AW33" s="5"/>
      <c r="AX33" s="5"/>
      <c r="AY33" s="5"/>
      <c r="AZ33" s="5"/>
      <c r="BA33" s="5"/>
      <c r="BB33" s="5"/>
    </row>
    <row r="34" spans="1:54" x14ac:dyDescent="0.3">
      <c r="A34" s="5">
        <v>16710</v>
      </c>
      <c r="B34" s="5"/>
      <c r="C34" s="5">
        <v>-3.977837272736326</v>
      </c>
      <c r="D34" s="5">
        <v>-1.2473994304041103</v>
      </c>
      <c r="E34" s="5">
        <v>-9.8906106648639636E-2</v>
      </c>
      <c r="F34" s="5">
        <v>-0.89366131307931751</v>
      </c>
      <c r="G34" s="5">
        <v>-0.12870562698892873</v>
      </c>
      <c r="H34" s="5">
        <v>-0.88089502012161558</v>
      </c>
      <c r="I34" s="5">
        <v>-0.15259676495658087</v>
      </c>
      <c r="J34" s="5">
        <v>-1.2730148169521844</v>
      </c>
      <c r="K34" s="5">
        <v>-0.26370031766756957</v>
      </c>
      <c r="L34" s="5">
        <v>-0.77690894368324392</v>
      </c>
      <c r="M34" s="5">
        <v>-0.12453436586266056</v>
      </c>
      <c r="N34" s="5">
        <v>-1.179299222264238</v>
      </c>
      <c r="O34" s="5">
        <v>-0.10556530703767539</v>
      </c>
      <c r="P34" s="5">
        <v>-0.34308695469251066</v>
      </c>
      <c r="Q34" s="5">
        <v>-0.1147996509418316</v>
      </c>
      <c r="R34" s="5">
        <v>-0.4170235027243116</v>
      </c>
      <c r="S34" s="5">
        <v>5.6163665198732657E-2</v>
      </c>
      <c r="T34" s="5">
        <v>-9.3496480367047469E-2</v>
      </c>
      <c r="U34" s="5">
        <v>-1.3633070087080998E-3</v>
      </c>
      <c r="V34" s="5">
        <v>-1.5980359329380515E-2</v>
      </c>
      <c r="W34" s="5">
        <v>-1.9797477737088622E-3</v>
      </c>
      <c r="X34" s="5">
        <v>2.6459411970222065E-2</v>
      </c>
      <c r="Y34" s="5">
        <v>4.9284521837326418E-3</v>
      </c>
      <c r="Z34" s="5">
        <v>3.4093276910258971E-2</v>
      </c>
      <c r="AA34" s="5">
        <v>8.5863911400917722E-4</v>
      </c>
      <c r="AB34" s="5">
        <v>2.1391022885576073E-2</v>
      </c>
      <c r="AC34" s="5">
        <v>2.5524890937203911E-3</v>
      </c>
      <c r="AD34" s="5">
        <v>1.6797175819890562E-3</v>
      </c>
      <c r="AE34" s="5">
        <v>3.6596292290696775E-3</v>
      </c>
      <c r="AF34" s="5">
        <v>4.2984363545645818E-3</v>
      </c>
      <c r="AG34" s="5">
        <v>4.3892997608949879E-4</v>
      </c>
      <c r="AH34" s="5">
        <v>1.3669307985799577E-4</v>
      </c>
      <c r="AI34" s="5">
        <v>2.3280039537912443E-4</v>
      </c>
      <c r="AJ34" s="5">
        <v>1.4842389783402976E-4</v>
      </c>
      <c r="AK34" s="5">
        <v>3.8453695590664955E-5</v>
      </c>
      <c r="AL34" s="5">
        <v>1.028000852668468E-4</v>
      </c>
      <c r="AM34" s="5">
        <v>8.1277767846870072E-6</v>
      </c>
      <c r="AN34" s="5">
        <v>3.2766435589651681E-5</v>
      </c>
      <c r="AO34" s="5">
        <v>1.1083623452791638E-6</v>
      </c>
      <c r="AP34" s="5">
        <v>1.3682783390192292E-5</v>
      </c>
      <c r="AQ34" s="5">
        <v>2.9624499918554001E-7</v>
      </c>
      <c r="AR34" s="5">
        <v>3.8697766090752648E-6</v>
      </c>
      <c r="AS34" s="5"/>
      <c r="AT34" s="5"/>
      <c r="AU34" s="5"/>
      <c r="AV34" s="5"/>
      <c r="AW34" s="5"/>
      <c r="AX34" s="5"/>
      <c r="AY34" s="5"/>
      <c r="AZ34" s="5"/>
      <c r="BA34" s="5"/>
      <c r="BB34" s="5"/>
    </row>
    <row r="35" spans="1:54" x14ac:dyDescent="0.3">
      <c r="A35" s="5">
        <v>16700</v>
      </c>
      <c r="B35" s="5"/>
      <c r="C35" s="5">
        <v>-3.9916835777408548</v>
      </c>
      <c r="D35" s="5">
        <v>-1.2217291946726812</v>
      </c>
      <c r="E35" s="5">
        <v>-9.726728540862413E-2</v>
      </c>
      <c r="F35" s="5">
        <v>-0.88246231146192589</v>
      </c>
      <c r="G35" s="5">
        <v>-0.12761611992134761</v>
      </c>
      <c r="H35" s="5">
        <v>-0.87704575911454685</v>
      </c>
      <c r="I35" s="5">
        <v>-0.15255935959104855</v>
      </c>
      <c r="J35" s="5">
        <v>-1.2779909798744993</v>
      </c>
      <c r="K35" s="5">
        <v>-0.26583440170739608</v>
      </c>
      <c r="L35" s="5">
        <v>-0.78647021920278459</v>
      </c>
      <c r="M35" s="5">
        <v>-0.126595559146854</v>
      </c>
      <c r="N35" s="5">
        <v>-1.2038596667641803</v>
      </c>
      <c r="O35" s="5">
        <v>-0.10821842114575064</v>
      </c>
      <c r="P35" s="5">
        <v>-0.35319770621398033</v>
      </c>
      <c r="Q35" s="5">
        <v>-0.11868436954039932</v>
      </c>
      <c r="R35" s="5">
        <v>-0.43297060737758686</v>
      </c>
      <c r="S35" s="5">
        <v>5.8560384070412294E-2</v>
      </c>
      <c r="T35" s="5">
        <v>-9.7903908822170593E-2</v>
      </c>
      <c r="U35" s="5">
        <v>-1.433707209175677E-3</v>
      </c>
      <c r="V35" s="5">
        <v>-1.6878006447787818E-2</v>
      </c>
      <c r="W35" s="5">
        <v>-2.0999941612192667E-3</v>
      </c>
      <c r="X35" s="5">
        <v>2.8188234396684643E-2</v>
      </c>
      <c r="Y35" s="5">
        <v>5.2733133383076839E-3</v>
      </c>
      <c r="Z35" s="5">
        <v>3.6638108140288173E-2</v>
      </c>
      <c r="AA35" s="5">
        <v>9.2677046124767497E-4</v>
      </c>
      <c r="AB35" s="5">
        <v>2.3189761514992507E-2</v>
      </c>
      <c r="AC35" s="5">
        <v>2.7793156477345679E-3</v>
      </c>
      <c r="AD35" s="5">
        <v>1.8370694021596842E-3</v>
      </c>
      <c r="AE35" s="5">
        <v>4.0202014037190124E-3</v>
      </c>
      <c r="AF35" s="5">
        <v>4.7429527721751198E-3</v>
      </c>
      <c r="AG35" s="5">
        <v>4.8648259294521945E-4</v>
      </c>
      <c r="AH35" s="5">
        <v>1.521803521820608E-4</v>
      </c>
      <c r="AI35" s="5">
        <v>2.6034067706455207E-4</v>
      </c>
      <c r="AJ35" s="5">
        <v>1.6673037163987295E-4</v>
      </c>
      <c r="AK35" s="5">
        <v>4.3391822226538623E-5</v>
      </c>
      <c r="AL35" s="5">
        <v>1.1652754309188671E-4</v>
      </c>
      <c r="AM35" s="5">
        <v>9.2550469488885299E-6</v>
      </c>
      <c r="AN35" s="5">
        <v>3.7481268222182504E-5</v>
      </c>
      <c r="AO35" s="5">
        <v>1.2736543307704261E-6</v>
      </c>
      <c r="AP35" s="5">
        <v>1.5795579487921333E-5</v>
      </c>
      <c r="AQ35" s="5">
        <v>3.4356589195490886E-7</v>
      </c>
      <c r="AR35" s="5">
        <v>4.5086804959210668E-6</v>
      </c>
      <c r="AS35" s="5"/>
      <c r="AT35" s="5"/>
      <c r="AU35" s="5"/>
      <c r="AV35" s="5"/>
      <c r="AW35" s="5"/>
      <c r="AX35" s="5"/>
      <c r="AY35" s="5"/>
      <c r="AZ35" s="5"/>
      <c r="BA35" s="5"/>
      <c r="BB35" s="5"/>
    </row>
    <row r="36" spans="1:54" x14ac:dyDescent="0.3">
      <c r="A36" s="5">
        <v>16690</v>
      </c>
      <c r="B36" s="5"/>
      <c r="C36" s="5">
        <v>-4.0032500329080767</v>
      </c>
      <c r="D36" s="5">
        <v>-1.1955783401080997</v>
      </c>
      <c r="E36" s="5">
        <v>-9.5575201672724874E-2</v>
      </c>
      <c r="F36" s="5">
        <v>-0.87067320627505518</v>
      </c>
      <c r="G36" s="5">
        <v>-0.12643007953870752</v>
      </c>
      <c r="H36" s="5">
        <v>-0.87248565821743862</v>
      </c>
      <c r="I36" s="5">
        <v>-0.15239524222120293</v>
      </c>
      <c r="J36" s="5">
        <v>-1.2819238231800036</v>
      </c>
      <c r="K36" s="5">
        <v>-0.26776443563571878</v>
      </c>
      <c r="L36" s="5">
        <v>-0.79549363695166808</v>
      </c>
      <c r="M36" s="5">
        <v>-0.12858522949963241</v>
      </c>
      <c r="N36" s="5">
        <v>-1.2279259111677541</v>
      </c>
      <c r="O36" s="5">
        <v>-0.11084770704316069</v>
      </c>
      <c r="P36" s="5">
        <v>-0.36331069637810476</v>
      </c>
      <c r="Q36" s="5">
        <v>-0.1226010610605045</v>
      </c>
      <c r="R36" s="5">
        <v>-0.4491642114069313</v>
      </c>
      <c r="S36" s="5">
        <v>6.1010185672350906E-2</v>
      </c>
      <c r="T36" s="5">
        <v>-0.10243676811173763</v>
      </c>
      <c r="U36" s="5">
        <v>-1.5065357903019056E-3</v>
      </c>
      <c r="V36" s="5">
        <v>-1.7811851187700119E-2</v>
      </c>
      <c r="W36" s="5">
        <v>-2.2257723095600564E-3</v>
      </c>
      <c r="X36" s="5">
        <v>3.0006207609379009E-2</v>
      </c>
      <c r="Y36" s="5">
        <v>5.6378470162384443E-3</v>
      </c>
      <c r="Z36" s="5">
        <v>3.9341883341674128E-2</v>
      </c>
      <c r="AA36" s="5">
        <v>9.9952266445723172E-4</v>
      </c>
      <c r="AB36" s="5">
        <v>2.5120084764503142E-2</v>
      </c>
      <c r="AC36" s="5">
        <v>3.0239393871155274E-3</v>
      </c>
      <c r="AD36" s="5">
        <v>2.0076002374222433E-3</v>
      </c>
      <c r="AE36" s="5">
        <v>4.412879454535266E-3</v>
      </c>
      <c r="AF36" s="5">
        <v>5.2293990571352922E-3</v>
      </c>
      <c r="AG36" s="5">
        <v>5.3877224128389529E-4</v>
      </c>
      <c r="AH36" s="5">
        <v>1.6929247165662245E-4</v>
      </c>
      <c r="AI36" s="5">
        <v>2.9091660921548113E-4</v>
      </c>
      <c r="AJ36" s="5">
        <v>1.8715220313915326E-4</v>
      </c>
      <c r="AK36" s="5">
        <v>4.8926957103871572E-5</v>
      </c>
      <c r="AL36" s="5">
        <v>1.3198828786505206E-4</v>
      </c>
      <c r="AM36" s="5">
        <v>1.0530727047018251E-5</v>
      </c>
      <c r="AN36" s="5">
        <v>4.2842362438019403E-5</v>
      </c>
      <c r="AO36" s="5">
        <v>1.4625025630256275E-6</v>
      </c>
      <c r="AP36" s="5">
        <v>1.8221037973034135E-5</v>
      </c>
      <c r="AQ36" s="5">
        <v>3.9814997345234446E-7</v>
      </c>
      <c r="AR36" s="5">
        <v>5.2491847853697128E-6</v>
      </c>
      <c r="AS36" s="5"/>
      <c r="AT36" s="5"/>
      <c r="AU36" s="5"/>
      <c r="AV36" s="5"/>
      <c r="AW36" s="5"/>
      <c r="AX36" s="5"/>
      <c r="AY36" s="5"/>
      <c r="AZ36" s="5"/>
      <c r="BA36" s="5"/>
      <c r="BB36" s="5"/>
    </row>
    <row r="37" spans="1:54" x14ac:dyDescent="0.3">
      <c r="A37" s="5">
        <v>16680</v>
      </c>
      <c r="B37" s="5"/>
      <c r="C37" s="5">
        <v>-4.0124996139608138</v>
      </c>
      <c r="D37" s="5">
        <v>-1.1689990154246868</v>
      </c>
      <c r="E37" s="5">
        <v>-9.3833460954515127E-2</v>
      </c>
      <c r="F37" s="5">
        <v>-0.8583202226519937</v>
      </c>
      <c r="G37" s="5">
        <v>-0.12515018854332788</v>
      </c>
      <c r="H37" s="5">
        <v>-0.8672246949032143</v>
      </c>
      <c r="I37" s="5">
        <v>-0.15210459439439525</v>
      </c>
      <c r="J37" s="5">
        <v>-1.2848016941952072</v>
      </c>
      <c r="K37" s="5">
        <v>-0.26948533735814517</v>
      </c>
      <c r="L37" s="5">
        <v>-0.80395688707369839</v>
      </c>
      <c r="M37" s="5">
        <v>-0.13049876715625452</v>
      </c>
      <c r="N37" s="5">
        <v>-1.2514464411391395</v>
      </c>
      <c r="O37" s="5">
        <v>-0.11344807603334253</v>
      </c>
      <c r="P37" s="5">
        <v>-0.3734087535706902</v>
      </c>
      <c r="Q37" s="5">
        <v>-0.12654413865048447</v>
      </c>
      <c r="R37" s="5">
        <v>-0.46558618505562627</v>
      </c>
      <c r="S37" s="5">
        <v>6.3511167558801068E-2</v>
      </c>
      <c r="T37" s="5">
        <v>-0.10709325962519498</v>
      </c>
      <c r="U37" s="5">
        <v>-1.5817942322151717E-3</v>
      </c>
      <c r="V37" s="5">
        <v>-1.8782337382816053E-2</v>
      </c>
      <c r="W37" s="5">
        <v>-2.3572040377237181E-3</v>
      </c>
      <c r="X37" s="5">
        <v>3.1916059481978357E-2</v>
      </c>
      <c r="Y37" s="5">
        <v>6.0228084002980267E-3</v>
      </c>
      <c r="Z37" s="5">
        <v>4.2211854996325737E-2</v>
      </c>
      <c r="AA37" s="5">
        <v>1.0771382107940153E-3</v>
      </c>
      <c r="AB37" s="5">
        <v>2.7189760560651484E-2</v>
      </c>
      <c r="AC37" s="5">
        <v>3.2875237604225354E-3</v>
      </c>
      <c r="AD37" s="5">
        <v>2.1922529895760665E-3</v>
      </c>
      <c r="AE37" s="5">
        <v>4.8401545314626275E-3</v>
      </c>
      <c r="AF37" s="5">
        <v>5.7612780356554299E-3</v>
      </c>
      <c r="AG37" s="5">
        <v>5.9622247684119173E-4</v>
      </c>
      <c r="AH37" s="5">
        <v>1.8818417345911734E-4</v>
      </c>
      <c r="AI37" s="5">
        <v>3.2483480813231674E-4</v>
      </c>
      <c r="AJ37" s="5">
        <v>2.0991520486692163E-4</v>
      </c>
      <c r="AK37" s="5">
        <v>5.5126247039160335E-5</v>
      </c>
      <c r="AL37" s="5">
        <v>1.4938716366936993E-4</v>
      </c>
      <c r="AM37" s="5">
        <v>1.19732030973581E-5</v>
      </c>
      <c r="AN37" s="5">
        <v>4.8933467783077004E-5</v>
      </c>
      <c r="AO37" s="5">
        <v>1.678094194330807E-6</v>
      </c>
      <c r="AP37" s="5">
        <v>2.1003249771326636E-5</v>
      </c>
      <c r="AQ37" s="5">
        <v>4.6106310675559158E-7</v>
      </c>
      <c r="AR37" s="5">
        <v>6.1067831211346585E-6</v>
      </c>
      <c r="AS37" s="5"/>
      <c r="AT37" s="5"/>
      <c r="AU37" s="5"/>
      <c r="AV37" s="5"/>
      <c r="AW37" s="5"/>
      <c r="AX37" s="5"/>
      <c r="AY37" s="5"/>
      <c r="AZ37" s="5"/>
      <c r="BA37" s="5"/>
      <c r="BB37" s="5"/>
    </row>
    <row r="38" spans="1:54" x14ac:dyDescent="0.3">
      <c r="A38" s="5">
        <v>16670</v>
      </c>
      <c r="B38" s="5"/>
      <c r="C38" s="5">
        <v>-4.0193975758878615</v>
      </c>
      <c r="D38" s="5">
        <v>-1.1420434196990799</v>
      </c>
      <c r="E38" s="5">
        <v>-9.2045736276837195E-2</v>
      </c>
      <c r="F38" s="5">
        <v>-0.8454306864344513</v>
      </c>
      <c r="G38" s="5">
        <v>-0.12377934328150106</v>
      </c>
      <c r="H38" s="5">
        <v>-0.86127455998195523</v>
      </c>
      <c r="I38" s="5">
        <v>-0.15168791359515968</v>
      </c>
      <c r="J38" s="5">
        <v>-1.2866155194941904</v>
      </c>
      <c r="K38" s="5">
        <v>-0.27099250176845696</v>
      </c>
      <c r="L38" s="5">
        <v>-0.81183876503850028</v>
      </c>
      <c r="M38" s="5">
        <v>-0.13233167191604037</v>
      </c>
      <c r="N38" s="5">
        <v>-1.2743699787834073</v>
      </c>
      <c r="O38" s="5">
        <v>-0.11601437759504465</v>
      </c>
      <c r="P38" s="5">
        <v>-0.38347421231946266</v>
      </c>
      <c r="Q38" s="5">
        <v>-0.13050775011336191</v>
      </c>
      <c r="R38" s="5">
        <v>-0.48221708875710939</v>
      </c>
      <c r="S38" s="5">
        <v>6.606121074223778E-2</v>
      </c>
      <c r="T38" s="5">
        <v>-0.11187117611695641</v>
      </c>
      <c r="U38" s="5">
        <v>-1.659477760511319E-3</v>
      </c>
      <c r="V38" s="5">
        <v>-1.9789838638765409E-2</v>
      </c>
      <c r="W38" s="5">
        <v>-2.4944039114433081E-3</v>
      </c>
      <c r="X38" s="5">
        <v>3.3920458316090703E-2</v>
      </c>
      <c r="Y38" s="5">
        <v>6.4289526869221831E-3</v>
      </c>
      <c r="Z38" s="5">
        <v>4.5255387330302467E-2</v>
      </c>
      <c r="AA38" s="5">
        <v>1.159866259785209E-3</v>
      </c>
      <c r="AB38" s="5">
        <v>2.9406849902598713E-2</v>
      </c>
      <c r="AC38" s="5">
        <v>3.5712866017901476E-3</v>
      </c>
      <c r="AD38" s="5">
        <v>2.3920223827614559E-3</v>
      </c>
      <c r="AE38" s="5">
        <v>5.3046737658887658E-3</v>
      </c>
      <c r="AF38" s="5">
        <v>6.3423372448992241E-3</v>
      </c>
      <c r="AG38" s="5">
        <v>6.5928938670977094E-4</v>
      </c>
      <c r="AH38" s="5">
        <v>2.0902311638276174E-4</v>
      </c>
      <c r="AI38" s="5">
        <v>3.6242950423690738E-4</v>
      </c>
      <c r="AJ38" s="5">
        <v>2.3526697238889334E-4</v>
      </c>
      <c r="AK38" s="5">
        <v>6.2063739128808334E-5</v>
      </c>
      <c r="AL38" s="5">
        <v>1.6895133878255887E-4</v>
      </c>
      <c r="AM38" s="5">
        <v>1.3602978008848697E-5</v>
      </c>
      <c r="AN38" s="5">
        <v>5.5848487824172263E-5</v>
      </c>
      <c r="AO38" s="5">
        <v>1.9240221466902486E-6</v>
      </c>
      <c r="AP38" s="5">
        <v>2.4192185802360668E-5</v>
      </c>
      <c r="AQ38" s="5">
        <v>5.3351972625456584E-7</v>
      </c>
      <c r="AR38" s="5">
        <v>7.0992220998067789E-6</v>
      </c>
      <c r="AS38" s="5"/>
      <c r="AT38" s="5"/>
      <c r="AU38" s="5"/>
      <c r="AV38" s="5"/>
      <c r="AW38" s="5"/>
      <c r="AX38" s="5"/>
      <c r="AY38" s="5"/>
      <c r="AZ38" s="5"/>
      <c r="BA38" s="5"/>
      <c r="BB38" s="5"/>
    </row>
    <row r="39" spans="1:54" x14ac:dyDescent="0.3">
      <c r="A39" s="5">
        <v>16660</v>
      </c>
      <c r="B39" s="5"/>
      <c r="C39" s="5">
        <v>-4.0239114935669242</v>
      </c>
      <c r="D39" s="5">
        <v>-1.1147636306851225</v>
      </c>
      <c r="E39" s="5">
        <v>-9.0215755123560032E-2</v>
      </c>
      <c r="F39" s="5">
        <v>-0.8320329224500993</v>
      </c>
      <c r="G39" s="5">
        <v>-0.12232064276765928</v>
      </c>
      <c r="H39" s="5">
        <v>-0.85464861461741726</v>
      </c>
      <c r="I39" s="5">
        <v>-0.15114601212166739</v>
      </c>
      <c r="J39" s="5">
        <v>-1.2873588503114157</v>
      </c>
      <c r="K39" s="5">
        <v>-0.27228182098419157</v>
      </c>
      <c r="L39" s="5">
        <v>-0.81911925878174363</v>
      </c>
      <c r="M39" s="5">
        <v>-0.13407957037239401</v>
      </c>
      <c r="N39" s="5">
        <v>-1.2966456618612867</v>
      </c>
      <c r="O39" s="5">
        <v>-0.11854141522680495</v>
      </c>
      <c r="P39" s="5">
        <v>-0.39348895806026279</v>
      </c>
      <c r="Q39" s="5">
        <v>-0.13448578844327463</v>
      </c>
      <c r="R39" s="5">
        <v>-0.49903618722852172</v>
      </c>
      <c r="S39" s="5">
        <v>6.8657977321509869E-2</v>
      </c>
      <c r="T39" s="5">
        <v>-0.11676788924341726</v>
      </c>
      <c r="U39" s="5">
        <v>-1.7395750268129977E-3</v>
      </c>
      <c r="V39" s="5">
        <v>-2.0834652936407114E-2</v>
      </c>
      <c r="W39" s="5">
        <v>-2.6374783858721237E-3</v>
      </c>
      <c r="X39" s="5">
        <v>3.6021999437747525E-2</v>
      </c>
      <c r="Y39" s="5">
        <v>6.8570324212519239E-3</v>
      </c>
      <c r="Z39" s="5">
        <v>4.8479938801447443E-2</v>
      </c>
      <c r="AA39" s="5">
        <v>1.2479623010577781E-3</v>
      </c>
      <c r="AB39" s="5">
        <v>3.1779703367302722E-2</v>
      </c>
      <c r="AC39" s="5">
        <v>3.8765007191388554E-3</v>
      </c>
      <c r="AD39" s="5">
        <v>2.6079563544144724E-3</v>
      </c>
      <c r="AE39" s="5">
        <v>5.8092464276672433E-3</v>
      </c>
      <c r="AF39" s="5">
        <v>6.976581203984142E-3</v>
      </c>
      <c r="AG39" s="5">
        <v>7.2846352756402821E-4</v>
      </c>
      <c r="AH39" s="5">
        <v>2.3199076403151178E-4</v>
      </c>
      <c r="AI39" s="5">
        <v>4.0406464642416115E-4</v>
      </c>
      <c r="AJ39" s="5">
        <v>2.6347870975832946E-4</v>
      </c>
      <c r="AK39" s="5">
        <v>6.9821009234726734E-5</v>
      </c>
      <c r="AL39" s="5">
        <v>1.9093249612142779E-4</v>
      </c>
      <c r="AM39" s="5">
        <v>1.5442893796937574E-5</v>
      </c>
      <c r="AN39" s="5">
        <v>6.3692614165245353E-5</v>
      </c>
      <c r="AO39" s="5">
        <v>2.2043331052838915E-6</v>
      </c>
      <c r="AP39" s="5">
        <v>2.7844430718561898E-5</v>
      </c>
      <c r="AQ39" s="5">
        <v>6.1690233399506727E-7</v>
      </c>
      <c r="AR39" s="5">
        <v>8.2468113061160762E-6</v>
      </c>
      <c r="AS39" s="5"/>
      <c r="AT39" s="5"/>
      <c r="AU39" s="5"/>
      <c r="AV39" s="5"/>
      <c r="AW39" s="5"/>
      <c r="AX39" s="5"/>
      <c r="AY39" s="5"/>
      <c r="AZ39" s="5"/>
      <c r="BA39" s="5"/>
      <c r="BB39" s="5"/>
    </row>
    <row r="40" spans="1:54" x14ac:dyDescent="0.3">
      <c r="A40" s="5">
        <v>16650</v>
      </c>
      <c r="B40" s="5"/>
      <c r="C40" s="5">
        <v>-4.0260112989415804</v>
      </c>
      <c r="D40" s="5">
        <v>-1.0872114367567514</v>
      </c>
      <c r="E40" s="5">
        <v>-8.8347286353198315E-2</v>
      </c>
      <c r="F40" s="5">
        <v>-0.81815614970741612</v>
      </c>
      <c r="G40" s="5">
        <v>-0.12077737693720134</v>
      </c>
      <c r="H40" s="5">
        <v>-0.84736184049634811</v>
      </c>
      <c r="I40" s="5">
        <v>-0.1504800146486204</v>
      </c>
      <c r="J40" s="5">
        <v>-1.2870278972722304</v>
      </c>
      <c r="K40" s="5">
        <v>-0.27334970270979836</v>
      </c>
      <c r="L40" s="5">
        <v>-0.82577963211233152</v>
      </c>
      <c r="M40" s="5">
        <v>-0.13573823293499018</v>
      </c>
      <c r="N40" s="5">
        <v>-1.3182232254209434</v>
      </c>
      <c r="O40" s="5">
        <v>-0.12102396292509665</v>
      </c>
      <c r="P40" s="5">
        <v>-0.40343447525386156</v>
      </c>
      <c r="Q40" s="5">
        <v>-0.13847190383758617</v>
      </c>
      <c r="R40" s="5">
        <v>-0.51602146971426532</v>
      </c>
      <c r="S40" s="5">
        <v>7.129890894804311E-2</v>
      </c>
      <c r="T40" s="5">
        <v>-0.1217803383053413</v>
      </c>
      <c r="U40" s="5">
        <v>-1.8220678005992121E-3</v>
      </c>
      <c r="V40" s="5">
        <v>-2.191699724803162E-2</v>
      </c>
      <c r="W40" s="5">
        <v>-2.7865249294704449E-3</v>
      </c>
      <c r="X40" s="5">
        <v>3.8223191203449559E-2</v>
      </c>
      <c r="Y40" s="5">
        <v>7.3077946502586536E-3</v>
      </c>
      <c r="Z40" s="5">
        <v>5.1893042814835977E-2</v>
      </c>
      <c r="AA40" s="5">
        <v>1.3416877558130539E-3</v>
      </c>
      <c r="AB40" s="5">
        <v>3.4316956017925213E-2</v>
      </c>
      <c r="AC40" s="5">
        <v>4.2044942898137759E-3</v>
      </c>
      <c r="AD40" s="5">
        <v>2.8411573408998587E-3</v>
      </c>
      <c r="AE40" s="5">
        <v>6.3568499734877977E-3</v>
      </c>
      <c r="AF40" s="5">
        <v>7.6682838230622604E-3</v>
      </c>
      <c r="AG40" s="5">
        <v>8.0427192243236157E-4</v>
      </c>
      <c r="AH40" s="5">
        <v>2.5728330527665386E-4</v>
      </c>
      <c r="AI40" s="5">
        <v>4.5013612505460341E-4</v>
      </c>
      <c r="AJ40" s="5">
        <v>2.9484717666451211E-4</v>
      </c>
      <c r="AK40" s="5">
        <v>7.848783819639136E-5</v>
      </c>
      <c r="AL40" s="5">
        <v>2.1560920881303689E-4</v>
      </c>
      <c r="AM40" s="5">
        <v>1.7518374374442607E-5</v>
      </c>
      <c r="AN40" s="5">
        <v>7.2583574197434886E-5</v>
      </c>
      <c r="AO40" s="5">
        <v>2.5235806815060463E-6</v>
      </c>
      <c r="AP40" s="5">
        <v>3.2024000964973791E-5</v>
      </c>
      <c r="AQ40" s="5">
        <v>7.1278337371135776E-7</v>
      </c>
      <c r="AR40" s="5">
        <v>9.572773299437799E-6</v>
      </c>
      <c r="AS40" s="5"/>
      <c r="AT40" s="5"/>
      <c r="AU40" s="5"/>
      <c r="AV40" s="5"/>
      <c r="AW40" s="5"/>
      <c r="AX40" s="5"/>
      <c r="AY40" s="5"/>
      <c r="AZ40" s="5"/>
      <c r="BA40" s="5"/>
      <c r="BB40" s="5"/>
    </row>
    <row r="41" spans="1:54" x14ac:dyDescent="0.3">
      <c r="A41" s="5">
        <v>16640</v>
      </c>
      <c r="B41" s="5"/>
      <c r="C41" s="5">
        <v>-4.0256693148319034</v>
      </c>
      <c r="D41" s="5">
        <v>-1.059438173240153</v>
      </c>
      <c r="E41" s="5">
        <v>-8.6444127139453056E-2</v>
      </c>
      <c r="F41" s="5">
        <v>-0.80383037405633573</v>
      </c>
      <c r="G41" s="5">
        <v>-0.11915301419063881</v>
      </c>
      <c r="H41" s="5">
        <v>-0.83943078340915245</v>
      </c>
      <c r="I41" s="5">
        <v>-0.1496913544852892</v>
      </c>
      <c r="J41" s="5">
        <v>-1.2856215541938301</v>
      </c>
      <c r="K41" s="5">
        <v>-0.27419308661422087</v>
      </c>
      <c r="L41" s="5">
        <v>-0.8318025039078949</v>
      </c>
      <c r="M41" s="5">
        <v>-0.13730359055371461</v>
      </c>
      <c r="N41" s="5">
        <v>-1.3390531849791851</v>
      </c>
      <c r="O41" s="5">
        <v>-0.12345678222976168</v>
      </c>
      <c r="P41" s="5">
        <v>-0.41329189871538413</v>
      </c>
      <c r="Q41" s="5">
        <v>-0.1424595171772714</v>
      </c>
      <c r="R41" s="5">
        <v>-0.53314967652904399</v>
      </c>
      <c r="S41" s="5">
        <v>7.3981226176397491E-2</v>
      </c>
      <c r="T41" s="5">
        <v>-0.12690502031480347</v>
      </c>
      <c r="U41" s="5">
        <v>-1.9069306745322003E-3</v>
      </c>
      <c r="V41" s="5">
        <v>-2.3037002195453397E-2</v>
      </c>
      <c r="W41" s="5">
        <v>-2.9416311325104181E-3</v>
      </c>
      <c r="X41" s="5">
        <v>4.0526440449252896E-2</v>
      </c>
      <c r="Y41" s="5">
        <v>7.7819778957340466E-3</v>
      </c>
      <c r="Z41" s="5">
        <v>5.5502286630703848E-2</v>
      </c>
      <c r="AA41" s="5">
        <v>1.4413095195293041E-3</v>
      </c>
      <c r="AB41" s="5">
        <v>3.7027520603258375E-2</v>
      </c>
      <c r="AC41" s="5">
        <v>4.5566510437746966E-3</v>
      </c>
      <c r="AD41" s="5">
        <v>3.09278344065908E-3</v>
      </c>
      <c r="AE41" s="5">
        <v>6.9506359427087159E-3</v>
      </c>
      <c r="AF41" s="5">
        <v>8.4220008976449608E-3</v>
      </c>
      <c r="AG41" s="5">
        <v>8.8728011164260017E-4</v>
      </c>
      <c r="AH41" s="5">
        <v>2.8511261350572611E-4</v>
      </c>
      <c r="AI41" s="5">
        <v>5.01074115783562E-4</v>
      </c>
      <c r="AJ41" s="5">
        <v>3.2969676193458046E-4</v>
      </c>
      <c r="AK41" s="5">
        <v>8.8162938310127947E-5</v>
      </c>
      <c r="AL41" s="5">
        <v>2.4328951302212144E-4</v>
      </c>
      <c r="AM41" s="5">
        <v>1.9857690485151426E-5</v>
      </c>
      <c r="AN41" s="5">
        <v>8.2653002343494373E-5</v>
      </c>
      <c r="AO41" s="5">
        <v>2.8868842352163173E-6</v>
      </c>
      <c r="AP41" s="5">
        <v>3.6803255851928239E-5</v>
      </c>
      <c r="AQ41" s="5">
        <v>8.2294974663645095E-7</v>
      </c>
      <c r="AR41" s="5">
        <v>1.1103638296116602E-5</v>
      </c>
      <c r="AS41" s="5"/>
      <c r="AT41" s="5"/>
      <c r="AU41" s="5"/>
      <c r="AV41" s="5"/>
      <c r="AW41" s="5"/>
      <c r="AX41" s="5"/>
      <c r="AY41" s="5"/>
      <c r="AZ41" s="5"/>
      <c r="BA41" s="5"/>
      <c r="BB41" s="5"/>
    </row>
    <row r="42" spans="1:54" x14ac:dyDescent="0.3">
      <c r="A42" s="5">
        <v>16630</v>
      </c>
      <c r="B42" s="5"/>
      <c r="C42" s="5">
        <v>-4.0228602854620643</v>
      </c>
      <c r="D42" s="5">
        <v>-1.0314945638581123</v>
      </c>
      <c r="E42" s="5">
        <v>-8.451009000270196E-2</v>
      </c>
      <c r="F42" s="5">
        <v>-0.78908627887276062</v>
      </c>
      <c r="G42" s="5">
        <v>-0.11745118829551068</v>
      </c>
      <c r="H42" s="5">
        <v>-0.83087349053850601</v>
      </c>
      <c r="I42" s="5">
        <v>-0.14878176854504507</v>
      </c>
      <c r="J42" s="5">
        <v>-1.2831414107716774</v>
      </c>
      <c r="K42" s="5">
        <v>-0.27480945862012024</v>
      </c>
      <c r="L42" s="5">
        <v>-0.83717192263728535</v>
      </c>
      <c r="M42" s="5">
        <v>-0.13877175105388298</v>
      </c>
      <c r="N42" s="5">
        <v>-1.3590870203547296</v>
      </c>
      <c r="O42" s="5">
        <v>-0.12583463976507209</v>
      </c>
      <c r="P42" s="5">
        <v>-0.42304206799476141</v>
      </c>
      <c r="Q42" s="5">
        <v>-0.14644183495909774</v>
      </c>
      <c r="R42" s="5">
        <v>-0.55039633201812221</v>
      </c>
      <c r="S42" s="5">
        <v>7.6701928742267486E-2</v>
      </c>
      <c r="T42" s="5">
        <v>-0.13213798150387002</v>
      </c>
      <c r="U42" s="5">
        <v>-1.9941307855502978E-3</v>
      </c>
      <c r="V42" s="5">
        <v>-2.4194706780482061E-2</v>
      </c>
      <c r="W42" s="5">
        <v>-3.1028738039227915E-3</v>
      </c>
      <c r="X42" s="5">
        <v>4.2934037422103929E-2</v>
      </c>
      <c r="Y42" s="5">
        <v>8.2803089501734452E-3</v>
      </c>
      <c r="Z42" s="5">
        <v>5.9315288437905213E-2</v>
      </c>
      <c r="AA42" s="5">
        <v>1.5470994435318867E-3</v>
      </c>
      <c r="AB42" s="5">
        <v>3.992057893679974E-2</v>
      </c>
      <c r="AC42" s="5">
        <v>4.9344102139469697E-3</v>
      </c>
      <c r="AD42" s="5">
        <v>3.3640494368040773E-3</v>
      </c>
      <c r="AE42" s="5">
        <v>7.5939356532418265E-3</v>
      </c>
      <c r="AF42" s="5">
        <v>9.2425826291217851E-3</v>
      </c>
      <c r="AG42" s="5">
        <v>9.780942527282733E-4</v>
      </c>
      <c r="AH42" s="5">
        <v>3.1570724389126242E-4</v>
      </c>
      <c r="AI42" s="5">
        <v>5.573455459148191E-4</v>
      </c>
      <c r="AJ42" s="5">
        <v>3.683816878279498E-4</v>
      </c>
      <c r="AK42" s="5">
        <v>9.8954732627233106E-5</v>
      </c>
      <c r="AL42" s="5">
        <v>2.7431369054992447E-4</v>
      </c>
      <c r="AM42" s="5">
        <v>2.2492248427127811E-5</v>
      </c>
      <c r="AN42" s="5">
        <v>9.4047945191991152E-5</v>
      </c>
      <c r="AO42" s="5">
        <v>3.2999938836326994E-6</v>
      </c>
      <c r="AP42" s="5">
        <v>4.2263911096744678E-5</v>
      </c>
      <c r="AQ42" s="5">
        <v>9.4943025894804897E-7</v>
      </c>
      <c r="AR42" s="5">
        <v>1.2869688797926323E-5</v>
      </c>
      <c r="AS42" s="5"/>
      <c r="AT42" s="5"/>
      <c r="AU42" s="5"/>
      <c r="AV42" s="5"/>
      <c r="AW42" s="5"/>
      <c r="AX42" s="5"/>
      <c r="AY42" s="5"/>
      <c r="AZ42" s="5"/>
      <c r="BA42" s="5"/>
      <c r="BB42" s="5"/>
    </row>
    <row r="43" spans="1:54" x14ac:dyDescent="0.3">
      <c r="A43" s="5">
        <v>16620</v>
      </c>
      <c r="B43" s="5"/>
      <c r="C43" s="5">
        <v>-4.0175614037896317</v>
      </c>
      <c r="D43" s="5">
        <v>-1.0034305679671163</v>
      </c>
      <c r="E43" s="5">
        <v>-8.2548989995049421E-2</v>
      </c>
      <c r="F43" s="5">
        <v>-0.77395511433084541</v>
      </c>
      <c r="G43" s="5">
        <v>-0.11567568471583556</v>
      </c>
      <c r="H43" s="5">
        <v>-0.82170944178862215</v>
      </c>
      <c r="I43" s="5">
        <v>-0.14775329105030044</v>
      </c>
      <c r="J43" s="5">
        <v>-1.2795917540303476</v>
      </c>
      <c r="K43" s="5">
        <v>-0.2751968630131606</v>
      </c>
      <c r="L43" s="5">
        <v>-0.84187343576945417</v>
      </c>
      <c r="M43" s="5">
        <v>-0.14013901499283693</v>
      </c>
      <c r="N43" s="5">
        <v>-1.378277359230706</v>
      </c>
      <c r="O43" s="5">
        <v>-0.12815232519978964</v>
      </c>
      <c r="P43" s="5">
        <v>-0.43266558462292426</v>
      </c>
      <c r="Q43" s="5">
        <v>-0.15041186565374121</v>
      </c>
      <c r="R43" s="5">
        <v>-0.56773578401862645</v>
      </c>
      <c r="S43" s="5">
        <v>7.9457796807380465E-2</v>
      </c>
      <c r="T43" s="5">
        <v>-0.13747481038924986</v>
      </c>
      <c r="U43" s="5">
        <v>-2.0836275540216448E-3</v>
      </c>
      <c r="V43" s="5">
        <v>-2.5390053219594151E-2</v>
      </c>
      <c r="W43" s="5">
        <v>-3.2703180605190021E-3</v>
      </c>
      <c r="X43" s="5">
        <v>4.5448140238498178E-2</v>
      </c>
      <c r="Y43" s="5">
        <v>8.8034994998993504E-3</v>
      </c>
      <c r="Z43" s="5">
        <v>6.3339672575347714E-2</v>
      </c>
      <c r="AA43" s="5">
        <v>1.6593337532572285E-3</v>
      </c>
      <c r="AB43" s="5">
        <v>4.3005571345811719E-2</v>
      </c>
      <c r="AC43" s="5">
        <v>5.3392662329377876E-3</v>
      </c>
      <c r="AD43" s="5">
        <v>3.6562276602322766E-3</v>
      </c>
      <c r="AE43" s="5">
        <v>8.2902656465236989E-3</v>
      </c>
      <c r="AF43" s="5">
        <v>1.0135186105966955E-2</v>
      </c>
      <c r="AG43" s="5">
        <v>1.0773632631906444E-3</v>
      </c>
      <c r="AH43" s="5">
        <v>3.4931346757288587E-4</v>
      </c>
      <c r="AI43" s="5">
        <v>6.1945668438205125E-4</v>
      </c>
      <c r="AJ43" s="5">
        <v>4.1128834927977806E-4</v>
      </c>
      <c r="AK43" s="5">
        <v>1.1098218961571179E-4</v>
      </c>
      <c r="AL43" s="5">
        <v>3.0905727406539717E-4</v>
      </c>
      <c r="AM43" s="5">
        <v>2.5456904290942879E-5</v>
      </c>
      <c r="AN43" s="5">
        <v>1.0693251156808221E-4</v>
      </c>
      <c r="AO43" s="5">
        <v>3.7693622639456893E-6</v>
      </c>
      <c r="AP43" s="5">
        <v>4.8498165104565133E-5</v>
      </c>
      <c r="AQ43" s="5">
        <v>1.0945263185178326E-6</v>
      </c>
      <c r="AR43" s="5">
        <v>1.4905459968672321E-5</v>
      </c>
      <c r="AS43" s="5"/>
      <c r="AT43" s="5"/>
      <c r="AU43" s="5"/>
      <c r="AV43" s="5"/>
      <c r="AW43" s="5"/>
      <c r="AX43" s="5"/>
      <c r="AY43" s="5"/>
      <c r="AZ43" s="5"/>
      <c r="BA43" s="5"/>
      <c r="BB43" s="5"/>
    </row>
    <row r="44" spans="1:54" x14ac:dyDescent="0.3">
      <c r="A44" s="5">
        <v>16610</v>
      </c>
      <c r="B44" s="5"/>
      <c r="C44" s="5">
        <v>-4.0097523357221352</v>
      </c>
      <c r="D44" s="5">
        <v>-0.97529523422144171</v>
      </c>
      <c r="E44" s="5">
        <v>-8.0564632099722283E-2</v>
      </c>
      <c r="F44" s="5">
        <v>-0.75846858582892296</v>
      </c>
      <c r="G44" s="5">
        <v>-0.11383042644172756</v>
      </c>
      <c r="H44" s="5">
        <v>-0.81195947552167236</v>
      </c>
      <c r="I44" s="5">
        <v>-0.14660824600420211</v>
      </c>
      <c r="J44" s="5">
        <v>-1.2749795584829817</v>
      </c>
      <c r="K44" s="5">
        <v>-0.27535391229169509</v>
      </c>
      <c r="L44" s="5">
        <v>-0.8458941536521507</v>
      </c>
      <c r="M44" s="5">
        <v>-0.14140189094921535</v>
      </c>
      <c r="N44" s="5">
        <v>-1.3965781595047804</v>
      </c>
      <c r="O44" s="5">
        <v>-0.13040466954505542</v>
      </c>
      <c r="P44" s="5">
        <v>-0.44214287201569802</v>
      </c>
      <c r="Q44" s="5">
        <v>-0.15436243745452277</v>
      </c>
      <c r="R44" s="5">
        <v>-0.58514124986982319</v>
      </c>
      <c r="S44" s="5">
        <v>8.2245393206622261E-2</v>
      </c>
      <c r="T44" s="5">
        <v>-0.14291063250335354</v>
      </c>
      <c r="U44" s="5">
        <v>-2.1753724432674415E-3</v>
      </c>
      <c r="V44" s="5">
        <v>-2.6622881915853491E-2</v>
      </c>
      <c r="W44" s="5">
        <v>-3.4440164129223619E-3</v>
      </c>
      <c r="X44" s="5">
        <v>4.8070758921524542E-2</v>
      </c>
      <c r="Y44" s="5">
        <v>9.3522425811557123E-3</v>
      </c>
      <c r="Z44" s="5">
        <v>6.7583042893942472E-2</v>
      </c>
      <c r="AA44" s="5">
        <v>1.7782924012563314E-3</v>
      </c>
      <c r="AB44" s="5">
        <v>4.629218408334547E-2</v>
      </c>
      <c r="AC44" s="5">
        <v>5.7727681550258179E-3</v>
      </c>
      <c r="AD44" s="5">
        <v>3.97064867352615E-3</v>
      </c>
      <c r="AE44" s="5">
        <v>9.0433328270703196E-3</v>
      </c>
      <c r="AF44" s="5">
        <v>1.1105287673458293E-2</v>
      </c>
      <c r="AG44" s="5">
        <v>1.1857809990617825E-3</v>
      </c>
      <c r="AH44" s="5">
        <v>3.8619634128157733E-4</v>
      </c>
      <c r="AI44" s="5">
        <v>6.8795585579938239E-4</v>
      </c>
      <c r="AJ44" s="5">
        <v>4.5883779189925827E-4</v>
      </c>
      <c r="AK44" s="5">
        <v>1.2437571570395734E-4</v>
      </c>
      <c r="AL44" s="5">
        <v>3.4793428812720736E-4</v>
      </c>
      <c r="AM44" s="5">
        <v>2.8790305514628879E-5</v>
      </c>
      <c r="AN44" s="5">
        <v>1.2148967925230639E-4</v>
      </c>
      <c r="AO44" s="5">
        <v>4.3022236581690205E-6</v>
      </c>
      <c r="AP44" s="5">
        <v>5.5609949123602204E-5</v>
      </c>
      <c r="AQ44" s="5">
        <v>1.2608462285816506E-6</v>
      </c>
      <c r="AR44" s="5">
        <v>1.7250302161662755E-5</v>
      </c>
      <c r="AS44" s="5"/>
      <c r="AT44" s="5"/>
      <c r="AU44" s="5"/>
      <c r="AV44" s="5"/>
      <c r="AW44" s="5"/>
      <c r="AX44" s="5"/>
      <c r="AY44" s="5"/>
      <c r="AZ44" s="5"/>
      <c r="BA44" s="5"/>
      <c r="BB44" s="5"/>
    </row>
    <row r="45" spans="1:54" x14ac:dyDescent="0.3">
      <c r="A45" s="5">
        <v>16600</v>
      </c>
      <c r="B45" s="5"/>
      <c r="C45" s="5">
        <v>-3.9994152413048623</v>
      </c>
      <c r="D45" s="5">
        <v>-0.94713656124914469</v>
      </c>
      <c r="E45" s="5">
        <v>-7.8560798903404422E-2</v>
      </c>
      <c r="F45" s="5">
        <v>-0.74265874213331728</v>
      </c>
      <c r="G45" s="5">
        <v>-0.1119194593941506</v>
      </c>
      <c r="H45" s="5">
        <v>-0.8016457090991771</v>
      </c>
      <c r="I45" s="5">
        <v>-0.14534923846764866</v>
      </c>
      <c r="J45" s="5">
        <v>-1.269314465009548</v>
      </c>
      <c r="K45" s="5">
        <v>-0.2752797946897923</v>
      </c>
      <c r="L45" s="5">
        <v>-0.84922280747098378</v>
      </c>
      <c r="M45" s="5">
        <v>-0.14255711015799669</v>
      </c>
      <c r="N45" s="5">
        <v>-1.4139448894715074</v>
      </c>
      <c r="O45" s="5">
        <v>-0.13258656370477129</v>
      </c>
      <c r="P45" s="5">
        <v>-0.4514542378048515</v>
      </c>
      <c r="Q45" s="5">
        <v>-0.15828621737181955</v>
      </c>
      <c r="R45" s="5">
        <v>-0.60258486898259167</v>
      </c>
      <c r="S45" s="5">
        <v>8.5061066728185572E-2</v>
      </c>
      <c r="T45" s="5">
        <v>-0.14844010689731693</v>
      </c>
      <c r="U45" s="5">
        <v>-2.2693087417601327E-3</v>
      </c>
      <c r="V45" s="5">
        <v>-2.7892926602181522E-2</v>
      </c>
      <c r="W45" s="5">
        <v>-3.6240078528289041E-3</v>
      </c>
      <c r="X45" s="5">
        <v>5.080373907330904E-2</v>
      </c>
      <c r="Y45" s="5">
        <v>9.9272088763468474E-3</v>
      </c>
      <c r="Z45" s="5">
        <v>7.2052954262702001E-2</v>
      </c>
      <c r="AA45" s="5">
        <v>1.9042583532324759E-3</v>
      </c>
      <c r="AB45" s="5">
        <v>4.9790334599848524E-2</v>
      </c>
      <c r="AC45" s="5">
        <v>6.2365187821551826E-3</v>
      </c>
      <c r="AD45" s="5">
        <v>4.3087017551643762E-3</v>
      </c>
      <c r="AE45" s="5">
        <v>9.8570392386067192E-3</v>
      </c>
      <c r="AF45" s="5">
        <v>1.2158695112880358E-2</v>
      </c>
      <c r="AG45" s="5">
        <v>1.3040884612117343E-3</v>
      </c>
      <c r="AH45" s="5">
        <v>4.266408105390025E-4</v>
      </c>
      <c r="AI45" s="5">
        <v>7.6343627827471722E-4</v>
      </c>
      <c r="AJ45" s="5">
        <v>5.1148833210642325E-4</v>
      </c>
      <c r="AK45" s="5">
        <v>1.3927810817602749E-4</v>
      </c>
      <c r="AL45" s="5">
        <v>3.91400739395081E-4</v>
      </c>
      <c r="AM45" s="5">
        <v>3.2535261631040481E-5</v>
      </c>
      <c r="AN45" s="5">
        <v>1.3792327073330413E-4</v>
      </c>
      <c r="AO45" s="5">
        <v>4.9066811318993409E-6</v>
      </c>
      <c r="AP45" s="5">
        <v>6.3716313327264997E-5</v>
      </c>
      <c r="AQ45" s="5">
        <v>1.4513434581333165E-6</v>
      </c>
      <c r="AR45" s="5">
        <v>1.9949012653744482E-5</v>
      </c>
      <c r="AS45" s="5"/>
      <c r="AT45" s="5"/>
      <c r="AU45" s="5"/>
      <c r="AV45" s="5"/>
      <c r="AW45" s="5"/>
      <c r="AX45" s="5"/>
      <c r="AY45" s="5"/>
      <c r="AZ45" s="5"/>
      <c r="BA45" s="5"/>
      <c r="BB45" s="5"/>
    </row>
    <row r="46" spans="1:54" x14ac:dyDescent="0.3">
      <c r="A46" s="5">
        <v>16590</v>
      </c>
      <c r="B46" s="5"/>
      <c r="C46" s="5">
        <v>-3.9865347929622468</v>
      </c>
      <c r="D46" s="5">
        <v>-0.91900136587240078</v>
      </c>
      <c r="E46" s="5">
        <v>-7.6541238597556224E-2</v>
      </c>
      <c r="F46" s="5">
        <v>-0.72655786379874399</v>
      </c>
      <c r="G46" s="5">
        <v>-0.10994693748160726</v>
      </c>
      <c r="H46" s="5">
        <v>-0.79079145465472966</v>
      </c>
      <c r="I46" s="5">
        <v>-0.14397914468718714</v>
      </c>
      <c r="J46" s="5">
        <v>-1.262608748530361</v>
      </c>
      <c r="K46" s="5">
        <v>-0.27497427931969665</v>
      </c>
      <c r="L46" s="5">
        <v>-0.85184980092963014</v>
      </c>
      <c r="M46" s="5">
        <v>-0.14360164040685475</v>
      </c>
      <c r="N46" s="5">
        <v>-1.4303347048748563</v>
      </c>
      <c r="O46" s="5">
        <v>-0.13469297718948664</v>
      </c>
      <c r="P46" s="5">
        <v>-0.46057993834457739</v>
      </c>
      <c r="Q46" s="5">
        <v>-0.16217573161858007</v>
      </c>
      <c r="R46" s="5">
        <v>-0.62003776193917637</v>
      </c>
      <c r="S46" s="5">
        <v>8.7900956452620388E-2</v>
      </c>
      <c r="T46" s="5">
        <v>-0.15405742451580931</v>
      </c>
      <c r="U46" s="5">
        <v>-2.3653713702832787E-3</v>
      </c>
      <c r="V46" s="5">
        <v>-2.9199809690937079E-2</v>
      </c>
      <c r="W46" s="5">
        <v>-3.8103169464939134E-3</v>
      </c>
      <c r="X46" s="5">
        <v>5.3648745245925757E-2</v>
      </c>
      <c r="Y46" s="5">
        <v>1.0529042859091802E-2</v>
      </c>
      <c r="Z46" s="5">
        <v>7.6756882234357615E-2</v>
      </c>
      <c r="AA46" s="5">
        <v>2.0375168056911501E-3</v>
      </c>
      <c r="AB46" s="5">
        <v>5.3510154575670245E-2</v>
      </c>
      <c r="AC46" s="5">
        <v>6.732173472637765E-3</v>
      </c>
      <c r="AD46" s="5">
        <v>4.6718351629001838E-3</v>
      </c>
      <c r="AE46" s="5">
        <v>1.0735486415319292E-2</v>
      </c>
      <c r="AF46" s="5">
        <v>1.330155954418372E-2</v>
      </c>
      <c r="AG46" s="5">
        <v>1.4330760202870736E-3</v>
      </c>
      <c r="AH46" s="5">
        <v>4.7095284413635962E-4</v>
      </c>
      <c r="AI46" s="5">
        <v>8.465390238464682E-4</v>
      </c>
      <c r="AJ46" s="5">
        <v>5.6973832229085836E-4</v>
      </c>
      <c r="AK46" s="5">
        <v>1.5584557081470496E-4</v>
      </c>
      <c r="AL46" s="5">
        <v>4.3995836960172651E-4</v>
      </c>
      <c r="AM46" s="5">
        <v>3.6739146153576033E-5</v>
      </c>
      <c r="AN46" s="5">
        <v>1.5646011106003121E-4</v>
      </c>
      <c r="AO46" s="5">
        <v>5.5918023834348212E-6</v>
      </c>
      <c r="AP46" s="5">
        <v>7.2948961845098706E-5</v>
      </c>
      <c r="AQ46" s="5">
        <v>1.6693593033552981E-6</v>
      </c>
      <c r="AR46" s="5">
        <v>2.3052544349986384E-5</v>
      </c>
      <c r="AS46" s="5"/>
      <c r="AT46" s="5"/>
      <c r="AU46" s="5"/>
      <c r="AV46" s="5"/>
      <c r="AW46" s="5"/>
      <c r="AX46" s="5"/>
      <c r="AY46" s="5"/>
      <c r="AZ46" s="5"/>
      <c r="BA46" s="5"/>
      <c r="BB46" s="5"/>
    </row>
    <row r="47" spans="1:54" x14ac:dyDescent="0.3">
      <c r="A47" s="5">
        <v>16580</v>
      </c>
      <c r="B47" s="5"/>
      <c r="C47" s="5">
        <v>-3.9710981908709324</v>
      </c>
      <c r="D47" s="5">
        <v>-0.89093515934988332</v>
      </c>
      <c r="E47" s="5">
        <v>-7.4509653361890554E-2</v>
      </c>
      <c r="F47" s="5">
        <v>-0.71019835241497298</v>
      </c>
      <c r="G47" s="5">
        <v>-0.10791710738688723</v>
      </c>
      <c r="H47" s="5">
        <v>-0.77942113055002005</v>
      </c>
      <c r="I47" s="5">
        <v>-0.14250110112602238</v>
      </c>
      <c r="J47" s="5">
        <v>-1.2548772746173811</v>
      </c>
      <c r="K47" s="5">
        <v>-0.2744377188934623</v>
      </c>
      <c r="L47" s="5">
        <v>-0.85376725532494147</v>
      </c>
      <c r="M47" s="5">
        <v>-0.14453269911240949</v>
      </c>
      <c r="N47" s="5">
        <v>-1.4457066218677348</v>
      </c>
      <c r="O47" s="5">
        <v>-0.13671897690164497</v>
      </c>
      <c r="P47" s="5">
        <v>-0.46950024512115729</v>
      </c>
      <c r="Q47" s="5">
        <v>-0.16602338722278384</v>
      </c>
      <c r="R47" s="5">
        <v>-0.63747009605351468</v>
      </c>
      <c r="S47" s="5">
        <v>9.0760997171290311E-2</v>
      </c>
      <c r="T47" s="5">
        <v>-0.15975630853663619</v>
      </c>
      <c r="U47" s="5">
        <v>-2.4634867163036912E-3</v>
      </c>
      <c r="V47" s="5">
        <v>-3.0543037865468477E-2</v>
      </c>
      <c r="W47" s="5">
        <v>-4.002952939596684E-3</v>
      </c>
      <c r="X47" s="5">
        <v>5.6607244079737343E-2</v>
      </c>
      <c r="Y47" s="5">
        <v>1.1158358798303868E-2</v>
      </c>
      <c r="Z47" s="5">
        <v>8.1702190898571322E-2</v>
      </c>
      <c r="AA47" s="5">
        <v>2.1783543340958157E-3</v>
      </c>
      <c r="AB47" s="5">
        <v>5.7461970621580205E-2</v>
      </c>
      <c r="AC47" s="5">
        <v>7.2614386113739691E-3</v>
      </c>
      <c r="AD47" s="5">
        <v>5.0615561545942836E-3</v>
      </c>
      <c r="AE47" s="5">
        <v>1.1682979243453535E-2</v>
      </c>
      <c r="AF47" s="5">
        <v>1.4540386958969722E-2</v>
      </c>
      <c r="AG47" s="5">
        <v>1.5735856500657234E-3</v>
      </c>
      <c r="AH47" s="5">
        <v>5.1946059713677711E-4</v>
      </c>
      <c r="AI47" s="5">
        <v>9.3795609947825158E-4</v>
      </c>
      <c r="AJ47" s="5">
        <v>6.3412906329111994E-4</v>
      </c>
      <c r="AK47" s="5">
        <v>1.7424879458799531E-4</v>
      </c>
      <c r="AL47" s="5">
        <v>4.9415868495133867E-4</v>
      </c>
      <c r="AM47" s="5">
        <v>4.1454331611788613E-5</v>
      </c>
      <c r="AN47" s="5">
        <v>1.7735238153942281E-4</v>
      </c>
      <c r="AO47" s="5">
        <v>6.3677250459496638E-6</v>
      </c>
      <c r="AP47" s="5">
        <v>8.3455950786436364E-5</v>
      </c>
      <c r="AQ47" s="5">
        <v>1.9186703913198039E-6</v>
      </c>
      <c r="AR47" s="5">
        <v>2.661879999010569E-5</v>
      </c>
      <c r="AS47" s="5"/>
      <c r="AT47" s="5"/>
      <c r="AU47" s="5"/>
      <c r="AV47" s="5"/>
      <c r="AW47" s="5"/>
      <c r="AX47" s="5"/>
      <c r="AY47" s="5"/>
      <c r="AZ47" s="5"/>
      <c r="BA47" s="5"/>
      <c r="BB47" s="5"/>
    </row>
    <row r="48" spans="1:54" x14ac:dyDescent="0.3">
      <c r="A48" s="5">
        <v>16570</v>
      </c>
      <c r="B48" s="5"/>
      <c r="C48" s="5">
        <v>-3.9530951755383823</v>
      </c>
      <c r="D48" s="5">
        <v>-0.8629820320620023</v>
      </c>
      <c r="E48" s="5">
        <v>-7.2469688179993164E-2</v>
      </c>
      <c r="F48" s="5">
        <v>-0.6936126212168322</v>
      </c>
      <c r="G48" s="5">
        <v>-0.1058342931627571</v>
      </c>
      <c r="H48" s="5">
        <v>-0.76756016898859636</v>
      </c>
      <c r="I48" s="5">
        <v>-0.14091849245669666</v>
      </c>
      <c r="J48" s="5">
        <v>-1.246137445251176</v>
      </c>
      <c r="K48" s="5">
        <v>-0.27367104999751485</v>
      </c>
      <c r="L48" s="5">
        <v>-0.85496904772630078</v>
      </c>
      <c r="M48" s="5">
        <v>-0.14534776549862216</v>
      </c>
      <c r="N48" s="5">
        <v>-1.4600216849215832</v>
      </c>
      <c r="O48" s="5">
        <v>-0.13865974589744517</v>
      </c>
      <c r="P48" s="5">
        <v>-0.47819551277473649</v>
      </c>
      <c r="Q48" s="5">
        <v>-0.16982149479321273</v>
      </c>
      <c r="R48" s="5">
        <v>-0.65485115728099696</v>
      </c>
      <c r="S48" s="5">
        <v>9.3636925899057893E-2</v>
      </c>
      <c r="T48" s="5">
        <v>-0.16553001676048842</v>
      </c>
      <c r="U48" s="5">
        <v>-2.5635724977536465E-3</v>
      </c>
      <c r="V48" s="5">
        <v>-3.1921997949738698E-2</v>
      </c>
      <c r="W48" s="5">
        <v>-4.2019088788697737E-3</v>
      </c>
      <c r="X48" s="5">
        <v>5.9680487284030095E-2</v>
      </c>
      <c r="Y48" s="5">
        <v>1.1815736633085798E-2</v>
      </c>
      <c r="Z48" s="5">
        <v>8.6896098964071619E-2</v>
      </c>
      <c r="AA48" s="5">
        <v>2.3270579707706548E-3</v>
      </c>
      <c r="AB48" s="5">
        <v>6.1656282561372601E-2</v>
      </c>
      <c r="AC48" s="5">
        <v>7.8260697206906579E-3</v>
      </c>
      <c r="AD48" s="5">
        <v>5.4794307443102033E-3</v>
      </c>
      <c r="AE48" s="5">
        <v>1.2704029265280534E-2</v>
      </c>
      <c r="AF48" s="5">
        <v>1.5882049283508889E-2</v>
      </c>
      <c r="AG48" s="5">
        <v>1.7265131578639245E-3</v>
      </c>
      <c r="AH48" s="5">
        <v>5.7251559915332613E-4</v>
      </c>
      <c r="AI48" s="5">
        <v>1.0384336455260647E-3</v>
      </c>
      <c r="AJ48" s="5">
        <v>7.0524786582078236E-4</v>
      </c>
      <c r="AK48" s="5">
        <v>1.9467410554383418E-4</v>
      </c>
      <c r="AL48" s="5">
        <v>5.5460727561621869E-4</v>
      </c>
      <c r="AM48" s="5">
        <v>4.6738659807967755E-5</v>
      </c>
      <c r="AN48" s="5">
        <v>2.0088018370045753E-4</v>
      </c>
      <c r="AO48" s="5">
        <v>7.2457722329831979E-6</v>
      </c>
      <c r="AP48" s="5">
        <v>9.5403564374247485E-5</v>
      </c>
      <c r="AQ48" s="5">
        <v>2.2035415165920294E-6</v>
      </c>
      <c r="AR48" s="5">
        <v>3.0713521216635338E-5</v>
      </c>
      <c r="AS48" s="5"/>
      <c r="AT48" s="5"/>
      <c r="AU48" s="5"/>
      <c r="AV48" s="5"/>
      <c r="AW48" s="5"/>
      <c r="AX48" s="5"/>
      <c r="AY48" s="5"/>
      <c r="AZ48" s="5"/>
      <c r="BA48" s="5"/>
      <c r="BB48" s="5"/>
    </row>
    <row r="49" spans="1:54" x14ac:dyDescent="0.3">
      <c r="A49" s="5">
        <v>16560</v>
      </c>
      <c r="B49" s="5"/>
      <c r="C49" s="5">
        <v>-3.9325180376547935</v>
      </c>
      <c r="D49" s="5">
        <v>-0.83518454700163325</v>
      </c>
      <c r="E49" s="5">
        <v>-7.0424920133635285E-2</v>
      </c>
      <c r="F49" s="5">
        <v>-0.67683298757858035</v>
      </c>
      <c r="G49" s="5">
        <v>-0.1037028807157333</v>
      </c>
      <c r="H49" s="5">
        <v>-0.75523492028096961</v>
      </c>
      <c r="I49" s="5">
        <v>-0.13923493857992461</v>
      </c>
      <c r="J49" s="5">
        <v>-1.2364091339955001</v>
      </c>
      <c r="K49" s="5">
        <v>-0.27267579090818583</v>
      </c>
      <c r="L49" s="5">
        <v>-0.85545084200657018</v>
      </c>
      <c r="M49" s="5">
        <v>-0.14604459180380586</v>
      </c>
      <c r="N49" s="5">
        <v>-1.473243128741218</v>
      </c>
      <c r="O49" s="5">
        <v>-0.14051060202855564</v>
      </c>
      <c r="P49" s="5">
        <v>-0.48664624842435061</v>
      </c>
      <c r="Q49" s="5">
        <v>-0.17356229235562709</v>
      </c>
      <c r="R49" s="5">
        <v>-0.67214942832396518</v>
      </c>
      <c r="S49" s="5">
        <v>9.6524289489942378E-2</v>
      </c>
      <c r="T49" s="5">
        <v>-0.17137134612744775</v>
      </c>
      <c r="U49" s="5">
        <v>-2.6655376583482665E-3</v>
      </c>
      <c r="V49" s="5">
        <v>-3.3335953092392304E-2</v>
      </c>
      <c r="W49" s="5">
        <v>-4.4071607560930573E-3</v>
      </c>
      <c r="X49" s="5">
        <v>6.2869494540477328E-2</v>
      </c>
      <c r="Y49" s="5">
        <v>1.2501717731825115E-2</v>
      </c>
      <c r="Z49" s="5">
        <v>9.2345644125187962E-2</v>
      </c>
      <c r="AA49" s="5">
        <v>2.4839142121743847E-3</v>
      </c>
      <c r="AB49" s="5">
        <v>6.6103739218783084E-2</v>
      </c>
      <c r="AC49" s="5">
        <v>8.4278691913395095E-3</v>
      </c>
      <c r="AD49" s="5">
        <v>5.9270831711328003E-3</v>
      </c>
      <c r="AE49" s="5">
        <v>1.3803357354453986E-2</v>
      </c>
      <c r="AF49" s="5">
        <v>1.7333794864336716E-2</v>
      </c>
      <c r="AG49" s="5">
        <v>1.8928103994420048E-3</v>
      </c>
      <c r="AH49" s="5">
        <v>6.3049396413041286E-4</v>
      </c>
      <c r="AI49" s="5">
        <v>1.1487752474763978E-3</v>
      </c>
      <c r="AJ49" s="5">
        <v>7.8373126169905953E-4</v>
      </c>
      <c r="AK49" s="5">
        <v>2.1732468191431367E-4</v>
      </c>
      <c r="AL49" s="5">
        <v>6.2196843890705521E-4</v>
      </c>
      <c r="AM49" s="5">
        <v>5.2655949418064799E-5</v>
      </c>
      <c r="AN49" s="5">
        <v>2.2735432860889566E-4</v>
      </c>
      <c r="AO49" s="5">
        <v>8.2385791661708358E-6</v>
      </c>
      <c r="AP49" s="5">
        <v>1.0897838543110001E-4</v>
      </c>
      <c r="AQ49" s="5">
        <v>2.5287843433128113E-6</v>
      </c>
      <c r="AR49" s="5">
        <v>3.541128275873982E-5</v>
      </c>
      <c r="AS49" s="5"/>
      <c r="AT49" s="5"/>
      <c r="AU49" s="5"/>
      <c r="AV49" s="5"/>
      <c r="AW49" s="5"/>
      <c r="AX49" s="5"/>
      <c r="AY49" s="5"/>
      <c r="AZ49" s="5"/>
      <c r="BA49" s="5"/>
      <c r="BB49" s="5"/>
    </row>
    <row r="50" spans="1:54" x14ac:dyDescent="0.3">
      <c r="A50" s="5">
        <v>16550</v>
      </c>
      <c r="B50" s="5"/>
      <c r="C50" s="5">
        <v>-3.9093616252794492</v>
      </c>
      <c r="D50" s="5">
        <v>-0.807583642373363</v>
      </c>
      <c r="E50" s="5">
        <v>-6.8378848218620183E-2</v>
      </c>
      <c r="F50" s="5">
        <v>-0.65989156789457615</v>
      </c>
      <c r="G50" s="5">
        <v>-0.10152730225679588</v>
      </c>
      <c r="H50" s="5">
        <v>-0.74247255427042991</v>
      </c>
      <c r="I50" s="5">
        <v>-0.13745428073953878</v>
      </c>
      <c r="J50" s="5">
        <v>-1.2257146109239156</v>
      </c>
      <c r="K50" s="5">
        <v>-0.27145403695072917</v>
      </c>
      <c r="L50" s="5">
        <v>-0.85521011251201917</v>
      </c>
      <c r="M50" s="5">
        <v>-0.14662121344753429</v>
      </c>
      <c r="N50" s="5">
        <v>-1.4853365332596367</v>
      </c>
      <c r="O50" s="5">
        <v>-0.14226701636552239</v>
      </c>
      <c r="P50" s="5">
        <v>-0.49483318197160608</v>
      </c>
      <c r="Q50" s="5">
        <v>-0.17723797016744303</v>
      </c>
      <c r="R50" s="5">
        <v>-0.68933267273637955</v>
      </c>
      <c r="S50" s="5">
        <v>9.9418453358170955E-2</v>
      </c>
      <c r="T50" s="5">
        <v>-0.17727263942729113</v>
      </c>
      <c r="U50" s="5">
        <v>-2.7692822964742883E-3</v>
      </c>
      <c r="V50" s="5">
        <v>-3.4784039301598332E-2</v>
      </c>
      <c r="W50" s="5">
        <v>-4.6186666802357484E-3</v>
      </c>
      <c r="X50" s="5">
        <v>6.6175036415452457E-2</v>
      </c>
      <c r="Y50" s="5">
        <v>1.3216800550497176E-2</v>
      </c>
      <c r="Z50" s="5">
        <v>9.8057645782828107E-2</v>
      </c>
      <c r="AA50" s="5">
        <v>2.6492079555812372E-3</v>
      </c>
      <c r="AB50" s="5">
        <v>7.0815111640329997E-2</v>
      </c>
      <c r="AC50" s="5">
        <v>9.0686836138455049E-3</v>
      </c>
      <c r="AD50" s="5">
        <v>6.40619505793724E-3</v>
      </c>
      <c r="AE50" s="5">
        <v>1.4985895688981921E-2</v>
      </c>
      <c r="AF50" s="5">
        <v>1.8903258261859263E-2</v>
      </c>
      <c r="AG50" s="5">
        <v>2.0734874646326906E-3</v>
      </c>
      <c r="AH50" s="5">
        <v>6.9379761730137301E-4</v>
      </c>
      <c r="AI50" s="5">
        <v>1.2698453555352331E-3</v>
      </c>
      <c r="AJ50" s="5">
        <v>8.7026836487510907E-4</v>
      </c>
      <c r="AK50" s="5">
        <v>2.4242184223155565E-4</v>
      </c>
      <c r="AL50" s="5">
        <v>6.9697011948253659E-4</v>
      </c>
      <c r="AM50" s="5">
        <v>5.9276543103928163E-5</v>
      </c>
      <c r="AN50" s="5">
        <v>2.5711936726133743E-4</v>
      </c>
      <c r="AO50" s="5">
        <v>9.3602317736579461E-6</v>
      </c>
      <c r="AP50" s="5">
        <v>1.2438957763243164E-4</v>
      </c>
      <c r="AQ50" s="5">
        <v>2.8998225498700681E-6</v>
      </c>
      <c r="AR50" s="5">
        <v>4.079660294750515E-5</v>
      </c>
      <c r="AS50" s="5"/>
      <c r="AT50" s="5"/>
      <c r="AU50" s="5"/>
      <c r="AV50" s="5"/>
      <c r="AW50" s="5"/>
      <c r="AX50" s="5"/>
      <c r="AY50" s="5"/>
      <c r="AZ50" s="5"/>
      <c r="BA50" s="5"/>
      <c r="BB50" s="5"/>
    </row>
    <row r="51" spans="1:54" x14ac:dyDescent="0.3">
      <c r="A51" s="5">
        <v>16540</v>
      </c>
      <c r="B51" s="5"/>
      <c r="C51" s="5">
        <v>-3.8836233484148326</v>
      </c>
      <c r="D51" s="5">
        <v>-0.78021854354448816</v>
      </c>
      <c r="E51" s="5">
        <v>-6.6334883721106935E-2</v>
      </c>
      <c r="F51" s="5">
        <v>-0.64282017532582103</v>
      </c>
      <c r="G51" s="5">
        <v>-9.9312020797082359E-2</v>
      </c>
      <c r="H51" s="5">
        <v>-0.7293009594411809</v>
      </c>
      <c r="I51" s="5">
        <v>-0.13558056680850664</v>
      </c>
      <c r="J51" s="5">
        <v>-1.2140784576930899</v>
      </c>
      <c r="K51" s="5">
        <v>-0.27000845341884705</v>
      </c>
      <c r="L51" s="5">
        <v>-0.85424616020054689</v>
      </c>
      <c r="M51" s="5">
        <v>-0.14707595809405488</v>
      </c>
      <c r="N51" s="5">
        <v>-1.4962699708130041</v>
      </c>
      <c r="O51" s="5">
        <v>-0.14392463130395119</v>
      </c>
      <c r="P51" s="5">
        <v>-0.50273733704408152</v>
      </c>
      <c r="Q51" s="5">
        <v>-0.18084069641035858</v>
      </c>
      <c r="R51" s="5">
        <v>-0.70636802478801064</v>
      </c>
      <c r="S51" s="5">
        <v>0.10231461130038626</v>
      </c>
      <c r="T51" s="5">
        <v>-0.1832257942601368</v>
      </c>
      <c r="U51" s="5">
        <v>-2.8746976295770878E-3</v>
      </c>
      <c r="V51" s="5">
        <v>-3.6265262366774229E-2</v>
      </c>
      <c r="W51" s="5">
        <v>-4.8363660836862011E-3</v>
      </c>
      <c r="X51" s="5">
        <v>6.959761737248138E-2</v>
      </c>
      <c r="Y51" s="5">
        <v>1.3961436206796855E-2</v>
      </c>
      <c r="Z51" s="5">
        <v>0.10403866620528135</v>
      </c>
      <c r="AA51" s="5">
        <v>2.8232213656513329E-3</v>
      </c>
      <c r="AB51" s="5">
        <v>7.580126369633737E-2</v>
      </c>
      <c r="AC51" s="5">
        <v>9.7504006912360591E-3</v>
      </c>
      <c r="AD51" s="5">
        <v>6.9185042372647042E-3</v>
      </c>
      <c r="AE51" s="5">
        <v>1.6256788945530752E-2</v>
      </c>
      <c r="AF51" s="5">
        <v>2.059846923040912E-2</v>
      </c>
      <c r="AG51" s="5">
        <v>2.2696148186610492E-3</v>
      </c>
      <c r="AH51" s="5">
        <v>7.6285553441104873E-4</v>
      </c>
      <c r="AI51" s="5">
        <v>1.4025728053322149E-3</v>
      </c>
      <c r="AJ51" s="5">
        <v>9.656043812633011E-4</v>
      </c>
      <c r="AK51" s="5">
        <v>2.7020640601941752E-4</v>
      </c>
      <c r="AL51" s="5">
        <v>7.8040917962638769E-4</v>
      </c>
      <c r="AM51" s="5">
        <v>6.6677896337011489E-5</v>
      </c>
      <c r="AN51" s="5">
        <v>2.9055687840438474E-4</v>
      </c>
      <c r="AO51" s="5">
        <v>1.0626418197707178E-5</v>
      </c>
      <c r="AP51" s="5">
        <v>1.4187139816206523E-4</v>
      </c>
      <c r="AQ51" s="5">
        <v>3.3227640404220606E-6</v>
      </c>
      <c r="AR51" s="5">
        <v>4.69651828114879E-5</v>
      </c>
      <c r="AS51" s="5"/>
      <c r="AT51" s="5"/>
      <c r="AU51" s="5"/>
      <c r="AV51" s="5"/>
      <c r="AW51" s="5"/>
      <c r="AX51" s="5"/>
      <c r="AY51" s="5"/>
      <c r="AZ51" s="5"/>
      <c r="BA51" s="5"/>
      <c r="BB51" s="5"/>
    </row>
    <row r="52" spans="1:54" x14ac:dyDescent="0.3">
      <c r="A52" s="5">
        <v>16530</v>
      </c>
      <c r="B52" s="5"/>
      <c r="C52" s="5">
        <v>-3.8553031810136495</v>
      </c>
      <c r="D52" s="5">
        <v>-0.75312668453073106</v>
      </c>
      <c r="E52" s="5">
        <v>-6.4296341189267942E-2</v>
      </c>
      <c r="F52" s="5">
        <v>-0.62565022086695765</v>
      </c>
      <c r="G52" s="5">
        <v>-9.7061514765308513E-2</v>
      </c>
      <c r="H52" s="5">
        <v>-0.71574864023905671</v>
      </c>
      <c r="I52" s="5">
        <v>-0.1336180358254376</v>
      </c>
      <c r="J52" s="5">
        <v>-1.2015274732150014</v>
      </c>
      <c r="K52" s="5">
        <v>-0.26834226608622086</v>
      </c>
      <c r="L52" s="5">
        <v>-0.85256012112090607</v>
      </c>
      <c r="M52" s="5">
        <v>-0.14740745355465595</v>
      </c>
      <c r="N52" s="5">
        <v>-1.5060141446287547</v>
      </c>
      <c r="O52" s="5">
        <v>-0.1454792782544492</v>
      </c>
      <c r="P52" s="5">
        <v>-0.51034010222754178</v>
      </c>
      <c r="Q52" s="5">
        <v>-0.18436264365216751</v>
      </c>
      <c r="R52" s="5">
        <v>-0.72322208480560191</v>
      </c>
      <c r="S52" s="5">
        <v>0.10520779640791141</v>
      </c>
      <c r="T52" s="5">
        <v>-0.18922227429258179</v>
      </c>
      <c r="U52" s="5">
        <v>-2.981665995845633E-3</v>
      </c>
      <c r="V52" s="5">
        <v>-3.7778495202740979E-2</v>
      </c>
      <c r="W52" s="5">
        <v>-5.0601789686283687E-3</v>
      </c>
      <c r="X52" s="5">
        <v>7.3137458980964382E-2</v>
      </c>
      <c r="Y52" s="5">
        <v>1.4736023988328909E-2</v>
      </c>
      <c r="Z52" s="5">
        <v>0.11029497022982607</v>
      </c>
      <c r="AA52" s="5">
        <v>3.0062326718477876E-3</v>
      </c>
      <c r="AB52" s="5">
        <v>8.1073120014312078E-2</v>
      </c>
      <c r="AC52" s="5">
        <v>1.0474945715220989E-2</v>
      </c>
      <c r="AD52" s="5">
        <v>7.4658032215295907E-3</v>
      </c>
      <c r="AE52" s="5">
        <v>1.7621394636568449E-2</v>
      </c>
      <c r="AF52" s="5">
        <v>2.2427860756386551E-2</v>
      </c>
      <c r="AG52" s="5">
        <v>2.4823253828528454E-3</v>
      </c>
      <c r="AH52" s="5">
        <v>8.3812498767892334E-4</v>
      </c>
      <c r="AI52" s="5">
        <v>1.5479544315821093E-3</v>
      </c>
      <c r="AJ52" s="5">
        <v>1.0705442653226598E-3</v>
      </c>
      <c r="AK52" s="5">
        <v>3.009401283462932E-4</v>
      </c>
      <c r="AL52" s="5">
        <v>8.7315701214106913E-4</v>
      </c>
      <c r="AM52" s="5">
        <v>7.4945210154923474E-5</v>
      </c>
      <c r="AN52" s="5">
        <v>3.2808903070555057E-4</v>
      </c>
      <c r="AO52" s="5">
        <v>1.205459420031028E-5</v>
      </c>
      <c r="AP52" s="5">
        <v>1.616859606677287E-4</v>
      </c>
      <c r="AQ52" s="5">
        <v>3.8044808973190216E-6</v>
      </c>
      <c r="AR52" s="5">
        <v>5.4025287107935142E-5</v>
      </c>
      <c r="AS52" s="5"/>
      <c r="AT52" s="5"/>
      <c r="AU52" s="5"/>
      <c r="AV52" s="5"/>
      <c r="AW52" s="5"/>
      <c r="AX52" s="5"/>
      <c r="AY52" s="5"/>
      <c r="AZ52" s="5"/>
      <c r="BA52" s="5"/>
      <c r="BB52" s="5"/>
    </row>
    <row r="53" spans="1:54" x14ac:dyDescent="0.3">
      <c r="A53" s="5">
        <v>16520</v>
      </c>
      <c r="B53" s="5"/>
      <c r="C53" s="5">
        <v>-3.8244036604545935</v>
      </c>
      <c r="D53" s="5">
        <v>-0.7263436391398479</v>
      </c>
      <c r="E53" s="5">
        <v>-6.2266430030909911E-2</v>
      </c>
      <c r="F53" s="5">
        <v>-0.60841261816062808</v>
      </c>
      <c r="G53" s="5">
        <v>-9.4780262821830358E-2</v>
      </c>
      <c r="H53" s="5">
        <v>-0.70184461314012725</v>
      </c>
      <c r="I53" s="5">
        <v>-0.13157110186492366</v>
      </c>
      <c r="J53" s="5">
        <v>-1.1880905704348075</v>
      </c>
      <c r="K53" s="5">
        <v>-0.26645924935585463</v>
      </c>
      <c r="L53" s="5">
        <v>-0.8501549671502715</v>
      </c>
      <c r="M53" s="5">
        <v>-0.14761463447772344</v>
      </c>
      <c r="N53" s="5">
        <v>-1.5145425177983669</v>
      </c>
      <c r="O53" s="5">
        <v>-0.14692699481789098</v>
      </c>
      <c r="P53" s="5">
        <v>-0.51762330222580677</v>
      </c>
      <c r="Q53" s="5">
        <v>-0.18779601596128628</v>
      </c>
      <c r="R53" s="5">
        <v>-0.73986101966603757</v>
      </c>
      <c r="S53" s="5">
        <v>0.10809289305095846</v>
      </c>
      <c r="T53" s="5">
        <v>-0.1952531228423961</v>
      </c>
      <c r="U53" s="5">
        <v>-3.0900608948487129E-3</v>
      </c>
      <c r="V53" s="5">
        <v>-3.932247565107147E-2</v>
      </c>
      <c r="W53" s="5">
        <v>-5.2900051997115628E-3</v>
      </c>
      <c r="X53" s="5">
        <v>7.6794483421894016E-2</v>
      </c>
      <c r="Y53" s="5">
        <v>1.5540906814670047E-2</v>
      </c>
      <c r="Z53" s="5">
        <v>0.11683248362233131</v>
      </c>
      <c r="AA53" s="5">
        <v>3.1985148981628678E-3</v>
      </c>
      <c r="AB53" s="5">
        <v>8.6641631212053122E-2</v>
      </c>
      <c r="AC53" s="5">
        <v>1.1244277589172859E-2</v>
      </c>
      <c r="AD53" s="5">
        <v>8.0499372950433613E-3</v>
      </c>
      <c r="AE53" s="5">
        <v>1.9085282510025781E-2</v>
      </c>
      <c r="AF53" s="5">
        <v>2.4400276019578875E-2</v>
      </c>
      <c r="AG53" s="5">
        <v>2.7128165371388272E-3</v>
      </c>
      <c r="AH53" s="5">
        <v>9.2009279233921091E-4</v>
      </c>
      <c r="AI53" s="5">
        <v>1.7070587650267616E-3</v>
      </c>
      <c r="AJ53" s="5">
        <v>1.1859565201179036E-3</v>
      </c>
      <c r="AK53" s="5">
        <v>3.3490720920045721E-4</v>
      </c>
      <c r="AL53" s="5">
        <v>9.7616550777246522E-4</v>
      </c>
      <c r="AM53" s="5">
        <v>8.4172110079668748E-5</v>
      </c>
      <c r="AN53" s="5">
        <v>3.7018243673698901E-4</v>
      </c>
      <c r="AO53" s="5">
        <v>1.366416350571079E-5</v>
      </c>
      <c r="AP53" s="5">
        <v>1.8412626971607213E-4</v>
      </c>
      <c r="AQ53" s="5">
        <v>4.352697800868885E-6</v>
      </c>
      <c r="AR53" s="5">
        <v>6.2099281827784664E-5</v>
      </c>
      <c r="AS53" s="5"/>
      <c r="AT53" s="5"/>
      <c r="AU53" s="5"/>
      <c r="AV53" s="5"/>
      <c r="AW53" s="5"/>
      <c r="AX53" s="5"/>
      <c r="AY53" s="5"/>
      <c r="AZ53" s="5"/>
      <c r="BA53" s="5"/>
      <c r="BB53" s="5"/>
    </row>
    <row r="54" spans="1:54" x14ac:dyDescent="0.3">
      <c r="A54" s="5">
        <v>16510</v>
      </c>
      <c r="B54" s="5"/>
      <c r="C54" s="5">
        <v>-3.7909298845134147</v>
      </c>
      <c r="D54" s="5">
        <v>-0.69990306183727358</v>
      </c>
      <c r="E54" s="5">
        <v>-6.0248246763348612E-2</v>
      </c>
      <c r="F54" s="5">
        <v>-0.59113769245612713</v>
      </c>
      <c r="G54" s="5">
        <v>-9.2472728941993224E-2</v>
      </c>
      <c r="H54" s="5">
        <v>-0.68761830200385909</v>
      </c>
      <c r="I54" s="5">
        <v>-0.12944433732838626</v>
      </c>
      <c r="J54" s="5">
        <v>-1.1737986647721268</v>
      </c>
      <c r="K54" s="5">
        <v>-0.26436371210707321</v>
      </c>
      <c r="L54" s="5">
        <v>-0.8470354989529898</v>
      </c>
      <c r="M54" s="5">
        <v>-0.14769674778194519</v>
      </c>
      <c r="N54" s="5">
        <v>-1.5218314319517481</v>
      </c>
      <c r="O54" s="5">
        <v>-0.14826404134884014</v>
      </c>
      <c r="P54" s="5">
        <v>-0.52456926857948305</v>
      </c>
      <c r="Q54" s="5">
        <v>-0.19113307655042849</v>
      </c>
      <c r="R54" s="5">
        <v>-0.75625066807501373</v>
      </c>
      <c r="S54" s="5">
        <v>0.11096464990945157</v>
      </c>
      <c r="T54" s="5">
        <v>-0.20130897881187598</v>
      </c>
      <c r="U54" s="5">
        <v>-3.1997470686120867E-3</v>
      </c>
      <c r="V54" s="5">
        <v>-4.089580477230445E-2</v>
      </c>
      <c r="W54" s="5">
        <v>-5.5257238492070811E-3</v>
      </c>
      <c r="X54" s="5">
        <v>8.0568297395297694E-2</v>
      </c>
      <c r="Y54" s="5">
        <v>1.6376366674660702E-2</v>
      </c>
      <c r="Z54" s="5">
        <v>0.12365675022828999</v>
      </c>
      <c r="AA54" s="5">
        <v>3.4003345271454649E-3</v>
      </c>
      <c r="AB54" s="5">
        <v>9.2517736412344898E-2</v>
      </c>
      <c r="AC54" s="5">
        <v>1.2060384382737585E-2</v>
      </c>
      <c r="AD54" s="5">
        <v>8.6728022057655334E-3</v>
      </c>
      <c r="AE54" s="5">
        <v>2.0654232929714415E-2</v>
      </c>
      <c r="AF54" s="5">
        <v>2.6524974136550451E-2</v>
      </c>
      <c r="AG54" s="5">
        <v>2.9623520254732612E-3</v>
      </c>
      <c r="AH54" s="5">
        <v>1.0092765469324112E-3</v>
      </c>
      <c r="AI54" s="5">
        <v>1.8810298013550489E-3</v>
      </c>
      <c r="AJ54" s="5">
        <v>1.3127771362855512E-3</v>
      </c>
      <c r="AK54" s="5">
        <v>3.7241587827886995E-4</v>
      </c>
      <c r="AL54" s="5">
        <v>1.0904733882740817E-3</v>
      </c>
      <c r="AM54" s="5">
        <v>9.4461373417926764E-5</v>
      </c>
      <c r="AN54" s="5">
        <v>4.1735231671045909E-4</v>
      </c>
      <c r="AO54" s="5">
        <v>1.5476674168209484E-5</v>
      </c>
      <c r="AP54" s="5">
        <v>2.0951954928176766E-4</v>
      </c>
      <c r="AQ54" s="5">
        <v>4.9760896978680824E-6</v>
      </c>
      <c r="AR54" s="5">
        <v>7.1325343973600118E-5</v>
      </c>
      <c r="AS54" s="5"/>
      <c r="AT54" s="5"/>
      <c r="AU54" s="5"/>
      <c r="AV54" s="5"/>
      <c r="AW54" s="5"/>
      <c r="AX54" s="5"/>
      <c r="AY54" s="5"/>
      <c r="AZ54" s="5"/>
      <c r="BA54" s="5"/>
      <c r="BB54" s="5"/>
    </row>
    <row r="55" spans="1:54" x14ac:dyDescent="0.3">
      <c r="A55" s="5">
        <v>16500</v>
      </c>
      <c r="B55" s="5"/>
      <c r="C55" s="5">
        <v>-3.7548895058456626</v>
      </c>
      <c r="D55" s="5">
        <v>-0.67383663833988772</v>
      </c>
      <c r="E55" s="5">
        <v>-5.824476793741877E-2</v>
      </c>
      <c r="F55" s="5">
        <v>-0.57385509407716118</v>
      </c>
      <c r="G55" s="5">
        <v>-9.0143347838679624E-2</v>
      </c>
      <c r="H55" s="5">
        <v>-0.67309943324537769</v>
      </c>
      <c r="I55" s="5">
        <v>-0.12724245574483634</v>
      </c>
      <c r="J55" s="5">
        <v>-1.1586845548306881</v>
      </c>
      <c r="K55" s="5">
        <v>-0.26206048131368542</v>
      </c>
      <c r="L55" s="5">
        <v>-0.84320833116935334</v>
      </c>
      <c r="M55" s="5">
        <v>-0.14765335679520594</v>
      </c>
      <c r="N55" s="5">
        <v>-1.5278602149011213</v>
      </c>
      <c r="O55" s="5">
        <v>-0.14948691681192039</v>
      </c>
      <c r="P55" s="5">
        <v>-0.53116090956913131</v>
      </c>
      <c r="Q55" s="5">
        <v>-0.19436617581935361</v>
      </c>
      <c r="R55" s="5">
        <v>-0.77235665022436117</v>
      </c>
      <c r="S55" s="5">
        <v>0.11381769401786948</v>
      </c>
      <c r="T55" s="5">
        <v>-0.20738009497642737</v>
      </c>
      <c r="U55" s="5">
        <v>-3.3105806244425086E-3</v>
      </c>
      <c r="V55" s="5">
        <v>-4.2496945661294819E-2</v>
      </c>
      <c r="W55" s="5">
        <v>-5.7671926008490857E-3</v>
      </c>
      <c r="X55" s="5">
        <v>8.4458176537792667E-2</v>
      </c>
      <c r="Y55" s="5">
        <v>1.7242620061776261E-2</v>
      </c>
      <c r="Z55" s="5">
        <v>0.13077288806539969</v>
      </c>
      <c r="AA55" s="5">
        <v>3.6119501007805021E-3</v>
      </c>
      <c r="AB55" s="5">
        <v>9.8712323036833138E-2</v>
      </c>
      <c r="AC55" s="5">
        <v>1.2925278404639754E-2</v>
      </c>
      <c r="AD55" s="5">
        <v>9.3363414353381524E-3</v>
      </c>
      <c r="AE55" s="5">
        <v>2.2334234153794433E-2</v>
      </c>
      <c r="AF55" s="5">
        <v>2.8811634539223648E-2</v>
      </c>
      <c r="AG55" s="5">
        <v>3.2322637439968923E-3</v>
      </c>
      <c r="AH55" s="5">
        <v>1.1062258598376032E-3</v>
      </c>
      <c r="AI55" s="5">
        <v>2.0710908290802526E-3</v>
      </c>
      <c r="AJ55" s="5">
        <v>1.4520136638929363E-3</v>
      </c>
      <c r="AK55" s="5">
        <v>4.1380005535984738E-4</v>
      </c>
      <c r="AL55" s="5">
        <v>1.2172129152273013E-3</v>
      </c>
      <c r="AM55" s="5">
        <v>1.0592570713767711E-4</v>
      </c>
      <c r="AN55" s="5">
        <v>4.7016699030913233E-4</v>
      </c>
      <c r="AO55" s="5">
        <v>1.7516032101953216E-5</v>
      </c>
      <c r="AP55" s="5">
        <v>2.3823088916799366E-4</v>
      </c>
      <c r="AQ55" s="5">
        <v>5.6843895577962418E-6</v>
      </c>
      <c r="AR55" s="5">
        <v>8.1859360750590076E-5</v>
      </c>
      <c r="AS55" s="5"/>
      <c r="AT55" s="5"/>
      <c r="AU55" s="5"/>
      <c r="AV55" s="5"/>
      <c r="AW55" s="5"/>
      <c r="AX55" s="5"/>
      <c r="AY55" s="5"/>
      <c r="AZ55" s="5"/>
      <c r="BA55" s="5"/>
      <c r="BB55" s="5"/>
    </row>
    <row r="56" spans="1:54" x14ac:dyDescent="0.3">
      <c r="A56" s="5">
        <v>16490</v>
      </c>
      <c r="B56" s="5"/>
      <c r="C56" s="5">
        <v>-3.7162927239875252</v>
      </c>
      <c r="D56" s="5">
        <v>-0.64817404588777372</v>
      </c>
      <c r="E56" s="5">
        <v>-5.6258843753037982E-2</v>
      </c>
      <c r="F56" s="5">
        <v>-0.55659371672976077</v>
      </c>
      <c r="G56" s="5">
        <v>-8.7796510790796645E-2</v>
      </c>
      <c r="H56" s="5">
        <v>-0.65831793135552785</v>
      </c>
      <c r="I56" s="5">
        <v>-0.12497029417306538</v>
      </c>
      <c r="J56" s="5">
        <v>-1.1427827960241266</v>
      </c>
      <c r="K56" s="5">
        <v>-0.2595548835199869</v>
      </c>
      <c r="L56" s="5">
        <v>-0.83868186988948101</v>
      </c>
      <c r="M56" s="5">
        <v>-0.14748434406913064</v>
      </c>
      <c r="N56" s="5">
        <v>-1.5326112765793809</v>
      </c>
      <c r="O56" s="5">
        <v>-0.15059237383856727</v>
      </c>
      <c r="P56" s="5">
        <v>-0.5373817789256109</v>
      </c>
      <c r="Q56" s="5">
        <v>-0.19748777966092884</v>
      </c>
      <c r="R56" s="5">
        <v>-0.78814448138239046</v>
      </c>
      <c r="S56" s="5">
        <v>0.11664654578423465</v>
      </c>
      <c r="T56" s="5">
        <v>-0.2134563586208004</v>
      </c>
      <c r="U56" s="5">
        <v>-3.4224092006061206E-3</v>
      </c>
      <c r="V56" s="5">
        <v>-4.4124222816322591E-2</v>
      </c>
      <c r="W56" s="5">
        <v>-6.0142472185213281E-3</v>
      </c>
      <c r="X56" s="5">
        <v>8.8463050461579776E-2</v>
      </c>
      <c r="Y56" s="5">
        <v>1.8139813431850501E-2</v>
      </c>
      <c r="Z56" s="5">
        <v>0.13818554452425952</v>
      </c>
      <c r="AA56" s="5">
        <v>3.8336107613468431E-3</v>
      </c>
      <c r="AB56" s="5">
        <v>0.10523618389365268</v>
      </c>
      <c r="AC56" s="5">
        <v>1.3840990782213894E-2</v>
      </c>
      <c r="AD56" s="5">
        <v>1.0042543026793381E-2</v>
      </c>
      <c r="AE56" s="5">
        <v>2.4131478428124374E-2</v>
      </c>
      <c r="AF56" s="5">
        <v>3.1270359836515209E-2</v>
      </c>
      <c r="AG56" s="5">
        <v>3.5239533905098456E-3</v>
      </c>
      <c r="AH56" s="5">
        <v>1.2115235538349954E-3</v>
      </c>
      <c r="AI56" s="5">
        <v>2.278548301533235E-3</v>
      </c>
      <c r="AJ56" s="5">
        <v>1.6047494096214786E-3</v>
      </c>
      <c r="AK56" s="5">
        <v>4.59421085956639E-4</v>
      </c>
      <c r="AL56" s="5">
        <v>1.3576169835404714E-3</v>
      </c>
      <c r="AM56" s="5">
        <v>1.1868857846924707E-4</v>
      </c>
      <c r="AN56" s="5">
        <v>5.2925271528724937E-4</v>
      </c>
      <c r="AO56" s="5">
        <v>1.9808732955984491E-5</v>
      </c>
      <c r="AP56" s="5">
        <v>2.7066723463734134E-4</v>
      </c>
      <c r="AQ56" s="5">
        <v>6.4885071154484687E-6</v>
      </c>
      <c r="AR56" s="5">
        <v>9.3877036732957682E-5</v>
      </c>
      <c r="AS56" s="5"/>
      <c r="AT56" s="5"/>
      <c r="AU56" s="5"/>
      <c r="AV56" s="5"/>
      <c r="AW56" s="5"/>
      <c r="AX56" s="5"/>
      <c r="AY56" s="5"/>
      <c r="AZ56" s="5"/>
      <c r="BA56" s="5"/>
      <c r="BB56" s="5"/>
    </row>
    <row r="57" spans="1:54" x14ac:dyDescent="0.3">
      <c r="A57" s="5">
        <v>16480</v>
      </c>
      <c r="B57" s="5"/>
      <c r="C57" s="5">
        <v>-3.6751522748705465</v>
      </c>
      <c r="D57" s="5">
        <v>-0.62294292308933685</v>
      </c>
      <c r="E57" s="5">
        <v>-5.429319237929775E-2</v>
      </c>
      <c r="F57" s="5">
        <v>-0.53938162094592523</v>
      </c>
      <c r="G57" s="5">
        <v>-8.5436551940903785E-2</v>
      </c>
      <c r="H57" s="5">
        <v>-0.64330381528826186</v>
      </c>
      <c r="I57" s="5">
        <v>-0.12263279529825426</v>
      </c>
      <c r="J57" s="5">
        <v>-1.126129567804171</v>
      </c>
      <c r="K57" s="5">
        <v>-0.25685272427388406</v>
      </c>
      <c r="L57" s="5">
        <v>-0.83346628251340071</v>
      </c>
      <c r="M57" s="5">
        <v>-0.14718991284691316</v>
      </c>
      <c r="N57" s="5">
        <v>-1.5360701926599607</v>
      </c>
      <c r="O57" s="5">
        <v>-0.15157743289493675</v>
      </c>
      <c r="P57" s="5">
        <v>-0.54321614296971921</v>
      </c>
      <c r="Q57" s="5">
        <v>-0.20049049788976653</v>
      </c>
      <c r="R57" s="5">
        <v>-0.80357968893476595</v>
      </c>
      <c r="S57" s="5">
        <v>0.11944563493606983</v>
      </c>
      <c r="T57" s="5">
        <v>-0.2195273145006876</v>
      </c>
      <c r="U57" s="5">
        <v>-3.5350721757516712E-3</v>
      </c>
      <c r="V57" s="5">
        <v>-4.5775822090573695E-2</v>
      </c>
      <c r="W57" s="5">
        <v>-6.2667010858681359E-3</v>
      </c>
      <c r="X57" s="5">
        <v>9.2581488528676703E-2</v>
      </c>
      <c r="Y57" s="5">
        <v>1.9068018708762575E-2</v>
      </c>
      <c r="Z57" s="5">
        <v>0.14589885086040996</v>
      </c>
      <c r="AA57" s="5">
        <v>4.0655547359785011E-3</v>
      </c>
      <c r="AB57" s="5">
        <v>0.11209997159155163</v>
      </c>
      <c r="AC57" s="5">
        <v>1.480956553839104E-2</v>
      </c>
      <c r="AD57" s="5">
        <v>1.079343595040529E-2</v>
      </c>
      <c r="AE57" s="5">
        <v>2.6052356811462313E-2</v>
      </c>
      <c r="AF57" s="5">
        <v>3.3911677002248189E-2</v>
      </c>
      <c r="AG57" s="5">
        <v>3.8388939525806367E-3</v>
      </c>
      <c r="AH57" s="5">
        <v>1.3257868397725174E-3</v>
      </c>
      <c r="AI57" s="5">
        <v>2.5047957362251518E-3</v>
      </c>
      <c r="AJ57" s="5">
        <v>1.7721477500243475E-3</v>
      </c>
      <c r="AK57" s="5">
        <v>5.0966955142142179E-4</v>
      </c>
      <c r="AL57" s="5">
        <v>1.5130266071383802E-3</v>
      </c>
      <c r="AM57" s="5">
        <v>1.3288510031045906E-4</v>
      </c>
      <c r="AN57" s="5">
        <v>5.952988917367133E-4</v>
      </c>
      <c r="AO57" s="5">
        <v>2.2384113562033124E-5</v>
      </c>
      <c r="AP57" s="5">
        <v>3.0728174592504142E-4</v>
      </c>
      <c r="AQ57" s="5">
        <v>7.4006595609035639E-6</v>
      </c>
      <c r="AR57" s="5">
        <v>1.0757622907188856E-4</v>
      </c>
      <c r="AS57" s="5"/>
      <c r="AT57" s="5"/>
      <c r="AU57" s="5"/>
      <c r="AV57" s="5"/>
      <c r="AW57" s="5"/>
      <c r="AX57" s="5"/>
      <c r="AY57" s="5"/>
      <c r="AZ57" s="5"/>
      <c r="BA57" s="5"/>
      <c r="BB57" s="5"/>
    </row>
    <row r="58" spans="1:54" x14ac:dyDescent="0.3">
      <c r="A58" s="5">
        <v>16470</v>
      </c>
      <c r="B58" s="5"/>
      <c r="C58" s="5">
        <v>-3.631483417836026</v>
      </c>
      <c r="D58" s="5">
        <v>-0.59816884918304269</v>
      </c>
      <c r="E58" s="5">
        <v>-5.2350394987608684E-2</v>
      </c>
      <c r="F58" s="5">
        <v>-0.52224596292204695</v>
      </c>
      <c r="G58" s="5">
        <v>-8.3067735121269734E-2</v>
      </c>
      <c r="H58" s="5">
        <v>-0.62808709622226822</v>
      </c>
      <c r="I58" s="5">
        <v>-0.12023498931684158</v>
      </c>
      <c r="J58" s="5">
        <v>-1.108762535210966</v>
      </c>
      <c r="K58" s="5">
        <v>-0.25396026562832225</v>
      </c>
      <c r="L58" s="5">
        <v>-0.82757346014394795</v>
      </c>
      <c r="M58" s="5">
        <v>-0.14677058716996283</v>
      </c>
      <c r="N58" s="5">
        <v>-1.5382257753125799</v>
      </c>
      <c r="O58" s="5">
        <v>-0.15243939547572966</v>
      </c>
      <c r="P58" s="5">
        <v>-0.54864904580552687</v>
      </c>
      <c r="Q58" s="5">
        <v>-0.20336711264861931</v>
      </c>
      <c r="R58" s="5">
        <v>-0.81862793235882003</v>
      </c>
      <c r="S58" s="5">
        <v>0.12220931733894529</v>
      </c>
      <c r="T58" s="5">
        <v>-0.2255821900924031</v>
      </c>
      <c r="U58" s="5">
        <v>-3.6484009227374277E-3</v>
      </c>
      <c r="V58" s="5">
        <v>-4.7449791252369131E-2</v>
      </c>
      <c r="W58" s="5">
        <v>-6.5243448227748965E-3</v>
      </c>
      <c r="X58" s="5">
        <v>9.6811686475875125E-2</v>
      </c>
      <c r="Y58" s="5">
        <v>2.0027228864937182E-2</v>
      </c>
      <c r="Z58" s="5">
        <v>0.15391637617708034</v>
      </c>
      <c r="AA58" s="5">
        <v>4.3080077692667831E-3</v>
      </c>
      <c r="AB58" s="5">
        <v>0.11931415033255548</v>
      </c>
      <c r="AC58" s="5">
        <v>1.5833053159339146E-2</v>
      </c>
      <c r="AD58" s="5">
        <v>1.1591085989443611E-2</v>
      </c>
      <c r="AE58" s="5">
        <v>2.8103452650201276E-2</v>
      </c>
      <c r="AF58" s="5">
        <v>3.674653672862193E-2</v>
      </c>
      <c r="AG58" s="5">
        <v>4.1786310104227542E-3</v>
      </c>
      <c r="AH58" s="5">
        <v>1.4496684496861729E-3</v>
      </c>
      <c r="AI58" s="5">
        <v>2.7513176228348962E-3</v>
      </c>
      <c r="AJ58" s="5">
        <v>1.9554565498009473E-3</v>
      </c>
      <c r="AK58" s="5">
        <v>5.6496715208351938E-4</v>
      </c>
      <c r="AL58" s="5">
        <v>1.6848988027095952E-3</v>
      </c>
      <c r="AM58" s="5">
        <v>1.4866297342271879E-4</v>
      </c>
      <c r="AN58" s="5">
        <v>6.6906365103600973E-4</v>
      </c>
      <c r="AO58" s="5">
        <v>2.5274624223672967E-5</v>
      </c>
      <c r="AP58" s="5">
        <v>3.4857855569922123E-4</v>
      </c>
      <c r="AQ58" s="5">
        <v>8.4345152019076024E-6</v>
      </c>
      <c r="AR58" s="5">
        <v>1.2317953239732838E-4</v>
      </c>
      <c r="AS58" s="5"/>
      <c r="AT58" s="5"/>
      <c r="AU58" s="5"/>
      <c r="AV58" s="5"/>
      <c r="AW58" s="5"/>
      <c r="AX58" s="5"/>
      <c r="AY58" s="5"/>
      <c r="AZ58" s="5"/>
      <c r="BA58" s="5"/>
      <c r="BB58" s="5"/>
    </row>
    <row r="59" spans="1:54" x14ac:dyDescent="0.3">
      <c r="A59" s="5">
        <v>16460</v>
      </c>
      <c r="B59" s="5"/>
      <c r="C59" s="5">
        <v>-3.5853039201242867</v>
      </c>
      <c r="D59" s="5">
        <v>-0.57387533250949052</v>
      </c>
      <c r="E59" s="5">
        <v>-5.0432891502061664E-2</v>
      </c>
      <c r="F59" s="5">
        <v>-0.50521292897365033</v>
      </c>
      <c r="G59" s="5">
        <v>-8.0694241263392655E-2</v>
      </c>
      <c r="H59" s="5">
        <v>-0.61269767718794865</v>
      </c>
      <c r="I59" s="5">
        <v>-0.11778197570367561</v>
      </c>
      <c r="J59" s="5">
        <v>-1.0907207054938042</v>
      </c>
      <c r="K59" s="5">
        <v>-0.25088420183335514</v>
      </c>
      <c r="L59" s="5">
        <v>-0.82101697270376006</v>
      </c>
      <c r="M59" s="5">
        <v>-0.14622721061694938</v>
      </c>
      <c r="N59" s="5">
        <v>-1.5390701306208574</v>
      </c>
      <c r="O59" s="5">
        <v>-0.15317585624334648</v>
      </c>
      <c r="P59" s="5">
        <v>-0.55366637219643844</v>
      </c>
      <c r="Q59" s="5">
        <v>-0.20611060664451716</v>
      </c>
      <c r="R59" s="5">
        <v>-0.83325512558220771</v>
      </c>
      <c r="S59" s="5">
        <v>0.12493189262620967</v>
      </c>
      <c r="T59" s="5">
        <v>-0.23160992307791012</v>
      </c>
      <c r="U59" s="5">
        <v>-3.7622191072741165E-3</v>
      </c>
      <c r="V59" s="5">
        <v>-4.9144041177920317E-2</v>
      </c>
      <c r="W59" s="5">
        <v>-6.7869459844866337E-3</v>
      </c>
      <c r="X59" s="5">
        <v>0.10115145400690902</v>
      </c>
      <c r="Y59" s="5">
        <v>2.1017353604626803E-2</v>
      </c>
      <c r="Z59" s="5">
        <v>0.16224108111409494</v>
      </c>
      <c r="AA59" s="5">
        <v>4.5611815088635998E-3</v>
      </c>
      <c r="AB59" s="5">
        <v>0.12688894515559243</v>
      </c>
      <c r="AC59" s="5">
        <v>1.6913503648636839E-2</v>
      </c>
      <c r="AD59" s="5">
        <v>1.2437591129146055E-2</v>
      </c>
      <c r="AE59" s="5">
        <v>3.0291533621748225E-2</v>
      </c>
      <c r="AF59" s="5">
        <v>3.9786310781392623E-2</v>
      </c>
      <c r="AG59" s="5">
        <v>4.5447838295352315E-3</v>
      </c>
      <c r="AH59" s="5">
        <v>1.5838577189970066E-3</v>
      </c>
      <c r="AI59" s="5">
        <v>3.0196933190082499E-3</v>
      </c>
      <c r="AJ59" s="5">
        <v>2.1560126721037486E-3</v>
      </c>
      <c r="AK59" s="5">
        <v>6.2576866136155294E-4</v>
      </c>
      <c r="AL59" s="5">
        <v>1.8748148754862207E-3</v>
      </c>
      <c r="AM59" s="5">
        <v>1.6618348728481886E-4</v>
      </c>
      <c r="AN59" s="5">
        <v>7.5137984848502556E-4</v>
      </c>
      <c r="AO59" s="5">
        <v>2.8516123152688191E-5</v>
      </c>
      <c r="AP59" s="5">
        <v>3.9511795391419281E-4</v>
      </c>
      <c r="AQ59" s="5">
        <v>9.6053511897615066E-6</v>
      </c>
      <c r="AR59" s="5">
        <v>1.4093713673232975E-4</v>
      </c>
      <c r="AS59" s="5"/>
      <c r="AT59" s="5"/>
      <c r="AU59" s="5"/>
      <c r="AV59" s="5"/>
      <c r="AW59" s="5"/>
      <c r="AX59" s="5"/>
      <c r="AY59" s="5"/>
      <c r="AZ59" s="5"/>
      <c r="BA59" s="5"/>
      <c r="BB59" s="5"/>
    </row>
    <row r="60" spans="1:54" x14ac:dyDescent="0.3">
      <c r="A60" s="5">
        <v>16450</v>
      </c>
      <c r="B60" s="5"/>
      <c r="C60" s="5">
        <v>-3.5366340388043396</v>
      </c>
      <c r="D60" s="5">
        <v>-0.55008380794101219</v>
      </c>
      <c r="E60" s="5">
        <v>-4.8542977066881772E-2</v>
      </c>
      <c r="F60" s="5">
        <v>-0.48830767578988432</v>
      </c>
      <c r="G60" s="5">
        <v>-7.8320156441516256E-2</v>
      </c>
      <c r="H60" s="5">
        <v>-0.59716525503197426</v>
      </c>
      <c r="I60" s="5">
        <v>-0.11527890495504864</v>
      </c>
      <c r="J60" s="5">
        <v>-1.0720442805737966</v>
      </c>
      <c r="K60" s="5">
        <v>-0.24763163335146032</v>
      </c>
      <c r="L60" s="5">
        <v>-0.81381201701105232</v>
      </c>
      <c r="M60" s="5">
        <v>-0.14556094367696701</v>
      </c>
      <c r="N60" s="5">
        <v>-1.538598702263489</v>
      </c>
      <c r="O60" s="5">
        <v>-0.15378471403705146</v>
      </c>
      <c r="P60" s="5">
        <v>-0.55825490776056086</v>
      </c>
      <c r="Q60" s="5">
        <v>-0.20871419106439421</v>
      </c>
      <c r="R60" s="5">
        <v>-0.84742756114774076</v>
      </c>
      <c r="S60" s="5">
        <v>0.12760762257160665</v>
      </c>
      <c r="T60" s="5">
        <v>-0.23759919099693211</v>
      </c>
      <c r="U60" s="5">
        <v>-3.8763430315376748E-3</v>
      </c>
      <c r="V60" s="5">
        <v>-5.0856347697574557E-2</v>
      </c>
      <c r="W60" s="5">
        <v>-7.054248848901404E-3</v>
      </c>
      <c r="X60" s="5">
        <v>0.10559820346860431</v>
      </c>
      <c r="Y60" s="5">
        <v>2.2038215178940279E-2</v>
      </c>
      <c r="Z60" s="5">
        <v>0.17087527147362755</v>
      </c>
      <c r="AA60" s="5">
        <v>4.825271849680692E-3</v>
      </c>
      <c r="AB60" s="5">
        <v>0.13483428872485059</v>
      </c>
      <c r="AC60" s="5">
        <v>1.8052959066810023E-2</v>
      </c>
      <c r="AD60" s="5">
        <v>1.3335076434003593E-2</v>
      </c>
      <c r="AE60" s="5">
        <v>3.2623542267755004E-2</v>
      </c>
      <c r="AF60" s="5">
        <v>4.3042787190700274E-2</v>
      </c>
      <c r="AG60" s="5">
        <v>4.9390462170352005E-3</v>
      </c>
      <c r="AH60" s="5">
        <v>1.7290816066804781E-3</v>
      </c>
      <c r="AI60" s="5">
        <v>3.3116009110087281E-3</v>
      </c>
      <c r="AJ60" s="5">
        <v>2.3752465658387193E-3</v>
      </c>
      <c r="AK60" s="5">
        <v>6.9256394808406079E-4</v>
      </c>
      <c r="AL60" s="5">
        <v>2.084489108874754E-3</v>
      </c>
      <c r="AM60" s="5">
        <v>1.8562258132173481E-4</v>
      </c>
      <c r="AN60" s="5">
        <v>8.4316147847198831E-4</v>
      </c>
      <c r="AO60" s="5">
        <v>3.2148194390985653E-5</v>
      </c>
      <c r="AP60" s="5">
        <v>4.4752203085886863E-4</v>
      </c>
      <c r="AQ60" s="5">
        <v>1.0930226467317916E-5</v>
      </c>
      <c r="AR60" s="5">
        <v>1.6112998348482993E-4</v>
      </c>
      <c r="AS60" s="5"/>
      <c r="AT60" s="5"/>
      <c r="AU60" s="5"/>
      <c r="AV60" s="5"/>
      <c r="AW60" s="5"/>
      <c r="AX60" s="5"/>
      <c r="AY60" s="5"/>
      <c r="AZ60" s="5"/>
      <c r="BA60" s="5"/>
      <c r="BB60" s="5"/>
    </row>
    <row r="61" spans="1:54" x14ac:dyDescent="0.3">
      <c r="A61" s="5">
        <v>16440</v>
      </c>
      <c r="B61" s="5"/>
      <c r="C61" s="5">
        <v>-3.4854965000994689</v>
      </c>
      <c r="D61" s="5">
        <v>-0.52681364297236599</v>
      </c>
      <c r="E61" s="5">
        <v>-4.6682799226689844E-2</v>
      </c>
      <c r="F61" s="5">
        <v>-0.47155427663271937</v>
      </c>
      <c r="G61" s="5">
        <v>-7.5949460595876025E-2</v>
      </c>
      <c r="H61" s="5">
        <v>-0.58151922516990573</v>
      </c>
      <c r="I61" s="5">
        <v>-0.11273096040014616</v>
      </c>
      <c r="J61" s="5">
        <v>-1.052774506137867</v>
      </c>
      <c r="K61" s="5">
        <v>-0.24421003933807323</v>
      </c>
      <c r="L61" s="5">
        <v>-0.80597535809072551</v>
      </c>
      <c r="M61" s="5">
        <v>-0.14477325976671357</v>
      </c>
      <c r="N61" s="5">
        <v>-1.5368103011398433</v>
      </c>
      <c r="O61" s="5">
        <v>-0.15426418168268957</v>
      </c>
      <c r="P61" s="5">
        <v>-0.56240239613190979</v>
      </c>
      <c r="Q61" s="5">
        <v>-0.21117133301870233</v>
      </c>
      <c r="R61" s="5">
        <v>-0.86111203558040494</v>
      </c>
      <c r="S61" s="5">
        <v>0.13023075012991076</v>
      </c>
      <c r="T61" s="5">
        <v>-0.24353844298223026</v>
      </c>
      <c r="U61" s="5">
        <v>-3.9905820226333547E-3</v>
      </c>
      <c r="V61" s="5">
        <v>-5.2584354113357844E-2</v>
      </c>
      <c r="W61" s="5">
        <v>-7.325974297297538E-3</v>
      </c>
      <c r="X61" s="5">
        <v>0.11014893972711022</v>
      </c>
      <c r="Y61" s="5">
        <v>2.308954436241014E-2</v>
      </c>
      <c r="Z61" s="5">
        <v>0.1798205520283967</v>
      </c>
      <c r="AA61" s="5">
        <v>5.1004572429112199E-3</v>
      </c>
      <c r="AB61" s="5">
        <v>0.14315976577887582</v>
      </c>
      <c r="AC61" s="5">
        <v>1.9253445558238061E-2</v>
      </c>
      <c r="AD61" s="5">
        <v>1.4285688400520585E-2</v>
      </c>
      <c r="AE61" s="5">
        <v>3.5106584941311685E-2</v>
      </c>
      <c r="AF61" s="5">
        <v>4.6528163110269194E-2</v>
      </c>
      <c r="AG61" s="5">
        <v>5.3631871146380518E-3</v>
      </c>
      <c r="AH61" s="5">
        <v>1.8861056415852592E-3</v>
      </c>
      <c r="AI61" s="5">
        <v>3.6288210140623675E-3</v>
      </c>
      <c r="AJ61" s="5">
        <v>2.614686912752612E-3</v>
      </c>
      <c r="AK61" s="5">
        <v>7.6588006348535351E-4</v>
      </c>
      <c r="AL61" s="5">
        <v>2.315777857322226E-3</v>
      </c>
      <c r="AM61" s="5">
        <v>2.0717196804432843E-4</v>
      </c>
      <c r="AN61" s="5">
        <v>9.4541053069758759E-4</v>
      </c>
      <c r="AO61" s="5">
        <v>3.6214490583225996E-5</v>
      </c>
      <c r="AP61" s="5">
        <v>5.0648081051782898E-4</v>
      </c>
      <c r="AQ61" s="5">
        <v>1.2428171166403622E-5</v>
      </c>
      <c r="AR61" s="5">
        <v>1.8407324640414409E-4</v>
      </c>
      <c r="AS61" s="5"/>
      <c r="AT61" s="5"/>
      <c r="AU61" s="5"/>
      <c r="AV61" s="5"/>
      <c r="AW61" s="5"/>
      <c r="AX61" s="5"/>
      <c r="AY61" s="5"/>
      <c r="AZ61" s="5"/>
      <c r="BA61" s="5"/>
      <c r="BB61" s="5"/>
    </row>
    <row r="62" spans="1:54" x14ac:dyDescent="0.3">
      <c r="A62" s="5">
        <v>16430</v>
      </c>
      <c r="B62" s="5"/>
      <c r="C62" s="5">
        <v>-3.4319164760554548</v>
      </c>
      <c r="D62" s="5">
        <v>-0.50408215213619656</v>
      </c>
      <c r="E62" s="5">
        <v>-4.4854355811272208E-2</v>
      </c>
      <c r="F62" s="5">
        <v>-0.4549756735874661</v>
      </c>
      <c r="G62" s="5">
        <v>-7.358601697644232E-2</v>
      </c>
      <c r="H62" s="5">
        <v>-0.56578858955294753</v>
      </c>
      <c r="I62" s="5">
        <v>-0.11014334017177248</v>
      </c>
      <c r="J62" s="5">
        <v>-1.0329535181659188</v>
      </c>
      <c r="K62" s="5">
        <v>-0.24062724873766439</v>
      </c>
      <c r="L62" s="5">
        <v>-0.79752526403738688</v>
      </c>
      <c r="M62" s="5">
        <v>-0.14386593990972013</v>
      </c>
      <c r="N62" s="5">
        <v>-1.5337071207028472</v>
      </c>
      <c r="O62" s="5">
        <v>-0.15461279453991178</v>
      </c>
      <c r="P62" s="5">
        <v>-0.56609759274678095</v>
      </c>
      <c r="Q62" s="5">
        <v>-0.21347578236128517</v>
      </c>
      <c r="R62" s="5">
        <v>-0.87427597533025525</v>
      </c>
      <c r="S62" s="5">
        <v>0.13279551906441595</v>
      </c>
      <c r="T62" s="5">
        <v>-0.2494159334784718</v>
      </c>
      <c r="U62" s="5">
        <v>-4.1047388655132636E-3</v>
      </c>
      <c r="V62" s="5">
        <v>-5.4325574402252406E-2</v>
      </c>
      <c r="W62" s="5">
        <v>-7.601819793419437E-3</v>
      </c>
      <c r="X62" s="5">
        <v>0.11480025135896052</v>
      </c>
      <c r="Y62" s="5">
        <v>2.4170976621578268E-2</v>
      </c>
      <c r="Z62" s="5">
        <v>0.18907778077160636</v>
      </c>
      <c r="AA62" s="5">
        <v>5.38689697673435E-3</v>
      </c>
      <c r="AB62" s="5">
        <v>0.15187455537941547</v>
      </c>
      <c r="AC62" s="5">
        <v>2.0516964870829935E-2</v>
      </c>
      <c r="AD62" s="5">
        <v>1.529158877490527E-2</v>
      </c>
      <c r="AE62" s="5">
        <v>3.7747919095869095E-2</v>
      </c>
      <c r="AF62" s="5">
        <v>5.0255035177624363E-2</v>
      </c>
      <c r="AG62" s="5">
        <v>5.8190509003665011E-3</v>
      </c>
      <c r="AH62" s="5">
        <v>2.0557347823761569E-3</v>
      </c>
      <c r="AI62" s="5">
        <v>3.9732404849873084E-3</v>
      </c>
      <c r="AJ62" s="5">
        <v>2.8759653148173721E-3</v>
      </c>
      <c r="AK62" s="5">
        <v>8.4628338851380964E-4</v>
      </c>
      <c r="AL62" s="5">
        <v>2.5706890390763334E-3</v>
      </c>
      <c r="AM62" s="5">
        <v>2.3104031941959484E-4</v>
      </c>
      <c r="AN62" s="5">
        <v>1.059224305478229E-3</v>
      </c>
      <c r="AO62" s="5">
        <v>4.0763101985435866E-5</v>
      </c>
      <c r="AP62" s="5">
        <v>5.7275890762067223E-4</v>
      </c>
      <c r="AQ62" s="5">
        <v>1.4120393751431591E-5</v>
      </c>
      <c r="AR62" s="5">
        <v>2.1012016628419236E-4</v>
      </c>
      <c r="AS62" s="5"/>
      <c r="AT62" s="5"/>
      <c r="AU62" s="5"/>
      <c r="AV62" s="5"/>
      <c r="AW62" s="5"/>
      <c r="AX62" s="5"/>
      <c r="AY62" s="5"/>
      <c r="AZ62" s="5"/>
      <c r="BA62" s="5"/>
      <c r="BB62" s="5"/>
    </row>
    <row r="63" spans="1:54" x14ac:dyDescent="0.3">
      <c r="A63" s="5">
        <v>16420</v>
      </c>
      <c r="B63" s="5"/>
      <c r="C63" s="5">
        <v>-3.3759215584891664</v>
      </c>
      <c r="D63" s="5">
        <v>-0.48190461937032592</v>
      </c>
      <c r="E63" s="5">
        <v>-4.3059493512720974E-2</v>
      </c>
      <c r="F63" s="5">
        <v>-0.43859363593294931</v>
      </c>
      <c r="G63" s="5">
        <v>-7.1233562342779513E-2</v>
      </c>
      <c r="H63" s="5">
        <v>-0.55000186824805319</v>
      </c>
      <c r="I63" s="5">
        <v>-0.10752123942495453</v>
      </c>
      <c r="J63" s="5">
        <v>-1.0126241876997439</v>
      </c>
      <c r="K63" s="5">
        <v>-0.23689141015295742</v>
      </c>
      <c r="L63" s="5">
        <v>-0.78848143478465404</v>
      </c>
      <c r="M63" s="5">
        <v>-0.14284106610371264</v>
      </c>
      <c r="N63" s="5">
        <v>-1.529294737846326</v>
      </c>
      <c r="O63" s="5">
        <v>-0.15482941773079531</v>
      </c>
      <c r="P63" s="5">
        <v>-0.56933031492976416</v>
      </c>
      <c r="Q63" s="5">
        <v>-0.21562159773460907</v>
      </c>
      <c r="R63" s="5">
        <v>-0.88688756264639479</v>
      </c>
      <c r="S63" s="5">
        <v>0.13529619407425036</v>
      </c>
      <c r="T63" s="5">
        <v>-0.25521975782974016</v>
      </c>
      <c r="U63" s="5">
        <v>-4.2186102796597574E-3</v>
      </c>
      <c r="V63" s="5">
        <v>-5.6077397116009786E-2</v>
      </c>
      <c r="W63" s="5">
        <v>-7.8814594654672623E-3</v>
      </c>
      <c r="X63" s="5">
        <v>0.11954830326927821</v>
      </c>
      <c r="Y63" s="5">
        <v>2.5282048506568438E-2</v>
      </c>
      <c r="Z63" s="5">
        <v>0.1986470238810083</v>
      </c>
      <c r="AA63" s="5">
        <v>5.6847294361876688E-3</v>
      </c>
      <c r="AB63" s="5">
        <v>0.1609873711226438</v>
      </c>
      <c r="AC63" s="5">
        <v>2.1845485377517168E-2</v>
      </c>
      <c r="AD63" s="5">
        <v>1.6354947827740714E-2</v>
      </c>
      <c r="AE63" s="5">
        <v>4.0554938848206705E-2</v>
      </c>
      <c r="AF63" s="5">
        <v>5.4236387209099492E-2</v>
      </c>
      <c r="AG63" s="5">
        <v>6.3085573703255985E-3</v>
      </c>
      <c r="AH63" s="5">
        <v>2.2388141778929543E-3</v>
      </c>
      <c r="AI63" s="5">
        <v>4.3468560174150976E-3</v>
      </c>
      <c r="AJ63" s="5">
        <v>3.1608210000295496E-3</v>
      </c>
      <c r="AK63" s="5">
        <v>9.3438183619534221E-4</v>
      </c>
      <c r="AL63" s="5">
        <v>2.8513920224682303E-3</v>
      </c>
      <c r="AM63" s="5">
        <v>2.5745451753771928E-4</v>
      </c>
      <c r="AN63" s="5">
        <v>1.1858032054428633E-3</v>
      </c>
      <c r="AO63" s="5">
        <v>4.5846953107158878E-5</v>
      </c>
      <c r="AP63" s="5">
        <v>6.4720274293587616E-4</v>
      </c>
      <c r="AQ63" s="5">
        <v>1.6030507275690685E-5</v>
      </c>
      <c r="AR63" s="5">
        <v>2.3966627015766922E-4</v>
      </c>
      <c r="AS63" s="5"/>
      <c r="AT63" s="5"/>
      <c r="AU63" s="5"/>
      <c r="AV63" s="5"/>
      <c r="AW63" s="5"/>
      <c r="AX63" s="5"/>
      <c r="AY63" s="5"/>
      <c r="AZ63" s="5"/>
      <c r="BA63" s="5"/>
      <c r="BB63" s="5"/>
    </row>
    <row r="64" spans="1:54" x14ac:dyDescent="0.3">
      <c r="A64" s="5">
        <v>16410</v>
      </c>
      <c r="B64" s="5"/>
      <c r="C64" s="5">
        <v>-3.3175417301475609</v>
      </c>
      <c r="D64" s="5">
        <v>-0.46029432793119096</v>
      </c>
      <c r="E64" s="5">
        <v>-4.1299907139157731E-2</v>
      </c>
      <c r="F64" s="5">
        <v>-0.42242872466211168</v>
      </c>
      <c r="G64" s="5">
        <v>-6.8895697950352885E-2</v>
      </c>
      <c r="H64" s="5">
        <v>-0.53418701500155574</v>
      </c>
      <c r="I64" s="5">
        <v>-0.10486983288918694</v>
      </c>
      <c r="J64" s="5">
        <v>-0.99182996466368112</v>
      </c>
      <c r="K64" s="5">
        <v>-0.23301096065108454</v>
      </c>
      <c r="L64" s="5">
        <v>-0.77886492517042694</v>
      </c>
      <c r="M64" s="5">
        <v>-0.14170101341008196</v>
      </c>
      <c r="N64" s="5">
        <v>-1.5235820992799183</v>
      </c>
      <c r="O64" s="5">
        <v>-0.15491325200113765</v>
      </c>
      <c r="P64" s="5">
        <v>-0.57209148797171727</v>
      </c>
      <c r="Q64" s="5">
        <v>-0.21760317169133719</v>
      </c>
      <c r="R64" s="5">
        <v>-0.89891586072276985</v>
      </c>
      <c r="S64" s="5">
        <v>0.13772708132900952</v>
      </c>
      <c r="T64" s="5">
        <v>-0.26093788960550246</v>
      </c>
      <c r="U64" s="5">
        <v>-4.331987438552452E-3</v>
      </c>
      <c r="V64" s="5">
        <v>-5.7837089984410096E-2</v>
      </c>
      <c r="W64" s="5">
        <v>-8.1645442951038018E-3</v>
      </c>
      <c r="X64" s="5">
        <v>0.12438883084627435</v>
      </c>
      <c r="Y64" s="5">
        <v>2.6422194296918999E-2</v>
      </c>
      <c r="Z64" s="5">
        <v>0.20852751168098466</v>
      </c>
      <c r="AA64" s="5">
        <v>5.9940703503053375E-3</v>
      </c>
      <c r="AB64" s="5">
        <v>0.17050639949952578</v>
      </c>
      <c r="AC64" s="5">
        <v>2.324093261241884E-2</v>
      </c>
      <c r="AD64" s="5">
        <v>1.7477937080505459E-2</v>
      </c>
      <c r="AE64" s="5">
        <v>4.3535158753174763E-2</v>
      </c>
      <c r="AF64" s="5">
        <v>5.8485575065870078E-2</v>
      </c>
      <c r="AG64" s="5">
        <v>6.8337013712676921E-3</v>
      </c>
      <c r="AH64" s="5">
        <v>2.4362298140647404E-3</v>
      </c>
      <c r="AI64" s="5">
        <v>4.7517775876141696E-3</v>
      </c>
      <c r="AJ64" s="5">
        <v>3.4711055222550373E-3</v>
      </c>
      <c r="AK64" s="5">
        <v>1.0308271028383498E-3</v>
      </c>
      <c r="AL64" s="5">
        <v>3.1602278960010943E-3</v>
      </c>
      <c r="AM64" s="5">
        <v>2.8666097034931918E-4</v>
      </c>
      <c r="AN64" s="5">
        <v>1.3264590200089956E-3</v>
      </c>
      <c r="AO64" s="5">
        <v>5.152422838807833E-5</v>
      </c>
      <c r="AP64" s="5">
        <v>7.3074835244954419E-4</v>
      </c>
      <c r="AQ64" s="5">
        <v>1.8184776186224923E-5</v>
      </c>
      <c r="AR64" s="5">
        <v>2.7315400774798613E-4</v>
      </c>
      <c r="AS64" s="5"/>
      <c r="AT64" s="5"/>
      <c r="AU64" s="5"/>
      <c r="AV64" s="5"/>
      <c r="AW64" s="5"/>
      <c r="AX64" s="5"/>
      <c r="AY64" s="5"/>
      <c r="AZ64" s="5"/>
      <c r="BA64" s="5"/>
      <c r="BB64" s="5"/>
    </row>
    <row r="65" spans="1:54" x14ac:dyDescent="0.3">
      <c r="A65" s="5">
        <v>16400</v>
      </c>
      <c r="B65" s="5"/>
      <c r="C65" s="5">
        <v>-3.256809332999838</v>
      </c>
      <c r="D65" s="5">
        <v>-0.43926259741889312</v>
      </c>
      <c r="E65" s="5">
        <v>-3.9577139525841722E-2</v>
      </c>
      <c r="F65" s="5">
        <v>-0.40650026314699883</v>
      </c>
      <c r="G65" s="5">
        <v>-6.6575881348286056E-2</v>
      </c>
      <c r="H65" s="5">
        <v>-0.5183713371255092</v>
      </c>
      <c r="I65" s="5">
        <v>-0.10219425783673423</v>
      </c>
      <c r="J65" s="5">
        <v>-0.97061472154275941</v>
      </c>
      <c r="K65" s="5">
        <v>-0.22899459367547856</v>
      </c>
      <c r="L65" s="5">
        <v>-0.76869806272046826</v>
      </c>
      <c r="M65" s="5">
        <v>-0.14044844080710411</v>
      </c>
      <c r="N65" s="5">
        <v>-1.5165814934115995</v>
      </c>
      <c r="O65" s="5">
        <v>-0.15486383817350918</v>
      </c>
      <c r="P65" s="5">
        <v>-0.57437318691206518</v>
      </c>
      <c r="Q65" s="5">
        <v>-0.21941525474618784</v>
      </c>
      <c r="R65" s="5">
        <v>-0.91033093744631832</v>
      </c>
      <c r="S65" s="5">
        <v>0.1400825493132431</v>
      </c>
      <c r="T65" s="5">
        <v>-0.26655821952017461</v>
      </c>
      <c r="U65" s="5">
        <v>-4.4446565306373673E-3</v>
      </c>
      <c r="V65" s="5">
        <v>-5.9601805224834201E-2</v>
      </c>
      <c r="W65" s="5">
        <v>-8.4507024171079081E-3</v>
      </c>
      <c r="X65" s="5">
        <v>0.12931713575688947</v>
      </c>
      <c r="Y65" s="5">
        <v>2.7590742933043748E-2</v>
      </c>
      <c r="Z65" s="5">
        <v>0.21871759589712814</v>
      </c>
      <c r="AA65" s="5">
        <v>6.3150110352107446E-3</v>
      </c>
      <c r="AB65" s="5">
        <v>0.18043923661651362</v>
      </c>
      <c r="AC65" s="5">
        <v>2.470517933858379E-2</v>
      </c>
      <c r="AD65" s="5">
        <v>1.8662721481936113E-2</v>
      </c>
      <c r="AE65" s="5">
        <v>4.6696195734229798E-2</v>
      </c>
      <c r="AF65" s="5">
        <v>6.3016308531125997E-2</v>
      </c>
      <c r="AG65" s="5">
        <v>7.3965520542280134E-3</v>
      </c>
      <c r="AH65" s="5">
        <v>2.6489090329075236E-3</v>
      </c>
      <c r="AI65" s="5">
        <v>5.1902317166175266E-3</v>
      </c>
      <c r="AJ65" s="5">
        <v>3.8087874281721584E-3</v>
      </c>
      <c r="AK65" s="5">
        <v>1.136316960847181E-3</v>
      </c>
      <c r="AL65" s="5">
        <v>3.499720108857401E-3</v>
      </c>
      <c r="AM65" s="5">
        <v>3.1892699291074091E-4</v>
      </c>
      <c r="AN65" s="5">
        <v>1.482623717848301E-3</v>
      </c>
      <c r="AO65" s="5">
        <v>5.7858828303123323E-5</v>
      </c>
      <c r="AP65" s="5">
        <v>8.2442982703083889E-4</v>
      </c>
      <c r="AQ65" s="5">
        <v>2.0612385181703304E-5</v>
      </c>
      <c r="AR65" s="5">
        <v>3.1107784002029279E-4</v>
      </c>
      <c r="AS65" s="5"/>
      <c r="AT65" s="5"/>
      <c r="AU65" s="5"/>
      <c r="AV65" s="5"/>
      <c r="AW65" s="5"/>
      <c r="AX65" s="5"/>
      <c r="AY65" s="5"/>
      <c r="AZ65" s="5"/>
      <c r="BA65" s="5"/>
      <c r="BB65" s="5"/>
    </row>
    <row r="66" spans="1:54" x14ac:dyDescent="0.3">
      <c r="A66" s="5">
        <v>16390</v>
      </c>
      <c r="B66" s="5"/>
      <c r="C66" s="5">
        <v>-3.1937590335792638</v>
      </c>
      <c r="D66" s="5">
        <v>-0.41881882745418375</v>
      </c>
      <c r="E66" s="5">
        <v>-3.7892582081264996E-2</v>
      </c>
      <c r="F66" s="5">
        <v>-0.39082631390637007</v>
      </c>
      <c r="G66" s="5">
        <v>-6.4277419008156381E-2</v>
      </c>
      <c r="H66" s="5">
        <v>-0.50258142001328554</v>
      </c>
      <c r="I66" s="5">
        <v>-9.9499597545519153E-2</v>
      </c>
      <c r="J66" s="5">
        <v>-0.94902259771448649</v>
      </c>
      <c r="K66" s="5">
        <v>-0.22485122623616111</v>
      </c>
      <c r="L66" s="5">
        <v>-0.75800436060218812</v>
      </c>
      <c r="M66" s="5">
        <v>-0.13908628085595684</v>
      </c>
      <c r="N66" s="5">
        <v>-1.5083085078451046</v>
      </c>
      <c r="O66" s="5">
        <v>-0.1546810601593159</v>
      </c>
      <c r="P66" s="5">
        <v>-0.57616867376027592</v>
      </c>
      <c r="Q66" s="5">
        <v>-0.22105297821606271</v>
      </c>
      <c r="R66" s="5">
        <v>-0.92110398707224539</v>
      </c>
      <c r="S66" s="5">
        <v>0.1423570498789416</v>
      </c>
      <c r="T66" s="5">
        <v>-0.27206859578718279</v>
      </c>
      <c r="U66" s="5">
        <v>-4.5563993602168468E-3</v>
      </c>
      <c r="V66" s="5">
        <v>-6.1368585556712721E-2</v>
      </c>
      <c r="W66" s="5">
        <v>-8.7395395327774829E-3</v>
      </c>
      <c r="X66" s="5">
        <v>0.13432808348335284</v>
      </c>
      <c r="Y66" s="5">
        <v>2.8786915264564429E-2</v>
      </c>
      <c r="Z66" s="5">
        <v>0.2292147085064633</v>
      </c>
      <c r="AA66" s="5">
        <v>6.6476166424246832E-3</v>
      </c>
      <c r="AB66" s="5">
        <v>0.19079282351236015</v>
      </c>
      <c r="AC66" s="5">
        <v>2.6240035168387861E-2</v>
      </c>
      <c r="AD66" s="5">
        <v>1.9911451035559819E-2</v>
      </c>
      <c r="AE66" s="5">
        <v>5.0045749121071202E-2</v>
      </c>
      <c r="AF66" s="5">
        <v>6.7842630043896304E-2</v>
      </c>
      <c r="AG66" s="5">
        <v>7.9992517192369206E-3</v>
      </c>
      <c r="AH66" s="5">
        <v>2.8778209085652631E-3</v>
      </c>
      <c r="AI66" s="5">
        <v>5.6645645120811609E-3</v>
      </c>
      <c r="AJ66" s="5">
        <v>4.1759568617071186E-3</v>
      </c>
      <c r="AK66" s="5">
        <v>1.2515975848302466E-3</v>
      </c>
      <c r="AL66" s="5">
        <v>3.8725854644339496E-3</v>
      </c>
      <c r="AM66" s="5">
        <v>3.5454225419517788E-4</v>
      </c>
      <c r="AN66" s="5">
        <v>1.6558587611113923E-3</v>
      </c>
      <c r="AO66" s="5">
        <v>6.4920857271611685E-5</v>
      </c>
      <c r="AP66" s="5">
        <v>9.2938842000252501E-4</v>
      </c>
      <c r="AQ66" s="5">
        <v>2.3345731694494267E-5</v>
      </c>
      <c r="AR66" s="5">
        <v>3.5398981678971272E-4</v>
      </c>
      <c r="AS66" s="5"/>
      <c r="AT66" s="5"/>
      <c r="AU66" s="5"/>
      <c r="AV66" s="5"/>
      <c r="AW66" s="5"/>
      <c r="AX66" s="5"/>
      <c r="AY66" s="5"/>
      <c r="AZ66" s="5"/>
      <c r="BA66" s="5"/>
      <c r="BB66" s="5"/>
    </row>
    <row r="67" spans="1:54" x14ac:dyDescent="0.3">
      <c r="A67" s="5">
        <v>16380</v>
      </c>
      <c r="B67" s="5"/>
      <c r="C67" s="5">
        <v>-3.1284277852856612</v>
      </c>
      <c r="D67" s="5">
        <v>-0.39897054752684269</v>
      </c>
      <c r="E67" s="5">
        <v>-3.6247475942913832E-2</v>
      </c>
      <c r="F67" s="5">
        <v>-0.37542366139969718</v>
      </c>
      <c r="G67" s="5">
        <v>-6.2003459798040561E-2</v>
      </c>
      <c r="H67" s="5">
        <v>-0.4868430565569371</v>
      </c>
      <c r="I67" s="5">
        <v>-9.6790865330803666E-2</v>
      </c>
      <c r="J67" s="5">
        <v>-0.9270978452155576</v>
      </c>
      <c r="K67" s="5">
        <v>-0.22058996555368843</v>
      </c>
      <c r="L67" s="5">
        <v>-0.74680842622692456</v>
      </c>
      <c r="M67" s="5">
        <v>-0.13761772823562687</v>
      </c>
      <c r="N67" s="5">
        <v>-1.4987819726864293</v>
      </c>
      <c r="O67" s="5">
        <v>-0.15436514650558139</v>
      </c>
      <c r="P67" s="5">
        <v>-0.57747242991584335</v>
      </c>
      <c r="Q67" s="5">
        <v>-0.22251187571149419</v>
      </c>
      <c r="R67" s="5">
        <v>-0.93120744915002029</v>
      </c>
      <c r="S67" s="5">
        <v>0.1445451394003312</v>
      </c>
      <c r="T67" s="5">
        <v>-0.27745686573499367</v>
      </c>
      <c r="U67" s="5">
        <v>-4.6669939863773656E-3</v>
      </c>
      <c r="V67" s="5">
        <v>-6.3134370915031671E-2</v>
      </c>
      <c r="W67" s="5">
        <v>-9.0306394396108859E-3</v>
      </c>
      <c r="X67" s="5">
        <v>0.13941610269425311</v>
      </c>
      <c r="Y67" s="5">
        <v>3.0009821646403867E-2</v>
      </c>
      <c r="Z67" s="5">
        <v>0.24001532249387925</v>
      </c>
      <c r="AA67" s="5">
        <v>6.9919244221838218E-3</v>
      </c>
      <c r="AB67" s="5">
        <v>0.20157338033137612</v>
      </c>
      <c r="AC67" s="5">
        <v>2.7847235762025312E-2</v>
      </c>
      <c r="AD67" s="5">
        <v>2.1226251883357986E-2</v>
      </c>
      <c r="AE67" s="5">
        <v>5.3591578753864923E-2</v>
      </c>
      <c r="AF67" s="5">
        <v>7.2978890142044867E-2</v>
      </c>
      <c r="AG67" s="5">
        <v>8.6440142210453767E-3</v>
      </c>
      <c r="AH67" s="5">
        <v>3.123976464844315E-3</v>
      </c>
      <c r="AI67" s="5">
        <v>6.177244451047538E-3</v>
      </c>
      <c r="AJ67" s="5">
        <v>4.5748300736438031E-3</v>
      </c>
      <c r="AK67" s="5">
        <v>1.3774659015510543E-3</v>
      </c>
      <c r="AL67" s="5">
        <v>4.2817454451721613E-3</v>
      </c>
      <c r="AM67" s="5">
        <v>3.9382028910078446E-4</v>
      </c>
      <c r="AN67" s="5">
        <v>1.8478649534516306E-3</v>
      </c>
      <c r="AO67" s="5">
        <v>7.2787144714661295E-5</v>
      </c>
      <c r="AP67" s="5">
        <v>1.0468823606770189E-3</v>
      </c>
      <c r="AQ67" s="5">
        <v>2.6420743632491096E-5</v>
      </c>
      <c r="AR67" s="5">
        <v>4.0250568249171467E-4</v>
      </c>
      <c r="AS67" s="5"/>
      <c r="AT67" s="5"/>
      <c r="AU67" s="5"/>
      <c r="AV67" s="5"/>
      <c r="AW67" s="5"/>
      <c r="AX67" s="5"/>
      <c r="AY67" s="5"/>
      <c r="AZ67" s="5"/>
      <c r="BA67" s="5"/>
      <c r="BB67" s="5"/>
    </row>
    <row r="68" spans="1:54" x14ac:dyDescent="0.3">
      <c r="A68" s="5">
        <v>16370</v>
      </c>
      <c r="B68" s="5"/>
      <c r="C68" s="5">
        <v>-3.0608547875555376</v>
      </c>
      <c r="D68" s="5">
        <v>-0.37972347251777633</v>
      </c>
      <c r="E68" s="5">
        <v>-3.4642913714707936E-2</v>
      </c>
      <c r="F68" s="5">
        <v>-0.36030780073854479</v>
      </c>
      <c r="G68" s="5">
        <v>-5.9756989310677397E-2</v>
      </c>
      <c r="H68" s="5">
        <v>-0.47118118170370193</v>
      </c>
      <c r="I68" s="5">
        <v>-9.4072989215104375E-2</v>
      </c>
      <c r="J68" s="5">
        <v>-0.90488467670474471</v>
      </c>
      <c r="K68" s="5">
        <v>-0.21622007533345133</v>
      </c>
      <c r="L68" s="5">
        <v>-0.73513586600206238</v>
      </c>
      <c r="M68" s="5">
        <v>-0.13604622720948645</v>
      </c>
      <c r="N68" s="5">
        <v>-1.4880238899394742</v>
      </c>
      <c r="O68" s="5">
        <v>-0.15391667046085739</v>
      </c>
      <c r="P68" s="5">
        <v>-0.57828018357265731</v>
      </c>
      <c r="Q68" s="5">
        <v>-0.22378790314860861</v>
      </c>
      <c r="R68" s="5">
        <v>-0.94061512402721958</v>
      </c>
      <c r="S68" s="5">
        <v>0.14664149992211856</v>
      </c>
      <c r="T68" s="5">
        <v>-0.28271091849982644</v>
      </c>
      <c r="U68" s="5">
        <v>-4.7762153977766088E-3</v>
      </c>
      <c r="V68" s="5">
        <v>-6.4896005852480121E-2</v>
      </c>
      <c r="W68" s="5">
        <v>-9.3235646791751808E-3</v>
      </c>
      <c r="X68" s="5">
        <v>0.14457518653661919</v>
      </c>
      <c r="Y68" s="5">
        <v>3.1258459912933037E-2</v>
      </c>
      <c r="Z68" s="5">
        <v>0.25111491483051224</v>
      </c>
      <c r="AA68" s="5">
        <v>7.3479420120662053E-3</v>
      </c>
      <c r="AB68" s="5">
        <v>0.21278633963775814</v>
      </c>
      <c r="AC68" s="5">
        <v>2.9528431634011216E-2</v>
      </c>
      <c r="AD68" s="5">
        <v>2.2609216854345096E-2</v>
      </c>
      <c r="AE68" s="5">
        <v>5.7341481122745362E-2</v>
      </c>
      <c r="AF68" s="5">
        <v>7.8439719475652439E-2</v>
      </c>
      <c r="AG68" s="5">
        <v>9.3331229059358221E-3</v>
      </c>
      <c r="AH68" s="5">
        <v>3.3884287182510083E-3</v>
      </c>
      <c r="AI68" s="5">
        <v>6.7308648626162272E-3</v>
      </c>
      <c r="AJ68" s="5">
        <v>5.0077538013192282E-3</v>
      </c>
      <c r="AK68" s="5">
        <v>1.5147719530744963E-3</v>
      </c>
      <c r="AL68" s="5">
        <v>4.7303378422673681E-3</v>
      </c>
      <c r="AM68" s="5">
        <v>4.37100074810246E-4</v>
      </c>
      <c r="AN68" s="5">
        <v>2.0604928318473628E-3</v>
      </c>
      <c r="AO68" s="5">
        <v>8.1541800559268532E-5</v>
      </c>
      <c r="AP68" s="5">
        <v>1.1782974123572773E-3</v>
      </c>
      <c r="AQ68" s="5">
        <v>2.9877224077158093E-5</v>
      </c>
      <c r="AR68" s="5">
        <v>4.5731155138148633E-4</v>
      </c>
      <c r="AS68" s="5"/>
      <c r="AT68" s="5"/>
      <c r="AU68" s="5"/>
      <c r="AV68" s="5"/>
      <c r="AW68" s="5"/>
      <c r="AX68" s="5"/>
      <c r="AY68" s="5"/>
      <c r="AZ68" s="5"/>
      <c r="BA68" s="5"/>
      <c r="BB68" s="5"/>
    </row>
    <row r="69" spans="1:54" x14ac:dyDescent="0.3">
      <c r="A69" s="5">
        <v>16360</v>
      </c>
      <c r="B69" s="5"/>
      <c r="C69" s="5">
        <v>-2.9910814418032601</v>
      </c>
      <c r="D69" s="5">
        <v>-0.361081563384126</v>
      </c>
      <c r="E69" s="5">
        <v>-3.3079841755745583E-2</v>
      </c>
      <c r="F69" s="5">
        <v>-0.34549293217506827</v>
      </c>
      <c r="G69" s="5">
        <v>-5.7540825049338919E-2</v>
      </c>
      <c r="H69" s="5">
        <v>-0.45561981235309046</v>
      </c>
      <c r="I69" s="5">
        <v>-9.1350797300641967E-2</v>
      </c>
      <c r="J69" s="5">
        <v>-0.88242711635846027</v>
      </c>
      <c r="K69" s="5">
        <v>-0.21175094184722232</v>
      </c>
      <c r="L69" s="5">
        <v>-0.72301318675372817</v>
      </c>
      <c r="M69" s="5">
        <v>-0.13437545809253143</v>
      </c>
      <c r="N69" s="5">
        <v>-1.4760593493550531</v>
      </c>
      <c r="O69" s="5">
        <v>-0.1533365485535329</v>
      </c>
      <c r="P69" s="5">
        <v>-0.57858893192191396</v>
      </c>
      <c r="Q69" s="5">
        <v>-0.22487745715792404</v>
      </c>
      <c r="R69" s="5">
        <v>-0.94930228426663255</v>
      </c>
      <c r="S69" s="5">
        <v>0.14864096018986211</v>
      </c>
      <c r="T69" s="5">
        <v>-0.28781872859804219</v>
      </c>
      <c r="U69" s="5">
        <v>-4.8838362208185699E-3</v>
      </c>
      <c r="V69" s="5">
        <v>-6.6650247615210267E-2</v>
      </c>
      <c r="W69" s="5">
        <v>-9.6178573044160137E-3</v>
      </c>
      <c r="X69" s="5">
        <v>0.14979889592753159</v>
      </c>
      <c r="Y69" s="5">
        <v>3.2531713759622889E-2</v>
      </c>
      <c r="Z69" s="5">
        <v>0.262507931993466</v>
      </c>
      <c r="AA69" s="5">
        <v>7.7156457616769491E-3</v>
      </c>
      <c r="AB69" s="5">
        <v>0.22443627917945178</v>
      </c>
      <c r="AC69" s="5">
        <v>3.1285176602161888E-2</v>
      </c>
      <c r="AD69" s="5">
        <v>2.4062395490949302E-2</v>
      </c>
      <c r="AE69" s="5">
        <v>6.1303263521383322E-2</v>
      </c>
      <c r="AF69" s="5">
        <v>8.4239997262460509E-2</v>
      </c>
      <c r="AG69" s="5">
        <v>1.006892805007209E-2</v>
      </c>
      <c r="AH69" s="5">
        <v>3.6722725301711273E-3</v>
      </c>
      <c r="AI69" s="5">
        <v>7.3281460674193225E-3</v>
      </c>
      <c r="AJ69" s="5">
        <v>5.4772094805261521E-3</v>
      </c>
      <c r="AK69" s="5">
        <v>1.6644212612147934E-3</v>
      </c>
      <c r="AL69" s="5">
        <v>5.2217286588157894E-3</v>
      </c>
      <c r="AM69" s="5">
        <v>4.8474767012971035E-4</v>
      </c>
      <c r="AN69" s="5">
        <v>2.2957536098487147E-3</v>
      </c>
      <c r="AO69" s="5">
        <v>9.1276806425728588E-5</v>
      </c>
      <c r="AP69" s="5">
        <v>1.3251582135054639E-3</v>
      </c>
      <c r="AQ69" s="5">
        <v>3.3759224690769266E-5</v>
      </c>
      <c r="AR69" s="5">
        <v>5.191711955912175E-4</v>
      </c>
      <c r="AS69" s="5"/>
      <c r="AT69" s="5"/>
      <c r="AU69" s="5"/>
      <c r="AV69" s="5"/>
      <c r="AW69" s="5"/>
      <c r="AX69" s="5"/>
      <c r="AY69" s="5"/>
      <c r="AZ69" s="5"/>
      <c r="BA69" s="5"/>
      <c r="BB69" s="5"/>
    </row>
    <row r="70" spans="1:54" x14ac:dyDescent="0.3">
      <c r="A70" s="5">
        <v>16350</v>
      </c>
      <c r="B70" s="5"/>
      <c r="C70" s="5">
        <v>-2.9191513040348767</v>
      </c>
      <c r="D70" s="5">
        <v>-0.34304709248749515</v>
      </c>
      <c r="E70" s="5">
        <v>-3.1559062987884114E-2</v>
      </c>
      <c r="F70" s="5">
        <v>-0.33099196119820623</v>
      </c>
      <c r="G70" s="5">
        <v>-5.5357612469869324E-2</v>
      </c>
      <c r="H70" s="5">
        <v>-0.44018199275953085</v>
      </c>
      <c r="I70" s="5">
        <v>-8.8629003903150039E-2</v>
      </c>
      <c r="J70" s="5">
        <v>-0.85976885440583428</v>
      </c>
      <c r="K70" s="5">
        <v>-0.20719203999780747</v>
      </c>
      <c r="L70" s="5">
        <v>-0.7104676943565309</v>
      </c>
      <c r="M70" s="5">
        <v>-0.13260932279402754</v>
      </c>
      <c r="N70" s="5">
        <v>-1.4629164311793195</v>
      </c>
      <c r="O70" s="5">
        <v>-0.15262603768478095</v>
      </c>
      <c r="P70" s="5">
        <v>-0.5783969579976056</v>
      </c>
      <c r="Q70" s="5">
        <v>-0.22577739177440007</v>
      </c>
      <c r="R70" s="5">
        <v>-0.95724578132515015</v>
      </c>
      <c r="S70" s="5">
        <v>0.15053851644936592</v>
      </c>
      <c r="T70" s="5">
        <v>-0.29276840017051564</v>
      </c>
      <c r="U70" s="5">
        <v>-4.989627458462014E-3</v>
      </c>
      <c r="V70" s="5">
        <v>-6.8393774872424651E-2</v>
      </c>
      <c r="W70" s="5">
        <v>-9.91303976696737E-3</v>
      </c>
      <c r="X70" s="5">
        <v>0.15508036491470548</v>
      </c>
      <c r="Y70" s="5">
        <v>3.382835156055071E-2</v>
      </c>
      <c r="Z70" s="5">
        <v>0.274187758347333</v>
      </c>
      <c r="AA70" s="5">
        <v>8.0949791045508007E-3</v>
      </c>
      <c r="AB70" s="5">
        <v>0.23652685443315669</v>
      </c>
      <c r="AC70" s="5">
        <v>3.3118915918194457E-2</v>
      </c>
      <c r="AD70" s="5">
        <v>2.5587783570338214E-2</v>
      </c>
      <c r="AE70" s="5">
        <v>6.5484716204554316E-2</v>
      </c>
      <c r="AF70" s="5">
        <v>9.0394816069345005E-2</v>
      </c>
      <c r="AG70" s="5">
        <v>1.0853843770467553E-2</v>
      </c>
      <c r="AH70" s="5">
        <v>3.9766442515548409E-3</v>
      </c>
      <c r="AI70" s="5">
        <v>7.9719371288291679E-3</v>
      </c>
      <c r="AJ70" s="5">
        <v>5.9858172489436947E-3</v>
      </c>
      <c r="AK70" s="5">
        <v>1.8273771800977809E-3</v>
      </c>
      <c r="AL70" s="5">
        <v>5.7595242495937903E-3</v>
      </c>
      <c r="AM70" s="5">
        <v>5.3715791585471533E-4</v>
      </c>
      <c r="AN70" s="5">
        <v>2.5558306771463596E-3</v>
      </c>
      <c r="AO70" s="5">
        <v>1.0209264365597223E-4</v>
      </c>
      <c r="AP70" s="5">
        <v>1.4891404407165513E-3</v>
      </c>
      <c r="AQ70" s="5">
        <v>3.8115449636779995E-5</v>
      </c>
      <c r="AR70" s="5">
        <v>5.8893399161628521E-4</v>
      </c>
      <c r="AS70" s="5"/>
      <c r="AT70" s="5"/>
      <c r="AU70" s="5"/>
      <c r="AV70" s="5"/>
      <c r="AW70" s="5"/>
      <c r="AX70" s="5"/>
      <c r="AY70" s="5"/>
      <c r="AZ70" s="5"/>
      <c r="BA70" s="5"/>
      <c r="BB70" s="5"/>
    </row>
    <row r="71" spans="1:54" x14ac:dyDescent="0.3">
      <c r="A71" s="5">
        <v>16340</v>
      </c>
      <c r="B71" s="5"/>
      <c r="C71" s="5">
        <v>-2.8451100340352591</v>
      </c>
      <c r="D71" s="5">
        <v>-0.32562071304013313</v>
      </c>
      <c r="E71" s="5">
        <v>-3.0081240187883117E-2</v>
      </c>
      <c r="F71" s="5">
        <v>-0.31681650404099837</v>
      </c>
      <c r="G71" s="5">
        <v>-5.3209821872364782E-2</v>
      </c>
      <c r="H71" s="5">
        <v>-0.42488974556885895</v>
      </c>
      <c r="I71" s="5">
        <v>-8.5912196500090215E-2</v>
      </c>
      <c r="J71" s="5">
        <v>-0.83695310597648154</v>
      </c>
      <c r="K71" s="5">
        <v>-0.20255289954049163</v>
      </c>
      <c r="L71" s="5">
        <v>-0.69752739011885267</v>
      </c>
      <c r="M71" s="5">
        <v>-0.13075192951551221</v>
      </c>
      <c r="N71" s="5">
        <v>-1.4486260963264812</v>
      </c>
      <c r="O71" s="5">
        <v>-0.1517867307473762</v>
      </c>
      <c r="P71" s="5">
        <v>-0.57770384203988201</v>
      </c>
      <c r="Q71" s="5">
        <v>-0.22648503330217856</v>
      </c>
      <c r="R71" s="5">
        <v>-0.9644241468608673</v>
      </c>
      <c r="S71" s="5">
        <v>0.15232935290098193</v>
      </c>
      <c r="T71" s="5">
        <v>-0.29754821168172396</v>
      </c>
      <c r="U71" s="5">
        <v>-5.0933592566340122E-3</v>
      </c>
      <c r="V71" s="5">
        <v>-7.0123197075276283E-2</v>
      </c>
      <c r="W71" s="5">
        <v>-1.0208615924296265E-2</v>
      </c>
      <c r="X71" s="5">
        <v>0.16041230816571697</v>
      </c>
      <c r="Y71" s="5">
        <v>3.5147025648763854E-2</v>
      </c>
      <c r="Z71" s="5">
        <v>0.28614668770729351</v>
      </c>
      <c r="AA71" s="5">
        <v>8.485850988781924E-3</v>
      </c>
      <c r="AB71" s="5">
        <v>0.24906073128431999</v>
      </c>
      <c r="AC71" s="5">
        <v>3.5030974123729665E-2</v>
      </c>
      <c r="AD71" s="5">
        <v>2.7187312142339722E-2</v>
      </c>
      <c r="AE71" s="5">
        <v>6.9893582551656008E-2</v>
      </c>
      <c r="AF71" s="5">
        <v>9.691944281796086E-2</v>
      </c>
      <c r="AG71" s="5">
        <v>1.1690344380546827E-2</v>
      </c>
      <c r="AH71" s="5">
        <v>4.3027211432857797E-3</v>
      </c>
      <c r="AI71" s="5">
        <v>8.6652171689743547E-3</v>
      </c>
      <c r="AJ71" s="5">
        <v>6.5363396976262662E-3</v>
      </c>
      <c r="AK71" s="5">
        <v>2.0046632223141968E-3</v>
      </c>
      <c r="AL71" s="5">
        <v>6.3475836549679405E-3</v>
      </c>
      <c r="AM71" s="5">
        <v>5.947561935765478E-4</v>
      </c>
      <c r="AN71" s="5">
        <v>2.843091657257317E-3</v>
      </c>
      <c r="AO71" s="5">
        <v>1.1409895924203684E-4</v>
      </c>
      <c r="AP71" s="5">
        <v>1.6720838317634847E-3</v>
      </c>
      <c r="AQ71" s="5">
        <v>4.299969186146564E-5</v>
      </c>
      <c r="AR71" s="5">
        <v>6.675435729018123E-4</v>
      </c>
      <c r="AS71" s="5"/>
      <c r="AT71" s="5"/>
      <c r="AU71" s="5"/>
      <c r="AV71" s="5"/>
      <c r="AW71" s="5"/>
      <c r="AX71" s="5"/>
      <c r="AY71" s="5"/>
      <c r="AZ71" s="5"/>
      <c r="BA71" s="5"/>
      <c r="BB71" s="5"/>
    </row>
    <row r="72" spans="1:54" x14ac:dyDescent="0.3">
      <c r="A72" s="5">
        <v>16330</v>
      </c>
      <c r="B72" s="5"/>
      <c r="C72" s="5">
        <v>-2.7690053410297515</v>
      </c>
      <c r="D72" s="5">
        <v>-0.30880153214218342</v>
      </c>
      <c r="E72" s="5">
        <v>-2.8646899728322517E-2</v>
      </c>
      <c r="F72" s="5">
        <v>-0.30297689837747105</v>
      </c>
      <c r="G72" s="5">
        <v>-5.1099746131153756E-2</v>
      </c>
      <c r="H72" s="5">
        <v>-0.40976402858030259</v>
      </c>
      <c r="I72" s="5">
        <v>-8.3204823540334302E-2</v>
      </c>
      <c r="J72" s="5">
        <v>-0.81402247489620871</v>
      </c>
      <c r="K72" s="5">
        <v>-0.19784307163158368</v>
      </c>
      <c r="L72" s="5">
        <v>-0.68422086548022221</v>
      </c>
      <c r="M72" s="5">
        <v>-0.12880757668873277</v>
      </c>
      <c r="N72" s="5">
        <v>-1.4332220645759157</v>
      </c>
      <c r="O72" s="5">
        <v>-0.15082055079058038</v>
      </c>
      <c r="P72" s="5">
        <v>-0.57651046728396249</v>
      </c>
      <c r="Q72" s="5">
        <v>-0.22699819325733345</v>
      </c>
      <c r="R72" s="5">
        <v>-0.97081768805746338</v>
      </c>
      <c r="S72" s="5">
        <v>0.15400886169450262</v>
      </c>
      <c r="T72" s="5">
        <v>-0.30214666084811503</v>
      </c>
      <c r="U72" s="5">
        <v>-5.1948016949606799E-3</v>
      </c>
      <c r="V72" s="5">
        <v>-7.1835064415820382E-2</v>
      </c>
      <c r="W72" s="5">
        <v>-1.0504072165759987E-2</v>
      </c>
      <c r="X72" s="5">
        <v>0.165787030634681</v>
      </c>
      <c r="Y72" s="5">
        <v>3.6486272084871166E-2</v>
      </c>
      <c r="Z72" s="5">
        <v>0.29837589840004003</v>
      </c>
      <c r="AA72" s="5">
        <v>8.8881343781735921E-3</v>
      </c>
      <c r="AB72" s="5">
        <v>0.26203951921701513</v>
      </c>
      <c r="AC72" s="5">
        <v>3.7022542680177739E-2</v>
      </c>
      <c r="AD72" s="5">
        <v>2.8862836110221057E-2</v>
      </c>
      <c r="AE72" s="5">
        <v>7.4537527251137575E-2</v>
      </c>
      <c r="AF72" s="5">
        <v>0.1038292759287974</v>
      </c>
      <c r="AG72" s="5">
        <v>1.2580960163467042E-2</v>
      </c>
      <c r="AH72" s="5">
        <v>4.6517205553387765E-3</v>
      </c>
      <c r="AI72" s="5">
        <v>9.4110962009837408E-3</v>
      </c>
      <c r="AJ72" s="5">
        <v>7.1316853243379909E-3</v>
      </c>
      <c r="AK72" s="5">
        <v>2.1973653427728207E-3</v>
      </c>
      <c r="AL72" s="5">
        <v>6.9900310804167972E-3</v>
      </c>
      <c r="AM72" s="5">
        <v>6.580002396536737E-4</v>
      </c>
      <c r="AN72" s="5">
        <v>3.1601010216200771E-3</v>
      </c>
      <c r="AO72" s="5">
        <v>1.2741527059487704E-4</v>
      </c>
      <c r="AP72" s="5">
        <v>1.8760061062648963E-3</v>
      </c>
      <c r="AQ72" s="5">
        <v>4.8471303621088683E-5</v>
      </c>
      <c r="AR72" s="5">
        <v>7.5604723823682765E-4</v>
      </c>
      <c r="AS72" s="5"/>
      <c r="AT72" s="5"/>
      <c r="AU72" s="5"/>
      <c r="AV72" s="5"/>
      <c r="AW72" s="5"/>
      <c r="AX72" s="5"/>
      <c r="AY72" s="5"/>
      <c r="AZ72" s="5"/>
      <c r="BA72" s="5"/>
      <c r="BB72" s="5"/>
    </row>
    <row r="73" spans="1:54" x14ac:dyDescent="0.3">
      <c r="A73" s="5">
        <v>16320</v>
      </c>
      <c r="B73" s="5"/>
      <c r="C73" s="5">
        <v>-2.6908869257232158</v>
      </c>
      <c r="D73" s="5">
        <v>-0.29258718688517033</v>
      </c>
      <c r="E73" s="5">
        <v>-2.7256435730305971E-2</v>
      </c>
      <c r="F73" s="5">
        <v>-0.28948221896504439</v>
      </c>
      <c r="G73" s="5">
        <v>-4.9029499247182487E-2</v>
      </c>
      <c r="H73" s="5">
        <v>-0.39482469728930564</v>
      </c>
      <c r="I73" s="5">
        <v>-8.051118315616182E-2</v>
      </c>
      <c r="J73" s="5">
        <v>-0.79101882302445914</v>
      </c>
      <c r="K73" s="5">
        <v>-0.19307209586992227</v>
      </c>
      <c r="L73" s="5">
        <v>-0.67057719558153039</v>
      </c>
      <c r="M73" s="5">
        <v>-0.12678073624214947</v>
      </c>
      <c r="N73" s="5">
        <v>-1.4167406814647685</v>
      </c>
      <c r="O73" s="5">
        <v>-0.14972974376013945</v>
      </c>
      <c r="P73" s="5">
        <v>-0.57481902011556985</v>
      </c>
      <c r="Q73" s="5">
        <v>-0.22731517930262063</v>
      </c>
      <c r="R73" s="5">
        <v>-0.97640857638224321</v>
      </c>
      <c r="S73" s="5">
        <v>0.15557266235086964</v>
      </c>
      <c r="T73" s="5">
        <v>-0.30655250956338076</v>
      </c>
      <c r="U73" s="5">
        <v>-5.2937255982810983E-3</v>
      </c>
      <c r="V73" s="5">
        <v>-7.3525878352033905E-2</v>
      </c>
      <c r="W73" s="5">
        <v>-1.0798878655879526E-2</v>
      </c>
      <c r="X73" s="5">
        <v>0.17119643944371837</v>
      </c>
      <c r="Y73" s="5">
        <v>3.7844510937370048E-2</v>
      </c>
      <c r="Z73" s="5">
        <v>0.31086543213328455</v>
      </c>
      <c r="AA73" s="5">
        <v>9.3016648359206793E-3</v>
      </c>
      <c r="AB73" s="5">
        <v>0.27546370540827414</v>
      </c>
      <c r="AC73" s="5">
        <v>3.9094667425624272E-2</v>
      </c>
      <c r="AD73" s="5">
        <v>3.0616122385409006E-2</v>
      </c>
      <c r="AE73" s="5">
        <v>7.9424102534612878E-2</v>
      </c>
      <c r="AF73" s="5">
        <v>0.1111397985359321</v>
      </c>
      <c r="AG73" s="5">
        <v>1.3528272537840469E-2</v>
      </c>
      <c r="AH73" s="5">
        <v>5.0248988478788295E-3</v>
      </c>
      <c r="AI73" s="5">
        <v>1.0212815427397012E-2</v>
      </c>
      <c r="AJ73" s="5">
        <v>7.7749116398412015E-3</v>
      </c>
      <c r="AK73" s="5">
        <v>2.4066341629642401E-3</v>
      </c>
      <c r="AL73" s="5">
        <v>7.6912684668198825E-3</v>
      </c>
      <c r="AM73" s="5">
        <v>7.2738201032730438E-4</v>
      </c>
      <c r="AN73" s="5">
        <v>3.5096332544784169E-3</v>
      </c>
      <c r="AO73" s="5">
        <v>1.4217170995242621E-4</v>
      </c>
      <c r="AP73" s="5">
        <v>2.103117820430509E-3</v>
      </c>
      <c r="AQ73" s="5">
        <v>5.4595703165370699E-5</v>
      </c>
      <c r="AR73" s="5">
        <v>8.5560616760630478E-4</v>
      </c>
      <c r="AS73" s="5"/>
      <c r="AT73" s="5"/>
      <c r="AU73" s="5"/>
      <c r="AV73" s="5"/>
      <c r="AW73" s="5"/>
      <c r="AX73" s="5"/>
      <c r="AY73" s="5"/>
      <c r="AZ73" s="5"/>
      <c r="BA73" s="5"/>
      <c r="BB73" s="5"/>
    </row>
    <row r="74" spans="1:54" x14ac:dyDescent="0.3">
      <c r="A74" s="5">
        <v>16310</v>
      </c>
      <c r="B74" s="5"/>
      <c r="C74" s="5">
        <v>-2.6108064186227269</v>
      </c>
      <c r="D74" s="5">
        <v>-0.27697392300220319</v>
      </c>
      <c r="E74" s="5">
        <v>-2.5910114590031664E-2</v>
      </c>
      <c r="F74" s="5">
        <v>-0.27634029796814813</v>
      </c>
      <c r="G74" s="5">
        <v>-4.7001015702558144E-2</v>
      </c>
      <c r="H74" s="5">
        <v>-0.38009047323082046</v>
      </c>
      <c r="I74" s="5">
        <v>-7.7835412812103613E-2</v>
      </c>
      <c r="J74" s="5">
        <v>-0.76798314568253878</v>
      </c>
      <c r="K74" s="5">
        <v>-0.18824946799162848</v>
      </c>
      <c r="L74" s="5">
        <v>-0.65662583226923665</v>
      </c>
      <c r="M74" s="5">
        <v>-0.12467603628800865</v>
      </c>
      <c r="N74" s="5">
        <v>-1.3992207746134402</v>
      </c>
      <c r="O74" s="5">
        <v>-0.14851686985111395</v>
      </c>
      <c r="P74" s="5">
        <v>-0.57263298456778622</v>
      </c>
      <c r="Q74" s="5">
        <v>-0.2274348040996185</v>
      </c>
      <c r="R74" s="5">
        <v>-0.98118092922603373</v>
      </c>
      <c r="S74" s="5">
        <v>0.15701662049831533</v>
      </c>
      <c r="T74" s="5">
        <v>-0.31075482858290804</v>
      </c>
      <c r="U74" s="5">
        <v>-5.3899033651847051E-3</v>
      </c>
      <c r="V74" s="5">
        <v>-7.5192102660334229E-2</v>
      </c>
      <c r="W74" s="5">
        <v>-1.1092490692338447E-2</v>
      </c>
      <c r="X74" s="5">
        <v>0.1766320580041536</v>
      </c>
      <c r="Y74" s="5">
        <v>3.922004709607204E-2</v>
      </c>
      <c r="Z74" s="5">
        <v>0.32360417697606769</v>
      </c>
      <c r="AA74" s="5">
        <v>9.7262392029799794E-3</v>
      </c>
      <c r="AB74" s="5">
        <v>0.28933259013942247</v>
      </c>
      <c r="AC74" s="5">
        <v>4.1248235916365047E-2</v>
      </c>
      <c r="AD74" s="5">
        <v>3.2448837652099438E-2</v>
      </c>
      <c r="AE74" s="5">
        <v>8.456071250418612E-2</v>
      </c>
      <c r="AF74" s="5">
        <v>0.11886652772478079</v>
      </c>
      <c r="AG74" s="5">
        <v>1.4534908592311473E-2</v>
      </c>
      <c r="AH74" s="5">
        <v>5.4235500376258339E-3</v>
      </c>
      <c r="AI74" s="5">
        <v>1.1073746953461538E-2</v>
      </c>
      <c r="AJ74" s="5">
        <v>8.4692278756577054E-3</v>
      </c>
      <c r="AK74" s="5">
        <v>2.6336871169330743E-3</v>
      </c>
      <c r="AL74" s="5">
        <v>8.4559880900576499E-3</v>
      </c>
      <c r="AM74" s="5">
        <v>8.0342959315877398E-4</v>
      </c>
      <c r="AN74" s="5">
        <v>3.89468655858394E-3</v>
      </c>
      <c r="AO74" s="5">
        <v>1.5850980906034193E-4</v>
      </c>
      <c r="AP74" s="5">
        <v>2.355838190814584E-3</v>
      </c>
      <c r="AQ74" s="5">
        <v>6.1444919503554166E-5</v>
      </c>
      <c r="AR74" s="5">
        <v>9.6750649897026921E-4</v>
      </c>
      <c r="AS74" s="5"/>
      <c r="AT74" s="5"/>
      <c r="AU74" s="5"/>
      <c r="AV74" s="5"/>
      <c r="AW74" s="5"/>
      <c r="AX74" s="5"/>
      <c r="AY74" s="5"/>
      <c r="AZ74" s="5"/>
      <c r="BA74" s="5"/>
      <c r="BB74" s="5"/>
    </row>
    <row r="75" spans="1:54" x14ac:dyDescent="0.3">
      <c r="A75" s="5">
        <v>16300</v>
      </c>
      <c r="B75" s="5"/>
      <c r="C75" s="5">
        <v>-2.5288173145544826</v>
      </c>
      <c r="D75" s="5">
        <v>-0.26195667555396268</v>
      </c>
      <c r="E75" s="5">
        <v>-2.4608079840691154E-2</v>
      </c>
      <c r="F75" s="5">
        <v>-0.26355774968111428</v>
      </c>
      <c r="G75" s="5">
        <v>-4.5016050592960204E-2</v>
      </c>
      <c r="H75" s="5">
        <v>-0.36557891810785587</v>
      </c>
      <c r="I75" s="5">
        <v>-7.5181479918741995E-2</v>
      </c>
      <c r="J75" s="5">
        <v>-0.74495545367401195</v>
      </c>
      <c r="K75" s="5">
        <v>-0.18338460837187079</v>
      </c>
      <c r="L75" s="5">
        <v>-0.64239649709113877</v>
      </c>
      <c r="M75" s="5">
        <v>-0.12249824332476063</v>
      </c>
      <c r="N75" s="5">
        <v>-1.3807035002823604</v>
      </c>
      <c r="O75" s="5">
        <v>-0.14718479351969177</v>
      </c>
      <c r="P75" s="5">
        <v>-0.56995713116854851</v>
      </c>
      <c r="Q75" s="5">
        <v>-0.22735639201568611</v>
      </c>
      <c r="R75" s="5">
        <v>-0.9851208839093013</v>
      </c>
      <c r="S75" s="5">
        <v>0.15833686581276266</v>
      </c>
      <c r="T75" s="5">
        <v>-0.31474304172583156</v>
      </c>
      <c r="U75" s="5">
        <v>-5.4831098096048726E-3</v>
      </c>
      <c r="V75" s="5">
        <v>-7.6830174972493809E-2</v>
      </c>
      <c r="W75" s="5">
        <v>-1.138435017540726E-2</v>
      </c>
      <c r="X75" s="5">
        <v>0.18208504238935289</v>
      </c>
      <c r="Y75" s="5">
        <v>4.0611071637603698E-2</v>
      </c>
      <c r="Z75" s="5">
        <v>0.33657985474146235</v>
      </c>
      <c r="AA75" s="5">
        <v>1.0161614383347449E-2</v>
      </c>
      <c r="AB75" s="5">
        <v>0.30364422395306612</v>
      </c>
      <c r="AC75" s="5">
        <v>4.3483964715208365E-2</v>
      </c>
      <c r="AD75" s="5">
        <v>3.436253578272154E-2</v>
      </c>
      <c r="AE75" s="5">
        <v>8.9954575611965015E-2</v>
      </c>
      <c r="AF75" s="5">
        <v>0.12702495976710731</v>
      </c>
      <c r="AG75" s="5">
        <v>1.5603534967562458E-2</v>
      </c>
      <c r="AH75" s="5">
        <v>5.8490041531236983E-3</v>
      </c>
      <c r="AI75" s="5">
        <v>1.1997392863051742E-2</v>
      </c>
      <c r="AJ75" s="5">
        <v>9.2179972393776309E-3</v>
      </c>
      <c r="AK75" s="5">
        <v>2.8798104988351789E-3</v>
      </c>
      <c r="AL75" s="5">
        <v>9.2891851215892163E-3</v>
      </c>
      <c r="AM75" s="5">
        <v>8.8670915910998903E-4</v>
      </c>
      <c r="AN75" s="5">
        <v>4.318497086951565E-3</v>
      </c>
      <c r="AO75" s="5">
        <v>1.7658332456774813E-4</v>
      </c>
      <c r="AP75" s="5">
        <v>2.6368119200177753E-3</v>
      </c>
      <c r="AQ75" s="5">
        <v>6.9098177182007274E-5</v>
      </c>
      <c r="AR75" s="5">
        <v>1.0931713211031157E-3</v>
      </c>
      <c r="AS75" s="5"/>
      <c r="AT75" s="5"/>
      <c r="AU75" s="5"/>
      <c r="AV75" s="5"/>
      <c r="AW75" s="5"/>
      <c r="AX75" s="5"/>
      <c r="AY75" s="5"/>
      <c r="AZ75" s="5"/>
      <c r="BA75" s="5"/>
      <c r="BB75" s="5"/>
    </row>
    <row r="76" spans="1:54" x14ac:dyDescent="0.3">
      <c r="A76" s="5">
        <v>16290</v>
      </c>
      <c r="B76" s="5"/>
      <c r="C76" s="5">
        <v>-2.4449749032917745</v>
      </c>
      <c r="D76" s="5">
        <v>-0.24752915115121063</v>
      </c>
      <c r="E76" s="5">
        <v>-2.3350357310810404E-2</v>
      </c>
      <c r="F76" s="5">
        <v>-0.25113999935326586</v>
      </c>
      <c r="G76" s="5">
        <v>-4.307618050986995E-2</v>
      </c>
      <c r="H76" s="5">
        <v>-0.35130641365629389</v>
      </c>
      <c r="I76" s="5">
        <v>-7.2553173433132528E-2</v>
      </c>
      <c r="J76" s="5">
        <v>-0.72197466234867136</v>
      </c>
      <c r="K76" s="5">
        <v>-0.17848683147988673</v>
      </c>
      <c r="L76" s="5">
        <v>-0.6279190748339627</v>
      </c>
      <c r="M76" s="5">
        <v>-0.12025224405163995</v>
      </c>
      <c r="N76" s="5">
        <v>-1.3612321810137384</v>
      </c>
      <c r="O76" s="5">
        <v>-0.14573667220824768</v>
      </c>
      <c r="P76" s="5">
        <v>-0.56679750018243313</v>
      </c>
      <c r="Q76" s="5">
        <v>-0.22707978363575632</v>
      </c>
      <c r="R76" s="5">
        <v>-0.98821666357914018</v>
      </c>
      <c r="S76" s="5">
        <v>0.15952980905530847</v>
      </c>
      <c r="T76" s="5">
        <v>-0.31850696935085643</v>
      </c>
      <c r="U76" s="5">
        <v>-5.5731230113174202E-3</v>
      </c>
      <c r="V76" s="5">
        <v>-7.8436518749553694E-2</v>
      </c>
      <c r="W76" s="5">
        <v>-1.1673887184683965E-2</v>
      </c>
      <c r="X76" s="5">
        <v>0.18754619995752633</v>
      </c>
      <c r="Y76" s="5">
        <v>4.2015663759323751E-2</v>
      </c>
      <c r="Z76" s="5">
        <v>0.34977901304944919</v>
      </c>
      <c r="AA76" s="5">
        <v>1.0607506248436E-2</v>
      </c>
      <c r="AB76" s="5">
        <v>0.31839534699829641</v>
      </c>
      <c r="AC76" s="5">
        <v>4.5802386692892036E-2</v>
      </c>
      <c r="AD76" s="5">
        <v>3.6358644950209962E-2</v>
      </c>
      <c r="AE76" s="5">
        <v>9.5612685366990066E-2</v>
      </c>
      <c r="AF76" s="5">
        <v>0.13563051135144424</v>
      </c>
      <c r="AG76" s="5">
        <v>1.673685106679941E-2</v>
      </c>
      <c r="AH76" s="5">
        <v>6.3026252830205324E-3</v>
      </c>
      <c r="AI76" s="5">
        <v>1.2987383604294717E-2</v>
      </c>
      <c r="AJ76" s="5">
        <v>1.0024738661286713E-2</v>
      </c>
      <c r="AK76" s="5">
        <v>3.1463613905368393E-3</v>
      </c>
      <c r="AL76" s="5">
        <v>1.0196170074565299E-2</v>
      </c>
      <c r="AM76" s="5">
        <v>9.7782694867573627E-4</v>
      </c>
      <c r="AN76" s="5">
        <v>4.7845536806449393E-3</v>
      </c>
      <c r="AO76" s="5">
        <v>1.9655910436213302E-4</v>
      </c>
      <c r="AP76" s="5">
        <v>2.9489270547736575E-3</v>
      </c>
      <c r="AQ76" s="5">
        <v>7.7642522990500421E-5</v>
      </c>
      <c r="AR76" s="5">
        <v>1.2341736390965728E-3</v>
      </c>
      <c r="AS76" s="5"/>
      <c r="AT76" s="5"/>
      <c r="AU76" s="5"/>
      <c r="AV76" s="5"/>
      <c r="AW76" s="5"/>
      <c r="AX76" s="5"/>
      <c r="AY76" s="5"/>
      <c r="AZ76" s="5"/>
      <c r="BA76" s="5"/>
      <c r="BB76" s="5"/>
    </row>
    <row r="77" spans="1:54" x14ac:dyDescent="0.3">
      <c r="A77" s="5">
        <v>16280</v>
      </c>
      <c r="B77" s="5"/>
      <c r="C77" s="5">
        <v>-2.3593361962181727</v>
      </c>
      <c r="D77" s="5">
        <v>-0.23368391122887386</v>
      </c>
      <c r="E77" s="5">
        <v>-2.2136860540076901E-2</v>
      </c>
      <c r="F77" s="5">
        <v>-0.2390913158065659</v>
      </c>
      <c r="G77" s="5">
        <v>-4.1182805141109162E-2</v>
      </c>
      <c r="H77" s="5">
        <v>-0.33728814716456412</v>
      </c>
      <c r="I77" s="5">
        <v>-6.9954096461068885E-2</v>
      </c>
      <c r="J77" s="5">
        <v>-0.69907848810923623</v>
      </c>
      <c r="K77" s="5">
        <v>-0.17356531642515816</v>
      </c>
      <c r="L77" s="5">
        <v>-0.61322350814212934</v>
      </c>
      <c r="M77" s="5">
        <v>-0.11794302689363792</v>
      </c>
      <c r="N77" s="5">
        <v>-1.3408521352611618</v>
      </c>
      <c r="O77" s="5">
        <v>-0.14417594384565718</v>
      </c>
      <c r="P77" s="5">
        <v>-0.56316137932465959</v>
      </c>
      <c r="Q77" s="5">
        <v>-0.22660533804203381</v>
      </c>
      <c r="R77" s="5">
        <v>-0.99045863456593874</v>
      </c>
      <c r="S77" s="5">
        <v>0.16059215810344973</v>
      </c>
      <c r="T77" s="5">
        <v>-0.32203687086151989</v>
      </c>
      <c r="U77" s="5">
        <v>-5.6597251710327773E-3</v>
      </c>
      <c r="V77" s="5">
        <v>-8.0007555641170625E-2</v>
      </c>
      <c r="W77" s="5">
        <v>-1.1960521658229615E-2</v>
      </c>
      <c r="X77" s="5">
        <v>0.1930060102085239</v>
      </c>
      <c r="Y77" s="5">
        <v>4.3431793295127155E-2</v>
      </c>
      <c r="Z77" s="5">
        <v>0.36318702233178762</v>
      </c>
      <c r="AA77" s="5">
        <v>1.1063588672640881E-2</v>
      </c>
      <c r="AB77" s="5">
        <v>0.33358133101821141</v>
      </c>
      <c r="AC77" s="5">
        <v>4.8203838413036083E-2</v>
      </c>
      <c r="AD77" s="5">
        <v>3.8438454488110785E-2</v>
      </c>
      <c r="AE77" s="5">
        <v>0.10154176936158328</v>
      </c>
      <c r="AF77" s="5">
        <v>0.14469845683285995</v>
      </c>
      <c r="AG77" s="5">
        <v>1.7937581578569187E-2</v>
      </c>
      <c r="AH77" s="5">
        <v>6.7858093020874161E-3</v>
      </c>
      <c r="AI77" s="5">
        <v>1.4047475631643241E-2</v>
      </c>
      <c r="AJ77" s="5">
        <v>1.0893127973993765E-2</v>
      </c>
      <c r="AK77" s="5">
        <v>3.4347694463140515E-3</v>
      </c>
      <c r="AL77" s="5">
        <v>1.1182581052723607E-2</v>
      </c>
      <c r="AM77" s="5">
        <v>1.0774312845109974E-3</v>
      </c>
      <c r="AN77" s="5">
        <v>5.296613086839758E-3</v>
      </c>
      <c r="AO77" s="5">
        <v>2.1861799482029092E-4</v>
      </c>
      <c r="AP77" s="5">
        <v>3.2953339037944417E-3</v>
      </c>
      <c r="AQ77" s="5">
        <v>8.7173496486031812E-5</v>
      </c>
      <c r="AR77" s="5">
        <v>1.3922503703650824E-3</v>
      </c>
      <c r="AS77" s="5"/>
      <c r="AT77" s="5"/>
      <c r="AU77" s="5"/>
      <c r="AV77" s="5"/>
      <c r="AW77" s="5"/>
      <c r="AX77" s="5"/>
      <c r="AY77" s="5"/>
      <c r="AZ77" s="5"/>
      <c r="BA77" s="5"/>
      <c r="BB77" s="5"/>
    </row>
    <row r="78" spans="1:54" x14ac:dyDescent="0.3">
      <c r="A78" s="5">
        <v>16270</v>
      </c>
      <c r="B78" s="5"/>
      <c r="C78" s="5">
        <v>-2.2719598489591379</v>
      </c>
      <c r="D78" s="5">
        <v>-0.2204124559038308</v>
      </c>
      <c r="E78" s="5">
        <v>-2.0967396413890702E-2</v>
      </c>
      <c r="F78" s="5">
        <v>-0.22741484752613123</v>
      </c>
      <c r="G78" s="5">
        <v>-3.9337149555084432E-2</v>
      </c>
      <c r="H78" s="5">
        <v>-0.32353810253585136</v>
      </c>
      <c r="I78" s="5">
        <v>-6.7387659870059388E-2</v>
      </c>
      <c r="J78" s="5">
        <v>-0.67630335270641928</v>
      </c>
      <c r="K78" s="5">
        <v>-0.16862907872344313</v>
      </c>
      <c r="L78" s="5">
        <v>-0.59833969374243767</v>
      </c>
      <c r="M78" s="5">
        <v>-0.11557566333576792</v>
      </c>
      <c r="N78" s="5">
        <v>-1.3196104999525606</v>
      </c>
      <c r="O78" s="5">
        <v>-0.14250631319217219</v>
      </c>
      <c r="P78" s="5">
        <v>-0.55905727605910394</v>
      </c>
      <c r="Q78" s="5">
        <v>-0.22593393283807833</v>
      </c>
      <c r="R78" s="5">
        <v>-0.99183935481624397</v>
      </c>
      <c r="S78" s="5">
        <v>0.16152093287731667</v>
      </c>
      <c r="T78" s="5">
        <v>-0.3253234859976698</v>
      </c>
      <c r="U78" s="5">
        <v>-5.7427034656379172E-3</v>
      </c>
      <c r="V78" s="5">
        <v>-8.1539718174981665E-2</v>
      </c>
      <c r="W78" s="5">
        <v>-1.2243665168370154E-2</v>
      </c>
      <c r="X78" s="5">
        <v>0.19845464784414205</v>
      </c>
      <c r="Y78" s="5">
        <v>4.4857323823511458E-2</v>
      </c>
      <c r="Z78" s="5">
        <v>0.3767880780215252</v>
      </c>
      <c r="AA78" s="5">
        <v>1.1529492711968726E-2</v>
      </c>
      <c r="AB78" s="5">
        <v>0.34919612444273607</v>
      </c>
      <c r="AC78" s="5">
        <v>5.0688447674847668E-2</v>
      </c>
      <c r="AD78" s="5">
        <v>4.0603101554505173E-2</v>
      </c>
      <c r="AE78" s="5">
        <v>0.10774824672656844</v>
      </c>
      <c r="AF78" s="5">
        <v>0.15424386155359579</v>
      </c>
      <c r="AG78" s="5">
        <v>1.9208468298937673E-2</v>
      </c>
      <c r="AH78" s="5">
        <v>7.2999812604949326E-3</v>
      </c>
      <c r="AI78" s="5">
        <v>1.5181548251170376E-2</v>
      </c>
      <c r="AJ78" s="5">
        <v>1.1826998464881175E-2</v>
      </c>
      <c r="AK78" s="5">
        <v>3.7465385103350396E-3</v>
      </c>
      <c r="AL78" s="5">
        <v>1.2254395711846161E-2</v>
      </c>
      <c r="AM78" s="5">
        <v>1.1862146019809175E-3</v>
      </c>
      <c r="AN78" s="5">
        <v>5.8587156252061928E-3</v>
      </c>
      <c r="AO78" s="5">
        <v>2.4295578867484076E-4</v>
      </c>
      <c r="AP78" s="5">
        <v>3.6794650390846589E-3</v>
      </c>
      <c r="AQ78" s="5">
        <v>9.7795846176448553E-5</v>
      </c>
      <c r="AR78" s="5">
        <v>1.56931742995285E-3</v>
      </c>
      <c r="AS78" s="5"/>
      <c r="AT78" s="5"/>
      <c r="AU78" s="5"/>
      <c r="AV78" s="5"/>
      <c r="AW78" s="5"/>
      <c r="AX78" s="5"/>
      <c r="AY78" s="5"/>
      <c r="AZ78" s="5"/>
      <c r="BA78" s="5"/>
      <c r="BB78" s="5"/>
    </row>
    <row r="79" spans="1:54" x14ac:dyDescent="0.3">
      <c r="A79" s="5">
        <v>16260</v>
      </c>
      <c r="B79" s="5"/>
      <c r="C79" s="5">
        <v>-2.182906079925675</v>
      </c>
      <c r="D79" s="5">
        <v>-0.20770530796777548</v>
      </c>
      <c r="E79" s="5">
        <v>-1.9841670978323733E-2</v>
      </c>
      <c r="F79" s="5">
        <v>-0.2161126618965353</v>
      </c>
      <c r="G79" s="5">
        <v>-3.7540267131341565E-2</v>
      </c>
      <c r="H79" s="5">
        <v>-0.31006905675132757</v>
      </c>
      <c r="I79" s="5">
        <v>-6.4857076915609796E-2</v>
      </c>
      <c r="J79" s="5">
        <v>-0.65368429561310137</v>
      </c>
      <c r="K79" s="5">
        <v>-0.16368694340151305</v>
      </c>
      <c r="L79" s="5">
        <v>-0.58329738078146831</v>
      </c>
      <c r="M79" s="5">
        <v>-0.11315528916555284</v>
      </c>
      <c r="N79" s="5">
        <v>-1.297556046967943</v>
      </c>
      <c r="O79" s="5">
        <v>-0.14073173710498521</v>
      </c>
      <c r="P79" s="5">
        <v>-0.5544948846252824</v>
      </c>
      <c r="Q79" s="5">
        <v>-0.22506696190742562</v>
      </c>
      <c r="R79" s="5">
        <v>-0.9923536130693188</v>
      </c>
      <c r="S79" s="5">
        <v>0.16231347906757418</v>
      </c>
      <c r="T79" s="5">
        <v>-0.32835807467288897</v>
      </c>
      <c r="U79" s="5">
        <v>-5.8218508990381338E-3</v>
      </c>
      <c r="V79" s="5">
        <v>-8.302946271693229E-2</v>
      </c>
      <c r="W79" s="5">
        <v>-1.2522722787648096E-2</v>
      </c>
      <c r="X79" s="5">
        <v>0.20388200798635842</v>
      </c>
      <c r="Y79" s="5">
        <v>4.6290016374979329E-2</v>
      </c>
      <c r="Z79" s="5">
        <v>0.39056520814849799</v>
      </c>
      <c r="AA79" s="5">
        <v>1.2004805937306613E-2</v>
      </c>
      <c r="AB79" s="5">
        <v>0.36523220105573584</v>
      </c>
      <c r="AC79" s="5">
        <v>5.3256121291246919E-2</v>
      </c>
      <c r="AD79" s="5">
        <v>4.2853557660698108E-2</v>
      </c>
      <c r="AE79" s="5">
        <v>0.11423818414258098</v>
      </c>
      <c r="AF79" s="5">
        <v>0.16428151131542537</v>
      </c>
      <c r="AG79" s="5">
        <v>2.0552261243567078E-2</v>
      </c>
      <c r="AH79" s="5">
        <v>7.8465924228400784E-3</v>
      </c>
      <c r="AI79" s="5">
        <v>1.6393599616309436E-2</v>
      </c>
      <c r="AJ79" s="5">
        <v>1.283034073960504E-2</v>
      </c>
      <c r="AK79" s="5">
        <v>4.0832480412831568E-3</v>
      </c>
      <c r="AL79" s="5">
        <v>1.3417942835978258E-2</v>
      </c>
      <c r="AM79" s="5">
        <v>1.3049154879942724E-3</v>
      </c>
      <c r="AN79" s="5">
        <v>6.4752012639607542E-3</v>
      </c>
      <c r="AO79" s="5">
        <v>2.6978421288705593E-4</v>
      </c>
      <c r="AP79" s="5">
        <v>4.1050564001166665E-3</v>
      </c>
      <c r="AQ79" s="5">
        <v>1.0962429313903684E-4</v>
      </c>
      <c r="AR79" s="5">
        <v>1.7674859645773681E-3</v>
      </c>
      <c r="AS79" s="5"/>
      <c r="AT79" s="5"/>
      <c r="AU79" s="5"/>
      <c r="AV79" s="5"/>
      <c r="AW79" s="5"/>
      <c r="AX79" s="5"/>
      <c r="AY79" s="5"/>
      <c r="AZ79" s="5"/>
      <c r="BA79" s="5"/>
      <c r="BB79" s="5"/>
    </row>
    <row r="80" spans="1:54" x14ac:dyDescent="0.3">
      <c r="A80" s="5">
        <v>16250</v>
      </c>
      <c r="B80" s="5"/>
      <c r="C80" s="5">
        <v>-2.0922365847256899</v>
      </c>
      <c r="D80" s="5">
        <v>-0.19555209658791389</v>
      </c>
      <c r="E80" s="5">
        <v>-1.8759295397848687E-2</v>
      </c>
      <c r="F80" s="5">
        <v>-0.20518578725176759</v>
      </c>
      <c r="G80" s="5">
        <v>-3.5793043097627264E-2</v>
      </c>
      <c r="H80" s="5">
        <v>-0.29689258156560799</v>
      </c>
      <c r="I80" s="5">
        <v>-6.23653588773143E-2</v>
      </c>
      <c r="J80" s="5">
        <v>-0.63125489471290108</v>
      </c>
      <c r="K80" s="5">
        <v>-0.15874751954895316</v>
      </c>
      <c r="L80" s="5">
        <v>-0.56812607176145213</v>
      </c>
      <c r="M80" s="5">
        <v>-0.11068708572197564</v>
      </c>
      <c r="N80" s="5">
        <v>-1.2747389945421361</v>
      </c>
      <c r="O80" s="5">
        <v>-0.13885640880686179</v>
      </c>
      <c r="P80" s="5">
        <v>-0.54948504797148301</v>
      </c>
      <c r="Q80" s="5">
        <v>-0.22400633091072134</v>
      </c>
      <c r="R80" s="5">
        <v>-0.99199845849870605</v>
      </c>
      <c r="S80" s="5">
        <v>0.16296748057776261</v>
      </c>
      <c r="T80" s="5">
        <v>-0.331132455122222</v>
      </c>
      <c r="U80" s="5">
        <v>-5.8969671439745939E-3</v>
      </c>
      <c r="V80" s="5">
        <v>-8.4473282640245895E-2</v>
      </c>
      <c r="W80" s="5">
        <v>-1.2797095037634537E-2</v>
      </c>
      <c r="X80" s="5">
        <v>0.20927773349282494</v>
      </c>
      <c r="Y80" s="5">
        <v>4.7727533742357574E-2</v>
      </c>
      <c r="Z80" s="5">
        <v>0.40450028653770992</v>
      </c>
      <c r="AA80" s="5">
        <v>1.2489071933505014E-2</v>
      </c>
      <c r="AB80" s="5">
        <v>0.38168051270835479</v>
      </c>
      <c r="AC80" s="5">
        <v>5.5906533183255037E-2</v>
      </c>
      <c r="AD80" s="5">
        <v>4.5190615130372778E-2</v>
      </c>
      <c r="AE80" s="5">
        <v>0.12101725055288655</v>
      </c>
      <c r="AF80" s="5">
        <v>0.17482583811552771</v>
      </c>
      <c r="AG80" s="5">
        <v>2.1971709044115228E-2</v>
      </c>
      <c r="AH80" s="5">
        <v>8.4271169445646107E-3</v>
      </c>
      <c r="AI80" s="5">
        <v>1.7687741822114557E-2</v>
      </c>
      <c r="AJ80" s="5">
        <v>1.3907301833604807E-2</v>
      </c>
      <c r="AK80" s="5">
        <v>4.4465543172100943E-3</v>
      </c>
      <c r="AL80" s="5">
        <v>1.4679913422968377E-2</v>
      </c>
      <c r="AM80" s="5">
        <v>1.4343207173734252E-3</v>
      </c>
      <c r="AN80" s="5">
        <v>7.1507260597725147E-3</v>
      </c>
      <c r="AO80" s="5">
        <v>2.9933195557484837E-4</v>
      </c>
      <c r="AP80" s="5">
        <v>4.5761695152476915E-3</v>
      </c>
      <c r="AQ80" s="5">
        <v>1.2278434375958145E-4</v>
      </c>
      <c r="AR80" s="5">
        <v>1.9890797951032479E-3</v>
      </c>
      <c r="AS80" s="5"/>
      <c r="AT80" s="5"/>
      <c r="AU80" s="5"/>
      <c r="AV80" s="5"/>
      <c r="AW80" s="5"/>
      <c r="AX80" s="5"/>
      <c r="AY80" s="5"/>
      <c r="AZ80" s="5"/>
      <c r="BA80" s="5"/>
      <c r="BB80" s="5"/>
    </row>
    <row r="81" spans="1:54" x14ac:dyDescent="0.3">
      <c r="A81" s="5">
        <v>16240</v>
      </c>
      <c r="B81" s="5"/>
      <c r="C81" s="5">
        <v>-2.0000144464121177</v>
      </c>
      <c r="D81" s="5">
        <v>-0.18394164031141619</v>
      </c>
      <c r="E81" s="5">
        <v>-1.7719792019110902E-2</v>
      </c>
      <c r="F81" s="5">
        <v>-0.19463425740423965</v>
      </c>
      <c r="G81" s="5">
        <v>-3.4096198631592661E-2</v>
      </c>
      <c r="H81" s="5">
        <v>-0.28401905024036961</v>
      </c>
      <c r="I81" s="5">
        <v>-5.9915311695352767E-2</v>
      </c>
      <c r="J81" s="5">
        <v>-0.60904719548268382</v>
      </c>
      <c r="K81" s="5">
        <v>-0.15381917641432952</v>
      </c>
      <c r="L81" s="5">
        <v>-0.55285492653613155</v>
      </c>
      <c r="M81" s="5">
        <v>-0.10817626124778661</v>
      </c>
      <c r="N81" s="5">
        <v>-1.2512108146243801</v>
      </c>
      <c r="O81" s="5">
        <v>-0.13688474124590166</v>
      </c>
      <c r="P81" s="5">
        <v>-0.54403971480224089</v>
      </c>
      <c r="Q81" s="5">
        <v>-0.22275445053921597</v>
      </c>
      <c r="R81" s="5">
        <v>-0.99077322059643613</v>
      </c>
      <c r="S81" s="5">
        <v>0.16348097060067715</v>
      </c>
      <c r="T81" s="5">
        <v>-0.33363904013102585</v>
      </c>
      <c r="U81" s="5">
        <v>-5.9678593701489565E-3</v>
      </c>
      <c r="V81" s="5">
        <v>-8.5867721637778144E-2</v>
      </c>
      <c r="W81" s="5">
        <v>-1.3066179912571325E-2</v>
      </c>
      <c r="X81" s="5">
        <v>0.21463124429349212</v>
      </c>
      <c r="Y81" s="5">
        <v>4.9167445393950605E-2</v>
      </c>
      <c r="Z81" s="5">
        <v>0.41857405178104967</v>
      </c>
      <c r="AA81" s="5">
        <v>1.2981789974941201E-2</v>
      </c>
      <c r="AB81" s="5">
        <v>0.39853044655016368</v>
      </c>
      <c r="AC81" s="5">
        <v>5.8639112874163533E-2</v>
      </c>
      <c r="AD81" s="5">
        <v>4.761487355958359E-2</v>
      </c>
      <c r="AE81" s="5">
        <v>0.12809067074138597</v>
      </c>
      <c r="AF81" s="5">
        <v>0.18589084229009359</v>
      </c>
      <c r="AG81" s="5">
        <v>2.3469548627586507E-2</v>
      </c>
      <c r="AH81" s="5">
        <v>9.0430481747477056E-3</v>
      </c>
      <c r="AI81" s="5">
        <v>1.9068195047480599E-2</v>
      </c>
      <c r="AJ81" s="5">
        <v>1.5062183507664018E-2</v>
      </c>
      <c r="AK81" s="5">
        <v>4.8381913925165925E-3</v>
      </c>
      <c r="AL81" s="5">
        <v>1.6047371166249599E-2</v>
      </c>
      <c r="AM81" s="5">
        <v>1.5752672748627736E-3</v>
      </c>
      <c r="AN81" s="5">
        <v>7.8902789080564605E-3</v>
      </c>
      <c r="AO81" s="5">
        <v>3.3184573066911055E-4</v>
      </c>
      <c r="AP81" s="5">
        <v>5.0972148490099067E-3</v>
      </c>
      <c r="AQ81" s="5">
        <v>1.3741315316292984E-4</v>
      </c>
      <c r="AR81" s="5">
        <v>2.2366541269733453E-3</v>
      </c>
      <c r="AS81" s="5"/>
      <c r="AT81" s="5"/>
      <c r="AU81" s="5"/>
      <c r="AV81" s="5"/>
      <c r="AW81" s="5"/>
      <c r="AX81" s="5"/>
      <c r="AY81" s="5"/>
      <c r="AZ81" s="5"/>
      <c r="BA81" s="5"/>
      <c r="BB81" s="5"/>
    </row>
    <row r="82" spans="1:54" x14ac:dyDescent="0.3">
      <c r="A82" s="5">
        <v>16230</v>
      </c>
      <c r="B82" s="5"/>
      <c r="C82" s="5">
        <v>-1.906304041551909</v>
      </c>
      <c r="D82" s="5">
        <v>-0.17286202899430841</v>
      </c>
      <c r="E82" s="5">
        <v>-1.6722600505117109E-2</v>
      </c>
      <c r="F82" s="5">
        <v>-0.1844571583180355</v>
      </c>
      <c r="G82" s="5">
        <v>-3.2450295483562805E-2</v>
      </c>
      <c r="H82" s="5">
        <v>-0.27145764909898606</v>
      </c>
      <c r="I82" s="5">
        <v>-5.7509533592326322E-2</v>
      </c>
      <c r="J82" s="5">
        <v>-0.58709164879299547</v>
      </c>
      <c r="K82" s="5">
        <v>-0.14891002113160384</v>
      </c>
      <c r="L82" s="5">
        <v>-0.53751266980123724</v>
      </c>
      <c r="M82" s="5">
        <v>-0.1056280324400817</v>
      </c>
      <c r="N82" s="5">
        <v>-1.2270240372409058</v>
      </c>
      <c r="O82" s="5">
        <v>-0.13482134963951925</v>
      </c>
      <c r="P82" s="5">
        <v>-0.53817189197790838</v>
      </c>
      <c r="Q82" s="5">
        <v>-0.22131422755626673</v>
      </c>
      <c r="R82" s="5">
        <v>-0.98867951913588192</v>
      </c>
      <c r="S82" s="5">
        <v>0.16385234125587339</v>
      </c>
      <c r="T82" s="5">
        <v>-0.33587087112388125</v>
      </c>
      <c r="U82" s="5">
        <v>-6.0343430539747207E-3</v>
      </c>
      <c r="V82" s="5">
        <v>-8.7209387109936337E-2</v>
      </c>
      <c r="W82" s="5">
        <v>-1.3329374969101384E-2</v>
      </c>
      <c r="X82" s="5">
        <v>0.21993176865701108</v>
      </c>
      <c r="Y82" s="5">
        <v>5.0607232985632335E-2</v>
      </c>
      <c r="Z82" s="5">
        <v>0.43276613212335108</v>
      </c>
      <c r="AA82" s="5">
        <v>1.3482414887628474E-2</v>
      </c>
      <c r="AB82" s="5">
        <v>0.41576978724588037</v>
      </c>
      <c r="AC82" s="5">
        <v>6.145303446930217E-2</v>
      </c>
      <c r="AD82" s="5">
        <v>5.0126726352315867E-2</v>
      </c>
      <c r="AE82" s="5">
        <v>0.13546317795793186</v>
      </c>
      <c r="AF82" s="5">
        <v>0.19749001124363089</v>
      </c>
      <c r="AG82" s="5">
        <v>2.5048494181845349E-2</v>
      </c>
      <c r="AH82" s="5">
        <v>9.6958945757998106E-3</v>
      </c>
      <c r="AI82" s="5">
        <v>2.0539280696572949E-2</v>
      </c>
      <c r="AJ82" s="5">
        <v>1.6299439663026234E-2</v>
      </c>
      <c r="AK82" s="5">
        <v>5.2599717778664245E-3</v>
      </c>
      <c r="AL82" s="5">
        <v>1.7527762212207303E-2</v>
      </c>
      <c r="AM82" s="5">
        <v>1.7286443496930752E-3</v>
      </c>
      <c r="AN82" s="5">
        <v>8.6991985420842889E-3</v>
      </c>
      <c r="AO82" s="5">
        <v>3.6759137856155923E-4</v>
      </c>
      <c r="AP82" s="5">
        <v>5.6729762773640993E-3</v>
      </c>
      <c r="AQ82" s="5">
        <v>1.5366044076456847E-4</v>
      </c>
      <c r="AR82" s="5">
        <v>2.5130155874706715E-3</v>
      </c>
      <c r="AS82" s="5"/>
      <c r="AT82" s="5"/>
      <c r="AU82" s="5"/>
      <c r="AV82" s="5"/>
      <c r="AW82" s="5"/>
      <c r="AX82" s="5"/>
      <c r="AY82" s="5"/>
      <c r="AZ82" s="5"/>
      <c r="BA82" s="5"/>
      <c r="BB82" s="5"/>
    </row>
    <row r="83" spans="1:54" x14ac:dyDescent="0.3">
      <c r="A83" s="5">
        <v>16220</v>
      </c>
      <c r="B83" s="5"/>
      <c r="C83" s="5">
        <v>-1.8111709421164406</v>
      </c>
      <c r="D83" s="5">
        <v>-0.16230070430141857</v>
      </c>
      <c r="E83" s="5">
        <v>-1.5767084005515641E-2</v>
      </c>
      <c r="F83" s="5">
        <v>-0.17465267659370715</v>
      </c>
      <c r="G83" s="5">
        <v>-3.0855741075465071E-2</v>
      </c>
      <c r="H83" s="5">
        <v>-0.25921639366420962</v>
      </c>
      <c r="I83" s="5">
        <v>-5.5150413659978657E-2</v>
      </c>
      <c r="J83" s="5">
        <v>-0.5654170573955537</v>
      </c>
      <c r="K83" s="5">
        <v>-0.14402787815085705</v>
      </c>
      <c r="L83" s="5">
        <v>-0.52212750248487727</v>
      </c>
      <c r="M83" s="5">
        <v>-0.10304760629141334</v>
      </c>
      <c r="N83" s="5">
        <v>-1.20223205291352</v>
      </c>
      <c r="O83" s="5">
        <v>-0.13267103330009369</v>
      </c>
      <c r="P83" s="5">
        <v>-0.53189559253195307</v>
      </c>
      <c r="Q83" s="5">
        <v>-0.21968905367213515</v>
      </c>
      <c r="R83" s="5">
        <v>-0.98572126410925787</v>
      </c>
      <c r="S83" s="5">
        <v>0.1640803517234653</v>
      </c>
      <c r="T83" s="5">
        <v>-0.33782164990239033</v>
      </c>
      <c r="U83" s="5">
        <v>-6.0962427652960669E-3</v>
      </c>
      <c r="V83" s="5">
        <v>-8.8494963558243531E-2</v>
      </c>
      <c r="W83" s="5">
        <v>-1.3586079472680146E-2</v>
      </c>
      <c r="X83" s="5">
        <v>0.22516837628027725</v>
      </c>
      <c r="Y83" s="5">
        <v>5.2044296464057213E-2</v>
      </c>
      <c r="Z83" s="5">
        <v>0.44705507637262654</v>
      </c>
      <c r="AA83" s="5">
        <v>1.3990357107221008E-2</v>
      </c>
      <c r="AB83" s="5">
        <v>0.43338468463800711</v>
      </c>
      <c r="AC83" s="5">
        <v>6.434720620900243E-2</v>
      </c>
      <c r="AD83" s="5">
        <v>5.2726347410524843E-2</v>
      </c>
      <c r="AE83" s="5">
        <v>0.14313896579138402</v>
      </c>
      <c r="AF83" s="5">
        <v>0.20963623497682965</v>
      </c>
      <c r="AG83" s="5">
        <v>2.671122541539131E-2</v>
      </c>
      <c r="AH83" s="5">
        <v>1.038717525230912E-2</v>
      </c>
      <c r="AI83" s="5">
        <v>2.2105413493110456E-2</v>
      </c>
      <c r="AJ83" s="5">
        <v>1.7623672811503413E-2</v>
      </c>
      <c r="AK83" s="5">
        <v>5.7137868128539849E-3</v>
      </c>
      <c r="AL83" s="5">
        <v>1.9128924065040038E-2</v>
      </c>
      <c r="AM83" s="5">
        <v>1.8953952884073304E-3</v>
      </c>
      <c r="AN83" s="5">
        <v>9.5831907107813454E-3</v>
      </c>
      <c r="AO83" s="5">
        <v>4.068550005614591E-4</v>
      </c>
      <c r="AP83" s="5">
        <v>6.3086366856467679E-3</v>
      </c>
      <c r="AQ83" s="5">
        <v>1.7168945920176173E-4</v>
      </c>
      <c r="AR83" s="5">
        <v>2.8212436474820751E-3</v>
      </c>
      <c r="AS83" s="5"/>
      <c r="AT83" s="5"/>
      <c r="AU83" s="5"/>
      <c r="AV83" s="5"/>
      <c r="AW83" s="5"/>
      <c r="AX83" s="5"/>
      <c r="AY83" s="5"/>
      <c r="AZ83" s="5"/>
      <c r="BA83" s="5"/>
      <c r="BB83" s="5"/>
    </row>
    <row r="84" spans="1:54" x14ac:dyDescent="0.3">
      <c r="A84" s="5">
        <v>16210</v>
      </c>
      <c r="B84" s="5"/>
      <c r="C84" s="5">
        <v>-1.7146818132119053</v>
      </c>
      <c r="D84" s="5">
        <v>-0.15224453845109931</v>
      </c>
      <c r="E84" s="5">
        <v>-1.4852535330106284E-2</v>
      </c>
      <c r="F84" s="5">
        <v>-0.16521814943611973</v>
      </c>
      <c r="G84" s="5">
        <v>-2.9312794030023757E-2</v>
      </c>
      <c r="H84" s="5">
        <v>-0.24730214912246223</v>
      </c>
      <c r="I84" s="5">
        <v>-5.2840131385258879E-2</v>
      </c>
      <c r="J84" s="5">
        <v>-0.54405053111287782</v>
      </c>
      <c r="K84" s="5">
        <v>-0.13918027043538078</v>
      </c>
      <c r="L84" s="5">
        <v>-0.5067270174114018</v>
      </c>
      <c r="M84" s="5">
        <v>-0.10044016231050243</v>
      </c>
      <c r="N84" s="5">
        <v>-1.1768889141867436</v>
      </c>
      <c r="O84" s="5">
        <v>-0.13043875684339709</v>
      </c>
      <c r="P84" s="5">
        <v>-0.52522577959758676</v>
      </c>
      <c r="Q84" s="5">
        <v>-0.21788279231071056</v>
      </c>
      <c r="R84" s="5">
        <v>-0.98190464559689405</v>
      </c>
      <c r="S84" s="5">
        <v>0.16416413481803055</v>
      </c>
      <c r="T84" s="5">
        <v>-0.33948576783219403</v>
      </c>
      <c r="U84" s="5">
        <v>-6.1533929264701919E-3</v>
      </c>
      <c r="V84" s="5">
        <v>-8.9721225912917354E-2</v>
      </c>
      <c r="W84" s="5">
        <v>-1.3835696590641206E-2</v>
      </c>
      <c r="X84" s="5">
        <v>0.23033001307951748</v>
      </c>
      <c r="Y84" s="5">
        <v>5.3475960749125272E-2</v>
      </c>
      <c r="Z84" s="5">
        <v>0.46141839091037129</v>
      </c>
      <c r="AA84" s="5">
        <v>1.4504982941455741E-2</v>
      </c>
      <c r="AB84" s="5">
        <v>0.45135962730451995</v>
      </c>
      <c r="AC84" s="5">
        <v>6.7320260683551764E-2</v>
      </c>
      <c r="AD84" s="5">
        <v>5.5413678061321324E-2</v>
      </c>
      <c r="AE84" s="5">
        <v>0.15112163950880092</v>
      </c>
      <c r="AF84" s="5">
        <v>0.2223417186616666</v>
      </c>
      <c r="AG84" s="5">
        <v>2.8460375124707733E-2</v>
      </c>
      <c r="AH84" s="5">
        <v>1.1118415083238766E-2</v>
      </c>
      <c r="AI84" s="5">
        <v>2.377109248403475E-2</v>
      </c>
      <c r="AJ84" s="5">
        <v>1.903962953638607E-2</v>
      </c>
      <c r="AK84" s="5">
        <v>6.2016067003993983E-3</v>
      </c>
      <c r="AL84" s="5">
        <v>2.0859093503795507E-2</v>
      </c>
      <c r="AM84" s="5">
        <v>2.0765194904190953E-3</v>
      </c>
      <c r="AN84" s="5">
        <v>1.0548345456098332E-2</v>
      </c>
      <c r="AO84" s="5">
        <v>4.49944124497272E-4</v>
      </c>
      <c r="AP84" s="5">
        <v>7.0098046757124371E-3</v>
      </c>
      <c r="AQ84" s="5">
        <v>1.91678017700338E-4</v>
      </c>
      <c r="AR84" s="5">
        <v>3.1647134836265212E-3</v>
      </c>
      <c r="AS84" s="5"/>
      <c r="AT84" s="5"/>
      <c r="AU84" s="5"/>
      <c r="AV84" s="5"/>
      <c r="AW84" s="5"/>
      <c r="AX84" s="5"/>
      <c r="AY84" s="5"/>
      <c r="AZ84" s="5"/>
      <c r="BA84" s="5"/>
      <c r="BB84" s="5"/>
    </row>
    <row r="85" spans="1:54" x14ac:dyDescent="0.3">
      <c r="A85" s="5">
        <v>16200</v>
      </c>
      <c r="B85" s="5"/>
      <c r="C85" s="5">
        <v>-1.6169043066875461</v>
      </c>
      <c r="D85" s="5">
        <v>-0.14267991090620286</v>
      </c>
      <c r="E85" s="5">
        <v>-1.397818309433228E-2</v>
      </c>
      <c r="F85" s="5">
        <v>-0.15615011578317811</v>
      </c>
      <c r="G85" s="5">
        <v>-2.7821570083684195E-2</v>
      </c>
      <c r="H85" s="5">
        <v>-0.23572065484224577</v>
      </c>
      <c r="I85" s="5">
        <v>-5.0580657085454547E-2</v>
      </c>
      <c r="J85" s="5">
        <v>-0.52301745069278149</v>
      </c>
      <c r="K85" s="5">
        <v>-0.13437440247499358</v>
      </c>
      <c r="L85" s="5">
        <v>-0.49133811957871565</v>
      </c>
      <c r="M85" s="5">
        <v>-9.7810835207796973E-2</v>
      </c>
      <c r="N85" s="5">
        <v>-1.151049137308259</v>
      </c>
      <c r="O85" s="5">
        <v>-0.12812963088383228</v>
      </c>
      <c r="P85" s="5">
        <v>-0.5181783065591965</v>
      </c>
      <c r="Q85" s="5">
        <v>-0.21589976333975799</v>
      </c>
      <c r="R85" s="5">
        <v>-0.97723811358725088</v>
      </c>
      <c r="S85" s="5">
        <v>0.16410320195556066</v>
      </c>
      <c r="T85" s="5">
        <v>-0.34085833229264317</v>
      </c>
      <c r="U85" s="5">
        <v>-6.2056385392971185E-3</v>
      </c>
      <c r="V85" s="5">
        <v>-9.0885052721652398E-2</v>
      </c>
      <c r="W85" s="5">
        <v>-1.4077635621321383E-2</v>
      </c>
      <c r="X85" s="5">
        <v>0.23540553754679966</v>
      </c>
      <c r="Y85" s="5">
        <v>5.4899482979757788E-2</v>
      </c>
      <c r="Z85" s="5">
        <v>0.47583258284253027</v>
      </c>
      <c r="AA85" s="5">
        <v>1.5025615044658621E-2</v>
      </c>
      <c r="AB85" s="5">
        <v>0.46967742244570038</v>
      </c>
      <c r="AC85" s="5">
        <v>7.0370545799640666E-2</v>
      </c>
      <c r="AD85" s="5">
        <v>5.8188414307460537E-2</v>
      </c>
      <c r="AE85" s="5">
        <v>0.15941416709686967</v>
      </c>
      <c r="AF85" s="5">
        <v>0.23561789254895688</v>
      </c>
      <c r="AG85" s="5">
        <v>3.029851608801825E-2</v>
      </c>
      <c r="AH85" s="5">
        <v>1.1891139453801384E-2</v>
      </c>
      <c r="AI85" s="5">
        <v>2.5540890912626363E-2</v>
      </c>
      <c r="AJ85" s="5">
        <v>2.0552194880888587E-2</v>
      </c>
      <c r="AK85" s="5">
        <v>6.7254801711507228E-3</v>
      </c>
      <c r="AL85" s="5">
        <v>2.2726913369337833E-2</v>
      </c>
      <c r="AM85" s="5">
        <v>2.2730742295271481E-3</v>
      </c>
      <c r="AN85" s="5">
        <v>1.1601154401467579E-2</v>
      </c>
      <c r="AO85" s="5">
        <v>4.9718889828265591E-4</v>
      </c>
      <c r="AP85" s="5">
        <v>7.7825423596450932E-3</v>
      </c>
      <c r="AQ85" s="5">
        <v>2.1381956069640743E-4</v>
      </c>
      <c r="AR85" s="5">
        <v>3.5471203341259855E-3</v>
      </c>
      <c r="AS85" s="5"/>
      <c r="AT85" s="5"/>
      <c r="AU85" s="5"/>
      <c r="AV85" s="5"/>
      <c r="AW85" s="5"/>
      <c r="AX85" s="5"/>
      <c r="AY85" s="5"/>
      <c r="AZ85" s="5"/>
      <c r="BA85" s="5"/>
      <c r="BB85" s="5"/>
    </row>
    <row r="86" spans="1:54" x14ac:dyDescent="0.3">
      <c r="A86" s="5">
        <v>16190</v>
      </c>
      <c r="B86" s="5"/>
      <c r="C86" s="5">
        <v>-1.5179069506807357</v>
      </c>
      <c r="D86" s="5">
        <v>-0.13359278274111008</v>
      </c>
      <c r="E86" s="5">
        <v>-1.3143197807252382E-2</v>
      </c>
      <c r="F86" s="5">
        <v>-0.14744436828136151</v>
      </c>
      <c r="G86" s="5">
        <v>-2.6382048336452451E-2</v>
      </c>
      <c r="H86" s="5">
        <v>-0.22447655266056343</v>
      </c>
      <c r="I86" s="5">
        <v>-4.8373753217725649E-2</v>
      </c>
      <c r="J86" s="5">
        <v>-0.50234144023963734</v>
      </c>
      <c r="K86" s="5">
        <v>-0.12961714515325531</v>
      </c>
      <c r="L86" s="5">
        <v>-0.47598695135383018</v>
      </c>
      <c r="M86" s="5">
        <v>-9.516469812683731E-2</v>
      </c>
      <c r="N86" s="5">
        <v>-1.1247675050925008</v>
      </c>
      <c r="O86" s="5">
        <v>-0.1257488923226982</v>
      </c>
      <c r="P86" s="5">
        <v>-0.51076985376563111</v>
      </c>
      <c r="Q86" s="5">
        <v>-0.21374472584875984</v>
      </c>
      <c r="R86" s="5">
        <v>-0.97173234782863782</v>
      </c>
      <c r="S86" s="5">
        <v>0.16389744647594801</v>
      </c>
      <c r="T86" s="5">
        <v>-0.34193519021718916</v>
      </c>
      <c r="U86" s="5">
        <v>-6.252835875404217E-3</v>
      </c>
      <c r="V86" s="5">
        <v>-9.1983439126051725E-2</v>
      </c>
      <c r="W86" s="5">
        <v>-1.431131424814768E-2</v>
      </c>
      <c r="X86" s="5">
        <v>0.24038375852166935</v>
      </c>
      <c r="Y86" s="5">
        <v>5.6312060302898738E-2</v>
      </c>
      <c r="Z86" s="5">
        <v>0.49027320929402374</v>
      </c>
      <c r="AA86" s="5">
        <v>1.5551533110934027E-2</v>
      </c>
      <c r="AB86" s="5">
        <v>0.48831918251518858</v>
      </c>
      <c r="AC86" s="5">
        <v>7.3496116587774024E-2</v>
      </c>
      <c r="AD86" s="5">
        <v>6.10499944902392E-2</v>
      </c>
      <c r="AE86" s="5">
        <v>0.16801883025863318</v>
      </c>
      <c r="AF86" s="5">
        <v>0.24947531953053162</v>
      </c>
      <c r="AG86" s="5">
        <v>3.2228147310050102E-2</v>
      </c>
      <c r="AH86" s="5">
        <v>1.270686858567179E-2</v>
      </c>
      <c r="AI86" s="5">
        <v>2.7419444925190928E-2</v>
      </c>
      <c r="AJ86" s="5">
        <v>2.2166385602337507E-2</v>
      </c>
      <c r="AK86" s="5">
        <v>7.2875337456488583E-3</v>
      </c>
      <c r="AL86" s="5">
        <v>2.4741438072463005E-2</v>
      </c>
      <c r="AM86" s="5">
        <v>2.4861763833624166E-3</v>
      </c>
      <c r="AN86" s="5">
        <v>1.2748527953118224E-2</v>
      </c>
      <c r="AO86" s="5">
        <v>5.4894330771362333E-4</v>
      </c>
      <c r="AP86" s="5">
        <v>8.6333942073535588E-3</v>
      </c>
      <c r="AQ86" s="5">
        <v>2.3832430225957391E-4</v>
      </c>
      <c r="AR86" s="5">
        <v>3.9725053985646104E-3</v>
      </c>
      <c r="AS86" s="5"/>
      <c r="AT86" s="5"/>
      <c r="AU86" s="5"/>
      <c r="AV86" s="5"/>
      <c r="AW86" s="5"/>
      <c r="AX86" s="5"/>
      <c r="AY86" s="5"/>
      <c r="AZ86" s="5"/>
      <c r="BA86" s="5"/>
      <c r="BB86" s="5"/>
    </row>
    <row r="87" spans="1:54" x14ac:dyDescent="0.3">
      <c r="A87" s="5">
        <v>16180</v>
      </c>
      <c r="B87" s="5"/>
      <c r="C87" s="5">
        <v>-1.4177590351798002</v>
      </c>
      <c r="D87" s="5">
        <v>-0.12496876844320395</v>
      </c>
      <c r="E87" s="5">
        <v>-1.2346697874347504E-2</v>
      </c>
      <c r="F87" s="5">
        <v>-0.13909600580392367</v>
      </c>
      <c r="G87" s="5">
        <v>-2.4994077791856743E-2</v>
      </c>
      <c r="H87" s="5">
        <v>-0.21357341864010251</v>
      </c>
      <c r="I87" s="5">
        <v>-4.6220976524385574E-2</v>
      </c>
      <c r="J87" s="5">
        <v>-0.48204434808572572</v>
      </c>
      <c r="K87" s="5">
        <v>-0.12491502249409756</v>
      </c>
      <c r="L87" s="5">
        <v>-0.46069882285477365</v>
      </c>
      <c r="M87" s="5">
        <v>-9.2506746497551279E-2</v>
      </c>
      <c r="N87" s="5">
        <v>-1.09809887197531</v>
      </c>
      <c r="O87" s="5">
        <v>-0.12330188433710776</v>
      </c>
      <c r="P87" s="5">
        <v>-0.50301786216151978</v>
      </c>
      <c r="Q87" s="5">
        <v>-0.21142285907030431</v>
      </c>
      <c r="R87" s="5">
        <v>-0.96540021785532915</v>
      </c>
      <c r="S87" s="5">
        <v>0.16354714529339676</v>
      </c>
      <c r="T87" s="5">
        <v>-0.3427129485685726</v>
      </c>
      <c r="U87" s="5">
        <v>-6.2948531258482394E-3</v>
      </c>
      <c r="V87" s="5">
        <v>-9.3013509551973142E-2</v>
      </c>
      <c r="W87" s="5">
        <v>-1.4536160807149517E-2</v>
      </c>
      <c r="X87" s="5">
        <v>0.245253474214296</v>
      </c>
      <c r="Y87" s="5">
        <v>5.7710838181526281E-2</v>
      </c>
      <c r="Z87" s="5">
        <v>0.50471493281111734</v>
      </c>
      <c r="AA87" s="5">
        <v>1.6081974791547601E-2</v>
      </c>
      <c r="AB87" s="5">
        <v>0.50726431898735524</v>
      </c>
      <c r="AC87" s="5">
        <v>7.6694727939555285E-2</v>
      </c>
      <c r="AD87" s="5">
        <v>6.3997587456493005E-2</v>
      </c>
      <c r="AE87" s="5">
        <v>0.17693717563489536</v>
      </c>
      <c r="AF87" s="5">
        <v>0.26392360071535909</v>
      </c>
      <c r="AG87" s="5">
        <v>3.4251679648454006E-2</v>
      </c>
      <c r="AH87" s="5">
        <v>1.3567111466734342E-2</v>
      </c>
      <c r="AI87" s="5">
        <v>2.9411441080181448E-2</v>
      </c>
      <c r="AJ87" s="5">
        <v>2.3887342232366722E-2</v>
      </c>
      <c r="AK87" s="5">
        <v>7.8899705616914083E-3</v>
      </c>
      <c r="AL87" s="5">
        <v>2.691213766832426E-2</v>
      </c>
      <c r="AM87" s="5">
        <v>2.7170040514988003E-3</v>
      </c>
      <c r="AN87" s="5">
        <v>1.3997812305970022E-2</v>
      </c>
      <c r="AO87" s="5">
        <v>6.0558641417645504E-4</v>
      </c>
      <c r="AP87" s="5">
        <v>9.5694169043504199E-3</v>
      </c>
      <c r="AQ87" s="5">
        <v>2.6542041655272606E-4</v>
      </c>
      <c r="AR87" s="5">
        <v>4.4452833276406546E-3</v>
      </c>
      <c r="AS87" s="5"/>
      <c r="AT87" s="5"/>
      <c r="AU87" s="5"/>
      <c r="AV87" s="5"/>
      <c r="AW87" s="5"/>
      <c r="AX87" s="5"/>
      <c r="AY87" s="5"/>
      <c r="AZ87" s="5"/>
      <c r="BA87" s="5"/>
      <c r="BB87" s="5"/>
    </row>
    <row r="88" spans="1:54" x14ac:dyDescent="0.3">
      <c r="A88" s="5">
        <v>16170</v>
      </c>
      <c r="B88" s="5"/>
      <c r="C88" s="5">
        <v>-1.3165304937095126</v>
      </c>
      <c r="D88" s="5">
        <v>-0.11679320493584681</v>
      </c>
      <c r="E88" s="5">
        <v>-1.1587755489460758E-2</v>
      </c>
      <c r="F88" s="5">
        <v>-0.13109948621909312</v>
      </c>
      <c r="G88" s="5">
        <v>-2.3657384140598654E-2</v>
      </c>
      <c r="H88" s="5">
        <v>-0.20301379799123062</v>
      </c>
      <c r="I88" s="5">
        <v>-4.4123680971677501E-2</v>
      </c>
      <c r="J88" s="5">
        <v>-0.46214623591979792</v>
      </c>
      <c r="K88" s="5">
        <v>-0.12027420030135212</v>
      </c>
      <c r="L88" s="5">
        <v>-0.44549814774934549</v>
      </c>
      <c r="M88" s="5">
        <v>-8.9841882582386859E-2</v>
      </c>
      <c r="N88" s="5">
        <v>-1.0710979722389786</v>
      </c>
      <c r="O88" s="5">
        <v>-0.12079403617785141</v>
      </c>
      <c r="P88" s="5">
        <v>-0.49494046420933602</v>
      </c>
      <c r="Q88" s="5">
        <v>-0.20893974155216535</v>
      </c>
      <c r="R88" s="5">
        <v>-0.95825673339169293</v>
      </c>
      <c r="S88" s="5">
        <v>0.16305295885732235</v>
      </c>
      <c r="T88" s="5">
        <v>-0.34318899161023803</v>
      </c>
      <c r="U88" s="5">
        <v>-6.3315710058866994E-3</v>
      </c>
      <c r="V88" s="5">
        <v>-9.3972530040350194E-2</v>
      </c>
      <c r="W88" s="5">
        <v>-1.4751616555989864E-2</v>
      </c>
      <c r="X88" s="5">
        <v>0.25000351230373757</v>
      </c>
      <c r="Y88" s="5">
        <v>5.9092919193353091E-2</v>
      </c>
      <c r="Z88" s="5">
        <v>0.51913158279538563</v>
      </c>
      <c r="AA88" s="5">
        <v>1.6616136840825697E-2</v>
      </c>
      <c r="AB88" s="5">
        <v>0.5264905436260805</v>
      </c>
      <c r="AC88" s="5">
        <v>7.9963828362383998E-2</v>
      </c>
      <c r="AD88" s="5">
        <v>6.7030081323324692E-2</v>
      </c>
      <c r="AE88" s="5">
        <v>0.18616996653487056</v>
      </c>
      <c r="AF88" s="5">
        <v>0.27897127941593525</v>
      </c>
      <c r="AG88" s="5">
        <v>3.6371420858758406E-2</v>
      </c>
      <c r="AH88" s="5">
        <v>1.4473359384274007E-2</v>
      </c>
      <c r="AI88" s="5">
        <v>3.1521602633924665E-2</v>
      </c>
      <c r="AJ88" s="5">
        <v>2.5720319886100556E-2</v>
      </c>
      <c r="AK88" s="5">
        <v>8.5350687342175928E-3</v>
      </c>
      <c r="AL88" s="5">
        <v>2.9248900336855864E-2</v>
      </c>
      <c r="AM88" s="5">
        <v>2.9667980417350877E-3</v>
      </c>
      <c r="AN88" s="5">
        <v>1.5356806135520268E-2</v>
      </c>
      <c r="AO88" s="5">
        <v>6.6752360732561401E-4</v>
      </c>
      <c r="AP88" s="5">
        <v>1.059821016402321E-2</v>
      </c>
      <c r="AQ88" s="5">
        <v>2.9535528421140286E-4</v>
      </c>
      <c r="AR88" s="5">
        <v>4.9702713440879769E-3</v>
      </c>
      <c r="AS88" s="5"/>
      <c r="AT88" s="5"/>
      <c r="AU88" s="5"/>
      <c r="AV88" s="5"/>
      <c r="AW88" s="5"/>
      <c r="AX88" s="5"/>
      <c r="AY88" s="5"/>
      <c r="AZ88" s="5"/>
      <c r="BA88" s="5"/>
      <c r="BB88" s="5"/>
    </row>
    <row r="89" spans="1:54" x14ac:dyDescent="0.3">
      <c r="A89" s="5">
        <v>16160</v>
      </c>
      <c r="B89" s="5"/>
      <c r="C89" s="5">
        <v>-1.2142917812687994</v>
      </c>
      <c r="D89" s="5">
        <v>-0.10905121763833441</v>
      </c>
      <c r="E89" s="5">
        <v>-1.0865402392193992E-2</v>
      </c>
      <c r="F89" s="5">
        <v>-0.12344867912852879</v>
      </c>
      <c r="G89" s="5">
        <v>-2.2371576742112355E-2</v>
      </c>
      <c r="H89" s="5">
        <v>-0.19279924284659194</v>
      </c>
      <c r="I89" s="5">
        <v>-4.2083021436619003E-2</v>
      </c>
      <c r="J89" s="5">
        <v>-0.44266537594646937</v>
      </c>
      <c r="K89" s="5">
        <v>-0.11570047669291819</v>
      </c>
      <c r="L89" s="5">
        <v>-0.43040838466292525</v>
      </c>
      <c r="M89" s="5">
        <v>-8.7174900780535219E-2</v>
      </c>
      <c r="N89" s="5">
        <v>-1.0438192323520241</v>
      </c>
      <c r="O89" s="5">
        <v>-0.11823084288438405</v>
      </c>
      <c r="P89" s="5">
        <v>-0.48655641248874487</v>
      </c>
      <c r="Q89" s="5">
        <v>-0.20630132869765397</v>
      </c>
      <c r="R89" s="5">
        <v>-0.95031898539759285</v>
      </c>
      <c r="S89" s="5">
        <v>0.16241592941666885</v>
      </c>
      <c r="T89" s="5">
        <v>-0.34336149485391981</v>
      </c>
      <c r="U89" s="5">
        <v>-6.3628833110911161E-3</v>
      </c>
      <c r="V89" s="5">
        <v>-9.4857920145913599E-2</v>
      </c>
      <c r="W89" s="5">
        <v>-1.4957137932320855E-2</v>
      </c>
      <c r="X89" s="5">
        <v>0.25462277092327823</v>
      </c>
      <c r="Y89" s="5">
        <v>6.0455372287855524E-2</v>
      </c>
      <c r="Z89" s="5">
        <v>0.53349622285211673</v>
      </c>
      <c r="AA89" s="5">
        <v>1.7153176493610804E-2</v>
      </c>
      <c r="AB89" s="5">
        <v>0.54597387758906402</v>
      </c>
      <c r="AC89" s="5">
        <v>8.3300554837114932E-2</v>
      </c>
      <c r="AD89" s="5">
        <v>7.0146072935679385E-2</v>
      </c>
      <c r="AE89" s="5">
        <v>0.19571713547487637</v>
      </c>
      <c r="AF89" s="5">
        <v>0.29462574397783375</v>
      </c>
      <c r="AG89" s="5">
        <v>3.8589560101174522E-2</v>
      </c>
      <c r="AH89" s="5">
        <v>1.5427079068418392E-2</v>
      </c>
      <c r="AI89" s="5">
        <v>3.375467458312105E-2</v>
      </c>
      <c r="AJ89" s="5">
        <v>2.7670677766680883E-2</v>
      </c>
      <c r="AK89" s="5">
        <v>9.2251792151691429E-3</v>
      </c>
      <c r="AL89" s="5">
        <v>3.1762033104097968E-2</v>
      </c>
      <c r="AM89" s="5">
        <v>3.2368632028646808E-3</v>
      </c>
      <c r="AN89" s="5">
        <v>1.6833776846607796E-2</v>
      </c>
      <c r="AO89" s="5">
        <v>7.351878671376541E-4</v>
      </c>
      <c r="AP89" s="5">
        <v>1.1727948425719781E-2</v>
      </c>
      <c r="AQ89" s="5">
        <v>3.283967941310676E-4</v>
      </c>
      <c r="AR89" s="5">
        <v>5.5527200300523778E-3</v>
      </c>
      <c r="AS89" s="5"/>
      <c r="AT89" s="5"/>
      <c r="AU89" s="5"/>
      <c r="AV89" s="5"/>
      <c r="AW89" s="5"/>
      <c r="AX89" s="5"/>
      <c r="AY89" s="5"/>
      <c r="AZ89" s="5"/>
      <c r="BA89" s="5"/>
      <c r="BB89" s="5"/>
    </row>
    <row r="90" spans="1:54" x14ac:dyDescent="0.3">
      <c r="A90" s="5">
        <v>16150</v>
      </c>
      <c r="B90" s="5"/>
      <c r="C90" s="5">
        <v>-1.1111137486767169</v>
      </c>
      <c r="D90" s="5">
        <v>-0.10172778340645083</v>
      </c>
      <c r="E90" s="5">
        <v>-1.0178635469150876E-2</v>
      </c>
      <c r="F90" s="5">
        <v>-0.11613691831043264</v>
      </c>
      <c r="G90" s="5">
        <v>-2.1136155759173457E-2</v>
      </c>
      <c r="H90" s="5">
        <v>-0.18293035257219697</v>
      </c>
      <c r="I90" s="5">
        <v>-4.0099958093738945E-2</v>
      </c>
      <c r="J90" s="5">
        <v>-0.42361825580961021</v>
      </c>
      <c r="K90" s="5">
        <v>-0.11119927451982999</v>
      </c>
      <c r="L90" s="5">
        <v>-0.41545198434871511</v>
      </c>
      <c r="M90" s="5">
        <v>-8.4510473749520282E-2</v>
      </c>
      <c r="N90" s="5">
        <v>-1.0163165883270211</v>
      </c>
      <c r="O90" s="5">
        <v>-0.11561784502425627</v>
      </c>
      <c r="P90" s="5">
        <v>-0.47788500637078357</v>
      </c>
      <c r="Q90" s="5">
        <v>-0.2035139288013815</v>
      </c>
      <c r="R90" s="5">
        <v>-0.94160607807623398</v>
      </c>
      <c r="S90" s="5">
        <v>0.16163747759105968</v>
      </c>
      <c r="T90" s="5">
        <v>-0.34322943558291785</v>
      </c>
      <c r="U90" s="5">
        <v>-6.3886974212262696E-3</v>
      </c>
      <c r="V90" s="5">
        <v>-9.5667264332622695E-2</v>
      </c>
      <c r="W90" s="5">
        <v>-1.5152198789056718E-2</v>
      </c>
      <c r="X90" s="5">
        <v>0.25910026033394157</v>
      </c>
      <c r="Y90" s="5">
        <v>6.1795242465330712E-2</v>
      </c>
      <c r="Z90" s="5">
        <v>0.54778122389374229</v>
      </c>
      <c r="AA90" s="5">
        <v>1.7692213075961982E-2</v>
      </c>
      <c r="AB90" s="5">
        <v>0.56568866866689238</v>
      </c>
      <c r="AC90" s="5">
        <v>8.6701728861468277E-2</v>
      </c>
      <c r="AD90" s="5">
        <v>7.3343858112621743E-2</v>
      </c>
      <c r="AE90" s="5">
        <v>0.20557773783657871</v>
      </c>
      <c r="AF90" s="5">
        <v>0.3108931299210696</v>
      </c>
      <c r="AG90" s="5">
        <v>4.0908151959101621E-2</v>
      </c>
      <c r="AH90" s="5">
        <v>1.6429705455716821E-2</v>
      </c>
      <c r="AI90" s="5">
        <v>3.6115407450876318E-2</v>
      </c>
      <c r="AJ90" s="5">
        <v>2.9743867315541926E-2</v>
      </c>
      <c r="AK90" s="5">
        <v>9.9627231211714181E-3</v>
      </c>
      <c r="AL90" s="5">
        <v>3.446226063533768E-2</v>
      </c>
      <c r="AM90" s="5">
        <v>3.5285695810970698E-3</v>
      </c>
      <c r="AN90" s="5">
        <v>1.843747623930277E-2</v>
      </c>
      <c r="AO90" s="5">
        <v>8.0904102906391266E-4</v>
      </c>
      <c r="AP90" s="5">
        <v>1.2967413356004412E-2</v>
      </c>
      <c r="AQ90" s="5">
        <v>3.6483469971133366E-4</v>
      </c>
      <c r="AR90" s="5">
        <v>6.1983458092941621E-3</v>
      </c>
      <c r="AS90" s="5"/>
      <c r="AT90" s="5"/>
      <c r="AU90" s="5"/>
      <c r="AV90" s="5"/>
      <c r="AW90" s="5"/>
      <c r="AX90" s="5"/>
      <c r="AY90" s="5"/>
      <c r="AZ90" s="5"/>
      <c r="BA90" s="5"/>
      <c r="BB90" s="5"/>
    </row>
    <row r="91" spans="1:54" x14ac:dyDescent="0.3">
      <c r="A91" s="5">
        <v>16140</v>
      </c>
      <c r="B91" s="5"/>
      <c r="C91" s="5">
        <v>-1.0070675135098366</v>
      </c>
      <c r="D91" s="5">
        <v>-9.4807790224738189E-2</v>
      </c>
      <c r="E91" s="5">
        <v>-9.5264221795262182E-3</v>
      </c>
      <c r="F91" s="5">
        <v>-0.10915705361703421</v>
      </c>
      <c r="G91" s="5">
        <v>-1.9950519401907289E-2</v>
      </c>
      <c r="H91" s="5">
        <v>-0.17340681629733196</v>
      </c>
      <c r="I91" s="5">
        <v>-3.8175261451205991E-2</v>
      </c>
      <c r="J91" s="5">
        <v>-0.40501959097543849</v>
      </c>
      <c r="K91" s="5">
        <v>-0.10677563564945833</v>
      </c>
      <c r="L91" s="5">
        <v>-0.40065034273494049</v>
      </c>
      <c r="M91" s="5">
        <v>-8.1853139397184888E-2</v>
      </c>
      <c r="N91" s="5">
        <v>-0.98864330895318331</v>
      </c>
      <c r="O91" s="5">
        <v>-0.11296060856270489</v>
      </c>
      <c r="P91" s="5">
        <v>-0.46894601717257817</v>
      </c>
      <c r="Q91" s="5">
        <v>-0.20058417771622308</v>
      </c>
      <c r="R91" s="5">
        <v>-0.93213905222128424</v>
      </c>
      <c r="S91" s="5">
        <v>0.1607193972627097</v>
      </c>
      <c r="T91" s="5">
        <v>-0.34279259987105848</v>
      </c>
      <c r="U91" s="5">
        <v>-6.4089347485997662E-3</v>
      </c>
      <c r="V91" s="5">
        <v>-9.6398322796530267E-2</v>
      </c>
      <c r="W91" s="5">
        <v>-1.5336292594033149E-2</v>
      </c>
      <c r="X91" s="5">
        <v>0.26342514507777121</v>
      </c>
      <c r="Y91" s="5">
        <v>6.3109560837877207E-2</v>
      </c>
      <c r="Z91" s="5">
        <v>0.5619583427968704</v>
      </c>
      <c r="AA91" s="5">
        <v>1.8232329849366607E-2</v>
      </c>
      <c r="AB91" s="5">
        <v>0.58560761691737806</v>
      </c>
      <c r="AC91" s="5">
        <v>9.0163853758428253E-2</v>
      </c>
      <c r="AD91" s="5">
        <v>7.6621422778372569E-2</v>
      </c>
      <c r="AE91" s="5">
        <v>0.21574990696764237</v>
      </c>
      <c r="AF91" s="5">
        <v>0.32777822189657352</v>
      </c>
      <c r="AG91" s="5">
        <v>4.3329100025851955E-2</v>
      </c>
      <c r="AH91" s="5">
        <v>1.7482634085963022E-2</v>
      </c>
      <c r="AI91" s="5">
        <v>3.8608539810256151E-2</v>
      </c>
      <c r="AJ91" s="5">
        <v>3.194541896366454E-2</v>
      </c>
      <c r="AK91" s="5">
        <v>1.0750188497542175E-2</v>
      </c>
      <c r="AL91" s="5">
        <v>3.7360721927898882E-2</v>
      </c>
      <c r="AM91" s="5">
        <v>3.8433533762096692E-3</v>
      </c>
      <c r="AN91" s="5">
        <v>2.0177155441458032E-2</v>
      </c>
      <c r="AO91" s="5">
        <v>8.8957504529473094E-4</v>
      </c>
      <c r="AP91" s="5">
        <v>1.4326027055468354E-2</v>
      </c>
      <c r="AQ91" s="5">
        <v>4.0498202812080995E-4</v>
      </c>
      <c r="AR91" s="5">
        <v>6.9133651445699561E-3</v>
      </c>
      <c r="AS91" s="5"/>
      <c r="AT91" s="5"/>
      <c r="AU91" s="5"/>
      <c r="AV91" s="5"/>
      <c r="AW91" s="5"/>
      <c r="AX91" s="5"/>
      <c r="AY91" s="5"/>
      <c r="AZ91" s="5"/>
      <c r="BA91" s="5"/>
      <c r="BB91" s="5"/>
    </row>
    <row r="92" spans="1:54" x14ac:dyDescent="0.3">
      <c r="A92" s="5">
        <v>16130</v>
      </c>
      <c r="B92" s="5"/>
      <c r="C92" s="5">
        <v>-0.90222432784306295</v>
      </c>
      <c r="D92" s="5">
        <v>-8.8276093548377121E-2</v>
      </c>
      <c r="E92" s="5">
        <v>-8.9077057876634502E-3</v>
      </c>
      <c r="F92" s="5">
        <v>-0.10250150209230371</v>
      </c>
      <c r="G92" s="5">
        <v>-1.8813971238967171E-2</v>
      </c>
      <c r="H92" s="5">
        <v>-0.16422745734626196</v>
      </c>
      <c r="I92" s="5">
        <v>-3.6309517983974859E-2</v>
      </c>
      <c r="J92" s="5">
        <v>-0.38688234423714457</v>
      </c>
      <c r="K92" s="5">
        <v>-0.1024342170814702</v>
      </c>
      <c r="L92" s="5">
        <v>-0.38602375992497329</v>
      </c>
      <c r="M92" s="5">
        <v>-7.9207288790577257E-2</v>
      </c>
      <c r="N92" s="5">
        <v>-0.96085182570862615</v>
      </c>
      <c r="O92" s="5">
        <v>-0.11026470496581138</v>
      </c>
      <c r="P92" s="5">
        <v>-0.45975961220352068</v>
      </c>
      <c r="Q92" s="5">
        <v>-0.19751901229491547</v>
      </c>
      <c r="R92" s="5">
        <v>-0.9219408003331504</v>
      </c>
      <c r="S92" s="5">
        <v>0.15966384881348486</v>
      </c>
      <c r="T92" s="5">
        <v>-0.34205158603856423</v>
      </c>
      <c r="U92" s="5">
        <v>-6.4235311278945106E-3</v>
      </c>
      <c r="V92" s="5">
        <v>-9.7049041649274873E-2</v>
      </c>
      <c r="W92" s="5">
        <v>-1.5508934581481084E-2</v>
      </c>
      <c r="X92" s="5">
        <v>0.26758678639404898</v>
      </c>
      <c r="Y92" s="5">
        <v>6.4395355028560447E-2</v>
      </c>
      <c r="Z92" s="5">
        <v>0.57599880636877199</v>
      </c>
      <c r="AA92" s="5">
        <v>1.8772576087242636E-2</v>
      </c>
      <c r="AB92" s="5">
        <v>0.60570180891329772</v>
      </c>
      <c r="AC92" s="5">
        <v>9.3683113324653594E-2</v>
      </c>
      <c r="AD92" s="5">
        <v>7.9976435073530888E-2</v>
      </c>
      <c r="AE92" s="5">
        <v>0.2262308110570565</v>
      </c>
      <c r="AF92" s="5">
        <v>0.34528435599419566</v>
      </c>
      <c r="AG92" s="5">
        <v>4.5854140122790724E-2</v>
      </c>
      <c r="AH92" s="5">
        <v>1.8587213148738225E-2</v>
      </c>
      <c r="AI92" s="5">
        <v>4.1238779547246127E-2</v>
      </c>
      <c r="AJ92" s="5">
        <v>3.4280927444545542E-2</v>
      </c>
      <c r="AK92" s="5">
        <v>1.1590126488111998E-2</v>
      </c>
      <c r="AL92" s="5">
        <v>4.0468964729355218E-2</v>
      </c>
      <c r="AM92" s="5">
        <v>4.1827176724907019E-3</v>
      </c>
      <c r="AN92" s="5">
        <v>2.2062578946787217E-2</v>
      </c>
      <c r="AO92" s="5">
        <v>9.7731323441234723E-4</v>
      </c>
      <c r="AP92" s="5">
        <v>1.5813885857544657E-2</v>
      </c>
      <c r="AQ92" s="5">
        <v>4.4917654061329981E-4</v>
      </c>
      <c r="AR92" s="5">
        <v>7.7045304613481483E-3</v>
      </c>
      <c r="AS92" s="5"/>
      <c r="AT92" s="5"/>
      <c r="AU92" s="5"/>
      <c r="AV92" s="5"/>
      <c r="AW92" s="5"/>
      <c r="AX92" s="5"/>
      <c r="AY92" s="5"/>
      <c r="AZ92" s="5"/>
      <c r="BA92" s="5"/>
      <c r="BB92" s="5"/>
    </row>
    <row r="93" spans="1:54" x14ac:dyDescent="0.3">
      <c r="A93" s="5">
        <v>16120</v>
      </c>
      <c r="B93" s="5"/>
      <c r="C93" s="5">
        <v>-0.79665544303511771</v>
      </c>
      <c r="D93" s="5">
        <v>-8.2117569218481554E-2</v>
      </c>
      <c r="E93" s="5">
        <v>-8.3214103873252582E-3</v>
      </c>
      <c r="F93" s="5">
        <v>-9.6162298092719228E-2</v>
      </c>
      <c r="G93" s="5">
        <v>-1.7725727535316236E-2</v>
      </c>
      <c r="H93" s="5">
        <v>-0.15539027925749443</v>
      </c>
      <c r="I93" s="5">
        <v>-3.4503136310112835E-2</v>
      </c>
      <c r="J93" s="5">
        <v>-0.36921775197235585</v>
      </c>
      <c r="K93" s="5">
        <v>-9.817928885516411E-2</v>
      </c>
      <c r="L93" s="5">
        <v>-0.37159140518812794</v>
      </c>
      <c r="M93" s="5">
        <v>-7.6577155021600701E-2</v>
      </c>
      <c r="N93" s="5">
        <v>-0.93299357010077677</v>
      </c>
      <c r="O93" s="5">
        <v>-0.10753569163761034</v>
      </c>
      <c r="P93" s="5">
        <v>-0.45034627811612593</v>
      </c>
      <c r="Q93" s="5">
        <v>-0.19432564275632605</v>
      </c>
      <c r="R93" s="5">
        <v>-0.91103597398415559</v>
      </c>
      <c r="S93" s="5">
        <v>0.15847335074182803</v>
      </c>
      <c r="T93" s="5">
        <v>-0.34100780450787288</v>
      </c>
      <c r="U93" s="5">
        <v>-6.4324371448292962E-3</v>
      </c>
      <c r="V93" s="5">
        <v>-9.7617562398352814E-2</v>
      </c>
      <c r="W93" s="5">
        <v>-1.5669663842796288E-2</v>
      </c>
      <c r="X93" s="5">
        <v>0.27157478467462004</v>
      </c>
      <c r="Y93" s="5">
        <v>6.5649659861598098E-2</v>
      </c>
      <c r="Z93" s="5">
        <v>0.58987340033737445</v>
      </c>
      <c r="AA93" s="5">
        <v>1.9311969380984111E-2</v>
      </c>
      <c r="AB93" s="5">
        <v>0.62594076077576177</v>
      </c>
      <c r="AC93" s="5">
        <v>9.7255371888826214E-2</v>
      </c>
      <c r="AD93" s="5">
        <v>8.3406238540674929E-2</v>
      </c>
      <c r="AE93" s="5">
        <v>0.23701661212515499</v>
      </c>
      <c r="AF93" s="5">
        <v>0.36341332296990531</v>
      </c>
      <c r="AG93" s="5">
        <v>4.8484823218759382E-2</v>
      </c>
      <c r="AH93" s="5">
        <v>1.9744735199656371E-2</v>
      </c>
      <c r="AI93" s="5">
        <v>4.4010783873420084E-2</v>
      </c>
      <c r="AJ93" s="5">
        <v>3.6756035635939689E-2</v>
      </c>
      <c r="AK93" s="5">
        <v>1.24851468816175E-2</v>
      </c>
      <c r="AL93" s="5">
        <v>4.3798937506017835E-2</v>
      </c>
      <c r="AM93" s="5">
        <v>4.5482329186085722E-3</v>
      </c>
      <c r="AN93" s="5">
        <v>2.4104037586788331E-2</v>
      </c>
      <c r="AO93" s="5">
        <v>1.0728115109534492E-3</v>
      </c>
      <c r="AP93" s="5">
        <v>1.7441794588889684E-2</v>
      </c>
      <c r="AQ93" s="5">
        <v>4.977822413444183E-4</v>
      </c>
      <c r="AR93" s="5">
        <v>8.5791677985846242E-3</v>
      </c>
      <c r="AS93" s="5"/>
      <c r="AT93" s="5"/>
      <c r="AU93" s="5"/>
      <c r="AV93" s="5"/>
      <c r="AW93" s="5"/>
      <c r="AX93" s="5"/>
      <c r="AY93" s="5"/>
      <c r="AZ93" s="5"/>
      <c r="BA93" s="5"/>
      <c r="BB93" s="5"/>
    </row>
    <row r="94" spans="1:54" x14ac:dyDescent="0.3">
      <c r="A94" s="5">
        <v>16110</v>
      </c>
      <c r="B94" s="5"/>
      <c r="C94" s="5">
        <v>-0.69043197183063043</v>
      </c>
      <c r="D94" s="5">
        <v>-7.6317162899393415E-2</v>
      </c>
      <c r="E94" s="5">
        <v>-7.7664457045287256E-3</v>
      </c>
      <c r="F94" s="5">
        <v>-9.0131142211430232E-2</v>
      </c>
      <c r="G94" s="5">
        <v>-1.6684924577894826E-2</v>
      </c>
      <c r="H94" s="5">
        <v>-0.14689251308117485</v>
      </c>
      <c r="I94" s="5">
        <v>-3.2756353855449602E-2</v>
      </c>
      <c r="J94" s="5">
        <v>-0.35203535675790465</v>
      </c>
      <c r="K94" s="5">
        <v>-9.4014733697344616E-2</v>
      </c>
      <c r="L94" s="5">
        <v>-0.35737128794153938</v>
      </c>
      <c r="M94" s="5">
        <v>-7.3966803062461894E-2</v>
      </c>
      <c r="N94" s="5">
        <v>-0.90511881912282599</v>
      </c>
      <c r="O94" s="5">
        <v>-0.10477909278788022</v>
      </c>
      <c r="P94" s="5">
        <v>-0.44072674397415978</v>
      </c>
      <c r="Q94" s="5">
        <v>-0.19101152413191702</v>
      </c>
      <c r="R94" s="5">
        <v>-0.89945088395889639</v>
      </c>
      <c r="S94" s="5">
        <v>0.15715076970436465</v>
      </c>
      <c r="T94" s="5">
        <v>-0.33966347404467656</v>
      </c>
      <c r="U94" s="5">
        <v>-6.4356184013488306E-3</v>
      </c>
      <c r="V94" s="5">
        <v>-9.8102230663819859E-2</v>
      </c>
      <c r="W94" s="5">
        <v>-1.5818045344228183E-2</v>
      </c>
      <c r="X94" s="5">
        <v>0.27537902172897477</v>
      </c>
      <c r="Y94" s="5">
        <v>6.686952829320951E-2</v>
      </c>
      <c r="Z94" s="5">
        <v>0.60355256303702631</v>
      </c>
      <c r="AA94" s="5">
        <v>1.9849498171222384E-2</v>
      </c>
      <c r="AB94" s="5">
        <v>0.64629247011633728</v>
      </c>
      <c r="AC94" s="5">
        <v>0.10087617584410295</v>
      </c>
      <c r="AD94" s="5">
        <v>8.6907846476395684E-2</v>
      </c>
      <c r="AE94" s="5">
        <v>0.24810242747379868</v>
      </c>
      <c r="AF94" s="5">
        <v>0.3821652729888298</v>
      </c>
      <c r="AG94" s="5">
        <v>5.1222498127274106E-2</v>
      </c>
      <c r="AH94" s="5">
        <v>2.0956428569885596E-2</v>
      </c>
      <c r="AI94" s="5">
        <v>4.6929138107720321E-2</v>
      </c>
      <c r="AJ94" s="5">
        <v>3.9376416904507036E-2</v>
      </c>
      <c r="AK94" s="5">
        <v>1.3437913007054844E-2</v>
      </c>
      <c r="AL94" s="5">
        <v>4.7362978786880963E-2</v>
      </c>
      <c r="AM94" s="5">
        <v>4.941537129729316E-3</v>
      </c>
      <c r="AN94" s="5">
        <v>2.6312360254518146E-2</v>
      </c>
      <c r="AO94" s="5">
        <v>1.176659585630636E-3</v>
      </c>
      <c r="AP94" s="5">
        <v>1.922130114309633E-2</v>
      </c>
      <c r="AQ94" s="5">
        <v>5.5119093150666858E-4</v>
      </c>
      <c r="AR94" s="5">
        <v>9.5452161755476914E-3</v>
      </c>
      <c r="AS94" s="5"/>
      <c r="AT94" s="5"/>
      <c r="AU94" s="5"/>
      <c r="AV94" s="5"/>
      <c r="AW94" s="5"/>
      <c r="AX94" s="5"/>
      <c r="AY94" s="5"/>
      <c r="AZ94" s="5"/>
      <c r="BA94" s="5"/>
      <c r="BB94" s="5"/>
    </row>
    <row r="95" spans="1:54" x14ac:dyDescent="0.3">
      <c r="A95" s="5">
        <v>16100</v>
      </c>
      <c r="B95" s="5"/>
      <c r="C95" s="5">
        <v>-0.58362474808195375</v>
      </c>
      <c r="D95" s="5">
        <v>-7.0859936010276209E-2</v>
      </c>
      <c r="E95" s="5">
        <v>-7.2417116678719596E-3</v>
      </c>
      <c r="F95" s="5">
        <v>-8.4399448824120565E-2</v>
      </c>
      <c r="G95" s="5">
        <v>-1.5690625952472437E-2</v>
      </c>
      <c r="H95" s="5">
        <v>-0.13873066565188813</v>
      </c>
      <c r="I95" s="5">
        <v>-3.1069243951082855E-2</v>
      </c>
      <c r="J95" s="5">
        <v>-0.33534304592323344</v>
      </c>
      <c r="K95" s="5">
        <v>-8.9944048351146944E-2</v>
      </c>
      <c r="L95" s="5">
        <v>-0.34338023468731455</v>
      </c>
      <c r="M95" s="5">
        <v>-7.1380120637124816E-2</v>
      </c>
      <c r="N95" s="5">
        <v>-0.87727654944994315</v>
      </c>
      <c r="O95" s="5">
        <v>-0.10200038082305332</v>
      </c>
      <c r="P95" s="5">
        <v>-0.43092190444710365</v>
      </c>
      <c r="Q95" s="5">
        <v>-0.18758432695231336</v>
      </c>
      <c r="R95" s="5">
        <v>-0.88721339373857122</v>
      </c>
      <c r="S95" s="5">
        <v>0.15569930903681703</v>
      </c>
      <c r="T95" s="5">
        <v>-0.33802161439192707</v>
      </c>
      <c r="U95" s="5">
        <v>-6.4330557154204217E-3</v>
      </c>
      <c r="V95" s="5">
        <v>-9.8501604075025909E-2</v>
      </c>
      <c r="W95" s="5">
        <v>-1.5953671859344619E-2</v>
      </c>
      <c r="X95" s="5">
        <v>0.27898970262561884</v>
      </c>
      <c r="Y95" s="5">
        <v>6.8052042529870668E-2</v>
      </c>
      <c r="Z95" s="5">
        <v>0.61700648342210884</v>
      </c>
      <c r="AA95" s="5">
        <v>2.0384124498378179E-2</v>
      </c>
      <c r="AB95" s="5">
        <v>0.66672347695871981</v>
      </c>
      <c r="AC95" s="5">
        <v>0.10454075671228905</v>
      </c>
      <c r="AD95" s="5">
        <v>9.0477937539030884E-2</v>
      </c>
      <c r="AE95" s="5">
        <v>0.25948229394558731</v>
      </c>
      <c r="AF95" s="5">
        <v>0.40153862250711247</v>
      </c>
      <c r="AG95" s="5">
        <v>5.4068294064436459E-2</v>
      </c>
      <c r="AH95" s="5">
        <v>2.2223448496200098E-2</v>
      </c>
      <c r="AI95" s="5">
        <v>4.9998333256294644E-2</v>
      </c>
      <c r="AJ95" s="5">
        <v>4.2147755935325222E-2</v>
      </c>
      <c r="AK95" s="5">
        <v>1.445113595235499E-2</v>
      </c>
      <c r="AL95" s="5">
        <v>5.1173803709903931E-2</v>
      </c>
      <c r="AM95" s="5">
        <v>5.364335784509025E-3</v>
      </c>
      <c r="AN95" s="5">
        <v>2.8698924188254028E-2</v>
      </c>
      <c r="AO95" s="5">
        <v>1.2894821261773028E-3</v>
      </c>
      <c r="AP95" s="5">
        <v>2.1164731200848032E-2</v>
      </c>
      <c r="AQ95" s="5">
        <v>6.0982380492014638E-4</v>
      </c>
      <c r="AR95" s="5">
        <v>1.0611268650571191E-2</v>
      </c>
      <c r="AS95" s="5"/>
      <c r="AT95" s="5"/>
      <c r="AU95" s="5"/>
      <c r="AV95" s="5"/>
      <c r="AW95" s="5"/>
      <c r="AX95" s="5"/>
      <c r="AY95" s="5"/>
      <c r="AZ95" s="5"/>
      <c r="BA95" s="5"/>
      <c r="BB95" s="5"/>
    </row>
    <row r="96" spans="1:54" x14ac:dyDescent="0.3">
      <c r="A96" s="5">
        <v>16090</v>
      </c>
      <c r="B96" s="5"/>
      <c r="C96" s="5">
        <v>-0.47630418442586508</v>
      </c>
      <c r="D96" s="5">
        <v>-6.5731108145658412E-2</v>
      </c>
      <c r="E96" s="5">
        <v>-6.7461027373065061E-3</v>
      </c>
      <c r="F96" s="5">
        <v>-7.895839209305705E-2</v>
      </c>
      <c r="G96" s="5">
        <v>-1.474182973715941E-2</v>
      </c>
      <c r="H96" s="5">
        <v>-0.13090056854260188</v>
      </c>
      <c r="I96" s="5">
        <v>-2.9441723308069635E-2</v>
      </c>
      <c r="J96" s="5">
        <v>-0.31914709560435839</v>
      </c>
      <c r="K96" s="5">
        <v>-8.5970346518125518E-2</v>
      </c>
      <c r="L96" s="5">
        <v>-0.32963387183410531</v>
      </c>
      <c r="M96" s="5">
        <v>-6.8820810128077642E-2</v>
      </c>
      <c r="N96" s="5">
        <v>-0.8495143009317927</v>
      </c>
      <c r="O96" s="5">
        <v>-9.9204958347823169E-2</v>
      </c>
      <c r="P96" s="5">
        <v>-0.42095274353366863</v>
      </c>
      <c r="Q96" s="5">
        <v>-0.18405190733706539</v>
      </c>
      <c r="R96" s="5">
        <v>-0.87435280693655082</v>
      </c>
      <c r="S96" s="5">
        <v>0.15412249581827336</v>
      </c>
      <c r="T96" s="5">
        <v>-0.33608603532709813</v>
      </c>
      <c r="U96" s="5">
        <v>-6.4247452539081653E-3</v>
      </c>
      <c r="V96" s="5">
        <v>-9.881445929542873E-2</v>
      </c>
      <c r="W96" s="5">
        <v>-1.6076165804457358E-2</v>
      </c>
      <c r="X96" s="5">
        <v>0.28239739687390519</v>
      </c>
      <c r="Y96" s="5">
        <v>6.9194325278092508E-2</v>
      </c>
      <c r="Z96" s="5">
        <v>0.63020520300116667</v>
      </c>
      <c r="AA96" s="5">
        <v>2.0914786964959818E-2</v>
      </c>
      <c r="AB96" s="5">
        <v>0.68719893365610818</v>
      </c>
      <c r="AC96" s="5">
        <v>0.10824403579002961</v>
      </c>
      <c r="AD96" s="5">
        <v>9.4112852697624622E-2</v>
      </c>
      <c r="AE96" s="5">
        <v>0.27114913534171542</v>
      </c>
      <c r="AF96" s="5">
        <v>0.42152996393884051</v>
      </c>
      <c r="AG96" s="5">
        <v>5.702310315680538E-2</v>
      </c>
      <c r="AH96" s="5">
        <v>2.3546868002570755E-2</v>
      </c>
      <c r="AI96" s="5">
        <v>5.3222742429503568E-2</v>
      </c>
      <c r="AJ96" s="5">
        <v>4.5075728036867414E-2</v>
      </c>
      <c r="AK96" s="5">
        <v>1.552756808307296E-2</v>
      </c>
      <c r="AL96" s="5">
        <v>5.5244487600687522E-2</v>
      </c>
      <c r="AM96" s="5">
        <v>5.8184013890393137E-3</v>
      </c>
      <c r="AN96" s="5">
        <v>3.1275663613574596E-2</v>
      </c>
      <c r="AO96" s="5">
        <v>1.4119398679900462E-3</v>
      </c>
      <c r="AP96" s="5">
        <v>2.3285222910172505E-2</v>
      </c>
      <c r="AQ96" s="5">
        <v>6.7413308048521869E-4</v>
      </c>
      <c r="AR96" s="5">
        <v>1.1786615033097952E-2</v>
      </c>
      <c r="AS96" s="5"/>
      <c r="AT96" s="5"/>
      <c r="AU96" s="5"/>
      <c r="AV96" s="5"/>
      <c r="AW96" s="5"/>
      <c r="AX96" s="5"/>
      <c r="AY96" s="5"/>
      <c r="AZ96" s="5"/>
      <c r="BA96" s="5"/>
      <c r="BB96" s="5"/>
    </row>
    <row r="97" spans="1:54" x14ac:dyDescent="0.3">
      <c r="A97" s="5">
        <v>16080</v>
      </c>
      <c r="B97" s="5"/>
      <c r="C97" s="5">
        <v>-0.36854012828275906</v>
      </c>
      <c r="D97" s="5">
        <v>-6.0916096000601196E-2</v>
      </c>
      <c r="E97" s="5">
        <v>-6.2785119842846586E-3</v>
      </c>
      <c r="F97" s="5">
        <v>-7.3798950284177336E-2</v>
      </c>
      <c r="G97" s="5">
        <v>-1.3837475580349026E-2</v>
      </c>
      <c r="H97" s="5">
        <v>-0.12339742741555748</v>
      </c>
      <c r="I97" s="5">
        <v>-2.7873559813821502E-2</v>
      </c>
      <c r="J97" s="5">
        <v>-0.30345221984473786</v>
      </c>
      <c r="K97" s="5">
        <v>-8.2096363338619333E-2</v>
      </c>
      <c r="L97" s="5">
        <v>-0.3161466142988214</v>
      </c>
      <c r="M97" s="5">
        <v>-6.6292381530920583E-2</v>
      </c>
      <c r="N97" s="5">
        <v>-0.82187804986828217</v>
      </c>
      <c r="O97" s="5">
        <v>-9.6398140859636328E-2</v>
      </c>
      <c r="P97" s="5">
        <v>-0.41084025920796963</v>
      </c>
      <c r="Q97" s="5">
        <v>-0.18042227665273181</v>
      </c>
      <c r="R97" s="5">
        <v>-0.86089974932636759</v>
      </c>
      <c r="S97" s="5">
        <v>0.15242416655182678</v>
      </c>
      <c r="T97" s="5">
        <v>-0.33386132219540199</v>
      </c>
      <c r="U97" s="5">
        <v>-6.4106985974033666E-3</v>
      </c>
      <c r="V97" s="5">
        <v>-9.9039798128384857E-2</v>
      </c>
      <c r="W97" s="5">
        <v>-1.6185180965610606E-2</v>
      </c>
      <c r="X97" s="5">
        <v>0.28559307870962902</v>
      </c>
      <c r="Y97" s="5">
        <v>7.0293551067584795E-2</v>
      </c>
      <c r="Z97" s="5">
        <v>0.64311872124712888</v>
      </c>
      <c r="AA97" s="5">
        <v>2.144040390044296E-2</v>
      </c>
      <c r="AB97" s="5">
        <v>0.70768268376292287</v>
      </c>
      <c r="AC97" s="5">
        <v>0.11198063041939668</v>
      </c>
      <c r="AD97" s="5">
        <v>9.7808593603225857E-2</v>
      </c>
      <c r="AE97" s="5">
        <v>0.28309473334655633</v>
      </c>
      <c r="AF97" s="5">
        <v>0.44213397877417571</v>
      </c>
      <c r="AG97" s="5">
        <v>6.0087562994477706E-2</v>
      </c>
      <c r="AH97" s="5">
        <v>2.4927668568047227E-2</v>
      </c>
      <c r="AI97" s="5">
        <v>5.6606596145722145E-2</v>
      </c>
      <c r="AJ97" s="5">
        <v>4.8165976921437384E-2</v>
      </c>
      <c r="AK97" s="5">
        <v>1.6669995840511254E-2</v>
      </c>
      <c r="AL97" s="5">
        <v>5.958844641836334E-2</v>
      </c>
      <c r="AM97" s="5">
        <v>6.3055726794416971E-3</v>
      </c>
      <c r="AN97" s="5">
        <v>3.4055076533504189E-2</v>
      </c>
      <c r="AO97" s="5">
        <v>1.5447306629537223E-3</v>
      </c>
      <c r="AP97" s="5">
        <v>2.5596761320297663E-2</v>
      </c>
      <c r="AQ97" s="5">
        <v>7.4460366612412779E-4</v>
      </c>
      <c r="AR97" s="5">
        <v>1.3081286194390057E-2</v>
      </c>
      <c r="AS97" s="5"/>
      <c r="AT97" s="5"/>
      <c r="AU97" s="5"/>
      <c r="AV97" s="5"/>
      <c r="AW97" s="5"/>
      <c r="AX97" s="5"/>
      <c r="AY97" s="5"/>
      <c r="AZ97" s="5"/>
      <c r="BA97" s="5"/>
      <c r="BB97" s="5"/>
    </row>
    <row r="98" spans="1:54" x14ac:dyDescent="0.3">
      <c r="A98" s="5">
        <v>16070</v>
      </c>
      <c r="B98" s="5"/>
      <c r="C98" s="5">
        <v>-0.26040171657902283</v>
      </c>
      <c r="D98" s="5">
        <v>-5.6400548835729661E-2</v>
      </c>
      <c r="E98" s="5">
        <v>-5.8378349181082909E-3</v>
      </c>
      <c r="F98" s="5">
        <v>-6.8911948270310538E-2</v>
      </c>
      <c r="G98" s="5">
        <v>-1.2976451633249994E-2</v>
      </c>
      <c r="H98" s="5">
        <v>-0.11621587149745601</v>
      </c>
      <c r="I98" s="5">
        <v>-2.6364380595275488E-2</v>
      </c>
      <c r="J98" s="5">
        <v>-0.28826162427739777</v>
      </c>
      <c r="K98" s="5">
        <v>-7.8324461328856065E-2</v>
      </c>
      <c r="L98" s="5">
        <v>-0.30293165975260467</v>
      </c>
      <c r="M98" s="5">
        <v>-6.3798146462537425E-2</v>
      </c>
      <c r="N98" s="5">
        <v>-0.79441209248405353</v>
      </c>
      <c r="O98" s="5">
        <v>-9.3585140212385301E-2</v>
      </c>
      <c r="P98" s="5">
        <v>-0.4006053893702316</v>
      </c>
      <c r="Q98" s="5">
        <v>-0.17670357090524014</v>
      </c>
      <c r="R98" s="5">
        <v>-0.84688604613254959</v>
      </c>
      <c r="S98" s="5">
        <v>0.15060845154304633</v>
      </c>
      <c r="T98" s="5">
        <v>-0.33135281799380156</v>
      </c>
      <c r="U98" s="5">
        <v>-6.390942736309203E-3</v>
      </c>
      <c r="V98" s="5">
        <v>-9.9176852662085424E-2</v>
      </c>
      <c r="W98" s="5">
        <v>-1.6280404106240716E-2</v>
      </c>
      <c r="X98" s="5">
        <v>0.28856816624866438</v>
      </c>
      <c r="Y98" s="5">
        <v>7.1346957587750753E-2</v>
      </c>
      <c r="Z98" s="5">
        <v>0.65571710400361982</v>
      </c>
      <c r="AA98" s="5">
        <v>2.1959876717951292E-2</v>
      </c>
      <c r="AB98" s="5">
        <v>0.7281373497603939</v>
      </c>
      <c r="AC98" s="5">
        <v>0.11574486191652385</v>
      </c>
      <c r="AD98" s="5">
        <v>0.1015608224582492</v>
      </c>
      <c r="AE98" s="5">
        <v>0.29530970230259451</v>
      </c>
      <c r="AF98" s="5">
        <v>0.46334335483082373</v>
      </c>
      <c r="AG98" s="5">
        <v>6.3262039330343869E-2</v>
      </c>
      <c r="AH98" s="5">
        <v>2.636673061947515E-2</v>
      </c>
      <c r="AI98" s="5">
        <v>6.0153956582608428E-2</v>
      </c>
      <c r="AJ98" s="5">
        <v>5.1424090971145718E-2</v>
      </c>
      <c r="AK98" s="5">
        <v>1.788123180178566E-2</v>
      </c>
      <c r="AL98" s="5">
        <v>6.4219413909972323E-2</v>
      </c>
      <c r="AM98" s="5">
        <v>6.8277534345982079E-3</v>
      </c>
      <c r="AN98" s="5">
        <v>3.7050229448170741E-2</v>
      </c>
      <c r="AO98" s="5">
        <v>1.6885904540505643E-3</v>
      </c>
      <c r="AP98" s="5">
        <v>2.8114212341819749E-2</v>
      </c>
      <c r="AQ98" s="5">
        <v>8.2175484800976783E-4</v>
      </c>
      <c r="AR98" s="5">
        <v>1.4506099904779999E-2</v>
      </c>
      <c r="AS98" s="5"/>
      <c r="AT98" s="5"/>
      <c r="AU98" s="5"/>
      <c r="AV98" s="5"/>
      <c r="AW98" s="5"/>
      <c r="AX98" s="5"/>
      <c r="AY98" s="5"/>
      <c r="AZ98" s="5"/>
      <c r="BA98" s="5"/>
      <c r="BB98" s="5"/>
    </row>
    <row r="99" spans="1:54" x14ac:dyDescent="0.3">
      <c r="A99" s="5">
        <v>16060</v>
      </c>
      <c r="B99" s="5"/>
      <c r="C99" s="5">
        <v>-0.15195722962614469</v>
      </c>
      <c r="D99" s="5">
        <v>-5.2170380535453531E-2</v>
      </c>
      <c r="E99" s="5">
        <v>-5.4229730551292755E-3</v>
      </c>
      <c r="F99" s="5">
        <v>-6.428809811176403E-2</v>
      </c>
      <c r="G99" s="5">
        <v>-1.215760130965322E-2</v>
      </c>
      <c r="H99" s="5">
        <v>-0.10935000291912056</v>
      </c>
      <c r="I99" s="5">
        <v>-2.4913680294834175E-2</v>
      </c>
      <c r="J99" s="5">
        <v>-0.27357706391455672</v>
      </c>
      <c r="K99" s="5">
        <v>-7.4656637687489688E-2</v>
      </c>
      <c r="L99" s="5">
        <v>-0.29000098834540611</v>
      </c>
      <c r="M99" s="5">
        <v>-6.1341213222030844E-2</v>
      </c>
      <c r="N99" s="5">
        <v>-0.76715893894452858</v>
      </c>
      <c r="O99" s="5">
        <v>-9.0771048919339958E-2</v>
      </c>
      <c r="P99" s="5">
        <v>-0.39026893946963842</v>
      </c>
      <c r="Q99" s="5">
        <v>-0.17290402003214544</v>
      </c>
      <c r="R99" s="5">
        <v>-0.83234459527898852</v>
      </c>
      <c r="S99" s="5">
        <v>0.14867975806558265</v>
      </c>
      <c r="T99" s="5">
        <v>-0.3285666021022805</v>
      </c>
      <c r="U99" s="5">
        <v>-6.3655199979048786E-3</v>
      </c>
      <c r="V99" s="5">
        <v>-9.9225089417424375E-2</v>
      </c>
      <c r="W99" s="5">
        <v>-1.6361556445210833E-2</v>
      </c>
      <c r="X99" s="5">
        <v>0.29131455927551586</v>
      </c>
      <c r="Y99" s="5">
        <v>7.2351856975941417E-2</v>
      </c>
      <c r="Z99" s="5">
        <v>0.66797059437480066</v>
      </c>
      <c r="AA99" s="5">
        <v>2.2472093450375472E-2</v>
      </c>
      <c r="AB99" s="5">
        <v>0.74852442947464559</v>
      </c>
      <c r="AC99" s="5">
        <v>0.11953076518269712</v>
      </c>
      <c r="AD99" s="5">
        <v>0.10536486345356463</v>
      </c>
      <c r="AE99" s="5">
        <v>0.30778346817229807</v>
      </c>
      <c r="AF99" s="5">
        <v>0.48514870833303103</v>
      </c>
      <c r="AG99" s="5">
        <v>6.6546609031748902E-2</v>
      </c>
      <c r="AH99" s="5">
        <v>2.786482389131039E-2</v>
      </c>
      <c r="AI99" s="5">
        <v>6.386869084777104E-2</v>
      </c>
      <c r="AJ99" s="5">
        <v>5.4855578010411875E-2</v>
      </c>
      <c r="AK99" s="5">
        <v>1.9164105987845678E-2</v>
      </c>
      <c r="AL99" s="5">
        <v>6.9151415322848603E-2</v>
      </c>
      <c r="AM99" s="5">
        <v>7.3869108704999352E-3</v>
      </c>
      <c r="AN99" s="5">
        <v>4.0274759778168662E-2</v>
      </c>
      <c r="AO99" s="5">
        <v>1.8442941625863181E-3</v>
      </c>
      <c r="AP99" s="5">
        <v>3.0853355984639501E-2</v>
      </c>
      <c r="AQ99" s="5">
        <v>9.0614199800615662E-4</v>
      </c>
      <c r="AR99" s="5">
        <v>1.6072708106319913E-2</v>
      </c>
      <c r="AS99" s="5"/>
      <c r="AT99" s="5"/>
      <c r="AU99" s="5"/>
      <c r="AV99" s="5"/>
      <c r="AW99" s="5"/>
      <c r="AX99" s="5"/>
      <c r="AY99" s="5"/>
      <c r="AZ99" s="5"/>
      <c r="BA99" s="5"/>
      <c r="BB99" s="5"/>
    </row>
    <row r="100" spans="1:54" x14ac:dyDescent="0.3">
      <c r="A100" s="5">
        <v>16050</v>
      </c>
      <c r="B100" s="5"/>
      <c r="C100" s="5">
        <v>-4.3273944623699503E-2</v>
      </c>
      <c r="D100" s="5">
        <v>-4.8211798329197794E-2</v>
      </c>
      <c r="E100" s="5">
        <v>-5.0328372291823823E-3</v>
      </c>
      <c r="F100" s="5">
        <v>-5.9918037623314511E-2</v>
      </c>
      <c r="G100" s="5">
        <v>-1.1379729848094305E-2</v>
      </c>
      <c r="H100" s="5">
        <v>-0.10279344567380311</v>
      </c>
      <c r="I100" s="5">
        <v>-2.3520829506297924E-2</v>
      </c>
      <c r="J100" s="5">
        <v>-0.25939890456632442</v>
      </c>
      <c r="K100" s="5">
        <v>-7.1094532879358088E-2</v>
      </c>
      <c r="L100" s="5">
        <v>-0.27736536771592241</v>
      </c>
      <c r="M100" s="5">
        <v>-5.8924482897229416E-2</v>
      </c>
      <c r="N100" s="5">
        <v>-0.74015921818315866</v>
      </c>
      <c r="O100" s="5">
        <v>-8.7960825358681702E-2</v>
      </c>
      <c r="P100" s="5">
        <v>-0.37985151215032431</v>
      </c>
      <c r="Q100" s="5">
        <v>-0.16903191725888086</v>
      </c>
      <c r="R100" s="5">
        <v>-0.8173092373087314</v>
      </c>
      <c r="S100" s="5">
        <v>0.14664275241039565</v>
      </c>
      <c r="T100" s="5">
        <v>-0.32550946577985562</v>
      </c>
      <c r="U100" s="5">
        <v>-6.3344879045462432E-3</v>
      </c>
      <c r="V100" s="5">
        <v>-9.9184212468533428E-2</v>
      </c>
      <c r="W100" s="5">
        <v>-1.6428394995600538E-2</v>
      </c>
      <c r="X100" s="5">
        <v>0.29382467543804286</v>
      </c>
      <c r="Y100" s="5">
        <v>7.3305646994791279E-2</v>
      </c>
      <c r="Z100" s="5">
        <v>0.67984972555586165</v>
      </c>
      <c r="AA100" s="5">
        <v>2.2975932452009653E-2</v>
      </c>
      <c r="AB100" s="5">
        <v>0.76880440096390434</v>
      </c>
      <c r="AC100" s="5">
        <v>0.12333210001244033</v>
      </c>
      <c r="AD100" s="5">
        <v>0.1092157058359581</v>
      </c>
      <c r="AE100" s="5">
        <v>0.32050425201333865</v>
      </c>
      <c r="AF100" s="5">
        <v>0.50753851151943263</v>
      </c>
      <c r="AG100" s="5">
        <v>6.9941043395653449E-2</v>
      </c>
      <c r="AH100" s="5">
        <v>2.9422597698459334E-2</v>
      </c>
      <c r="AI100" s="5">
        <v>6.7754443352445751E-2</v>
      </c>
      <c r="AJ100" s="5">
        <v>5.8465838617446732E-2</v>
      </c>
      <c r="AK100" s="5">
        <v>2.0521456409338629E-2</v>
      </c>
      <c r="AL100" s="5">
        <v>7.43987375346431E-2</v>
      </c>
      <c r="AM100" s="5">
        <v>7.9850735879153333E-3</v>
      </c>
      <c r="AN100" s="5">
        <v>4.3742875759545642E-2</v>
      </c>
      <c r="AO100" s="5">
        <v>2.012656474122305E-3</v>
      </c>
      <c r="AP100" s="5">
        <v>3.3830918603449542E-2</v>
      </c>
      <c r="AQ100" s="5">
        <v>9.9835829132632762E-4</v>
      </c>
      <c r="AR100" s="5">
        <v>1.7793645509117072E-2</v>
      </c>
      <c r="AS100" s="5"/>
      <c r="AT100" s="5"/>
      <c r="AU100" s="5"/>
      <c r="AV100" s="5"/>
      <c r="AW100" s="5"/>
      <c r="AX100" s="5"/>
      <c r="AY100" s="5"/>
      <c r="AZ100" s="5"/>
      <c r="BA100" s="5"/>
      <c r="BB100" s="5"/>
    </row>
    <row r="101" spans="1:54" x14ac:dyDescent="0.3">
      <c r="A101" s="5">
        <v>16040</v>
      </c>
      <c r="B101" s="5"/>
      <c r="C101" s="5">
        <v>6.558201071408995E-2</v>
      </c>
      <c r="D101" s="5">
        <v>-4.4511328260460191E-2</v>
      </c>
      <c r="E101" s="5">
        <v>-4.6663506432667529E-3</v>
      </c>
      <c r="F101" s="5">
        <v>-5.5792366854014321E-2</v>
      </c>
      <c r="G101" s="5">
        <v>-1.064161065413897E-2</v>
      </c>
      <c r="H101" s="5">
        <v>-9.6539393963262846E-2</v>
      </c>
      <c r="I101" s="5">
        <v>-2.2185083319564831E-2</v>
      </c>
      <c r="J101" s="5">
        <v>-0.24572618740895019</v>
      </c>
      <c r="K101" s="5">
        <v>-6.7639440400121667E-2</v>
      </c>
      <c r="L101" s="5">
        <v>-0.26503436306839478</v>
      </c>
      <c r="M101" s="5">
        <v>-5.6550646503399228E-2</v>
      </c>
      <c r="N101" s="5">
        <v>-0.71345159373603562</v>
      </c>
      <c r="O101" s="5">
        <v>-8.5159279938064741E-2</v>
      </c>
      <c r="P101" s="5">
        <v>-0.36937343925269317</v>
      </c>
      <c r="Q101" s="5">
        <v>-0.16509558868046739</v>
      </c>
      <c r="R101" s="5">
        <v>-0.80181462270303372</v>
      </c>
      <c r="S101" s="5">
        <v>0.14450234092158123</v>
      </c>
      <c r="T101" s="5">
        <v>-0.32218888456295758</v>
      </c>
      <c r="U101" s="5">
        <v>-6.2979189635930825E-3</v>
      </c>
      <c r="V101" s="5">
        <v>-9.90541655119382E-2</v>
      </c>
      <c r="W101" s="5">
        <v>-1.6480713755388062E-2</v>
      </c>
      <c r="X101" s="5">
        <v>0.29609148462577084</v>
      </c>
      <c r="Y101" s="5">
        <v>7.4205822035279992E-2</v>
      </c>
      <c r="Z101" s="5">
        <v>0.69132543503464794</v>
      </c>
      <c r="AA101" s="5">
        <v>2.3470266250288675E-2</v>
      </c>
      <c r="AB101" s="5">
        <v>0.7889368355887838</v>
      </c>
      <c r="AC101" s="5">
        <v>0.12714236410269636</v>
      </c>
      <c r="AD101" s="5">
        <v>0.11310800866094746</v>
      </c>
      <c r="AE101" s="5">
        <v>0.33345905828072808</v>
      </c>
      <c r="AF101" s="5">
        <v>0.53049902648388136</v>
      </c>
      <c r="AG101" s="5">
        <v>7.344479194265377E-2</v>
      </c>
      <c r="AH101" s="5">
        <v>3.1040571171651099E-2</v>
      </c>
      <c r="AI101" s="5">
        <v>7.1814607383515194E-2</v>
      </c>
      <c r="AJ101" s="5">
        <v>6.2260138019367715E-2</v>
      </c>
      <c r="AK101" s="5">
        <v>2.1956118844503967E-2</v>
      </c>
      <c r="AL101" s="5">
        <v>7.9975895472692571E-2</v>
      </c>
      <c r="AM101" s="5">
        <v>8.6243290455223394E-3</v>
      </c>
      <c r="AN101" s="5">
        <v>4.7469353573271013E-2</v>
      </c>
      <c r="AO101" s="5">
        <v>2.1945325084878156E-3</v>
      </c>
      <c r="AP101" s="5">
        <v>3.7064603858698343E-2</v>
      </c>
      <c r="AQ101" s="5">
        <v>1.0990364254538777E-3</v>
      </c>
      <c r="AR101" s="5">
        <v>1.9682379377502612E-2</v>
      </c>
      <c r="AS101" s="5"/>
      <c r="AT101" s="5"/>
      <c r="AU101" s="5"/>
      <c r="AV101" s="5"/>
      <c r="AW101" s="5"/>
      <c r="AX101" s="5"/>
      <c r="AY101" s="5"/>
      <c r="AZ101" s="5"/>
      <c r="BA101" s="5"/>
      <c r="BB101" s="5"/>
    </row>
    <row r="102" spans="1:54" x14ac:dyDescent="0.3">
      <c r="A102" s="5">
        <v>16030</v>
      </c>
      <c r="B102" s="5"/>
      <c r="C102" s="5">
        <v>0.17454580387550087</v>
      </c>
      <c r="D102" s="5">
        <v>-4.1055837501874547E-2</v>
      </c>
      <c r="E102" s="5">
        <v>-4.3224516640230585E-3</v>
      </c>
      <c r="F102" s="5">
        <v>-5.1901682423112619E-2</v>
      </c>
      <c r="G102" s="5">
        <v>-9.9419914030888755E-3</v>
      </c>
      <c r="H102" s="5">
        <v>-9.0580659716519782E-2</v>
      </c>
      <c r="I102" s="5">
        <v>-2.0905589924696145E-2</v>
      </c>
      <c r="J102" s="5">
        <v>-0.23255669622532865</v>
      </c>
      <c r="K102" s="5">
        <v>-6.4292317622179407E-2</v>
      </c>
      <c r="L102" s="5">
        <v>-0.25301635207479156</v>
      </c>
      <c r="M102" s="5">
        <v>-5.4222183134951807E-2</v>
      </c>
      <c r="N102" s="5">
        <v>-0.68707269070743171</v>
      </c>
      <c r="O102" s="5">
        <v>-8.2371062267413114E-2</v>
      </c>
      <c r="P102" s="5">
        <v>-0.35885471648142658</v>
      </c>
      <c r="Q102" s="5">
        <v>-0.16110336322636629</v>
      </c>
      <c r="R102" s="5">
        <v>-0.78589607733619815</v>
      </c>
      <c r="S102" s="5">
        <v>0.14226365012746467</v>
      </c>
      <c r="T102" s="5">
        <v>-0.31861298772301028</v>
      </c>
      <c r="U102" s="5">
        <v>-6.2559003900836867E-3</v>
      </c>
      <c r="V102" s="5">
        <v>-9.883513286674063E-2</v>
      </c>
      <c r="W102" s="5">
        <v>-1.6518344741992725E-2</v>
      </c>
      <c r="X102" s="5">
        <v>0.29810854131700265</v>
      </c>
      <c r="Y102" s="5">
        <v>7.5049983881934873E-2</v>
      </c>
      <c r="Z102" s="5">
        <v>0.70236917957114431</v>
      </c>
      <c r="AA102" s="5">
        <v>2.3953965530774231E-2</v>
      </c>
      <c r="AB102" s="5">
        <v>0.80888051891673385</v>
      </c>
      <c r="AC102" s="5">
        <v>0.13095480775642246</v>
      </c>
      <c r="AD102" s="5">
        <v>0.11703610727735148</v>
      </c>
      <c r="AE102" s="5">
        <v>0.34663366825333575</v>
      </c>
      <c r="AF102" s="5">
        <v>0.55401424595066529</v>
      </c>
      <c r="AG102" s="5">
        <v>7.7056966808936214E-2</v>
      </c>
      <c r="AH102" s="5">
        <v>3.2719123508259895E-2</v>
      </c>
      <c r="AI102" s="5">
        <v>7.6052295981197462E-2</v>
      </c>
      <c r="AJ102" s="5">
        <v>6.6243576628340323E-2</v>
      </c>
      <c r="AK102" s="5">
        <v>2.3470915847942819E-2</v>
      </c>
      <c r="AL102" s="5">
        <v>8.5897594708526481E-2</v>
      </c>
      <c r="AM102" s="5">
        <v>9.3068205313652352E-3</v>
      </c>
      <c r="AN102" s="5">
        <v>5.146953146832086E-2</v>
      </c>
      <c r="AO102" s="5">
        <v>2.3908183585747722E-3</v>
      </c>
      <c r="AP102" s="5">
        <v>4.0573122079032818E-2</v>
      </c>
      <c r="AQ102" s="5">
        <v>1.2088503303778497E-3</v>
      </c>
      <c r="AR102" s="5">
        <v>2.1753360348527213E-2</v>
      </c>
      <c r="AS102" s="5"/>
      <c r="AT102" s="5"/>
      <c r="AU102" s="5"/>
      <c r="AV102" s="5"/>
      <c r="AW102" s="5"/>
      <c r="AX102" s="5"/>
      <c r="AY102" s="5"/>
      <c r="AZ102" s="5"/>
      <c r="BA102" s="5"/>
      <c r="BB102" s="5"/>
    </row>
    <row r="103" spans="1:54" x14ac:dyDescent="0.3">
      <c r="A103" s="5">
        <v>16020</v>
      </c>
      <c r="B103" s="5"/>
      <c r="C103" s="5">
        <v>0.28355404204778023</v>
      </c>
      <c r="D103" s="5">
        <v>-3.7832553626273982E-2</v>
      </c>
      <c r="E103" s="5">
        <v>-4.0000963619769795E-3</v>
      </c>
      <c r="F103" s="5">
        <v>-4.8236609671593385E-2</v>
      </c>
      <c r="G103" s="5">
        <v>-9.2795998859603775E-3</v>
      </c>
      <c r="H103" s="5">
        <v>-8.4909719082616936E-2</v>
      </c>
      <c r="I103" s="5">
        <v>-1.9681399228021885E-2</v>
      </c>
      <c r="J103" s="5">
        <v>-0.21988702684588612</v>
      </c>
      <c r="K103" s="5">
        <v>-6.1053797619775488E-2</v>
      </c>
      <c r="L103" s="5">
        <v>-0.2413185443404629</v>
      </c>
      <c r="M103" s="5">
        <v>-5.1941359105360539E-2</v>
      </c>
      <c r="N103" s="5">
        <v>-0.66105703391808546</v>
      </c>
      <c r="O103" s="5">
        <v>-7.9600649381782657E-2</v>
      </c>
      <c r="P103" s="5">
        <v>-0.34831494102891419</v>
      </c>
      <c r="Q103" s="5">
        <v>-0.15706354316134991</v>
      </c>
      <c r="R103" s="5">
        <v>-0.76958946680606366</v>
      </c>
      <c r="S103" s="5">
        <v>0.13993200608055556</v>
      </c>
      <c r="T103" s="5">
        <v>-0.31479052495808196</v>
      </c>
      <c r="U103" s="5">
        <v>-6.2085337636022305E-3</v>
      </c>
      <c r="V103" s="5">
        <v>-9.8527539394859226E-2</v>
      </c>
      <c r="W103" s="5">
        <v>-1.6541158863545718E-2</v>
      </c>
      <c r="X103" s="5">
        <v>0.29987001468954438</v>
      </c>
      <c r="Y103" s="5">
        <v>7.5835852176818208E-2</v>
      </c>
      <c r="Z103" s="5">
        <v>0.71295305034206147</v>
      </c>
      <c r="AA103" s="5">
        <v>2.4425903237179677E-2</v>
      </c>
      <c r="AB103" s="5">
        <v>0.82859357904921305</v>
      </c>
      <c r="AC103" s="5">
        <v>0.13476245026259434</v>
      </c>
      <c r="AD103" s="5">
        <v>0.1209940215808623</v>
      </c>
      <c r="AE103" s="5">
        <v>0.36001263886336038</v>
      </c>
      <c r="AF103" s="5">
        <v>0.57806584167758734</v>
      </c>
      <c r="AG103" s="5">
        <v>8.0776327858210331E-2</v>
      </c>
      <c r="AH103" s="5">
        <v>3.4458484294740084E-2</v>
      </c>
      <c r="AI103" s="5">
        <v>8.0470312241575304E-2</v>
      </c>
      <c r="AJ103" s="5">
        <v>7.0421059289363153E-2</v>
      </c>
      <c r="AK103" s="5">
        <v>2.5068644994169505E-2</v>
      </c>
      <c r="AL103" s="5">
        <v>9.2178690129471413E-2</v>
      </c>
      <c r="AM103" s="5">
        <v>1.0034743606471283E-2</v>
      </c>
      <c r="AN103" s="5">
        <v>5.5759300635307263E-2</v>
      </c>
      <c r="AO103" s="5">
        <v>2.6024514819973522E-3</v>
      </c>
      <c r="AP103" s="5">
        <v>4.4376217689429127E-2</v>
      </c>
      <c r="AQ103" s="5">
        <v>1.3285168591611579E-3</v>
      </c>
      <c r="AR103" s="5">
        <v>2.4022074100100699E-2</v>
      </c>
      <c r="AS103" s="5"/>
      <c r="AT103" s="5"/>
      <c r="AU103" s="5"/>
      <c r="AV103" s="5"/>
      <c r="AW103" s="5"/>
      <c r="AX103" s="5"/>
      <c r="AY103" s="5"/>
      <c r="AZ103" s="5"/>
      <c r="BA103" s="5"/>
      <c r="BB103" s="5"/>
    </row>
    <row r="104" spans="1:54" x14ac:dyDescent="0.3">
      <c r="A104" s="5">
        <v>16010</v>
      </c>
      <c r="B104" s="5"/>
      <c r="C104" s="5">
        <v>0.39254491479715042</v>
      </c>
      <c r="D104" s="5">
        <v>-3.4829080954012749E-2</v>
      </c>
      <c r="E104" s="5">
        <v>-3.698260801828212E-3</v>
      </c>
      <c r="F104" s="5">
        <v>-4.478783260436546E-2</v>
      </c>
      <c r="G104" s="5">
        <v>-8.6531495841287286E-3</v>
      </c>
      <c r="H104" s="5">
        <v>-7.9518757715642152E-2</v>
      </c>
      <c r="I104" s="5">
        <v>-1.8511471435263518E-2</v>
      </c>
      <c r="J104" s="5">
        <v>-0.20771265832646049</v>
      </c>
      <c r="K104" s="5">
        <v>-5.792420186957177E-2</v>
      </c>
      <c r="L104" s="5">
        <v>-0.22994700515355654</v>
      </c>
      <c r="M104" s="5">
        <v>-4.971022804532426E-2</v>
      </c>
      <c r="N104" s="5">
        <v>-0.63543699721804103</v>
      </c>
      <c r="O104" s="5">
        <v>-7.6852335048612663E-2</v>
      </c>
      <c r="P104" s="5">
        <v>-0.33777325241860523</v>
      </c>
      <c r="Q104" s="5">
        <v>-0.15298437526943146</v>
      </c>
      <c r="R104" s="5">
        <v>-0.75293106037807811</v>
      </c>
      <c r="S104" s="5">
        <v>0.13751291302401114</v>
      </c>
      <c r="T104" s="5">
        <v>-0.31073083051021422</v>
      </c>
      <c r="U104" s="5">
        <v>-6.1559346212000984E-3</v>
      </c>
      <c r="V104" s="5">
        <v>-9.8132049337114571E-2</v>
      </c>
      <c r="W104" s="5">
        <v>-1.654906662071827E-2</v>
      </c>
      <c r="X104" s="5">
        <v>0.30137071630100071</v>
      </c>
      <c r="Y104" s="5">
        <v>7.6561274519638581E-2</v>
      </c>
      <c r="Z104" s="5">
        <v>0.72304988762174027</v>
      </c>
      <c r="AA104" s="5">
        <v>2.4884958766967228E-2</v>
      </c>
      <c r="AB104" s="5">
        <v>0.84803362189846809</v>
      </c>
      <c r="AC104" s="5">
        <v>0.13855809792314083</v>
      </c>
      <c r="AD104" s="5">
        <v>0.12497546606386496</v>
      </c>
      <c r="AE104" s="5">
        <v>0.37357930718515336</v>
      </c>
      <c r="AF104" s="5">
        <v>0.60263312116677292</v>
      </c>
      <c r="AG104" s="5">
        <v>8.4601268637972252E-2</v>
      </c>
      <c r="AH104" s="5">
        <v>3.6258723959880342E-2</v>
      </c>
      <c r="AI104" s="5">
        <v>8.5071119175054763E-2</v>
      </c>
      <c r="AJ104" s="5">
        <v>7.4797263324039548E-2</v>
      </c>
      <c r="AK104" s="5">
        <v>2.675206636527571E-2</v>
      </c>
      <c r="AL104" s="5">
        <v>9.8834140607579182E-2</v>
      </c>
      <c r="AM104" s="5">
        <v>1.0810341995730643E-2</v>
      </c>
      <c r="AN104" s="5">
        <v>6.0355092587029577E-2</v>
      </c>
      <c r="AO104" s="5">
        <v>2.8304109291392393E-3</v>
      </c>
      <c r="AP104" s="5">
        <v>4.8494694347774606E-2</v>
      </c>
      <c r="AQ104" s="5">
        <v>1.4587974468064141E-3</v>
      </c>
      <c r="AR104" s="5">
        <v>2.6505093659430167E-2</v>
      </c>
      <c r="AS104" s="5"/>
      <c r="AT104" s="5"/>
      <c r="AU104" s="5"/>
      <c r="AV104" s="5"/>
      <c r="AW104" s="5"/>
      <c r="AX104" s="5"/>
      <c r="AY104" s="5"/>
      <c r="AZ104" s="5"/>
      <c r="BA104" s="5"/>
      <c r="BB104" s="5"/>
    </row>
    <row r="105" spans="1:54" x14ac:dyDescent="0.3">
      <c r="A105" s="5">
        <v>16000</v>
      </c>
      <c r="B105" s="5"/>
      <c r="C105" s="5">
        <v>0.50145833430689579</v>
      </c>
      <c r="D105" s="5">
        <v>-3.20334141055095E-2</v>
      </c>
      <c r="E105" s="5">
        <v>-3.4159430882616262E-3</v>
      </c>
      <c r="F105" s="5">
        <v>-4.1546121612862398E-2</v>
      </c>
      <c r="G105" s="5">
        <v>-8.0613449605078536E-3</v>
      </c>
      <c r="H105" s="5">
        <v>-7.4399714687525001E-2</v>
      </c>
      <c r="I105" s="5">
        <v>-1.7394685559142344E-2</v>
      </c>
      <c r="J105" s="5">
        <v>-0.19602802541096381</v>
      </c>
      <c r="K105" s="5">
        <v>-5.490355372209399E-2</v>
      </c>
      <c r="L105" s="5">
        <v>-0.21890668322315973</v>
      </c>
      <c r="M105" s="5">
        <v>-4.7530631924372221E-2</v>
      </c>
      <c r="N105" s="5">
        <v>-0.61024276387800613</v>
      </c>
      <c r="O105" s="5">
        <v>-7.4130220186128137E-2</v>
      </c>
      <c r="P105" s="5">
        <v>-0.32724827680717788</v>
      </c>
      <c r="Q105" s="5">
        <v>-0.14887402286111698</v>
      </c>
      <c r="R105" s="5">
        <v>-0.73595739527371662</v>
      </c>
      <c r="S105" s="5">
        <v>0.13501203150544913</v>
      </c>
      <c r="T105" s="5">
        <v>-0.30644378491541346</v>
      </c>
      <c r="U105" s="5">
        <v>-6.098231988635034E-3</v>
      </c>
      <c r="V105" s="5">
        <v>-9.7649564067771796E-2</v>
      </c>
      <c r="W105" s="5">
        <v>-1.6542018633953277E-2</v>
      </c>
      <c r="X105" s="5">
        <v>0.30260612515741431</v>
      </c>
      <c r="Y105" s="5">
        <v>7.7224236142494435E-2</v>
      </c>
      <c r="Z105" s="5">
        <v>0.73263339435929953</v>
      </c>
      <c r="AA105" s="5">
        <v>2.5330022241889738E-2</v>
      </c>
      <c r="AB105" s="5">
        <v>0.86715787288055179</v>
      </c>
      <c r="AC105" s="5">
        <v>0.14233436368547658</v>
      </c>
      <c r="AD105" s="5">
        <v>0.12897386167828201</v>
      </c>
      <c r="AE105" s="5">
        <v>0.38731580081490696</v>
      </c>
      <c r="AF105" s="5">
        <v>0.62769299334364037</v>
      </c>
      <c r="AG105" s="5">
        <v>8.8529803305891025E-2</v>
      </c>
      <c r="AH105" s="5">
        <v>3.8119744420841081E-2</v>
      </c>
      <c r="AI105" s="5">
        <v>8.9856809263449341E-2</v>
      </c>
      <c r="AJ105" s="5">
        <v>7.9376605468736372E-2</v>
      </c>
      <c r="AK105" s="5">
        <v>2.852388929780042E-2</v>
      </c>
      <c r="AL105" s="5">
        <v>0.10587895960650848</v>
      </c>
      <c r="AM105" s="5">
        <v>1.1635902902722008E-2</v>
      </c>
      <c r="AN105" s="5">
        <v>6.5273862803657989E-2</v>
      </c>
      <c r="AO105" s="5">
        <v>3.0757173906250422E-3</v>
      </c>
      <c r="AP105" s="5">
        <v>5.2950437411788079E-2</v>
      </c>
      <c r="AQ105" s="5">
        <v>1.6004997243055726E-3</v>
      </c>
      <c r="AR105" s="5">
        <v>2.922013211437919E-2</v>
      </c>
      <c r="AS105" s="5"/>
      <c r="AT105" s="5"/>
      <c r="AU105" s="5"/>
      <c r="AV105" s="5"/>
      <c r="AW105" s="5"/>
      <c r="AX105" s="5"/>
      <c r="AY105" s="5"/>
      <c r="AZ105" s="5"/>
      <c r="BA105" s="5"/>
      <c r="BB105" s="5"/>
    </row>
    <row r="106" spans="1:54" x14ac:dyDescent="0.3">
      <c r="A106" s="5">
        <v>15990</v>
      </c>
      <c r="B106" s="5"/>
      <c r="C106" s="5">
        <v>0.61023607251931955</v>
      </c>
      <c r="D106" s="5">
        <v>-2.9433948895233663E-2</v>
      </c>
      <c r="E106" s="5">
        <v>-3.1521651738327635E-3</v>
      </c>
      <c r="F106" s="5">
        <v>-3.850235898168701E-2</v>
      </c>
      <c r="G106" s="5">
        <v>-7.5028864575622106E-3</v>
      </c>
      <c r="H106" s="5">
        <v>-6.9544324881543357E-2</v>
      </c>
      <c r="I106" s="5">
        <v>-1.6329847811612081E-2</v>
      </c>
      <c r="J106" s="5">
        <v>-0.18482659184055333</v>
      </c>
      <c r="K106" s="5">
        <v>-5.1991592539336398E-2</v>
      </c>
      <c r="L106" s="5">
        <v>-0.20820144209852193</v>
      </c>
      <c r="M106" s="5">
        <v>-4.5404202956715503E-2</v>
      </c>
      <c r="N106" s="5">
        <v>-0.58550229790790698</v>
      </c>
      <c r="O106" s="5">
        <v>-7.1438204412108047E-2</v>
      </c>
      <c r="P106" s="5">
        <v>-0.31675807495767183</v>
      </c>
      <c r="Q106" s="5">
        <v>-0.14474053873656986</v>
      </c>
      <c r="R106" s="5">
        <v>-0.71870514202173941</v>
      </c>
      <c r="S106" s="5">
        <v>0.13243515606127168</v>
      </c>
      <c r="T106" s="5">
        <v>-0.30193977460704302</v>
      </c>
      <c r="U106" s="5">
        <v>-6.0355678525787649E-3</v>
      </c>
      <c r="V106" s="5">
        <v>-9.7081218776996506E-2</v>
      </c>
      <c r="W106" s="5">
        <v>-1.6520005992010197E-2</v>
      </c>
      <c r="X106" s="5">
        <v>0.30357241000326218</v>
      </c>
      <c r="Y106" s="5">
        <v>7.7822869099394038E-2</v>
      </c>
      <c r="Z106" s="5">
        <v>0.74167824800458704</v>
      </c>
      <c r="AA106" s="5">
        <v>2.5759998831816205E-2</v>
      </c>
      <c r="AB106" s="5">
        <v>0.88592332443289268</v>
      </c>
      <c r="AC106" s="5">
        <v>0.14608368832742732</v>
      </c>
      <c r="AD106" s="5">
        <v>0.13298234951700943</v>
      </c>
      <c r="AE106" s="5">
        <v>0.40120305434481179</v>
      </c>
      <c r="AF106" s="5">
        <v>0.65321994383906279</v>
      </c>
      <c r="AG106" s="5">
        <v>9.2559554652706044E-2</v>
      </c>
      <c r="AH106" s="5">
        <v>4.0041269986411228E-2</v>
      </c>
      <c r="AI106" s="5">
        <v>9.4829073869726874E-2</v>
      </c>
      <c r="AJ106" s="5">
        <v>8.416320781978856E-2</v>
      </c>
      <c r="AK106" s="5">
        <v>3.0386758410020327E-2</v>
      </c>
      <c r="AL106" s="5">
        <v>0.11332816168952162</v>
      </c>
      <c r="AM106" s="5">
        <v>1.2513751727051603E-2</v>
      </c>
      <c r="AN106" s="5">
        <v>7.0533070403506412E-2</v>
      </c>
      <c r="AO106" s="5">
        <v>3.3394330468534935E-3</v>
      </c>
      <c r="AP106" s="5">
        <v>5.7766433338054909E-2</v>
      </c>
      <c r="AQ106" s="5">
        <v>1.7544790736688839E-3</v>
      </c>
      <c r="AR106" s="5">
        <v>3.2186095461017333E-2</v>
      </c>
      <c r="AS106" s="5"/>
      <c r="AT106" s="5"/>
      <c r="AU106" s="5"/>
      <c r="AV106" s="5"/>
      <c r="AW106" s="5"/>
      <c r="AX106" s="5"/>
      <c r="AY106" s="5"/>
      <c r="AZ106" s="5"/>
      <c r="BA106" s="5"/>
      <c r="BB106" s="5"/>
    </row>
    <row r="107" spans="1:54" x14ac:dyDescent="0.3">
      <c r="A107" s="5">
        <v>15980</v>
      </c>
      <c r="B107" s="5"/>
      <c r="C107" s="5">
        <v>0.71882189450082568</v>
      </c>
      <c r="D107" s="5">
        <v>-2.7019490709143102E-2</v>
      </c>
      <c r="E107" s="5">
        <v>-2.9059744364421146E-3</v>
      </c>
      <c r="F107" s="5">
        <v>-3.5647562195888452E-2</v>
      </c>
      <c r="G107" s="5">
        <v>-6.9764751947915633E-3</v>
      </c>
      <c r="H107" s="5">
        <v>-6.4944159736990442E-2</v>
      </c>
      <c r="I107" s="5">
        <v>-1.5315699843646568E-2</v>
      </c>
      <c r="J107" s="5">
        <v>-0.17410092408721603</v>
      </c>
      <c r="K107" s="5">
        <v>-4.9187788394454805E-2</v>
      </c>
      <c r="L107" s="5">
        <v>-0.19783409495178295</v>
      </c>
      <c r="M107" s="5">
        <v>-4.3332366348149728E-2</v>
      </c>
      <c r="N107" s="5">
        <v>-0.56124132608915756</v>
      </c>
      <c r="O107" s="5">
        <v>-6.8779978734724953E-2</v>
      </c>
      <c r="P107" s="5">
        <v>-0.30632009406806815</v>
      </c>
      <c r="Q107" s="5">
        <v>-0.14059183922883819</v>
      </c>
      <c r="R107" s="5">
        <v>-0.7012109715735475</v>
      </c>
      <c r="S107" s="5">
        <v>0.12978819259605504</v>
      </c>
      <c r="T107" s="5">
        <v>-0.29722964960553322</v>
      </c>
      <c r="U107" s="5">
        <v>-5.9680965768117754E-3</v>
      </c>
      <c r="V107" s="5">
        <v>-9.642837809748471E-2</v>
      </c>
      <c r="W107" s="5">
        <v>-1.6483060418836296E-2</v>
      </c>
      <c r="X107" s="5">
        <v>0.30426644868153774</v>
      </c>
      <c r="Y107" s="5">
        <v>7.8355460912807068E-2</v>
      </c>
      <c r="Z107" s="5">
        <v>0.75016020993319477</v>
      </c>
      <c r="AA107" s="5">
        <v>2.6173813109274115E-2</v>
      </c>
      <c r="AB107" s="5">
        <v>0.90428688870893625</v>
      </c>
      <c r="AC107" s="5">
        <v>0.14979836312937844</v>
      </c>
      <c r="AD107" s="5">
        <v>0.13699380630796582</v>
      </c>
      <c r="AE107" s="5">
        <v>0.41522083210442073</v>
      </c>
      <c r="AF107" s="5">
        <v>0.67918602047828569</v>
      </c>
      <c r="AG107" s="5">
        <v>9.6687743347730837E-2</v>
      </c>
      <c r="AH107" s="5">
        <v>4.2022838584075996E-2</v>
      </c>
      <c r="AI107" s="5">
        <v>9.9989172665441287E-2</v>
      </c>
      <c r="AJ107" s="5">
        <v>8.9160862912956579E-2</v>
      </c>
      <c r="AK107" s="5">
        <v>3.2343238937260682E-2</v>
      </c>
      <c r="AL107" s="5">
        <v>0.12119670491639929</v>
      </c>
      <c r="AM107" s="5">
        <v>1.344624616498992E-2</v>
      </c>
      <c r="AN107" s="5">
        <v>7.6150653605852714E-2</v>
      </c>
      <c r="AO107" s="5">
        <v>3.622661201923475E-3</v>
      </c>
      <c r="AP107" s="5">
        <v>6.2966785595995875E-2</v>
      </c>
      <c r="AQ107" s="5">
        <v>1.9216401086322693E-3</v>
      </c>
      <c r="AR107" s="5">
        <v>3.5423135290044573E-2</v>
      </c>
      <c r="AS107" s="5"/>
      <c r="AT107" s="5"/>
      <c r="AU107" s="5"/>
      <c r="AV107" s="5"/>
      <c r="AW107" s="5"/>
      <c r="AX107" s="5"/>
      <c r="AY107" s="5"/>
      <c r="AZ107" s="5"/>
      <c r="BA107" s="5"/>
      <c r="BB107" s="5"/>
    </row>
    <row r="108" spans="1:54" x14ac:dyDescent="0.3">
      <c r="A108" s="5">
        <v>15970</v>
      </c>
      <c r="B108" s="5"/>
      <c r="C108" s="5">
        <v>0.82716168732444273</v>
      </c>
      <c r="D108" s="5">
        <v>-2.4779260512000949E-2</v>
      </c>
      <c r="E108" s="5">
        <v>-2.6764450347559628E-3</v>
      </c>
      <c r="F108" s="5">
        <v>-3.2972905077498574E-2</v>
      </c>
      <c r="G108" s="5">
        <v>-6.4808173605785026E-3</v>
      </c>
      <c r="H108" s="5">
        <v>-6.0590666232798886E-2</v>
      </c>
      <c r="I108" s="5">
        <v>-1.4350926798426625E-2</v>
      </c>
      <c r="J108" s="5">
        <v>-0.16384276510805601</v>
      </c>
      <c r="K108" s="5">
        <v>-4.6491357230782418E-2</v>
      </c>
      <c r="L108" s="5">
        <v>-0.18780644239919178</v>
      </c>
      <c r="M108" s="5">
        <v>-4.131634383727574E-2</v>
      </c>
      <c r="N108" s="5">
        <v>-0.5374833304484139</v>
      </c>
      <c r="O108" s="5">
        <v>-6.6159019389808407E-2</v>
      </c>
      <c r="P108" s="5">
        <v>-0.29595112361148068</v>
      </c>
      <c r="Q108" s="5">
        <v>-0.13643567944208279</v>
      </c>
      <c r="R108" s="5">
        <v>-0.68351142486193972</v>
      </c>
      <c r="S108" s="5">
        <v>0.12707713558206241</v>
      </c>
      <c r="T108" s="5">
        <v>-0.29232467953774383</v>
      </c>
      <c r="U108" s="5">
        <v>-5.8959842657693232E-3</v>
      </c>
      <c r="V108" s="5">
        <v>-9.5692630698238287E-2</v>
      </c>
      <c r="W108" s="5">
        <v>-1.6431254256910659E-2</v>
      </c>
      <c r="X108" s="5">
        <v>0.304685844429608</v>
      </c>
      <c r="Y108" s="5">
        <v>7.8820462622060022E-2</v>
      </c>
      <c r="Z108" s="5">
        <v>0.75805623182276549</v>
      </c>
      <c r="AA108" s="5">
        <v>2.6570413411379619E-2</v>
      </c>
      <c r="AB108" s="5">
        <v>0.92220555474962718</v>
      </c>
      <c r="AC108" s="5">
        <v>0.15347055395652526</v>
      </c>
      <c r="AD108" s="5">
        <v>0.14100086170263187</v>
      </c>
      <c r="AE108" s="5">
        <v>0.42934775730869462</v>
      </c>
      <c r="AF108" s="5">
        <v>0.70556082954256805</v>
      </c>
      <c r="AG108" s="5">
        <v>0.10091117853172056</v>
      </c>
      <c r="AH108" s="5">
        <v>4.4063793379232261E-2</v>
      </c>
      <c r="AI108" s="5">
        <v>0.1053379032511625</v>
      </c>
      <c r="AJ108" s="5">
        <v>9.4372998078773959E-2</v>
      </c>
      <c r="AK108" s="5">
        <v>3.4395801409511859E-2</v>
      </c>
      <c r="AL108" s="5">
        <v>0.12949942914379506</v>
      </c>
      <c r="AM108" s="5">
        <v>1.4435769676755805E-2</v>
      </c>
      <c r="AN108" s="5">
        <v>8.2145000759996256E-2</v>
      </c>
      <c r="AO108" s="5">
        <v>3.9265456840875219E-3</v>
      </c>
      <c r="AP108" s="5">
        <v>6.8576726661864151E-2</v>
      </c>
      <c r="AQ108" s="5">
        <v>2.1029380646489983E-3</v>
      </c>
      <c r="AR108" s="5">
        <v>3.8952700983166957E-2</v>
      </c>
      <c r="AS108" s="5"/>
      <c r="AT108" s="5"/>
      <c r="AU108" s="5"/>
      <c r="AV108" s="5"/>
      <c r="AW108" s="5"/>
      <c r="AX108" s="5"/>
      <c r="AY108" s="5"/>
      <c r="AZ108" s="5"/>
      <c r="BA108" s="5"/>
      <c r="BB108" s="5"/>
    </row>
    <row r="109" spans="1:54" x14ac:dyDescent="0.3">
      <c r="A109" s="5">
        <v>15960</v>
      </c>
      <c r="B109" s="5"/>
      <c r="C109" s="5">
        <v>0.93520358374209778</v>
      </c>
      <c r="D109" s="5">
        <v>-2.2702898634101652E-2</v>
      </c>
      <c r="E109" s="5">
        <v>-2.462679050660214E-3</v>
      </c>
      <c r="F109" s="5">
        <v>-3.0469736790966994E-2</v>
      </c>
      <c r="G109" s="5">
        <v>-6.0146282954415403E-3</v>
      </c>
      <c r="H109" s="5">
        <v>-5.647520401510063E-2</v>
      </c>
      <c r="I109" s="5">
        <v>-1.3434165146757696E-2</v>
      </c>
      <c r="J109" s="5">
        <v>-0.15404310773682034</v>
      </c>
      <c r="K109" s="5">
        <v>-4.3901276379390147E-2</v>
      </c>
      <c r="L109" s="5">
        <v>-0.17811931303100573</v>
      </c>
      <c r="M109" s="5">
        <v>-3.9357157981233667E-2</v>
      </c>
      <c r="N109" s="5">
        <v>-0.5142495508456647</v>
      </c>
      <c r="O109" s="5">
        <v>-6.3578582821681703E-2</v>
      </c>
      <c r="P109" s="5">
        <v>-0.28566725531536097</v>
      </c>
      <c r="Q109" s="5">
        <v>-0.13227962978993571</v>
      </c>
      <c r="R109" s="5">
        <v>-0.66564278545607913</v>
      </c>
      <c r="S109" s="5">
        <v>0.12430804520355479</v>
      </c>
      <c r="T109" s="5">
        <v>-0.28723650823787811</v>
      </c>
      <c r="U109" s="5">
        <v>-5.8194080791233666E-3</v>
      </c>
      <c r="V109" s="5">
        <v>-9.4875782875020256E-2</v>
      </c>
      <c r="W109" s="5">
        <v>-1.6364700266362924E-2</v>
      </c>
      <c r="X109" s="5">
        <v>0.30482893899470931</v>
      </c>
      <c r="Y109" s="5">
        <v>7.9216496181404056E-2</v>
      </c>
      <c r="Z109" s="5">
        <v>0.76534455834000081</v>
      </c>
      <c r="AA109" s="5">
        <v>2.6948776185213592E-2</v>
      </c>
      <c r="AB109" s="5">
        <v>0.93963654938233565</v>
      </c>
      <c r="AC109" s="5">
        <v>0.15709232666242301</v>
      </c>
      <c r="AD109" s="5">
        <v>0.14499591732864389</v>
      </c>
      <c r="AE109" s="5">
        <v>0.44356134771611533</v>
      </c>
      <c r="AF109" s="5">
        <v>0.73231154332581261</v>
      </c>
      <c r="AG109" s="5">
        <v>0.10522624987960687</v>
      </c>
      <c r="AH109" s="5">
        <v>4.6163274856234962E-2</v>
      </c>
      <c r="AI109" s="5">
        <v>0.11087557115503688</v>
      </c>
      <c r="AJ109" s="5">
        <v>9.9802639229905302E-2</v>
      </c>
      <c r="AK109" s="5">
        <v>3.6546805712543692E-2</v>
      </c>
      <c r="AL109" s="5">
        <v>0.13825099027226992</v>
      </c>
      <c r="AM109" s="5">
        <v>1.5484724306691197E-2</v>
      </c>
      <c r="AN109" s="5">
        <v>8.8534916724954421E-2</v>
      </c>
      <c r="AO109" s="5">
        <v>4.2522699947941675E-3</v>
      </c>
      <c r="AP109" s="5">
        <v>7.4622625641865531E-2</v>
      </c>
      <c r="AQ109" s="5">
        <v>2.2993800806935228E-3</v>
      </c>
      <c r="AR109" s="5">
        <v>4.2797591057971172E-2</v>
      </c>
      <c r="AS109" s="5"/>
      <c r="AT109" s="5"/>
      <c r="AU109" s="5"/>
      <c r="AV109" s="5"/>
      <c r="AW109" s="5"/>
      <c r="AX109" s="5"/>
      <c r="AY109" s="5"/>
      <c r="AZ109" s="5"/>
      <c r="BA109" s="5"/>
      <c r="BB109" s="5"/>
    </row>
    <row r="110" spans="1:54" x14ac:dyDescent="0.3">
      <c r="A110" s="5">
        <v>15950</v>
      </c>
      <c r="B110" s="5"/>
      <c r="C110" s="5">
        <v>1.0428980798991201</v>
      </c>
      <c r="D110" s="5">
        <v>-2.0780466488802031E-2</v>
      </c>
      <c r="E110" s="5">
        <v>-2.2638074284492766E-3</v>
      </c>
      <c r="F110" s="5">
        <v>-2.8129598767182518E-2</v>
      </c>
      <c r="G110" s="5">
        <v>-5.5766362657716922E-3</v>
      </c>
      <c r="H110" s="5">
        <v>-5.2589080590501214E-2</v>
      </c>
      <c r="I110" s="5">
        <v>-1.2564010276592371E-2</v>
      </c>
      <c r="J110" s="5">
        <v>-0.14469226735108634</v>
      </c>
      <c r="K110" s="5">
        <v>-4.1416300336977664E-2</v>
      </c>
      <c r="L110" s="5">
        <v>-0.16877260631799404</v>
      </c>
      <c r="M110" s="5">
        <v>-3.7455637133505242E-2</v>
      </c>
      <c r="N110" s="5">
        <v>-0.49155899729872915</v>
      </c>
      <c r="O110" s="5">
        <v>-6.1041701797758904E-2</v>
      </c>
      <c r="P110" s="5">
        <v>-0.27548384737817816</v>
      </c>
      <c r="Q110" s="5">
        <v>-0.12813105392874335</v>
      </c>
      <c r="R110" s="5">
        <v>-0.64764095593478599</v>
      </c>
      <c r="S110" s="5">
        <v>0.12148702456926475</v>
      </c>
      <c r="T110" s="5">
        <v>-0.281977107188631</v>
      </c>
      <c r="U110" s="5">
        <v>-5.7385555013787625E-3</v>
      </c>
      <c r="V110" s="5">
        <v>-9.3979851173381118E-2</v>
      </c>
      <c r="W110" s="5">
        <v>-1.6283551240335321E-2</v>
      </c>
      <c r="X110" s="5">
        <v>0.30469482247214119</v>
      </c>
      <c r="Y110" s="5">
        <v>7.9542361159017777E-2</v>
      </c>
      <c r="Z110" s="5">
        <v>0.77200482550942795</v>
      </c>
      <c r="AA110" s="5">
        <v>2.7307910292257757E-2</v>
      </c>
      <c r="AB110" s="5">
        <v>0.95653750105278823</v>
      </c>
      <c r="AC110" s="5">
        <v>0.1606556737134712</v>
      </c>
      <c r="AD110" s="5">
        <v>0.14897116756325801</v>
      </c>
      <c r="AE110" s="5">
        <v>0.45783805786208348</v>
      </c>
      <c r="AF110" s="5">
        <v>0.75940291945870508</v>
      </c>
      <c r="AG110" s="5">
        <v>0.10962892125221584</v>
      </c>
      <c r="AH110" s="5">
        <v>4.8320213431880137E-2</v>
      </c>
      <c r="AI110" s="5">
        <v>0.1166019604034237</v>
      </c>
      <c r="AJ110" s="5">
        <v>0.10545237425086278</v>
      </c>
      <c r="AK110" s="5">
        <v>3.8798484580792832E-2</v>
      </c>
      <c r="AL110" s="5">
        <v>0.14746579051388881</v>
      </c>
      <c r="AM110" s="5">
        <v>1.6595522845818392E-2</v>
      </c>
      <c r="AN110" s="5">
        <v>9.5339584396986449E-2</v>
      </c>
      <c r="AO110" s="5">
        <v>4.6010561884357254E-3</v>
      </c>
      <c r="AP110" s="5">
        <v>8.1131991059390479E-2</v>
      </c>
      <c r="AQ110" s="5">
        <v>2.5120263543490185E-3</v>
      </c>
      <c r="AR110" s="5">
        <v>4.6982003266564501E-2</v>
      </c>
      <c r="AS110" s="5"/>
      <c r="AT110" s="5"/>
      <c r="AU110" s="5"/>
      <c r="AV110" s="5"/>
      <c r="AW110" s="5"/>
      <c r="AX110" s="5"/>
      <c r="AY110" s="5"/>
      <c r="AZ110" s="5"/>
      <c r="BA110" s="5"/>
      <c r="BB110" s="5"/>
    </row>
    <row r="111" spans="1:54" x14ac:dyDescent="0.3">
      <c r="A111" s="5">
        <v>15940</v>
      </c>
      <c r="B111" s="5"/>
      <c r="C111" s="5">
        <v>1.1501981463271889</v>
      </c>
      <c r="D111" s="5">
        <v>-1.9002446372935394E-2</v>
      </c>
      <c r="E111" s="5">
        <v>-2.0789907209582655E-3</v>
      </c>
      <c r="F111" s="5">
        <v>-2.5944239604784126E-2</v>
      </c>
      <c r="G111" s="5">
        <v>-5.1655859290412375E-3</v>
      </c>
      <c r="H111" s="5">
        <v>-4.8923584523207234E-2</v>
      </c>
      <c r="I111" s="5">
        <v>-1.1739023811601457E-2</v>
      </c>
      <c r="J111" s="5">
        <v>-0.13577995347684629</v>
      </c>
      <c r="K111" s="5">
        <v>-3.9034976709044079E-2</v>
      </c>
      <c r="L111" s="5">
        <v>-0.15976533756252298</v>
      </c>
      <c r="M111" s="5">
        <v>-3.5612421059210933E-2</v>
      </c>
      <c r="N111" s="5">
        <v>-0.46942847161982443</v>
      </c>
      <c r="O111" s="5">
        <v>-5.8551182640401267E-2</v>
      </c>
      <c r="P111" s="5">
        <v>-0.26541549299313683</v>
      </c>
      <c r="Q111" s="5">
        <v>-0.12399708816963431</v>
      </c>
      <c r="R111" s="5">
        <v>-0.62954133856564698</v>
      </c>
      <c r="S111" s="5">
        <v>0.11862019711427189</v>
      </c>
      <c r="T111" s="5">
        <v>-0.27655872806600945</v>
      </c>
      <c r="U111" s="5">
        <v>-5.6536235707251997E-3</v>
      </c>
      <c r="V111" s="5">
        <v>-9.3007054086256188E-2</v>
      </c>
      <c r="W111" s="5">
        <v>-1.6187999438227369E-2</v>
      </c>
      <c r="X111" s="5">
        <v>0.30428333978931726</v>
      </c>
      <c r="Y111" s="5">
        <v>7.9797040692052776E-2</v>
      </c>
      <c r="Z111" s="5">
        <v>0.77801815415184006</v>
      </c>
      <c r="AA111" s="5">
        <v>2.7646861247220784E-2</v>
      </c>
      <c r="AB111" s="5">
        <v>0.97286660575510808</v>
      </c>
      <c r="AC111" s="5">
        <v>0.16415254192288914</v>
      </c>
      <c r="AD111" s="5">
        <v>0.15291862197177916</v>
      </c>
      <c r="AE111" s="5">
        <v>0.47215332789221953</v>
      </c>
      <c r="AF111" s="5">
        <v>0.78679733241720684</v>
      </c>
      <c r="AG111" s="5">
        <v>0.11411472605169944</v>
      </c>
      <c r="AH111" s="5">
        <v>5.0533322672308131E-2</v>
      </c>
      <c r="AI111" s="5">
        <v>0.12251630486566283</v>
      </c>
      <c r="AJ111" s="5">
        <v>0.11132431617426317</v>
      </c>
      <c r="AK111" s="5">
        <v>4.1152926577562234E-2</v>
      </c>
      <c r="AL111" s="5">
        <v>0.15715790478670427</v>
      </c>
      <c r="AM111" s="5">
        <v>1.7770580329883396E-2</v>
      </c>
      <c r="AN111" s="5">
        <v>0.10257852119761537</v>
      </c>
      <c r="AO111" s="5">
        <v>4.9741634651194692E-3</v>
      </c>
      <c r="AP111" s="5">
        <v>8.8133468329514936E-2</v>
      </c>
      <c r="AQ111" s="5">
        <v>2.741991150634053E-3</v>
      </c>
      <c r="AR111" s="5">
        <v>5.1531583019519156E-2</v>
      </c>
      <c r="AS111" s="5"/>
      <c r="AT111" s="5"/>
      <c r="AU111" s="5"/>
      <c r="AV111" s="5"/>
      <c r="AW111" s="5"/>
      <c r="AX111" s="5"/>
      <c r="AY111" s="5"/>
      <c r="AZ111" s="5"/>
      <c r="BA111" s="5"/>
      <c r="BB111" s="5"/>
    </row>
    <row r="112" spans="1:54" x14ac:dyDescent="0.3">
      <c r="A112" s="5">
        <v>15930</v>
      </c>
      <c r="B112" s="5"/>
      <c r="C112" s="5">
        <v>1.2570593314387999</v>
      </c>
      <c r="D112" s="5">
        <v>-1.7359739501811463E-2</v>
      </c>
      <c r="E112" s="5">
        <v>-1.9074196532458839E-3</v>
      </c>
      <c r="F112" s="5">
        <v>-2.3905628015475747E-2</v>
      </c>
      <c r="G112" s="5">
        <v>-4.7802414932623938E-3</v>
      </c>
      <c r="H112" s="5">
        <v>-4.54700165899425E-2</v>
      </c>
      <c r="I112" s="5">
        <v>-1.0957740636804323E-2</v>
      </c>
      <c r="J112" s="5">
        <v>-0.12729534001659043</v>
      </c>
      <c r="K112" s="5">
        <v>-3.6755662226928616E-2</v>
      </c>
      <c r="L112" s="5">
        <v>-0.15109568456462352</v>
      </c>
      <c r="M112" s="5">
        <v>-3.3827967131620749E-2</v>
      </c>
      <c r="N112" s="5">
        <v>-0.44787259789808492</v>
      </c>
      <c r="O112" s="5">
        <v>-5.6109603553176256E-2</v>
      </c>
      <c r="P112" s="5">
        <v>-0.25547599321987113</v>
      </c>
      <c r="Q112" s="5">
        <v>-0.11988462244215844</v>
      </c>
      <c r="R112" s="5">
        <v>-0.61137872083924194</v>
      </c>
      <c r="S112" s="5">
        <v>0.11571368430951148</v>
      </c>
      <c r="T112" s="5">
        <v>-0.27099385465419895</v>
      </c>
      <c r="U112" s="5">
        <v>-5.564818071617861E-3</v>
      </c>
      <c r="V112" s="5">
        <v>-9.1959802873926105E-2</v>
      </c>
      <c r="W112" s="5">
        <v>-1.6078275839625206E-2</v>
      </c>
      <c r="X112" s="5">
        <v>0.3035950937796702</v>
      </c>
      <c r="Y112" s="5">
        <v>7.9979706657054478E-2</v>
      </c>
      <c r="Z112" s="5">
        <v>0.7833672378016423</v>
      </c>
      <c r="AA112" s="5">
        <v>2.7964715366483484E-2</v>
      </c>
      <c r="AB112" s="5">
        <v>0.98858279418970307</v>
      </c>
      <c r="AC112" s="5">
        <v>0.16757486117208081</v>
      </c>
      <c r="AD112" s="5">
        <v>0.15683012934208837</v>
      </c>
      <c r="AE112" s="5">
        <v>0.48648163897805541</v>
      </c>
      <c r="AF112" s="5">
        <v>0.81445481757083171</v>
      </c>
      <c r="AG112" s="5">
        <v>0.11867876438983749</v>
      </c>
      <c r="AH112" s="5">
        <v>5.280109318424666E-2</v>
      </c>
      <c r="AI112" s="5">
        <v>0.12861726058186634</v>
      </c>
      <c r="AJ112" s="5">
        <v>0.11742006634124416</v>
      </c>
      <c r="AK112" s="5">
        <v>4.3612058625378446E-2</v>
      </c>
      <c r="AL112" s="5">
        <v>0.16734100337656191</v>
      </c>
      <c r="AM112" s="5">
        <v>1.9012304869917045E-2</v>
      </c>
      <c r="AN112" s="5">
        <v>0.11027153035310452</v>
      </c>
      <c r="AO112" s="5">
        <v>5.3728864591420268E-3</v>
      </c>
      <c r="AP112" s="5">
        <v>9.565683143467496E-2</v>
      </c>
      <c r="AQ112" s="5">
        <v>2.9904436440543339E-3</v>
      </c>
      <c r="AR112" s="5">
        <v>5.6473469672656554E-2</v>
      </c>
      <c r="AS112" s="5"/>
      <c r="AT112" s="5"/>
      <c r="AU112" s="5"/>
      <c r="AV112" s="5"/>
      <c r="AW112" s="5"/>
      <c r="AX112" s="5"/>
      <c r="AY112" s="5"/>
      <c r="AZ112" s="5"/>
      <c r="BA112" s="5"/>
      <c r="BB112" s="5"/>
    </row>
    <row r="113" spans="1:54" x14ac:dyDescent="0.3">
      <c r="A113" s="5">
        <v>15920</v>
      </c>
      <c r="B113" s="5"/>
      <c r="C113" s="5">
        <v>1.3634398567371975</v>
      </c>
      <c r="D113" s="5">
        <v>-1.5843662429108681E-2</v>
      </c>
      <c r="E113" s="5">
        <v>-1.7483155147355576E-3</v>
      </c>
      <c r="F113" s="5">
        <v>-2.2005963887048452E-2</v>
      </c>
      <c r="G113" s="5">
        <v>-4.4193895751182015E-3</v>
      </c>
      <c r="H113" s="5">
        <v>-4.2219718861744034E-2</v>
      </c>
      <c r="I113" s="5">
        <v>-1.0218675612322297E-2</v>
      </c>
      <c r="J113" s="5">
        <v>-0.11922713381234706</v>
      </c>
      <c r="K113" s="5">
        <v>-3.4576538751437166E-2</v>
      </c>
      <c r="L113" s="5">
        <v>-0.14276103567809456</v>
      </c>
      <c r="M113" s="5">
        <v>-3.2102557052396952E-2</v>
      </c>
      <c r="N113" s="5">
        <v>-0.4269038613249066</v>
      </c>
      <c r="O113" s="5">
        <v>-5.3719314012645868E-2</v>
      </c>
      <c r="P113" s="5">
        <v>-0.24567833421692745</v>
      </c>
      <c r="Q113" s="5">
        <v>-0.11580028287083435</v>
      </c>
      <c r="R113" s="5">
        <v>-0.59318716636639446</v>
      </c>
      <c r="S113" s="5">
        <v>0.1127735837933512</v>
      </c>
      <c r="T113" s="5">
        <v>-0.2652951543977296</v>
      </c>
      <c r="U113" s="5">
        <v>-5.4723526957583925E-3</v>
      </c>
      <c r="V113" s="5">
        <v>-9.0840691559585435E-2</v>
      </c>
      <c r="W113" s="5">
        <v>-1.5954649222864662E-2</v>
      </c>
      <c r="X113" s="5">
        <v>0.30263144481182225</v>
      </c>
      <c r="Y113" s="5">
        <v>8.0089724019667768E-2</v>
      </c>
      <c r="Z113" s="5">
        <v>0.78803642453869494</v>
      </c>
      <c r="AA113" s="5">
        <v>2.8260603801469313E-2</v>
      </c>
      <c r="AB113" s="5">
        <v>1.0036458992488868</v>
      </c>
      <c r="AC113" s="5">
        <v>0.17091457398716678</v>
      </c>
      <c r="AD113" s="5">
        <v>0.16069740323367074</v>
      </c>
      <c r="AE113" s="5">
        <v>0.50079657525357224</v>
      </c>
      <c r="AF113" s="5">
        <v>0.84233312805926397</v>
      </c>
      <c r="AG113" s="5">
        <v>0.12331570217179359</v>
      </c>
      <c r="AH113" s="5">
        <v>5.5121787250845287E-2</v>
      </c>
      <c r="AI113" s="5">
        <v>0.13490287928852543</v>
      </c>
      <c r="AJ113" s="5">
        <v>0.12374067775642535</v>
      </c>
      <c r="AK113" s="5">
        <v>4.6177628156730197E-2</v>
      </c>
      <c r="AL113" s="5">
        <v>0.17802827104225991</v>
      </c>
      <c r="AM113" s="5">
        <v>2.0323087816653377E-2</v>
      </c>
      <c r="AN113" s="5">
        <v>0.11843864681749221</v>
      </c>
      <c r="AO113" s="5">
        <v>5.7985532063706572E-3</v>
      </c>
      <c r="AP113" s="5">
        <v>0.10373296830909354</v>
      </c>
      <c r="AQ113" s="5">
        <v>3.2586085724602793E-3</v>
      </c>
      <c r="AR113" s="5">
        <v>6.1836340180178494E-2</v>
      </c>
      <c r="AS113" s="5"/>
      <c r="AT113" s="5"/>
      <c r="AU113" s="5"/>
      <c r="AV113" s="5"/>
      <c r="AW113" s="5"/>
      <c r="AX113" s="5"/>
      <c r="AY113" s="5"/>
      <c r="AZ113" s="5"/>
      <c r="BA113" s="5"/>
      <c r="BB113" s="5"/>
    </row>
    <row r="114" spans="1:54" x14ac:dyDescent="0.3">
      <c r="A114" s="5">
        <v>15910</v>
      </c>
      <c r="B114" s="5"/>
      <c r="C114" s="5">
        <v>1.4693007029506413</v>
      </c>
      <c r="D114" s="5">
        <v>-1.4445941999668366E-2</v>
      </c>
      <c r="E114" s="5">
        <v>-1.6009303909232241E-3</v>
      </c>
      <c r="F114" s="5">
        <v>-2.0237687543836307E-2</v>
      </c>
      <c r="G114" s="5">
        <v>-4.081841762701573E-3</v>
      </c>
      <c r="H114" s="5">
        <v>-3.9164101696161045E-2</v>
      </c>
      <c r="I114" s="5">
        <v>-9.5203299593157476E-3</v>
      </c>
      <c r="J114" s="5">
        <v>-0.11156364128106193</v>
      </c>
      <c r="K114" s="5">
        <v>-3.249562918027319E-2</v>
      </c>
      <c r="L114" s="5">
        <v>-0.1347580389383212</v>
      </c>
      <c r="M114" s="5">
        <v>-3.0436304037295726E-2</v>
      </c>
      <c r="N114" s="5">
        <v>-0.40653265482689732</v>
      </c>
      <c r="O114" s="5">
        <v>-5.1382435191227691E-2</v>
      </c>
      <c r="P114" s="5">
        <v>-0.23603466882042695</v>
      </c>
      <c r="Q114" s="5">
        <v>-0.11175041601431941</v>
      </c>
      <c r="R114" s="5">
        <v>-0.57499991160214603</v>
      </c>
      <c r="S114" s="5">
        <v>0.10980594803513363</v>
      </c>
      <c r="T114" s="5">
        <v>-0.25947542985723115</v>
      </c>
      <c r="U114" s="5">
        <v>-5.37644817631029E-3</v>
      </c>
      <c r="V114" s="5">
        <v>-8.9652486158809969E-2</v>
      </c>
      <c r="W114" s="5">
        <v>-1.5817425073298499E-2</v>
      </c>
      <c r="X114" s="5">
        <v>0.30139450696124903</v>
      </c>
      <c r="Y114" s="5">
        <v>8.0126654332430186E-2</v>
      </c>
      <c r="Z114" s="5">
        <v>0.7920117922008858</v>
      </c>
      <c r="AA114" s="5">
        <v>2.8533706432505308E-2</v>
      </c>
      <c r="AB114" s="5">
        <v>1.0180168229061699</v>
      </c>
      <c r="AC114" s="5">
        <v>0.17416366582912798</v>
      </c>
      <c r="AD114" s="5">
        <v>0.16451204894679866</v>
      </c>
      <c r="AE114" s="5">
        <v>0.51507089216598545</v>
      </c>
      <c r="AF114" s="5">
        <v>0.87038780471378485</v>
      </c>
      <c r="AG114" s="5">
        <v>0.12801977219013733</v>
      </c>
      <c r="AH114" s="5">
        <v>5.7493434281139268E-2</v>
      </c>
      <c r="AI114" s="5">
        <v>0.14137058336108538</v>
      </c>
      <c r="AJ114" s="5">
        <v>0.13028661885969633</v>
      </c>
      <c r="AK114" s="5">
        <v>4.885118496275058E-2</v>
      </c>
      <c r="AL114" s="5">
        <v>0.1892323227770055</v>
      </c>
      <c r="AM114" s="5">
        <v>2.1705293264752928E-2</v>
      </c>
      <c r="AN114" s="5">
        <v>0.12710007771546822</v>
      </c>
      <c r="AO114" s="5">
        <v>6.2525227744396703E-3</v>
      </c>
      <c r="AP114" s="5">
        <v>0.11239385943648142</v>
      </c>
      <c r="AQ114" s="5">
        <v>3.5477666804634711E-3</v>
      </c>
      <c r="AR114" s="5">
        <v>6.7650449584018155E-2</v>
      </c>
      <c r="AS114" s="5"/>
      <c r="AT114" s="5"/>
      <c r="AU114" s="5"/>
      <c r="AV114" s="5"/>
      <c r="AW114" s="5"/>
      <c r="AX114" s="5"/>
      <c r="AY114" s="5"/>
      <c r="AZ114" s="5"/>
      <c r="BA114" s="5"/>
      <c r="BB114" s="5"/>
    </row>
    <row r="115" spans="1:54" x14ac:dyDescent="0.3">
      <c r="A115" s="5">
        <v>15900</v>
      </c>
      <c r="B115" s="5"/>
      <c r="C115" s="5">
        <v>1.574605686299408</v>
      </c>
      <c r="D115" s="5">
        <v>-1.3158708980081691E-2</v>
      </c>
      <c r="E115" s="5">
        <v>-1.4645472458727617E-3</v>
      </c>
      <c r="F115" s="5">
        <v>-1.8593487289353911E-2</v>
      </c>
      <c r="G115" s="5">
        <v>-3.7664368901672587E-3</v>
      </c>
      <c r="H115" s="5">
        <v>-3.6294668637018898E-2</v>
      </c>
      <c r="I115" s="5">
        <v>-8.8611973051055618E-3</v>
      </c>
      <c r="J115" s="5">
        <v>-0.10429283288606168</v>
      </c>
      <c r="K115" s="5">
        <v>-3.0510813181369122E-2</v>
      </c>
      <c r="L115" s="5">
        <v>-0.12708265195207388</v>
      </c>
      <c r="M115" s="5">
        <v>-2.8829160408747289E-2</v>
      </c>
      <c r="N115" s="5">
        <v>-0.38676733294408666</v>
      </c>
      <c r="O115" s="5">
        <v>-4.9100861371491444E-2</v>
      </c>
      <c r="P115" s="5">
        <v>-0.22655630242778663</v>
      </c>
      <c r="Q115" s="5">
        <v>-0.10774107480527165</v>
      </c>
      <c r="R115" s="5">
        <v>-0.55684926881354591</v>
      </c>
      <c r="S115" s="5">
        <v>0.10681676363527989</v>
      </c>
      <c r="T115" s="5">
        <v>-0.25354757033215758</v>
      </c>
      <c r="U115" s="5">
        <v>-5.2773314003097442E-3</v>
      </c>
      <c r="V115" s="5">
        <v>-8.8398113205827675E-2</v>
      </c>
      <c r="W115" s="5">
        <v>-1.5666944327423306E-2</v>
      </c>
      <c r="X115" s="5">
        <v>0.29988714073371592</v>
      </c>
      <c r="Y115" s="5">
        <v>8.009025835463332E-2</v>
      </c>
      <c r="Z115" s="5">
        <v>0.79528121647898731</v>
      </c>
      <c r="AA115" s="5">
        <v>2.8783255599189816E-2</v>
      </c>
      <c r="AB115" s="5">
        <v>1.031657701567485</v>
      </c>
      <c r="AC115" s="5">
        <v>0.17731419594731376</v>
      </c>
      <c r="AD115" s="5">
        <v>0.16826559180522449</v>
      </c>
      <c r="AE115" s="5">
        <v>0.52927659108784275</v>
      </c>
      <c r="AF115" s="5">
        <v>0.89857225916313743</v>
      </c>
      <c r="AG115" s="5">
        <v>0.13278477731516031</v>
      </c>
      <c r="AH115" s="5">
        <v>5.9913827140396746E-2</v>
      </c>
      <c r="AI115" s="5">
        <v>0.14801714239584626</v>
      </c>
      <c r="AJ115" s="5">
        <v>0.13705773794825798</v>
      </c>
      <c r="AK115" s="5">
        <v>5.1634062824632551E-2</v>
      </c>
      <c r="AL115" s="5">
        <v>0.20096511647707685</v>
      </c>
      <c r="AM115" s="5">
        <v>2.3161246907716482E-2</v>
      </c>
      <c r="AN115" s="5">
        <v>0.13627613720838089</v>
      </c>
      <c r="AO115" s="5">
        <v>6.7361825405681131E-3</v>
      </c>
      <c r="AP115" s="5">
        <v>0.12167254916601314</v>
      </c>
      <c r="AQ115" s="5">
        <v>3.8592549294296915E-3</v>
      </c>
      <c r="AR115" s="5">
        <v>7.3947667776279716E-2</v>
      </c>
      <c r="AS115" s="5"/>
      <c r="AT115" s="5"/>
      <c r="AU115" s="5"/>
      <c r="AV115" s="5"/>
      <c r="AW115" s="5"/>
      <c r="AX115" s="5"/>
      <c r="AY115" s="5"/>
      <c r="AZ115" s="5"/>
      <c r="BA115" s="5"/>
      <c r="BB115" s="5"/>
    </row>
    <row r="116" spans="1:54" x14ac:dyDescent="0.3">
      <c r="A116" s="5">
        <v>15890</v>
      </c>
      <c r="B116" s="5"/>
      <c r="C116" s="5">
        <v>1.6793215241082871</v>
      </c>
      <c r="D116" s="5">
        <v>-1.19744905080918E-2</v>
      </c>
      <c r="E116" s="5">
        <v>-1.3384798667464195E-3</v>
      </c>
      <c r="F116" s="5">
        <v>-1.7066305319969322E-2</v>
      </c>
      <c r="G116" s="5">
        <v>-3.4720430328254379E-3</v>
      </c>
      <c r="H116" s="5">
        <v>-3.3603039231704483E-2</v>
      </c>
      <c r="I116" s="5">
        <v>-8.2397693773307197E-3</v>
      </c>
      <c r="J116" s="5">
        <v>-9.7402405234887551E-2</v>
      </c>
      <c r="K116" s="5">
        <v>-2.8619842679372749E-2</v>
      </c>
      <c r="L116" s="5">
        <v>-0.11973019224994752</v>
      </c>
      <c r="M116" s="5">
        <v>-2.7280925536810424E-2</v>
      </c>
      <c r="N116" s="5">
        <v>-0.36761427236894961</v>
      </c>
      <c r="O116" s="5">
        <v>-4.68762623075469E-2</v>
      </c>
      <c r="P116" s="5">
        <v>-0.21725368311995133</v>
      </c>
      <c r="Q116" s="5">
        <v>-0.10377800621733294</v>
      </c>
      <c r="R116" s="5">
        <v>-0.5387665356597563</v>
      </c>
      <c r="S116" s="5">
        <v>0.10381193136064888</v>
      </c>
      <c r="T116" s="5">
        <v>-0.24752450390906353</v>
      </c>
      <c r="U116" s="5">
        <v>-5.1752345043233842E-3</v>
      </c>
      <c r="V116" s="5">
        <v>-8.7080647643634573E-2</v>
      </c>
      <c r="W116" s="5">
        <v>-1.5503581960064794E-2</v>
      </c>
      <c r="X116" s="5">
        <v>0.29811294237185582</v>
      </c>
      <c r="Y116" s="5">
        <v>7.9980497773649323E-2</v>
      </c>
      <c r="Z116" s="5">
        <v>0.79783443143461041</v>
      </c>
      <c r="AA116" s="5">
        <v>2.9008539643912555E-2</v>
      </c>
      <c r="AB116" s="5">
        <v>1.0445320689315083</v>
      </c>
      <c r="AC116" s="5">
        <v>0.18035832863836443</v>
      </c>
      <c r="AD116" s="5">
        <v>0.17194950663364772</v>
      </c>
      <c r="AE116" s="5">
        <v>0.54338499999091683</v>
      </c>
      <c r="AF116" s="5">
        <v>0.9268378701822364</v>
      </c>
      <c r="AG116" s="5">
        <v>0.13760409585755984</v>
      </c>
      <c r="AH116" s="5">
        <v>6.2380519426174522E-2</v>
      </c>
      <c r="AI116" s="5">
        <v>0.15483865165497104</v>
      </c>
      <c r="AJ116" s="5">
        <v>0.14405322849215849</v>
      </c>
      <c r="AK116" s="5">
        <v>5.4527361019678998E-2</v>
      </c>
      <c r="AL116" s="5">
        <v>0.21323786280742221</v>
      </c>
      <c r="AM116" s="5">
        <v>2.4693224259625189E-2</v>
      </c>
      <c r="AN116" s="5">
        <v>0.14598717571687797</v>
      </c>
      <c r="AO116" s="5">
        <v>7.2509451028932624E-3</v>
      </c>
      <c r="AP116" s="5">
        <v>0.13160310925613222</v>
      </c>
      <c r="AQ116" s="5">
        <v>4.1944664504399588E-3</v>
      </c>
      <c r="AR116" s="5">
        <v>8.076151193959942E-2</v>
      </c>
      <c r="AS116" s="5"/>
      <c r="AT116" s="5"/>
      <c r="AU116" s="5"/>
      <c r="AV116" s="5"/>
      <c r="AW116" s="5"/>
      <c r="AX116" s="5"/>
      <c r="AY116" s="5"/>
      <c r="AZ116" s="5"/>
      <c r="BA116" s="5"/>
      <c r="BB116" s="5"/>
    </row>
    <row r="117" spans="1:54" x14ac:dyDescent="0.3">
      <c r="A117" s="5">
        <v>15880</v>
      </c>
      <c r="B117" s="5"/>
      <c r="C117" s="5">
        <v>1.7834178889870276</v>
      </c>
      <c r="D117" s="5">
        <v>-1.0886201497339329E-2</v>
      </c>
      <c r="E117" s="5">
        <v>-1.2220726815655636E-3</v>
      </c>
      <c r="F117" s="5">
        <v>-1.564934210165635E-2</v>
      </c>
      <c r="G117" s="5">
        <v>-3.1975592322932428E-3</v>
      </c>
      <c r="H117" s="5">
        <v>-3.1080969787829586E-2</v>
      </c>
      <c r="I117" s="5">
        <v>-7.6545413397432855E-3</v>
      </c>
      <c r="J117" s="5">
        <v>-9.0879840620275251E-2</v>
      </c>
      <c r="K117" s="5">
        <v>-2.6820357027929953E-2</v>
      </c>
      <c r="L117" s="5">
        <v>-0.11269538781399605</v>
      </c>
      <c r="M117" s="5">
        <v>-2.5791254070517976E-2</v>
      </c>
      <c r="N117" s="5">
        <v>-0.3490779385446775</v>
      </c>
      <c r="O117" s="5">
        <v>-4.4710086484948022E-2</v>
      </c>
      <c r="P117" s="5">
        <v>-0.20813639593143565</v>
      </c>
      <c r="Q117" s="5">
        <v>-9.9866640674164342E-2</v>
      </c>
      <c r="R117" s="5">
        <v>-0.52078191170284893</v>
      </c>
      <c r="S117" s="5">
        <v>0.10079724700729384</v>
      </c>
      <c r="T117" s="5">
        <v>-0.24141915018750737</v>
      </c>
      <c r="U117" s="5">
        <v>-5.0703939584566165E-3</v>
      </c>
      <c r="V117" s="5">
        <v>-8.5703300148631145E-2</v>
      </c>
      <c r="W117" s="5">
        <v>-1.5327745422807963E-2</v>
      </c>
      <c r="X117" s="5">
        <v>0.29607622979822334</v>
      </c>
      <c r="Y117" s="5">
        <v>7.9797536012738993E-2</v>
      </c>
      <c r="Z117" s="5">
        <v>0.79966308202545522</v>
      </c>
      <c r="AA117" s="5">
        <v>2.9208906245992546E-2</v>
      </c>
      <c r="AB117" s="5">
        <v>1.0566050154019562</v>
      </c>
      <c r="AC117" s="5">
        <v>0.18328836474580776</v>
      </c>
      <c r="AD117" s="5">
        <v>0.17555524829980457</v>
      </c>
      <c r="AE117" s="5">
        <v>0.55736685993523127</v>
      </c>
      <c r="AF117" s="5">
        <v>0.95513409325706145</v>
      </c>
      <c r="AG117" s="5">
        <v>0.14247068916867703</v>
      </c>
      <c r="AH117" s="5">
        <v>6.4890823751877616E-2</v>
      </c>
      <c r="AI117" s="5">
        <v>0.16183051259845413</v>
      </c>
      <c r="AJ117" s="5">
        <v>0.15127159559532019</v>
      </c>
      <c r="AK117" s="5">
        <v>5.7531925800708858E-2</v>
      </c>
      <c r="AL117" s="5">
        <v>0.22606093259326698</v>
      </c>
      <c r="AM117" s="5">
        <v>2.6303438265350365E-2</v>
      </c>
      <c r="AN117" s="5">
        <v>0.1562535034667257</v>
      </c>
      <c r="AO117" s="5">
        <v>7.798244812511265E-3</v>
      </c>
      <c r="AP117" s="5">
        <v>0.14222059416438809</v>
      </c>
      <c r="AQ117" s="5">
        <v>4.5548502161093197E-3</v>
      </c>
      <c r="AR117" s="5">
        <v>8.8127174039724962E-2</v>
      </c>
      <c r="AS117" s="5"/>
      <c r="AT117" s="5"/>
      <c r="AU117" s="5"/>
      <c r="AV117" s="5"/>
      <c r="AW117" s="5"/>
      <c r="AX117" s="5"/>
      <c r="AY117" s="5"/>
      <c r="AZ117" s="5"/>
      <c r="BA117" s="5"/>
      <c r="BB117" s="5"/>
    </row>
    <row r="118" spans="1:54" x14ac:dyDescent="0.3">
      <c r="A118" s="5">
        <v>15870</v>
      </c>
      <c r="B118" s="5"/>
      <c r="C118" s="5">
        <v>1.8868674508163734</v>
      </c>
      <c r="D118" s="5">
        <v>-9.8871351289035077E-3</v>
      </c>
      <c r="E118" s="5">
        <v>-1.1147004612728426E-3</v>
      </c>
      <c r="F118" s="5">
        <v>-1.4336059304198128E-2</v>
      </c>
      <c r="G118" s="5">
        <v>-2.941916962259612E-3</v>
      </c>
      <c r="H118" s="5">
        <v>-2.8720372102099313E-2</v>
      </c>
      <c r="I118" s="5">
        <v>-7.1040167648758774E-3</v>
      </c>
      <c r="J118" s="5">
        <v>-8.4712463847337299E-2</v>
      </c>
      <c r="K118" s="5">
        <v>-2.5109897805997157E-2</v>
      </c>
      <c r="L118" s="5">
        <v>-0.10597242750649583</v>
      </c>
      <c r="M118" s="5">
        <v>-2.4359664402506406E-2</v>
      </c>
      <c r="N118" s="5">
        <v>-0.33116095770894816</v>
      </c>
      <c r="O118" s="5">
        <v>-4.2603565226800998E-2</v>
      </c>
      <c r="P118" s="5">
        <v>-0.19921316115472379</v>
      </c>
      <c r="Q118" s="5">
        <v>-9.601208320415025E-2</v>
      </c>
      <c r="R118" s="5">
        <v>-0.50292442211641364</v>
      </c>
      <c r="S118" s="5">
        <v>9.777838317568785E-2</v>
      </c>
      <c r="T118" s="5">
        <v>-0.23524437392730393</v>
      </c>
      <c r="U118" s="5">
        <v>-4.9630496438312606E-3</v>
      </c>
      <c r="V118" s="5">
        <v>-8.4269403963551037E-2</v>
      </c>
      <c r="W118" s="5">
        <v>-1.5139872942788119E-2</v>
      </c>
      <c r="X118" s="5">
        <v>0.29378202526980568</v>
      </c>
      <c r="Y118" s="5">
        <v>7.9541738116129718E-2</v>
      </c>
      <c r="Z118" s="5">
        <v>0.80076076826889797</v>
      </c>
      <c r="AA118" s="5">
        <v>2.9383765524897153E-2</v>
      </c>
      <c r="AB118" s="5">
        <v>1.0678433430974912</v>
      </c>
      <c r="AC118" s="5">
        <v>0.18609677322981957</v>
      </c>
      <c r="AD118" s="5">
        <v>0.17907428318005716</v>
      </c>
      <c r="AE118" s="5">
        <v>0.5711924170798407</v>
      </c>
      <c r="AF118" s="5">
        <v>0.98340858325071001</v>
      </c>
      <c r="AG118" s="5">
        <v>0.14737711153150829</v>
      </c>
      <c r="AH118" s="5">
        <v>6.7441811095987722E-2</v>
      </c>
      <c r="AI118" s="5">
        <v>0.16898741572498804</v>
      </c>
      <c r="AJ118" s="5">
        <v>0.15871062386132812</v>
      </c>
      <c r="AK118" s="5">
        <v>6.0648331954095268E-2</v>
      </c>
      <c r="AL118" s="5">
        <v>0.2394437621064141</v>
      </c>
      <c r="AM118" s="5">
        <v>2.7994026326641656E-2</v>
      </c>
      <c r="AN118" s="5">
        <v>0.16709530836042946</v>
      </c>
      <c r="AO118" s="5">
        <v>8.3795339149306102E-3</v>
      </c>
      <c r="AP118" s="5">
        <v>0.15356098761487491</v>
      </c>
      <c r="AQ118" s="5">
        <v>4.9419104067930184E-3</v>
      </c>
      <c r="AR118" s="5">
        <v>9.6081542715875032E-2</v>
      </c>
      <c r="AS118" s="5"/>
      <c r="AT118" s="5"/>
      <c r="AU118" s="5"/>
      <c r="AV118" s="5"/>
      <c r="AW118" s="5"/>
      <c r="AX118" s="5"/>
      <c r="AY118" s="5"/>
      <c r="AZ118" s="5"/>
      <c r="BA118" s="5"/>
      <c r="BB118" s="5"/>
    </row>
    <row r="119" spans="1:54" x14ac:dyDescent="0.3">
      <c r="A119" s="5">
        <v>15860</v>
      </c>
      <c r="B119" s="5"/>
      <c r="C119" s="5">
        <v>1.989645905798374</v>
      </c>
      <c r="D119" s="5">
        <v>-8.9709525555500286E-3</v>
      </c>
      <c r="E119" s="5">
        <v>-1.0157679169767073E-3</v>
      </c>
      <c r="F119" s="5">
        <v>-1.3120181388718965E-2</v>
      </c>
      <c r="G119" s="5">
        <v>-2.7040813462247161E-3</v>
      </c>
      <c r="H119" s="5">
        <v>-2.6513330204232976E-2</v>
      </c>
      <c r="I119" s="5">
        <v>-6.5867122413159947E-3</v>
      </c>
      <c r="J119" s="5">
        <v>-7.888749621578825E-2</v>
      </c>
      <c r="K119" s="5">
        <v>-2.3485923182118264E-2</v>
      </c>
      <c r="L119" s="5">
        <v>-9.9555011140430014E-2</v>
      </c>
      <c r="M119" s="5">
        <v>-2.2985547311071851E-2</v>
      </c>
      <c r="N119" s="5">
        <v>-0.31386419376210439</v>
      </c>
      <c r="O119" s="5">
        <v>-4.0557717590548277E-2</v>
      </c>
      <c r="P119" s="5">
        <v>-0.19049183654439208</v>
      </c>
      <c r="Q119" s="5">
        <v>-9.2219106333414874E-2</v>
      </c>
      <c r="R119" s="5">
        <v>-0.48522184880719771</v>
      </c>
      <c r="S119" s="5">
        <v>9.4760872035961549E-2</v>
      </c>
      <c r="T119" s="5">
        <v>-0.22901293985100235</v>
      </c>
      <c r="U119" s="5">
        <v>-4.8534439286297172E-3</v>
      </c>
      <c r="V119" s="5">
        <v>-8.2782401314995535E-2</v>
      </c>
      <c r="W119" s="5">
        <v>-1.4940431691818693E-2</v>
      </c>
      <c r="X119" s="5">
        <v>0.29123603484012561</v>
      </c>
      <c r="Y119" s="5">
        <v>7.9213669708034493E-2</v>
      </c>
      <c r="Z119" s="5">
        <v>0.80112308072517435</v>
      </c>
      <c r="AA119" s="5">
        <v>2.9532592892180659E-2</v>
      </c>
      <c r="AB119" s="5">
        <v>1.0782157155147603</v>
      </c>
      <c r="AC119" s="5">
        <v>0.1887762226320808</v>
      </c>
      <c r="AD119" s="5">
        <v>0.18249812139727653</v>
      </c>
      <c r="AE119" s="5">
        <v>0.58483151987550996</v>
      </c>
      <c r="AF119" s="5">
        <v>1.0116073299645481</v>
      </c>
      <c r="AG119" s="5">
        <v>0.15231552238282844</v>
      </c>
      <c r="AH119" s="5">
        <v>7.0030311270826234E-2</v>
      </c>
      <c r="AI119" s="5">
        <v>0.17630332594021444</v>
      </c>
      <c r="AJ119" s="5">
        <v>0.16636734692890756</v>
      </c>
      <c r="AK119" s="5">
        <v>6.3876864547865564E-2</v>
      </c>
      <c r="AL119" s="5">
        <v>0.25339475665443711</v>
      </c>
      <c r="AM119" s="5">
        <v>2.9767036777507062E-2</v>
      </c>
      <c r="AN119" s="5">
        <v>0.1785325682162035</v>
      </c>
      <c r="AO119" s="5">
        <v>8.9962782913678256E-3</v>
      </c>
      <c r="AP119" s="5">
        <v>0.16566113999304499</v>
      </c>
      <c r="AQ119" s="5">
        <v>5.3572054465089352E-3</v>
      </c>
      <c r="AR119" s="5">
        <v>0.10466321888791615</v>
      </c>
      <c r="AS119" s="5"/>
      <c r="AT119" s="5"/>
      <c r="AU119" s="5"/>
      <c r="AV119" s="5"/>
      <c r="AW119" s="5"/>
      <c r="AX119" s="5"/>
      <c r="AY119" s="5"/>
      <c r="AZ119" s="5"/>
      <c r="BA119" s="5"/>
      <c r="BB119" s="5"/>
    </row>
    <row r="120" spans="1:54" x14ac:dyDescent="0.3">
      <c r="A120" s="5">
        <v>15850</v>
      </c>
      <c r="B120" s="5"/>
      <c r="C120" s="5">
        <v>2.0917319918570016</v>
      </c>
      <c r="D120" s="5">
        <v>-8.1316719386540989E-3</v>
      </c>
      <c r="E120" s="5">
        <v>-9.2470920300949497E-4</v>
      </c>
      <c r="F120" s="5">
        <v>-1.1995695945167721E-2</v>
      </c>
      <c r="G120" s="5">
        <v>-2.4830521392437089E-3</v>
      </c>
      <c r="H120" s="5">
        <v>-2.4452115167834392E-2</v>
      </c>
      <c r="I120" s="5">
        <v>-6.1011616156855753E-3</v>
      </c>
      <c r="J120" s="5">
        <v>-7.3392106551302488E-2</v>
      </c>
      <c r="K120" s="5">
        <v>-2.1945821796396533E-2</v>
      </c>
      <c r="L120" s="5">
        <v>-9.3436398947946836E-2</v>
      </c>
      <c r="M120" s="5">
        <v>-2.166817472538729E-2</v>
      </c>
      <c r="N120" s="5">
        <v>-0.29718682933598461</v>
      </c>
      <c r="O120" s="5">
        <v>-3.8573355997176755E-2</v>
      </c>
      <c r="P120" s="5">
        <v>-0.18197942326679944</v>
      </c>
      <c r="Q120" s="5">
        <v>-8.849214469914779E-2</v>
      </c>
      <c r="R120" s="5">
        <v>-0.46770066911283797</v>
      </c>
      <c r="S120" s="5">
        <v>9.1750089152740161E-2</v>
      </c>
      <c r="T120" s="5">
        <v>-0.22273746882396167</v>
      </c>
      <c r="U120" s="5">
        <v>-4.7418207477436421E-3</v>
      </c>
      <c r="V120" s="5">
        <v>-8.1245829493859403E-2</v>
      </c>
      <c r="W120" s="5">
        <v>-1.4729915836615478E-2</v>
      </c>
      <c r="X120" s="5">
        <v>0.28844462474554677</v>
      </c>
      <c r="Y120" s="5">
        <v>7.8814095028225048E-2</v>
      </c>
      <c r="Z120" s="5">
        <v>0.80074762703447733</v>
      </c>
      <c r="AA120" s="5">
        <v>2.9654931633122845E-2</v>
      </c>
      <c r="AB120" s="5">
        <v>1.0876928009172235</v>
      </c>
      <c r="AC120" s="5">
        <v>0.19131961225719379</v>
      </c>
      <c r="AD120" s="5">
        <v>0.18581834967040395</v>
      </c>
      <c r="AE120" s="5">
        <v>0.59825372105427488</v>
      </c>
      <c r="AF120" s="5">
        <v>1.0396748062953205</v>
      </c>
      <c r="AG120" s="5">
        <v>0.15727770089304466</v>
      </c>
      <c r="AH120" s="5">
        <v>7.2652914559818038E-2</v>
      </c>
      <c r="AI120" s="5">
        <v>0.18377147066533434</v>
      </c>
      <c r="AJ120" s="5">
        <v>0.17423801894610408</v>
      </c>
      <c r="AK120" s="5">
        <v>6.7217500986958917E-2</v>
      </c>
      <c r="AL120" s="5">
        <v>0.26792119292006417</v>
      </c>
      <c r="AM120" s="5">
        <v>3.1624414848458751E-2</v>
      </c>
      <c r="AN120" s="5">
        <v>0.19058495745752732</v>
      </c>
      <c r="AO120" s="5">
        <v>9.6499527922620908E-3</v>
      </c>
      <c r="AP120" s="5">
        <v>0.17855869614106096</v>
      </c>
      <c r="AQ120" s="5">
        <v>5.8023466838793333E-3</v>
      </c>
      <c r="AR120" s="5">
        <v>0.11391252437571711</v>
      </c>
      <c r="AS120" s="5"/>
      <c r="AT120" s="5"/>
      <c r="AU120" s="5"/>
      <c r="AV120" s="5"/>
      <c r="AW120" s="5"/>
      <c r="AX120" s="5"/>
      <c r="AY120" s="5"/>
      <c r="AZ120" s="5"/>
      <c r="BA120" s="5"/>
      <c r="BB120" s="5"/>
    </row>
    <row r="121" spans="1:54" x14ac:dyDescent="0.3">
      <c r="A121" s="5">
        <v>15840</v>
      </c>
      <c r="B121" s="5"/>
      <c r="C121" s="5">
        <v>2.1931074897087948</v>
      </c>
      <c r="D121" s="5">
        <v>-7.3636569315122732E-3</v>
      </c>
      <c r="E121" s="5">
        <v>-8.4098733612891026E-4</v>
      </c>
      <c r="F121" s="5">
        <v>-1.0956852876387219E-2</v>
      </c>
      <c r="G121" s="5">
        <v>-2.277864486240551E-3</v>
      </c>
      <c r="H121" s="5">
        <v>-2.2529198048185414E-2</v>
      </c>
      <c r="I121" s="5">
        <v>-5.6459198716280806E-3</v>
      </c>
      <c r="J121" s="5">
        <v>-6.8213459204511287E-2</v>
      </c>
      <c r="K121" s="5">
        <v>-2.0486926115696427E-2</v>
      </c>
      <c r="L121" s="5">
        <v>-8.7609460219644927E-2</v>
      </c>
      <c r="M121" s="5">
        <v>-2.0406708561490107E-2</v>
      </c>
      <c r="N121" s="5">
        <v>-0.28112645044152268</v>
      </c>
      <c r="O121" s="5">
        <v>-3.6651092532423414E-2</v>
      </c>
      <c r="P121" s="5">
        <v>-0.17368207542344782</v>
      </c>
      <c r="Q121" s="5">
        <v>-8.4835291355077586E-2</v>
      </c>
      <c r="R121" s="5">
        <v>-0.45038600218679087</v>
      </c>
      <c r="S121" s="5">
        <v>8.8751238430894108E-2</v>
      </c>
      <c r="T121" s="5">
        <v>-0.21643039562158503</v>
      </c>
      <c r="U121" s="5">
        <v>-4.6284246909705628E-3</v>
      </c>
      <c r="V121" s="5">
        <v>-7.9663306678308052E-2</v>
      </c>
      <c r="W121" s="5">
        <v>-1.450884448158184E-2</v>
      </c>
      <c r="X121" s="5">
        <v>0.28541479485204624</v>
      </c>
      <c r="Y121" s="5">
        <v>7.8343974052727181E-2</v>
      </c>
      <c r="Z121" s="5">
        <v>0.79963404929785642</v>
      </c>
      <c r="AA121" s="5">
        <v>2.9750395200554686E-2</v>
      </c>
      <c r="AB121" s="5">
        <v>1.0962474085467937</v>
      </c>
      <c r="AC121" s="5">
        <v>0.19372010288998748</v>
      </c>
      <c r="AD121" s="5">
        <v>0.18902666460675979</v>
      </c>
      <c r="AE121" s="5">
        <v>0.61142838398677957</v>
      </c>
      <c r="AF121" s="5">
        <v>1.0675541285947354</v>
      </c>
      <c r="AG121" s="5">
        <v>0.16225506291579078</v>
      </c>
      <c r="AH121" s="5">
        <v>7.530597456673882E-2</v>
      </c>
      <c r="AI121" s="5">
        <v>0.19138433089168774</v>
      </c>
      <c r="AJ121" s="5">
        <v>0.18231808825437296</v>
      </c>
      <c r="AK121" s="5">
        <v>7.0669893497916539E-2</v>
      </c>
      <c r="AL121" s="5">
        <v>0.28302912053633983</v>
      </c>
      <c r="AM121" s="5">
        <v>3.3567988165513672E-2</v>
      </c>
      <c r="AN121" s="5">
        <v>0.20327174838084666</v>
      </c>
      <c r="AO121" s="5">
        <v>1.0342036157562429E-2</v>
      </c>
      <c r="AP121" s="5">
        <v>0.19229201315567734</v>
      </c>
      <c r="AQ121" s="5">
        <v>6.2789966935618054E-3</v>
      </c>
      <c r="AR121" s="5">
        <v>0.12387150280557917</v>
      </c>
      <c r="AS121" s="5"/>
      <c r="AT121" s="5"/>
      <c r="AU121" s="5"/>
      <c r="AV121" s="5"/>
      <c r="AW121" s="5"/>
      <c r="AX121" s="5"/>
      <c r="AY121" s="5"/>
      <c r="AZ121" s="5"/>
      <c r="BA121" s="5"/>
      <c r="BB121" s="5"/>
    </row>
    <row r="122" spans="1:54" x14ac:dyDescent="0.3">
      <c r="A122" s="5">
        <v>15830</v>
      </c>
      <c r="B122" s="5"/>
      <c r="C122" s="5">
        <v>2.2937572089636311</v>
      </c>
      <c r="D122" s="5">
        <v>-6.661604716249608E-3</v>
      </c>
      <c r="E122" s="5">
        <v>-7.640935408438122E-4</v>
      </c>
      <c r="F122" s="5">
        <v>-9.9981625247650661E-3</v>
      </c>
      <c r="G122" s="5">
        <v>-2.0875894698711038E-3</v>
      </c>
      <c r="H122" s="5">
        <v>-2.0737261014041539E-2</v>
      </c>
      <c r="I122" s="5">
        <v>-5.2195666501572832E-3</v>
      </c>
      <c r="J122" s="5">
        <v>-6.333875895967167E-2</v>
      </c>
      <c r="K122" s="5">
        <v>-1.9106525223418474E-2</v>
      </c>
      <c r="L122" s="5">
        <v>-8.206672090488995E-2</v>
      </c>
      <c r="M122" s="5">
        <v>-1.9200209578832748E-2</v>
      </c>
      <c r="N122" s="5">
        <v>-0.26567913407939442</v>
      </c>
      <c r="O122" s="5">
        <v>-3.4791345857866661E-2</v>
      </c>
      <c r="P122" s="5">
        <v>-0.16560511296023014</v>
      </c>
      <c r="Q122" s="5">
        <v>-8.1252295731277457E-2</v>
      </c>
      <c r="R122" s="5">
        <v>-0.43330156313021329</v>
      </c>
      <c r="S122" s="5">
        <v>8.576933823501097E-2</v>
      </c>
      <c r="T122" s="5">
        <v>-0.21010392847914838</v>
      </c>
      <c r="U122" s="5">
        <v>-4.5135001045734195E-3</v>
      </c>
      <c r="V122" s="5">
        <v>-7.8038517579762531E-2</v>
      </c>
      <c r="W122" s="5">
        <v>-1.4277759516233479E-2</v>
      </c>
      <c r="X122" s="5">
        <v>0.28215414931734417</v>
      </c>
      <c r="Y122" s="5">
        <v>7.780445871412453E-2</v>
      </c>
      <c r="Z122" s="5">
        <v>0.79778403214941673</v>
      </c>
      <c r="AA122" s="5">
        <v>2.9818669205010438E-2</v>
      </c>
      <c r="AB122" s="5">
        <v>1.1038546167868342</v>
      </c>
      <c r="AC122" s="5">
        <v>0.19597114686717645</v>
      </c>
      <c r="AD122" s="5">
        <v>0.19211490626073627</v>
      </c>
      <c r="AE122" s="5">
        <v>0.6243247929362632</v>
      </c>
      <c r="AF122" s="5">
        <v>1.095187228743107</v>
      </c>
      <c r="AG122" s="5">
        <v>0.16723868030407796</v>
      </c>
      <c r="AH122" s="5">
        <v>7.7985612314307146E-2</v>
      </c>
      <c r="AI122" s="5">
        <v>0.1991336353776911</v>
      </c>
      <c r="AJ122" s="5">
        <v>0.19060217355392481</v>
      </c>
      <c r="AK122" s="5">
        <v>7.4233352169759376E-2</v>
      </c>
      <c r="AL122" s="5">
        <v>0.29872326342024869</v>
      </c>
      <c r="AM122" s="5">
        <v>3.5599451836279015E-2</v>
      </c>
      <c r="AN122" s="5">
        <v>0.21661170717569617</v>
      </c>
      <c r="AO122" s="5">
        <v>1.1074005520729308E-2</v>
      </c>
      <c r="AP122" s="5">
        <v>0.20690006782514486</v>
      </c>
      <c r="AQ122" s="5">
        <v>6.7888671740193489E-3</v>
      </c>
      <c r="AR122" s="5">
        <v>0.13458391206180184</v>
      </c>
      <c r="AS122" s="5"/>
      <c r="AT122" s="5"/>
      <c r="AU122" s="5"/>
      <c r="AV122" s="5"/>
      <c r="AW122" s="5"/>
      <c r="AX122" s="5"/>
      <c r="AY122" s="5"/>
      <c r="AZ122" s="5"/>
      <c r="BA122" s="5"/>
      <c r="BB122" s="5"/>
    </row>
    <row r="123" spans="1:54" x14ac:dyDescent="0.3">
      <c r="A123" s="5">
        <v>15820</v>
      </c>
      <c r="B123" s="5"/>
      <c r="C123" s="5">
        <v>2.3936689586630133</v>
      </c>
      <c r="D123" s="5">
        <v>-6.0205336948601562E-3</v>
      </c>
      <c r="E123" s="5">
        <v>-6.9354653045773846E-4</v>
      </c>
      <c r="F123" s="5">
        <v>-9.1143928362067694E-3</v>
      </c>
      <c r="G123" s="5">
        <v>-1.9113344612064543E-3</v>
      </c>
      <c r="H123" s="5">
        <v>-1.9069206746654795E-2</v>
      </c>
      <c r="I123" s="5">
        <v>-4.8207094176046898E-3</v>
      </c>
      <c r="J123" s="5">
        <v>-5.8755292817514168E-2</v>
      </c>
      <c r="K123" s="5">
        <v>-1.780187701092046E-2</v>
      </c>
      <c r="L123" s="5">
        <v>-7.6800409981192891E-2</v>
      </c>
      <c r="M123" s="5">
        <v>-1.8047646209586442E-2</v>
      </c>
      <c r="N123" s="5">
        <v>-0.25083953820824495</v>
      </c>
      <c r="O123" s="5">
        <v>-3.2994348668629901E-2</v>
      </c>
      <c r="P123" s="5">
        <v>-0.15775303776080679</v>
      </c>
      <c r="Q123" s="5">
        <v>-7.7746563201419025E-2</v>
      </c>
      <c r="R123" s="5">
        <v>-0.41646962488018602</v>
      </c>
      <c r="S123" s="5">
        <v>8.2809208726662406E-2</v>
      </c>
      <c r="T123" s="5">
        <v>-0.20377001060434258</v>
      </c>
      <c r="U123" s="5">
        <v>-4.3972902108553877E-3</v>
      </c>
      <c r="V123" s="5">
        <v>-7.6375198992540902E-2</v>
      </c>
      <c r="W123" s="5">
        <v>-1.4037223379866881E-2</v>
      </c>
      <c r="X123" s="5">
        <v>0.27867086464076729</v>
      </c>
      <c r="Y123" s="5">
        <v>7.7196888241787637E-2</v>
      </c>
      <c r="Z123" s="5">
        <v>0.79520130142652357</v>
      </c>
      <c r="AA123" s="5">
        <v>2.9859513087140167E-2</v>
      </c>
      <c r="AB123" s="5">
        <v>1.1104918924436438</v>
      </c>
      <c r="AC123" s="5">
        <v>0.19806651732228453</v>
      </c>
      <c r="AD123" s="5">
        <v>0.19507509177635177</v>
      </c>
      <c r="AE123" s="5">
        <v>0.63691226669797352</v>
      </c>
      <c r="AF123" s="5">
        <v>1.1225150373539705</v>
      </c>
      <c r="AG123" s="5">
        <v>0.17221930257390522</v>
      </c>
      <c r="AH123" s="5">
        <v>8.0687721622815095E-2</v>
      </c>
      <c r="AI123" s="5">
        <v>0.20701035817308083</v>
      </c>
      <c r="AJ123" s="5">
        <v>0.19908404281997144</v>
      </c>
      <c r="AK123" s="5">
        <v>7.7906828681645585E-2</v>
      </c>
      <c r="AL123" s="5">
        <v>0.31500692142300479</v>
      </c>
      <c r="AM123" s="5">
        <v>3.7720353181886754E-2</v>
      </c>
      <c r="AN123" s="5">
        <v>0.23062298492056735</v>
      </c>
      <c r="AO123" s="5">
        <v>1.1847330496004739E-2</v>
      </c>
      <c r="AP123" s="5">
        <v>0.22242235338202168</v>
      </c>
      <c r="AQ123" s="5">
        <v>7.3337164180769339E-3</v>
      </c>
      <c r="AR123" s="5">
        <v>0.14609520752903826</v>
      </c>
      <c r="AS123" s="5"/>
      <c r="AT123" s="5"/>
      <c r="AU123" s="5"/>
      <c r="AV123" s="5"/>
      <c r="AW123" s="5"/>
      <c r="AX123" s="5"/>
      <c r="AY123" s="5"/>
      <c r="AZ123" s="5"/>
      <c r="BA123" s="5"/>
      <c r="BB123" s="5"/>
    </row>
    <row r="124" spans="1:54" x14ac:dyDescent="0.3">
      <c r="A124" s="5">
        <v>15810</v>
      </c>
      <c r="B124" s="5"/>
      <c r="C124" s="5">
        <v>2.4928335017175214</v>
      </c>
      <c r="D124" s="5">
        <v>-5.4357709281344967E-3</v>
      </c>
      <c r="E124" s="5">
        <v>-6.2889173300198953E-4</v>
      </c>
      <c r="F124" s="5">
        <v>-8.3005656543681632E-3</v>
      </c>
      <c r="G124" s="5">
        <v>-1.7482432866850639E-3</v>
      </c>
      <c r="H124" s="5">
        <v>-1.7518166184454162E-2</v>
      </c>
      <c r="I124" s="5">
        <v>-4.4479862891180283E-3</v>
      </c>
      <c r="J124" s="5">
        <v>-5.4450468638083602E-2</v>
      </c>
      <c r="K124" s="5">
        <v>-1.6570219743280983E-2</v>
      </c>
      <c r="L124" s="5">
        <v>-7.1802504418929505E-2</v>
      </c>
      <c r="M124" s="5">
        <v>-1.6947903315533006E-2</v>
      </c>
      <c r="N124" s="5">
        <v>-0.23660099347907221</v>
      </c>
      <c r="O124" s="5">
        <v>-3.1260155633754394E-2</v>
      </c>
      <c r="P124" s="5">
        <v>-0.15012955271034484</v>
      </c>
      <c r="Q124" s="5">
        <v>-7.4321156202143662E-2</v>
      </c>
      <c r="R124" s="5">
        <v>-0.3999109878147285</v>
      </c>
      <c r="S124" s="5">
        <v>7.9875460454757408E-2</v>
      </c>
      <c r="T124" s="5">
        <v>-0.19744028381644957</v>
      </c>
      <c r="U124" s="5">
        <v>-4.2800362502090064E-3</v>
      </c>
      <c r="V124" s="5">
        <v>-7.4677125327410568E-2</v>
      </c>
      <c r="W124" s="5">
        <v>-1.3787816756504149E-2</v>
      </c>
      <c r="X124" s="5">
        <v>0.27497365528939965</v>
      </c>
      <c r="Y124" s="5">
        <v>7.6522783648041118E-2</v>
      </c>
      <c r="Z124" s="5">
        <v>0.79189161340503378</v>
      </c>
      <c r="AA124" s="5">
        <v>2.9872761460235008E-2</v>
      </c>
      <c r="AB124" s="5">
        <v>1.1161392003589758</v>
      </c>
      <c r="AC124" s="5">
        <v>0.20000033642463003</v>
      </c>
      <c r="AD124" s="5">
        <v>0.19789944892605554</v>
      </c>
      <c r="AE124" s="5">
        <v>0.64916027507561869</v>
      </c>
      <c r="AF124" s="5">
        <v>1.1494776774329458</v>
      </c>
      <c r="AG124" s="5">
        <v>0.17718738087992578</v>
      </c>
      <c r="AH124" s="5">
        <v>8.3407975792321065E-2</v>
      </c>
      <c r="AI124" s="5">
        <v>0.21500471964229587</v>
      </c>
      <c r="AJ124" s="5">
        <v>0.20775659523534978</v>
      </c>
      <c r="AK124" s="5">
        <v>8.1688900850937912E-2</v>
      </c>
      <c r="AL124" s="5">
        <v>0.33188187288869292</v>
      </c>
      <c r="AM124" s="5">
        <v>3.9932076180043422E-2</v>
      </c>
      <c r="AN124" s="5">
        <v>0.24532300382862227</v>
      </c>
      <c r="AO124" s="5">
        <v>1.2663466851338992E-2</v>
      </c>
      <c r="AP124" s="5">
        <v>0.23889876529505752</v>
      </c>
      <c r="AQ124" s="5">
        <v>7.9153463335621781E-3</v>
      </c>
      <c r="AR124" s="5">
        <v>0.15845251536340918</v>
      </c>
      <c r="AS124" s="5"/>
      <c r="AT124" s="5"/>
      <c r="AU124" s="5"/>
      <c r="AV124" s="5"/>
      <c r="AW124" s="5"/>
      <c r="AX124" s="5"/>
      <c r="AY124" s="5"/>
      <c r="AZ124" s="5"/>
      <c r="BA124" s="5"/>
      <c r="BB124" s="5"/>
    </row>
    <row r="125" spans="1:54" x14ac:dyDescent="0.3">
      <c r="A125" s="5">
        <v>15800</v>
      </c>
      <c r="B125" s="5"/>
      <c r="C125" s="5">
        <v>2.5912444927665472</v>
      </c>
      <c r="D125" s="5">
        <v>-4.902939409401506E-3</v>
      </c>
      <c r="E125" s="5">
        <v>-5.6970047078109447E-4</v>
      </c>
      <c r="F125" s="5">
        <v>-7.5519522357826744E-3</v>
      </c>
      <c r="G125" s="5">
        <v>-1.5974962248569106E-3</v>
      </c>
      <c r="H125" s="5">
        <v>-1.6077504696102474E-2</v>
      </c>
      <c r="I125" s="5">
        <v>-4.1000685172078053E-3</v>
      </c>
      <c r="J125" s="5">
        <v>-5.0411850649466093E-2</v>
      </c>
      <c r="K125" s="5">
        <v>-1.5408782977595186E-2</v>
      </c>
      <c r="L125" s="5">
        <v>-6.7064772586156743E-2</v>
      </c>
      <c r="M125" s="5">
        <v>-1.5899790830178402E-2</v>
      </c>
      <c r="N125" s="5">
        <v>-0.22295559616193236</v>
      </c>
      <c r="O125" s="5">
        <v>-2.9588651755111051E-2</v>
      </c>
      <c r="P125" s="5">
        <v>-0.14273758350582449</v>
      </c>
      <c r="Q125" s="5">
        <v>-7.0978796841490763E-2</v>
      </c>
      <c r="R125" s="5">
        <v>-0.38364495698775347</v>
      </c>
      <c r="S125" s="5">
        <v>7.6972484225414334E-2</v>
      </c>
      <c r="T125" s="5">
        <v>-0.19112605445888203</v>
      </c>
      <c r="U125" s="5">
        <v>-4.1619766498767231E-3</v>
      </c>
      <c r="V125" s="5">
        <v>-7.294809420833244E-2</v>
      </c>
      <c r="W125" s="5">
        <v>-1.3530136213475425E-2</v>
      </c>
      <c r="X125" s="5">
        <v>0.27107173710381849</v>
      </c>
      <c r="Y125" s="5">
        <v>7.5783841391795559E-2</v>
      </c>
      <c r="Z125" s="5">
        <v>0.78786273462750656</v>
      </c>
      <c r="AA125" s="5">
        <v>2.9858325112747792E-2</v>
      </c>
      <c r="AB125" s="5">
        <v>1.1207791026181313</v>
      </c>
      <c r="AC125" s="5">
        <v>0.20176710243634038</v>
      </c>
      <c r="AD125" s="5">
        <v>0.20058044935450053</v>
      </c>
      <c r="AE125" s="5">
        <v>0.66103855761218122</v>
      </c>
      <c r="AF125" s="5">
        <v>1.1760146677223944</v>
      </c>
      <c r="AG125" s="5">
        <v>0.18213309425096785</v>
      </c>
      <c r="AH125" s="5">
        <v>8.6141835604177736E-2</v>
      </c>
      <c r="AI125" s="5">
        <v>0.22310619114340816</v>
      </c>
      <c r="AJ125" s="5">
        <v>0.2166118463988084</v>
      </c>
      <c r="AK125" s="5">
        <v>8.5577758137467944E-2</v>
      </c>
      <c r="AL125" s="5">
        <v>0.34934827874401914</v>
      </c>
      <c r="AM125" s="5">
        <v>4.2235825690846905E-2</v>
      </c>
      <c r="AN125" s="5">
        <v>0.26072833907007315</v>
      </c>
      <c r="AO125" s="5">
        <v>1.3523849772390201E-2</v>
      </c>
      <c r="AP125" s="5">
        <v>0.25636947587600467</v>
      </c>
      <c r="AQ125" s="5">
        <v>8.5355989924244188E-3</v>
      </c>
      <c r="AR125" s="5">
        <v>0.1717045950278826</v>
      </c>
      <c r="AS125" s="5"/>
      <c r="AT125" s="5"/>
      <c r="AU125" s="5"/>
      <c r="AV125" s="5"/>
      <c r="AW125" s="5"/>
      <c r="AX125" s="5"/>
      <c r="AY125" s="5"/>
      <c r="AZ125" s="5"/>
      <c r="BA125" s="5"/>
      <c r="BB125" s="5"/>
    </row>
    <row r="126" spans="1:54" x14ac:dyDescent="0.3">
      <c r="A126" s="5">
        <v>15790</v>
      </c>
      <c r="B126" s="5"/>
      <c r="C126" s="5">
        <v>2.6888983990519542</v>
      </c>
      <c r="D126" s="5">
        <v>-4.4179452531983802E-3</v>
      </c>
      <c r="E126" s="5">
        <v>-5.1556910178270597E-4</v>
      </c>
      <c r="F126" s="5">
        <v>-6.8640680737872359E-3</v>
      </c>
      <c r="G126" s="5">
        <v>-1.4583098464145889E-3</v>
      </c>
      <c r="H126" s="5">
        <v>-1.4740826768055807E-2</v>
      </c>
      <c r="I126" s="5">
        <v>-3.7756626562097579E-3</v>
      </c>
      <c r="J126" s="5">
        <v>-4.662719184699074E-2</v>
      </c>
      <c r="K126" s="5">
        <v>-1.4314797817293145E-2</v>
      </c>
      <c r="L126" s="5">
        <v>-6.2578815956761027E-2</v>
      </c>
      <c r="M126" s="5">
        <v>-1.4902052246699885E-2</v>
      </c>
      <c r="N126" s="5">
        <v>-0.20989430171192147</v>
      </c>
      <c r="O126" s="5">
        <v>-2.7979561081003849E-2</v>
      </c>
      <c r="P126" s="5">
        <v>-0.13557930298107665</v>
      </c>
      <c r="Q126" s="5">
        <v>-6.7721870926268538E-2</v>
      </c>
      <c r="R126" s="5">
        <v>-0.36768932686205724</v>
      </c>
      <c r="S126" s="5">
        <v>7.4104442268984536E-2</v>
      </c>
      <c r="T126" s="5">
        <v>-0.1848382617140904</v>
      </c>
      <c r="U126" s="5">
        <v>-4.0433462234099812E-3</v>
      </c>
      <c r="V126" s="5">
        <v>-7.1191912210136848E-2</v>
      </c>
      <c r="W126" s="5">
        <v>-1.3264791797231921E-2</v>
      </c>
      <c r="X126" s="5">
        <v>0.26697478869990593</v>
      </c>
      <c r="Y126" s="5">
        <v>7.4981926256455667E-2</v>
      </c>
      <c r="Z126" s="5">
        <v>0.78312441241339814</v>
      </c>
      <c r="AA126" s="5">
        <v>2.9816191662816426E-2</v>
      </c>
      <c r="AB126" s="5">
        <v>1.1243968466764187</v>
      </c>
      <c r="AC126" s="5">
        <v>0.20336171541601109</v>
      </c>
      <c r="AD126" s="5">
        <v>0.2031108413335545</v>
      </c>
      <c r="AE126" s="5">
        <v>0.67251724396144508</v>
      </c>
      <c r="AF126" s="5">
        <v>1.2020651348744056</v>
      </c>
      <c r="AG126" s="5">
        <v>0.18704637801628815</v>
      </c>
      <c r="AH126" s="5">
        <v>8.8884558649560963E-2</v>
      </c>
      <c r="AI126" s="5">
        <v>0.23130350350199028</v>
      </c>
      <c r="AJ126" s="5">
        <v>0.22564091705962525</v>
      </c>
      <c r="AK126" s="5">
        <v>8.9571188241090866E-2</v>
      </c>
      <c r="AL126" s="5">
        <v>0.36740458877012472</v>
      </c>
      <c r="AM126" s="5">
        <v>4.4632611543308734E-2</v>
      </c>
      <c r="AN126" s="5">
        <v>0.2768545965518458</v>
      </c>
      <c r="AO126" s="5">
        <v>1.442988672624429E-2</v>
      </c>
      <c r="AP126" s="5">
        <v>0.2748747975357318</v>
      </c>
      <c r="AQ126" s="5">
        <v>9.1963526880983974E-3</v>
      </c>
      <c r="AR126" s="5">
        <v>0.18590179033099391</v>
      </c>
      <c r="AS126" s="5"/>
      <c r="AT126" s="5"/>
      <c r="AU126" s="5"/>
      <c r="AV126" s="5"/>
      <c r="AW126" s="5"/>
      <c r="AX126" s="5"/>
      <c r="AY126" s="5"/>
      <c r="AZ126" s="5"/>
      <c r="BA126" s="5"/>
      <c r="BB126" s="5"/>
    </row>
    <row r="127" spans="1:54" x14ac:dyDescent="0.3">
      <c r="A127" s="5">
        <v>15780</v>
      </c>
      <c r="B127" s="5"/>
      <c r="C127" s="5">
        <v>2.7857944039731963</v>
      </c>
      <c r="D127" s="5">
        <v>-3.9769648722245438E-3</v>
      </c>
      <c r="E127" s="5">
        <v>-4.6611813071701985E-4</v>
      </c>
      <c r="F127" s="5">
        <v>-6.2326671160273456E-3</v>
      </c>
      <c r="G127" s="5">
        <v>-1.3299367108903937E-3</v>
      </c>
      <c r="H127" s="5">
        <v>-1.3501979295310523E-2</v>
      </c>
      <c r="I127" s="5">
        <v>-3.4735124147352004E-3</v>
      </c>
      <c r="J127" s="5">
        <v>-4.3084463324860281E-2</v>
      </c>
      <c r="K127" s="5">
        <v>-1.328550649107558E-2</v>
      </c>
      <c r="L127" s="5">
        <v>-5.8336109003591763E-2</v>
      </c>
      <c r="M127" s="5">
        <v>-1.3953372915417877E-2</v>
      </c>
      <c r="N127" s="5">
        <v>-0.19740701844509995</v>
      </c>
      <c r="O127" s="5">
        <v>-2.6432455711326637E-2</v>
      </c>
      <c r="P127" s="5">
        <v>-0.12865615770865643</v>
      </c>
      <c r="Q127" s="5">
        <v>-6.4552433331992509E-2</v>
      </c>
      <c r="R127" s="5">
        <v>-0.35206037336554286</v>
      </c>
      <c r="S127" s="5">
        <v>7.1275260713185629E-2</v>
      </c>
      <c r="T127" s="5">
        <v>-0.17858744843144547</v>
      </c>
      <c r="U127" s="5">
        <v>-3.924375404540147E-3</v>
      </c>
      <c r="V127" s="5">
        <v>-6.9412380812786847E-2</v>
      </c>
      <c r="W127" s="5">
        <v>-1.2992404600107737E-2</v>
      </c>
      <c r="X127" s="5">
        <v>0.26269291109477122</v>
      </c>
      <c r="Y127" s="5">
        <v>7.4119063483924344E-2</v>
      </c>
      <c r="Z127" s="5">
        <v>0.77768833620089461</v>
      </c>
      <c r="AA127" s="5">
        <v>2.9746425859001734E-2</v>
      </c>
      <c r="AB127" s="5">
        <v>1.1269804417908678</v>
      </c>
      <c r="AC127" s="5">
        <v>0.2047795014035553</v>
      </c>
      <c r="AD127" s="5">
        <v>0.20548368183389534</v>
      </c>
      <c r="AE127" s="5">
        <v>0.68356697525964738</v>
      </c>
      <c r="AF127" s="5">
        <v>1.2275680335092392</v>
      </c>
      <c r="AG127" s="5">
        <v>0.19191695433629513</v>
      </c>
      <c r="AH127" s="5">
        <v>9.1631209984073064E-2</v>
      </c>
      <c r="AI127" s="5">
        <v>0.23958465940006266</v>
      </c>
      <c r="AJ127" s="5">
        <v>0.23483402561814781</v>
      </c>
      <c r="AK127" s="5">
        <v>9.3666564929851301E-2</v>
      </c>
      <c r="AL127" s="5">
        <v>0.38604745073231045</v>
      </c>
      <c r="AM127" s="5">
        <v>4.7123232566647237E-2</v>
      </c>
      <c r="AN127" s="5">
        <v>0.29371628709001152</v>
      </c>
      <c r="AO127" s="5">
        <v>1.5382949936924512E-2</v>
      </c>
      <c r="AP127" s="5">
        <v>0.29445503458901406</v>
      </c>
      <c r="AQ127" s="5">
        <v>9.8995174825298737E-3</v>
      </c>
      <c r="AR127" s="5">
        <v>0.20109596821789197</v>
      </c>
      <c r="AS127" s="5"/>
      <c r="AT127" s="5"/>
      <c r="AU127" s="5"/>
      <c r="AV127" s="5"/>
      <c r="AW127" s="5"/>
      <c r="AX127" s="5"/>
      <c r="AY127" s="5"/>
      <c r="AZ127" s="5"/>
      <c r="BA127" s="5"/>
      <c r="BB127" s="5"/>
    </row>
    <row r="128" spans="1:54" x14ac:dyDescent="0.3">
      <c r="A128" s="5">
        <v>15770</v>
      </c>
      <c r="B128" s="5"/>
      <c r="C128" s="5">
        <v>2.8819342930742091</v>
      </c>
      <c r="D128" s="5">
        <v>-3.576432209294632E-3</v>
      </c>
      <c r="E128" s="5">
        <v>-4.2099129695224351E-4</v>
      </c>
      <c r="F128" s="5">
        <v>-5.6537354568805724E-3</v>
      </c>
      <c r="G128" s="5">
        <v>-1.2116649331976909E-3</v>
      </c>
      <c r="H128" s="5">
        <v>-1.2355053565778056E-2</v>
      </c>
      <c r="I128" s="5">
        <v>-3.1924002092120381E-3</v>
      </c>
      <c r="J128" s="5">
        <v>-3.977188059803706E-2</v>
      </c>
      <c r="K128" s="5">
        <v>-1.2318171249915362E-2</v>
      </c>
      <c r="L128" s="5">
        <v>-5.4328037176430512E-2</v>
      </c>
      <c r="M128" s="5">
        <v>-1.3052388117661264E-2</v>
      </c>
      <c r="N128" s="5">
        <v>-0.18548270082128229</v>
      </c>
      <c r="O128" s="5">
        <v>-2.4946765032279741E-2</v>
      </c>
      <c r="P128" s="5">
        <v>-0.1219688966365379</v>
      </c>
      <c r="Q128" s="5">
        <v>-6.1472214633511567E-2</v>
      </c>
      <c r="R128" s="5">
        <v>-0.3367728530557898</v>
      </c>
      <c r="S128" s="5">
        <v>6.8488623362780929E-2</v>
      </c>
      <c r="T128" s="5">
        <v>-0.1723837345600468</v>
      </c>
      <c r="U128" s="5">
        <v>-3.8052895188796488E-3</v>
      </c>
      <c r="V128" s="5">
        <v>-6.7613282645273456E-2</v>
      </c>
      <c r="W128" s="5">
        <v>-1.2713604311776153E-2</v>
      </c>
      <c r="X128" s="5">
        <v>0.25823658579459463</v>
      </c>
      <c r="Y128" s="5">
        <v>7.3197430211224462E-2</v>
      </c>
      <c r="Z128" s="5">
        <v>0.77156808992979131</v>
      </c>
      <c r="AA128" s="5">
        <v>2.9649169523715473E-2</v>
      </c>
      <c r="AB128" s="5">
        <v>1.1285207232135752</v>
      </c>
      <c r="AC128" s="5">
        <v>0.20601623492812954</v>
      </c>
      <c r="AD128" s="5">
        <v>0.20769236771893809</v>
      </c>
      <c r="AE128" s="5">
        <v>0.69415902583357081</v>
      </c>
      <c r="AF128" s="5">
        <v>1.2524623731353752</v>
      </c>
      <c r="AG128" s="5">
        <v>0.19673436473446307</v>
      </c>
      <c r="AH128" s="5">
        <v>9.4376674098583399E-2</v>
      </c>
      <c r="AI128" s="5">
        <v>0.24793694977954289</v>
      </c>
      <c r="AJ128" s="5">
        <v>0.24418048461850456</v>
      </c>
      <c r="AK128" s="5">
        <v>9.7860837235331205E-2</v>
      </c>
      <c r="AL128" s="5">
        <v>0.40527162306471781</v>
      </c>
      <c r="AM128" s="5">
        <v>4.9708260656252924E-2</v>
      </c>
      <c r="AN128" s="5">
        <v>0.31132669746581432</v>
      </c>
      <c r="AO128" s="5">
        <v>1.6384368488336618E-2</v>
      </c>
      <c r="AP128" s="5">
        <v>0.3151503235783556</v>
      </c>
      <c r="AQ128" s="5">
        <v>1.0647030226224437E-2</v>
      </c>
      <c r="AR128" s="5">
        <v>0.21734044457933271</v>
      </c>
      <c r="AS128" s="5"/>
      <c r="AT128" s="5"/>
      <c r="AU128" s="5"/>
      <c r="AV128" s="5"/>
      <c r="AW128" s="5"/>
      <c r="AX128" s="5"/>
      <c r="AY128" s="5"/>
      <c r="AZ128" s="5"/>
      <c r="BA128" s="5"/>
      <c r="BB128" s="5"/>
    </row>
    <row r="129" spans="1:54" x14ac:dyDescent="0.3">
      <c r="A129" s="5">
        <v>15760</v>
      </c>
      <c r="B129" s="5"/>
      <c r="C129" s="5">
        <v>2.9773223223023293</v>
      </c>
      <c r="D129" s="5">
        <v>-3.2130260845072978E-3</v>
      </c>
      <c r="E129" s="5">
        <v>-3.7985464610848041E-4</v>
      </c>
      <c r="F129" s="5">
        <v>-5.1234845824204298E-3</v>
      </c>
      <c r="G129" s="5">
        <v>-1.1028176329186178E-3</v>
      </c>
      <c r="H129" s="5">
        <v>-1.1294386029724339E-2</v>
      </c>
      <c r="I129" s="5">
        <v>-2.9311484324895149E-3</v>
      </c>
      <c r="J129" s="5">
        <v>-3.6677926986642607E-2</v>
      </c>
      <c r="K129" s="5">
        <v>-1.1410082580182489E-2</v>
      </c>
      <c r="L129" s="5">
        <v>-5.0545932882436875E-2</v>
      </c>
      <c r="M129" s="5">
        <v>-1.2197690886137881E-2</v>
      </c>
      <c r="N129" s="5">
        <v>-0.17410944185917659</v>
      </c>
      <c r="O129" s="5">
        <v>-2.3521785120171328E-2</v>
      </c>
      <c r="P129" s="5">
        <v>-0.11551760151540155</v>
      </c>
      <c r="Q129" s="5">
        <v>-5.8482628909742304E-2</v>
      </c>
      <c r="R129" s="5">
        <v>-0.32184000914080652</v>
      </c>
      <c r="S129" s="5">
        <v>6.5747966777974148E-2</v>
      </c>
      <c r="T129" s="5">
        <v>-0.16623679325950466</v>
      </c>
      <c r="U129" s="5">
        <v>-3.6863080965566092E-3</v>
      </c>
      <c r="V129" s="5">
        <v>-6.5798368089096337E-2</v>
      </c>
      <c r="W129" s="5">
        <v>-1.2429026769070897E-2</v>
      </c>
      <c r="X129" s="5">
        <v>0.25361663159021197</v>
      </c>
      <c r="Y129" s="5">
        <v>7.2219346260597519E-2</v>
      </c>
      <c r="Z129" s="5">
        <v>0.76477909573316993</v>
      </c>
      <c r="AA129" s="5">
        <v>2.9524641138122081E-2</v>
      </c>
      <c r="AB129" s="5">
        <v>1.129011403677445</v>
      </c>
      <c r="AC129" s="5">
        <v>0.20706815968964012</v>
      </c>
      <c r="AD129" s="5">
        <v>0.20973066586883116</v>
      </c>
      <c r="AE129" s="5">
        <v>0.70426542456295205</v>
      </c>
      <c r="AF129" s="5">
        <v>1.2766874508316239</v>
      </c>
      <c r="AG129" s="5">
        <v>0.20148800451021037</v>
      </c>
      <c r="AH129" s="5">
        <v>9.7115668187297471E-2</v>
      </c>
      <c r="AI129" s="5">
        <v>0.25634697433685177</v>
      </c>
      <c r="AJ129" s="5">
        <v>0.25366870144390985</v>
      </c>
      <c r="AK129" s="5">
        <v>0.10215052014987551</v>
      </c>
      <c r="AL129" s="5">
        <v>0.42506989182400073</v>
      </c>
      <c r="AM129" s="5">
        <v>5.2388024969765433E-2</v>
      </c>
      <c r="AN129" s="5">
        <v>0.32969775891156394</v>
      </c>
      <c r="AO129" s="5">
        <v>1.7435420074026656E-2</v>
      </c>
      <c r="AP129" s="5">
        <v>0.33700046216422852</v>
      </c>
      <c r="AQ129" s="5">
        <v>1.1440849036924905E-2</v>
      </c>
      <c r="AR129" s="5">
        <v>0.23468989636852972</v>
      </c>
      <c r="AS129" s="5"/>
      <c r="AT129" s="5"/>
      <c r="AU129" s="5"/>
      <c r="AV129" s="5"/>
      <c r="AW129" s="5"/>
      <c r="AX129" s="5"/>
      <c r="AY129" s="5"/>
      <c r="AZ129" s="5"/>
      <c r="BA129" s="5"/>
      <c r="BB129" s="5"/>
    </row>
    <row r="130" spans="1:54" x14ac:dyDescent="0.3">
      <c r="A130" s="5">
        <v>15750</v>
      </c>
      <c r="B130" s="5"/>
      <c r="C130" s="5">
        <v>3.0719650684762203</v>
      </c>
      <c r="D130" s="5">
        <v>-2.8836577115389198E-3</v>
      </c>
      <c r="E130" s="5">
        <v>-3.423955915653785E-4</v>
      </c>
      <c r="F130" s="5">
        <v>-4.6383442416012615E-3</v>
      </c>
      <c r="G130" s="5">
        <v>-1.0027522788987847E-3</v>
      </c>
      <c r="H130" s="5">
        <v>-1.03145579459965E-2</v>
      </c>
      <c r="I130" s="5">
        <v>-2.6886204521876797E-3</v>
      </c>
      <c r="J130" s="5">
        <v>-3.3791374148062658E-2</v>
      </c>
      <c r="K130" s="5">
        <v>-1.0558566735264733E-2</v>
      </c>
      <c r="L130" s="5">
        <v>-4.6981109404042085E-2</v>
      </c>
      <c r="M130" s="5">
        <v>-1.1387839545181013E-2</v>
      </c>
      <c r="N130" s="5">
        <v>-0.16327456423969389</v>
      </c>
      <c r="O130" s="5">
        <v>-2.2156688255711092E-2</v>
      </c>
      <c r="P130" s="5">
        <v>-0.10930171887190847</v>
      </c>
      <c r="Q130" s="5">
        <v>-5.5584782632019304E-2</v>
      </c>
      <c r="R130" s="5">
        <v>-0.30727358406962951</v>
      </c>
      <c r="S130" s="5">
        <v>6.3056476635746844E-2</v>
      </c>
      <c r="T130" s="5">
        <v>-0.16015582974275039</v>
      </c>
      <c r="U130" s="5">
        <v>-3.5676442285559238E-3</v>
      </c>
      <c r="V130" s="5">
        <v>-6.3971342307711093E-2</v>
      </c>
      <c r="W130" s="5">
        <v>-1.2139311517666566E-2</v>
      </c>
      <c r="X130" s="5">
        <v>0.24884416031233711</v>
      </c>
      <c r="Y130" s="5">
        <v>7.1187264337895295E-2</v>
      </c>
      <c r="Z130" s="5">
        <v>0.75733854926207833</v>
      </c>
      <c r="AA130" s="5">
        <v>2.93731350696269E-2</v>
      </c>
      <c r="AB130" s="5">
        <v>1.1284491117837716</v>
      </c>
      <c r="AC130" s="5">
        <v>0.20793200727419925</v>
      </c>
      <c r="AD130" s="5">
        <v>0.21159274204562659</v>
      </c>
      <c r="AE130" s="5">
        <v>0.7138590752010866</v>
      </c>
      <c r="AF130" s="5">
        <v>1.3001830885221415</v>
      </c>
      <c r="AG130" s="5">
        <v>0.20616715889602019</v>
      </c>
      <c r="AH130" s="5">
        <v>9.9842756684604114E-2</v>
      </c>
      <c r="AI130" s="5">
        <v>0.26480066616129616</v>
      </c>
      <c r="AJ130" s="5">
        <v>0.26328618340662441</v>
      </c>
      <c r="AK130" s="5">
        <v>0.10653168695733975</v>
      </c>
      <c r="AL130" s="5">
        <v>0.44543299263867314</v>
      </c>
      <c r="AM130" s="5">
        <v>5.5162596353876325E-2</v>
      </c>
      <c r="AN130" s="5">
        <v>0.3488399136276335</v>
      </c>
      <c r="AO130" s="5">
        <v>1.853732241699995E-2</v>
      </c>
      <c r="AP130" s="5">
        <v>0.36004472671195142</v>
      </c>
      <c r="AQ130" s="5">
        <v>1.2282947225072919E-2</v>
      </c>
      <c r="AR130" s="5">
        <v>0.25320025934782464</v>
      </c>
      <c r="AS130" s="5"/>
      <c r="AT130" s="5"/>
      <c r="AU130" s="5"/>
      <c r="AV130" s="5"/>
      <c r="AW130" s="5"/>
      <c r="AX130" s="5"/>
      <c r="AY130" s="5"/>
      <c r="AZ130" s="5"/>
      <c r="BA130" s="5"/>
      <c r="BB130" s="5"/>
    </row>
    <row r="131" spans="1:54" x14ac:dyDescent="0.3">
      <c r="A131" s="5">
        <v>15740</v>
      </c>
      <c r="B131" s="5"/>
      <c r="C131" s="5">
        <v>3.1658712620028533</v>
      </c>
      <c r="D131" s="5">
        <v>-2.5854584308787451E-3</v>
      </c>
      <c r="E131" s="5">
        <v>-3.0832197163481809E-4</v>
      </c>
      <c r="F131" s="5">
        <v>-4.1949550132377349E-3</v>
      </c>
      <c r="G131" s="5">
        <v>-9.1085994130677241E-4</v>
      </c>
      <c r="H131" s="5">
        <v>-9.4103939963883967E-3</v>
      </c>
      <c r="I131" s="5">
        <v>-2.4637213540277775E-3</v>
      </c>
      <c r="J131" s="5">
        <v>-3.1101299853400773E-2</v>
      </c>
      <c r="K131" s="5">
        <v>-9.7609925920861783E-3</v>
      </c>
      <c r="L131" s="5">
        <v>-4.3624892706012636E-2</v>
      </c>
      <c r="M131" s="5">
        <v>-1.062136494752455E-2</v>
      </c>
      <c r="N131" s="5">
        <v>-0.1529647096852951</v>
      </c>
      <c r="O131" s="5">
        <v>-2.0850532492411897E-2</v>
      </c>
      <c r="P131" s="5">
        <v>-0.10332009328474356</v>
      </c>
      <c r="Q131" s="5">
        <v>-5.2779484542488708E-2</v>
      </c>
      <c r="R131" s="5">
        <v>-0.29308383837553265</v>
      </c>
      <c r="S131" s="5">
        <v>6.041708535073468E-2</v>
      </c>
      <c r="T131" s="5">
        <v>-0.15414956288615406</v>
      </c>
      <c r="U131" s="5">
        <v>-3.4495039691969124E-3</v>
      </c>
      <c r="V131" s="5">
        <v>-6.2135852764355168E-2</v>
      </c>
      <c r="W131" s="5">
        <v>-1.1845099398843909E-2</v>
      </c>
      <c r="X131" s="5">
        <v>0.24393053180253901</v>
      </c>
      <c r="Y131" s="5">
        <v>7.0103759697612289E-2</v>
      </c>
      <c r="Z131" s="5">
        <v>0.74926534702149805</v>
      </c>
      <c r="AA131" s="5">
        <v>2.9195020445399018E-2</v>
      </c>
      <c r="AB131" s="5">
        <v>1.1268334169835181</v>
      </c>
      <c r="AC131" s="5">
        <v>0.20860501377499457</v>
      </c>
      <c r="AD131" s="5">
        <v>0.21327318831569225</v>
      </c>
      <c r="AE131" s="5">
        <v>0.72291387494871562</v>
      </c>
      <c r="AF131" s="5">
        <v>1.3228898736124433</v>
      </c>
      <c r="AG131" s="5">
        <v>0.21076104080597152</v>
      </c>
      <c r="AH131" s="5">
        <v>0.10255236703268726</v>
      </c>
      <c r="AI131" s="5">
        <v>0.27328332054401827</v>
      </c>
      <c r="AJ131" s="5">
        <v>0.27301954740418638</v>
      </c>
      <c r="AK131" s="5">
        <v>0.11099996332484816</v>
      </c>
      <c r="AL131" s="5">
        <v>0.46634953838816529</v>
      </c>
      <c r="AM131" s="5">
        <v>5.8031772107146093E-2</v>
      </c>
      <c r="AN131" s="5">
        <v>0.368761979986032</v>
      </c>
      <c r="AO131" s="5">
        <v>1.969122438679536E-2</v>
      </c>
      <c r="AP131" s="5">
        <v>0.38432167879386092</v>
      </c>
      <c r="AQ131" s="5">
        <v>1.3175306657070692E-2</v>
      </c>
      <c r="AR131" s="5">
        <v>0.2729286108272988</v>
      </c>
      <c r="AS131" s="5"/>
      <c r="AT131" s="5"/>
      <c r="AU131" s="5"/>
      <c r="AV131" s="5"/>
      <c r="AW131" s="5"/>
      <c r="AX131" s="5"/>
      <c r="AY131" s="5"/>
      <c r="AZ131" s="5"/>
      <c r="BA131" s="5"/>
      <c r="BB131" s="5"/>
    </row>
    <row r="132" spans="1:54" x14ac:dyDescent="0.3">
      <c r="A132" s="5">
        <v>15730</v>
      </c>
      <c r="B132" s="5"/>
      <c r="C132" s="5">
        <v>3.2590516019929057</v>
      </c>
      <c r="D132" s="5">
        <v>-2.3157677019768697E-3</v>
      </c>
      <c r="E132" s="5">
        <v>-2.7736110765121911E-4</v>
      </c>
      <c r="F132" s="5">
        <v>-3.7901606341108418E-3</v>
      </c>
      <c r="G132" s="5">
        <v>-8.2656446286425659E-4</v>
      </c>
      <c r="H132" s="5">
        <v>-8.5769599585185687E-3</v>
      </c>
      <c r="I132" s="5">
        <v>-2.2553984457874877E-3</v>
      </c>
      <c r="J132" s="5">
        <v>-2.8597103114905618E-2</v>
      </c>
      <c r="K132" s="5">
        <v>-9.0147778426340301E-3</v>
      </c>
      <c r="L132" s="5">
        <v>-4.0468651099432811E-2</v>
      </c>
      <c r="M132" s="5">
        <v>-9.8967773874986328E-3</v>
      </c>
      <c r="N132" s="5">
        <v>-0.14316592623639438</v>
      </c>
      <c r="O132" s="5">
        <v>-1.9602271225221016E-2</v>
      </c>
      <c r="P132" s="5">
        <v>-9.7571001723275749E-2</v>
      </c>
      <c r="Q132" s="5">
        <v>-5.0067256426651774E-2</v>
      </c>
      <c r="R132" s="5">
        <v>-0.27927957542710502</v>
      </c>
      <c r="S132" s="5">
        <v>5.7832470925075118E-2</v>
      </c>
      <c r="T132" s="5">
        <v>-0.14822620962357208</v>
      </c>
      <c r="U132" s="5">
        <v>-3.3320857868240363E-3</v>
      </c>
      <c r="V132" s="5">
        <v>-6.0295477286291366E-2</v>
      </c>
      <c r="W132" s="5">
        <v>-1.1547030174198192E-2</v>
      </c>
      <c r="X132" s="5">
        <v>0.2388873083583562</v>
      </c>
      <c r="Y132" s="5">
        <v>6.897151933599191E-2</v>
      </c>
      <c r="Z132" s="5">
        <v>0.74058000614713682</v>
      </c>
      <c r="AA132" s="5">
        <v>2.8990739677695044E-2</v>
      </c>
      <c r="AB132" s="5">
        <v>1.1241668409295869</v>
      </c>
      <c r="AC132" s="5">
        <v>0.20908493420220461</v>
      </c>
      <c r="AD132" s="5">
        <v>0.21476704885177678</v>
      </c>
      <c r="AE132" s="5">
        <v>0.73140483057239469</v>
      </c>
      <c r="AF132" s="5">
        <v>1.3447494016993775</v>
      </c>
      <c r="AG132" s="5">
        <v>0.21525883000741616</v>
      </c>
      <c r="AH132" s="5">
        <v>0.10523880663227943</v>
      </c>
      <c r="AI132" s="5">
        <v>0.28177962795750611</v>
      </c>
      <c r="AJ132" s="5">
        <v>0.28285453429042623</v>
      </c>
      <c r="AK132" s="5">
        <v>0.1155505232775855</v>
      </c>
      <c r="AL132" s="5">
        <v>0.48780595334815863</v>
      </c>
      <c r="AM132" s="5">
        <v>6.0995061188286015E-2</v>
      </c>
      <c r="AN132" s="5">
        <v>0.38947101712842802</v>
      </c>
      <c r="AO132" s="5">
        <v>2.0898196845065432E-2</v>
      </c>
      <c r="AP132" s="5">
        <v>0.40986896091885489</v>
      </c>
      <c r="AQ132" s="5">
        <v>1.4119910550530756E-2</v>
      </c>
      <c r="AR132" s="5">
        <v>0.29393303680659294</v>
      </c>
      <c r="AS132" s="5"/>
      <c r="AT132" s="5"/>
      <c r="AU132" s="5"/>
      <c r="AV132" s="5"/>
      <c r="AW132" s="5"/>
      <c r="AX132" s="5"/>
      <c r="AY132" s="5"/>
      <c r="AZ132" s="5"/>
      <c r="BA132" s="5"/>
      <c r="BB132" s="5"/>
    </row>
    <row r="133" spans="1:54" x14ac:dyDescent="0.3">
      <c r="A133" s="5">
        <v>15720</v>
      </c>
      <c r="B133" s="5"/>
      <c r="C133" s="5">
        <v>3.3515185540392656</v>
      </c>
      <c r="D133" s="5">
        <v>-2.0721213906933151E-3</v>
      </c>
      <c r="E133" s="5">
        <v>-2.4925886774277751E-4</v>
      </c>
      <c r="F133" s="5">
        <v>-3.4210001492158185E-3</v>
      </c>
      <c r="G133" s="5">
        <v>-7.4932156045616797E-4</v>
      </c>
      <c r="H133" s="5">
        <v>-7.8095595260683284E-3</v>
      </c>
      <c r="I133" s="5">
        <v>-2.0626415377923099E-3</v>
      </c>
      <c r="J133" s="5">
        <v>-2.626851677950574E-2</v>
      </c>
      <c r="K133" s="5">
        <v>-8.3173945340056874E-3</v>
      </c>
      <c r="L133" s="5">
        <v>-3.7503822745621182E-2</v>
      </c>
      <c r="M133" s="5">
        <v>-9.2125731737488434E-3</v>
      </c>
      <c r="N133" s="5">
        <v>-0.13386375307993828</v>
      </c>
      <c r="O133" s="5">
        <v>-1.8410762708255611E-2</v>
      </c>
      <c r="P133" s="5">
        <v>-9.2052188713322255E-2</v>
      </c>
      <c r="Q133" s="5">
        <v>-4.7448344682657503E-2</v>
      </c>
      <c r="R133" s="5">
        <v>-0.26586817171845112</v>
      </c>
      <c r="S133" s="5">
        <v>5.530505698990823E-2</v>
      </c>
      <c r="T133" s="5">
        <v>-0.14239347212284237</v>
      </c>
      <c r="U133" s="5">
        <v>-3.2155800644272118E-3</v>
      </c>
      <c r="V133" s="5">
        <v>-5.8453712728806985E-2</v>
      </c>
      <c r="W133" s="5">
        <v>-1.1245740200697154E-2</v>
      </c>
      <c r="X133" s="5">
        <v>0.23372620891127607</v>
      </c>
      <c r="Y133" s="5">
        <v>6.7793330776246205E-2</v>
      </c>
      <c r="Z133" s="5">
        <v>0.73130457710057895</v>
      </c>
      <c r="AA133" s="5">
        <v>2.8760806649033688E-2</v>
      </c>
      <c r="AB133" s="5">
        <v>1.1204548550651805</v>
      </c>
      <c r="AC133" s="5">
        <v>0.20937005457882937</v>
      </c>
      <c r="AD133" s="5">
        <v>0.21606984394502482</v>
      </c>
      <c r="AE133" s="5">
        <v>0.73930817136012184</v>
      </c>
      <c r="AF133" s="5">
        <v>1.3657045200211817</v>
      </c>
      <c r="AG133" s="5">
        <v>0.2196497135329229</v>
      </c>
      <c r="AH133" s="5">
        <v>0.10789628091928591</v>
      </c>
      <c r="AI133" s="5">
        <v>0.29027371117739786</v>
      </c>
      <c r="AJ133" s="5">
        <v>0.29277602808474013</v>
      </c>
      <c r="AK133" s="5">
        <v>0.12017808717202864</v>
      </c>
      <c r="AL133" s="5">
        <v>0.50978641453532458</v>
      </c>
      <c r="AM133" s="5">
        <v>6.4051669982958623E-2</v>
      </c>
      <c r="AN133" s="5">
        <v>0.41097218971732313</v>
      </c>
      <c r="AO133" s="5">
        <v>2.2159223254986815E-2</v>
      </c>
      <c r="AP133" s="5">
        <v>0.43672308190001541</v>
      </c>
      <c r="AQ133" s="5">
        <v>1.5118735699178387E-2</v>
      </c>
      <c r="AR133" s="5">
        <v>0.31627248298923571</v>
      </c>
      <c r="AS133" s="5"/>
      <c r="AT133" s="5"/>
      <c r="AU133" s="5"/>
      <c r="AV133" s="5"/>
      <c r="AW133" s="5"/>
      <c r="AX133" s="5"/>
      <c r="AY133" s="5"/>
      <c r="AZ133" s="5"/>
      <c r="BA133" s="5"/>
      <c r="BB133" s="5"/>
    </row>
    <row r="134" spans="1:54" x14ac:dyDescent="0.3">
      <c r="A134" s="5">
        <v>15710</v>
      </c>
      <c r="B134" s="5"/>
      <c r="C134" s="5">
        <v>3.4432861310432723</v>
      </c>
      <c r="D134" s="5">
        <v>-1.8522403831432266E-3</v>
      </c>
      <c r="E134" s="5">
        <v>-2.237787405697095E-4</v>
      </c>
      <c r="F134" s="5">
        <v>-3.0846999408042355E-3</v>
      </c>
      <c r="G134" s="5">
        <v>-6.7861786779758353E-4</v>
      </c>
      <c r="H134" s="5">
        <v>-7.1037303632032981E-3</v>
      </c>
      <c r="I134" s="5">
        <v>-1.884483015992907E-3</v>
      </c>
      <c r="J134" s="5">
        <v>-2.4105617710711062E-2</v>
      </c>
      <c r="K134" s="5">
        <v>-7.6663739735592165E-3</v>
      </c>
      <c r="L134" s="5">
        <v>-3.4721940997436099E-2</v>
      </c>
      <c r="M134" s="5">
        <v>-8.5672408477044451E-3</v>
      </c>
      <c r="N134" s="5">
        <v>-0.12504330261994101</v>
      </c>
      <c r="O134" s="5">
        <v>-1.7274779473510565E-2</v>
      </c>
      <c r="P134" s="5">
        <v>-8.6760902100620388E-2</v>
      </c>
      <c r="Q134" s="5">
        <v>-4.4922732589185374E-2</v>
      </c>
      <c r="R134" s="5">
        <v>-0.25285561230934134</v>
      </c>
      <c r="S134" s="5">
        <v>5.283701399497033E-2</v>
      </c>
      <c r="T134" s="5">
        <v>-0.13665852772554637</v>
      </c>
      <c r="U134" s="5">
        <v>-3.1001686515454664E-3</v>
      </c>
      <c r="V134" s="5">
        <v>-5.6613964287304995E-2</v>
      </c>
      <c r="W134" s="5">
        <v>-1.0941860167957411E-2</v>
      </c>
      <c r="X134" s="5">
        <v>0.22845906319473991</v>
      </c>
      <c r="Y134" s="5">
        <v>6.6572070512055104E-2</v>
      </c>
      <c r="Z134" s="5">
        <v>0.72146254980468061</v>
      </c>
      <c r="AA134" s="5">
        <v>2.8505804567500098E-2</v>
      </c>
      <c r="AB134" s="5">
        <v>1.115705864402796</v>
      </c>
      <c r="AC134" s="5">
        <v>0.20945920163344836</v>
      </c>
      <c r="AD134" s="5">
        <v>0.21717759206645443</v>
      </c>
      <c r="AE134" s="5">
        <v>0.7466014582137841</v>
      </c>
      <c r="AF134" s="5">
        <v>1.3856995702758215</v>
      </c>
      <c r="AG134" s="5">
        <v>0.2239229271358544</v>
      </c>
      <c r="AH134" s="5">
        <v>0.11051891250047888</v>
      </c>
      <c r="AI134" s="5">
        <v>0.29874916648944094</v>
      </c>
      <c r="AJ134" s="5">
        <v>0.30276808011583767</v>
      </c>
      <c r="AK134" s="5">
        <v>0.12487692177514835</v>
      </c>
      <c r="AL134" s="5">
        <v>0.53227280097542895</v>
      </c>
      <c r="AM134" s="5">
        <v>6.7200488744999134E-2</v>
      </c>
      <c r="AN134" s="5">
        <v>0.43326863364690527</v>
      </c>
      <c r="AO134" s="5">
        <v>2.3475190093919778E-2</v>
      </c>
      <c r="AP134" s="5">
        <v>0.46491919237338541</v>
      </c>
      <c r="AQ134" s="5">
        <v>1.6173744128861876E-2</v>
      </c>
      <c r="AR134" s="5">
        <v>0.34000658920590776</v>
      </c>
      <c r="AS134" s="5"/>
      <c r="AT134" s="5"/>
      <c r="AU134" s="5"/>
      <c r="AV134" s="5"/>
      <c r="AW134" s="5"/>
      <c r="AX134" s="5"/>
      <c r="AY134" s="5"/>
      <c r="AZ134" s="5"/>
      <c r="BA134" s="5"/>
      <c r="BB134" s="5"/>
    </row>
    <row r="135" spans="1:54" x14ac:dyDescent="0.3">
      <c r="A135" s="5">
        <v>15700</v>
      </c>
      <c r="B135" s="5"/>
      <c r="C135" s="5">
        <v>3.5343696575985262</v>
      </c>
      <c r="D135" s="5">
        <v>-1.654019552033939E-3</v>
      </c>
      <c r="E135" s="5">
        <v>-2.0070092285313828E-4</v>
      </c>
      <c r="F135" s="5">
        <v>-2.7786656885081295E-3</v>
      </c>
      <c r="G135" s="5">
        <v>-6.1396992927347904E-4</v>
      </c>
      <c r="H135" s="5">
        <v>-6.4552394775402953E-3</v>
      </c>
      <c r="I135" s="5">
        <v>-1.7199977236911068E-3</v>
      </c>
      <c r="J135" s="5">
        <v>-2.2098834686865246E-2</v>
      </c>
      <c r="K135" s="5">
        <v>-7.0593110184924745E-3</v>
      </c>
      <c r="L135" s="5">
        <v>-3.2114657588915886E-2</v>
      </c>
      <c r="M135" s="5">
        <v>-7.9592670370699364E-3</v>
      </c>
      <c r="N135" s="5">
        <v>-0.11668933951468305</v>
      </c>
      <c r="O135" s="5">
        <v>-1.6193017605575587E-2</v>
      </c>
      <c r="P135" s="5">
        <v>-8.1693929190067766E-2</v>
      </c>
      <c r="Q135" s="5">
        <v>-4.2490153173745701E-2</v>
      </c>
      <c r="R135" s="5">
        <v>-0.24024653100930576</v>
      </c>
      <c r="S135" s="5">
        <v>5.0430261497032482E-2</v>
      </c>
      <c r="T135" s="5">
        <v>-0.13102802161392957</v>
      </c>
      <c r="U135" s="5">
        <v>-2.9860244684430598E-3</v>
      </c>
      <c r="V135" s="5">
        <v>-5.4779535500578104E-2</v>
      </c>
      <c r="W135" s="5">
        <v>-1.0636012908990565E-2</v>
      </c>
      <c r="X135" s="5">
        <v>0.22309776615588586</v>
      </c>
      <c r="Y135" s="5">
        <v>6.5310692177117116E-2</v>
      </c>
      <c r="Z135" s="5">
        <v>0.71107875378141328</v>
      </c>
      <c r="AA135" s="5">
        <v>2.8226383504615548E-2</v>
      </c>
      <c r="AB135" s="5">
        <v>1.1099311775387268</v>
      </c>
      <c r="AC135" s="5">
        <v>0.20935175001589962</v>
      </c>
      <c r="AD135" s="5">
        <v>0.21808682982805522</v>
      </c>
      <c r="AE135" s="5">
        <v>0.75326368819042822</v>
      </c>
      <c r="AF135" s="5">
        <v>1.4046806294073968</v>
      </c>
      <c r="AG135" s="5">
        <v>0.2280677975803897</v>
      </c>
      <c r="AH135" s="5">
        <v>0.11310076127213445</v>
      </c>
      <c r="AI135" s="5">
        <v>0.3071891088946343</v>
      </c>
      <c r="AJ135" s="5">
        <v>0.31281393816686587</v>
      </c>
      <c r="AK135" s="5">
        <v>0.12964084254797473</v>
      </c>
      <c r="AL135" s="5">
        <v>0.55524465160340708</v>
      </c>
      <c r="AM135" s="5">
        <v>7.0440078830179678E-2</v>
      </c>
      <c r="AN135" s="5">
        <v>0.45636132356494186</v>
      </c>
      <c r="AO135" s="5">
        <v>2.4846877112821006E-2</v>
      </c>
      <c r="AP135" s="5">
        <v>0.49449085108745489</v>
      </c>
      <c r="AQ135" s="5">
        <v>1.7286874190191089E-2</v>
      </c>
      <c r="AR135" s="5">
        <v>0.36519550686005053</v>
      </c>
      <c r="AS135" s="5"/>
      <c r="AT135" s="5"/>
      <c r="AU135" s="5"/>
      <c r="AV135" s="5"/>
      <c r="AW135" s="5"/>
      <c r="AX135" s="5"/>
      <c r="AY135" s="5"/>
      <c r="AZ135" s="5"/>
      <c r="BA135" s="5"/>
      <c r="BB135" s="5"/>
    </row>
    <row r="136" spans="1:54" x14ac:dyDescent="0.3">
      <c r="A136" s="5">
        <v>15690</v>
      </c>
      <c r="B136" s="5"/>
      <c r="C136" s="5">
        <v>3.6247855185709237</v>
      </c>
      <c r="D136" s="5">
        <v>-1.4755170969002992E-3</v>
      </c>
      <c r="E136" s="5">
        <v>-1.7982142407265591E-4</v>
      </c>
      <c r="F136" s="5">
        <v>-2.5004743084969345E-3</v>
      </c>
      <c r="G136" s="5">
        <v>-5.5492315448407974E-4</v>
      </c>
      <c r="H136" s="5">
        <v>-5.8600779931717662E-3</v>
      </c>
      <c r="I136" s="5">
        <v>-1.5683026678794964E-3</v>
      </c>
      <c r="J136" s="5">
        <v>-2.0238954148155387E-2</v>
      </c>
      <c r="K136" s="5">
        <v>-6.4938677715991227E-3</v>
      </c>
      <c r="L136" s="5">
        <v>-2.9673763696753664E-2</v>
      </c>
      <c r="M136" s="5">
        <v>-7.3871419365399722E-3</v>
      </c>
      <c r="N136" s="5">
        <v>-0.10878635644017032</v>
      </c>
      <c r="O136" s="5">
        <v>-1.5164105830727952E-2</v>
      </c>
      <c r="P136" s="5">
        <v>-7.6847633047489095E-2</v>
      </c>
      <c r="Q136" s="5">
        <v>-4.0150102583905736E-2</v>
      </c>
      <c r="R136" s="5">
        <v>-0.22804425488643476</v>
      </c>
      <c r="S136" s="5">
        <v>4.8086471492757729E-2</v>
      </c>
      <c r="T136" s="5">
        <v>-0.12550806215269844</v>
      </c>
      <c r="U136" s="5">
        <v>-2.8733111631857253E-3</v>
      </c>
      <c r="V136" s="5">
        <v>-5.2953618982908568E-2</v>
      </c>
      <c r="W136" s="5">
        <v>-1.032881129498542E-2</v>
      </c>
      <c r="X136" s="5">
        <v>0.21765423285947358</v>
      </c>
      <c r="Y136" s="5">
        <v>6.4012214509623452E-2</v>
      </c>
      <c r="Z136" s="5">
        <v>0.70017925289034355</v>
      </c>
      <c r="AA136" s="5">
        <v>2.7923257630270766E-2</v>
      </c>
      <c r="AB136" s="5">
        <v>1.1031449630384269</v>
      </c>
      <c r="AC136" s="5">
        <v>0.20904762697755541</v>
      </c>
      <c r="AD136" s="5">
        <v>0.21879462970553537</v>
      </c>
      <c r="AE136" s="5">
        <v>0.75927539382208731</v>
      </c>
      <c r="AF136" s="5">
        <v>1.4225957469419492</v>
      </c>
      <c r="AG136" s="5">
        <v>0.23207378554538377</v>
      </c>
      <c r="AH136" s="5">
        <v>0.11563584543637725</v>
      </c>
      <c r="AI136" s="5">
        <v>0.31557622119534845</v>
      </c>
      <c r="AJ136" s="5">
        <v>0.32289608065787329</v>
      </c>
      <c r="AK136" s="5">
        <v>0.13446321822165586</v>
      </c>
      <c r="AL136" s="5">
        <v>0.57867913248228819</v>
      </c>
      <c r="AM136" s="5">
        <v>7.3768660841975767E-2</v>
      </c>
      <c r="AN136" s="5">
        <v>0.48024894309798027</v>
      </c>
      <c r="AO136" s="5">
        <v>2.627494748991608E-2</v>
      </c>
      <c r="AP136" s="5">
        <v>0.52546978269219879</v>
      </c>
      <c r="AQ136" s="5">
        <v>1.8460031097694798E-2</v>
      </c>
      <c r="AR136" s="5">
        <v>0.39189969909569039</v>
      </c>
      <c r="AS136" s="5"/>
      <c r="AT136" s="5"/>
      <c r="AU136" s="5"/>
      <c r="AV136" s="5"/>
      <c r="AW136" s="5"/>
      <c r="AX136" s="5"/>
      <c r="AY136" s="5"/>
      <c r="AZ136" s="5"/>
      <c r="BA136" s="5"/>
      <c r="BB136" s="5"/>
    </row>
    <row r="137" spans="1:54" x14ac:dyDescent="0.3">
      <c r="A137" s="5">
        <v>15680</v>
      </c>
      <c r="B137" s="5"/>
      <c r="C137" s="5">
        <v>3.7145508926456841</v>
      </c>
      <c r="D137" s="5">
        <v>-1.3149442752702159E-3</v>
      </c>
      <c r="E137" s="5">
        <v>-1.6095119128402115E-4</v>
      </c>
      <c r="F137" s="5">
        <v>-2.2478659153457384E-3</v>
      </c>
      <c r="G137" s="5">
        <v>-5.0105074242941001E-4</v>
      </c>
      <c r="H137" s="5">
        <v>-5.3144554020798261E-3</v>
      </c>
      <c r="I137" s="5">
        <v>-1.428556565956834E-3</v>
      </c>
      <c r="J137" s="5">
        <v>-1.8517123927947167E-2</v>
      </c>
      <c r="K137" s="5">
        <v>-5.967776707042809E-3</v>
      </c>
      <c r="L137" s="5">
        <v>-2.7391208908676745E-2</v>
      </c>
      <c r="M137" s="5">
        <v>-6.8493644107428375E-3</v>
      </c>
      <c r="N137" s="5">
        <v>-0.10131864637404789</v>
      </c>
      <c r="O137" s="5">
        <v>-1.4186614382213775E-2</v>
      </c>
      <c r="P137" s="5">
        <v>-7.2217988760474514E-2</v>
      </c>
      <c r="Q137" s="5">
        <v>-3.7901853865325616E-2</v>
      </c>
      <c r="R137" s="5">
        <v>-0.2162508526719884</v>
      </c>
      <c r="S137" s="5">
        <v>4.580707273701197E-2</v>
      </c>
      <c r="T137" s="5">
        <v>-0.12010421883809583</v>
      </c>
      <c r="U137" s="5">
        <v>-2.762182821889086E-3</v>
      </c>
      <c r="V137" s="5">
        <v>-5.1139287917039464E-2</v>
      </c>
      <c r="W137" s="5">
        <v>-1.0020856223937245E-2</v>
      </c>
      <c r="X137" s="5">
        <v>0.21214035412537863</v>
      </c>
      <c r="Y137" s="5">
        <v>6.2679709181101259E-2</v>
      </c>
      <c r="Z137" s="5">
        <v>0.68879123529728337</v>
      </c>
      <c r="AA137" s="5">
        <v>2.7597202161177427E-2</v>
      </c>
      <c r="AB137" s="5">
        <v>1.0953641924179327</v>
      </c>
      <c r="AC137" s="5">
        <v>0.20854731447413383</v>
      </c>
      <c r="AD137" s="5">
        <v>0.21929861539787923</v>
      </c>
      <c r="AE137" s="5">
        <v>0.76461873656717838</v>
      </c>
      <c r="AF137" s="5">
        <v>1.439395177445939</v>
      </c>
      <c r="AG137" s="5">
        <v>0.23593052891148791</v>
      </c>
      <c r="AH137" s="5">
        <v>0.1181181633212669</v>
      </c>
      <c r="AI137" s="5">
        <v>0.32389280681484578</v>
      </c>
      <c r="AJ137" s="5">
        <v>0.33299625586894754</v>
      </c>
      <c r="AK137" s="5">
        <v>0.13933697774258882</v>
      </c>
      <c r="AL137" s="5">
        <v>0.60255101399961752</v>
      </c>
      <c r="AM137" s="5">
        <v>7.7184103809305446E-2</v>
      </c>
      <c r="AN137" s="5">
        <v>0.50492775870864681</v>
      </c>
      <c r="AO137" s="5">
        <v>2.7759937930047374E-2</v>
      </c>
      <c r="AP137" s="5">
        <v>0.55788562786810914</v>
      </c>
      <c r="AQ137" s="5">
        <v>1.9695076930004728E-2</v>
      </c>
      <c r="AR137" s="5">
        <v>0.42017972348327176</v>
      </c>
      <c r="AS137" s="5"/>
      <c r="AT137" s="5"/>
      <c r="AU137" s="5"/>
      <c r="AV137" s="5"/>
      <c r="AW137" s="5"/>
      <c r="AX137" s="5"/>
      <c r="AY137" s="5"/>
      <c r="AZ137" s="5"/>
      <c r="BA137" s="5"/>
      <c r="BB137" s="5"/>
    </row>
    <row r="138" spans="1:54" x14ac:dyDescent="0.3">
      <c r="A138" s="5">
        <v>15670</v>
      </c>
      <c r="B138" s="5"/>
      <c r="C138" s="5">
        <v>3.8036834717466377</v>
      </c>
      <c r="D138" s="5">
        <v>-1.1706555377329732E-3</v>
      </c>
      <c r="E138" s="5">
        <v>-1.4391525660195867E-4</v>
      </c>
      <c r="F138" s="5">
        <v>-2.0187358461054286E-3</v>
      </c>
      <c r="G138" s="5">
        <v>-4.5195258365880459E-4</v>
      </c>
      <c r="H138" s="5">
        <v>-4.8147933688113594E-3</v>
      </c>
      <c r="I138" s="5">
        <v>-1.2999592482850308E-3</v>
      </c>
      <c r="J138" s="5">
        <v>-1.6924855105985862E-2</v>
      </c>
      <c r="K138" s="5">
        <v>-5.4788432517727742E-3</v>
      </c>
      <c r="L138" s="5">
        <v>-2.5259118144318159E-2</v>
      </c>
      <c r="M138" s="5">
        <v>-6.3444467170850867E-3</v>
      </c>
      <c r="N138" s="5">
        <v>-9.4270371228179314E-2</v>
      </c>
      <c r="O138" s="5">
        <v>-1.3259063607060726E-2</v>
      </c>
      <c r="P138" s="5">
        <v>-6.7800619465595374E-2</v>
      </c>
      <c r="Q138" s="5">
        <v>-3.5744471052461299E-2</v>
      </c>
      <c r="R138" s="5">
        <v>-0.20486718662574624</v>
      </c>
      <c r="S138" s="5">
        <v>4.359325598367552E-2</v>
      </c>
      <c r="T138" s="5">
        <v>-0.11482152277243259</v>
      </c>
      <c r="U138" s="5">
        <v>-2.6527837320628428E-3</v>
      </c>
      <c r="V138" s="5">
        <v>-4.9339488334371566E-2</v>
      </c>
      <c r="W138" s="5">
        <v>-9.7127347121266239E-3</v>
      </c>
      <c r="X138" s="5">
        <v>0.20656795313236445</v>
      </c>
      <c r="Y138" s="5">
        <v>6.131628855912781E-2</v>
      </c>
      <c r="Z138" s="5">
        <v>0.67694289932911922</v>
      </c>
      <c r="AA138" s="5">
        <v>2.7249050041122332E-2</v>
      </c>
      <c r="AB138" s="5">
        <v>1.0866085700350128</v>
      </c>
      <c r="AC138" s="5">
        <v>0.20785184866569933</v>
      </c>
      <c r="AD138" s="5">
        <v>0.21959697471307643</v>
      </c>
      <c r="AE138" s="5">
        <v>0.7692775937749563</v>
      </c>
      <c r="AF138" s="5">
        <v>1.4550316066833013</v>
      </c>
      <c r="AG138" s="5">
        <v>0.23962788619238534</v>
      </c>
      <c r="AH138" s="5">
        <v>0.12054171590240252</v>
      </c>
      <c r="AI138" s="5">
        <v>0.33212084617200321</v>
      </c>
      <c r="AJ138" s="5">
        <v>0.34309552617319639</v>
      </c>
      <c r="AK138" s="5">
        <v>0.14425461965059971</v>
      </c>
      <c r="AL138" s="5">
        <v>0.62683265866517313</v>
      </c>
      <c r="AM138" s="5">
        <v>8.0683915515843183E-2</v>
      </c>
      <c r="AN138" s="5">
        <v>0.5303914981452964</v>
      </c>
      <c r="AO138" s="5">
        <v>2.9302248764895577E-2</v>
      </c>
      <c r="AP138" s="5">
        <v>0.59176568674873509</v>
      </c>
      <c r="AQ138" s="5">
        <v>2.0993820110444671E-2</v>
      </c>
      <c r="AR138" s="5">
        <v>0.45009599712523907</v>
      </c>
      <c r="AS138" s="5"/>
      <c r="AT138" s="5"/>
      <c r="AU138" s="5"/>
      <c r="AV138" s="5"/>
      <c r="AW138" s="5"/>
      <c r="AX138" s="5"/>
      <c r="AY138" s="5"/>
      <c r="AZ138" s="5"/>
      <c r="BA138" s="5"/>
      <c r="BB138" s="5"/>
    </row>
    <row r="139" spans="1:54" x14ac:dyDescent="0.3">
      <c r="A139" s="5">
        <v>15660</v>
      </c>
      <c r="B139" s="5"/>
      <c r="C139" s="5">
        <v>3.892201167369187</v>
      </c>
      <c r="D139" s="5">
        <v>-1.0411390761438772E-3</v>
      </c>
      <c r="E139" s="5">
        <v>-1.285519095083403E-4</v>
      </c>
      <c r="F139" s="5">
        <v>-1.8111267819943349E-3</v>
      </c>
      <c r="G139" s="5">
        <v>-4.0725414809808009E-4</v>
      </c>
      <c r="H139" s="5">
        <v>-4.3577191595951916E-3</v>
      </c>
      <c r="I139" s="5">
        <v>-1.1817509316728678E-3</v>
      </c>
      <c r="J139" s="5">
        <v>-1.5454022121866667E-2</v>
      </c>
      <c r="K139" s="5">
        <v>-5.0249478496706594E-3</v>
      </c>
      <c r="L139" s="5">
        <v>-2.3269806583664714E-2</v>
      </c>
      <c r="M139" s="5">
        <v>-5.870918848673674E-3</v>
      </c>
      <c r="N139" s="5">
        <v>-8.7625626691319264E-2</v>
      </c>
      <c r="O139" s="5">
        <v>-1.2379932283352558E-2</v>
      </c>
      <c r="P139" s="5">
        <v>-6.3590831960888924E-2</v>
      </c>
      <c r="Q139" s="5">
        <v>-3.367682348037495E-2</v>
      </c>
      <c r="R139" s="5">
        <v>-0.19389296742427778</v>
      </c>
      <c r="S139" s="5">
        <v>4.1445980082643982E-2</v>
      </c>
      <c r="T139" s="5">
        <v>-0.10966446956898616</v>
      </c>
      <c r="U139" s="5">
        <v>-2.5452481986370768E-3</v>
      </c>
      <c r="V139" s="5">
        <v>-4.755703220298084E-2</v>
      </c>
      <c r="W139" s="5">
        <v>-9.4050180965907591E-3</v>
      </c>
      <c r="X139" s="5">
        <v>0.20094874321051109</v>
      </c>
      <c r="Y139" s="5">
        <v>5.9925093472948818E-2</v>
      </c>
      <c r="Z139" s="5">
        <v>0.66466333589223137</v>
      </c>
      <c r="AA139" s="5">
        <v>2.6879688372995342E-2</v>
      </c>
      <c r="AB139" s="5">
        <v>1.0769004502900335</v>
      </c>
      <c r="AC139" s="5">
        <v>0.20696281680552753</v>
      </c>
      <c r="AD139" s="5">
        <v>0.21968846988462251</v>
      </c>
      <c r="AE139" s="5">
        <v>0.77323763857830408</v>
      </c>
      <c r="AF139" s="5">
        <v>1.4694603700605442</v>
      </c>
      <c r="AG139" s="5">
        <v>0.2431559798641382</v>
      </c>
      <c r="AH139" s="5">
        <v>0.12290052991601541</v>
      </c>
      <c r="AI139" s="5">
        <v>0.34024205640302246</v>
      </c>
      <c r="AJ139" s="5">
        <v>0.35317431721374415</v>
      </c>
      <c r="AK139" s="5">
        <v>0.14920822394043454</v>
      </c>
      <c r="AL139" s="5">
        <v>0.65149402009227075</v>
      </c>
      <c r="AM139" s="5">
        <v>8.426523409912122E-2</v>
      </c>
      <c r="AN139" s="5">
        <v>0.55663123447003415</v>
      </c>
      <c r="AO139" s="5">
        <v>3.0902134112843392E-2</v>
      </c>
      <c r="AP139" s="5">
        <v>0.62713465670378143</v>
      </c>
      <c r="AQ139" s="5">
        <v>2.2358004392491838E-2</v>
      </c>
      <c r="AR139" s="5">
        <v>0.48170854419841042</v>
      </c>
      <c r="AS139" s="5"/>
      <c r="AT139" s="5"/>
      <c r="AU139" s="5"/>
      <c r="AV139" s="5"/>
      <c r="AW139" s="5"/>
      <c r="AX139" s="5"/>
      <c r="AY139" s="5"/>
      <c r="AZ139" s="5"/>
      <c r="BA139" s="5"/>
      <c r="BB139" s="5"/>
    </row>
    <row r="140" spans="1:54" x14ac:dyDescent="0.3">
      <c r="A140" s="5">
        <v>15650</v>
      </c>
      <c r="B140" s="5"/>
      <c r="C140" s="5">
        <v>3.9801218050046709</v>
      </c>
      <c r="D140" s="5">
        <v>-9.2500779077180247E-4</v>
      </c>
      <c r="E140" s="5">
        <v>-1.1471189578369557E-4</v>
      </c>
      <c r="F140" s="5">
        <v>-1.6232209991926324E-3</v>
      </c>
      <c r="G140" s="5">
        <v>-3.6660536565607095E-4</v>
      </c>
      <c r="H140" s="5">
        <v>-3.9400587632111459E-3</v>
      </c>
      <c r="I140" s="5">
        <v>-1.0732113784158767E-3</v>
      </c>
      <c r="J140" s="5">
        <v>-1.4096861286990808E-2</v>
      </c>
      <c r="K140" s="5">
        <v>-4.6040475366939454E-3</v>
      </c>
      <c r="L140" s="5">
        <v>-2.1415792666629078E-2</v>
      </c>
      <c r="M140" s="5">
        <v>-5.4273324998450187E-3</v>
      </c>
      <c r="N140" s="5">
        <v>-8.13685031755014E-2</v>
      </c>
      <c r="O140" s="5">
        <v>-1.1547665620493041E-2</v>
      </c>
      <c r="P140" s="5">
        <v>-5.9583651734793366E-2</v>
      </c>
      <c r="Q140" s="5">
        <v>-3.1697600229200304E-2</v>
      </c>
      <c r="R140" s="5">
        <v>-0.18332681163483752</v>
      </c>
      <c r="S140" s="5">
        <v>3.9365978863969864E-2</v>
      </c>
      <c r="T140" s="5">
        <v>-0.10463702458018645</v>
      </c>
      <c r="U140" s="5">
        <v>-2.4397004119337462E-3</v>
      </c>
      <c r="V140" s="5">
        <v>-4.5794591338312901E-2</v>
      </c>
      <c r="W140" s="5">
        <v>-9.0982603558265891E-3</v>
      </c>
      <c r="X140" s="5">
        <v>0.19529428703293145</v>
      </c>
      <c r="Y140" s="5">
        <v>5.8509281050073768E-2</v>
      </c>
      <c r="Z140" s="5">
        <v>0.65198240814810082</v>
      </c>
      <c r="AA140" s="5">
        <v>2.6490054624099445E-2</v>
      </c>
      <c r="AB140" s="5">
        <v>1.0662647426199736</v>
      </c>
      <c r="AC140" s="5">
        <v>0.20588235152670009</v>
      </c>
      <c r="AD140" s="5">
        <v>0.2195724452395019</v>
      </c>
      <c r="AE140" s="5">
        <v>0.77648641216877878</v>
      </c>
      <c r="AF140" s="5">
        <v>1.4826396619739612</v>
      </c>
      <c r="AG140" s="5">
        <v>0.2465052393414135</v>
      </c>
      <c r="AH140" s="5">
        <v>0.12518868144641646</v>
      </c>
      <c r="AI140" s="5">
        <v>0.34823795419210068</v>
      </c>
      <c r="AJ140" s="5">
        <v>0.36321247192262085</v>
      </c>
      <c r="AK140" s="5">
        <v>0.15418946644206752</v>
      </c>
      <c r="AL140" s="5">
        <v>0.6765026536968034</v>
      </c>
      <c r="AM140" s="5">
        <v>8.7924821035267581E-2</v>
      </c>
      <c r="AN140" s="5">
        <v>0.58363527667092663</v>
      </c>
      <c r="AO140" s="5">
        <v>3.2559692160601138E-2</v>
      </c>
      <c r="AP140" s="5">
        <v>0.66401436566305372</v>
      </c>
      <c r="AQ140" s="5">
        <v>2.3789297379857903E-2</v>
      </c>
      <c r="AR140" s="5">
        <v>0.51507672607439825</v>
      </c>
      <c r="AS140" s="5"/>
      <c r="AT140" s="5"/>
      <c r="AU140" s="5"/>
      <c r="AV140" s="5"/>
      <c r="AW140" s="5"/>
      <c r="AX140" s="5"/>
      <c r="AY140" s="5"/>
      <c r="AZ140" s="5"/>
      <c r="BA140" s="5"/>
      <c r="BB140" s="5"/>
    </row>
    <row r="141" spans="1:54" x14ac:dyDescent="0.3">
      <c r="A141" s="5">
        <v>15640</v>
      </c>
      <c r="B141" s="5"/>
      <c r="C141" s="5">
        <v>4.0674628079699184</v>
      </c>
      <c r="D141" s="5">
        <v>-8.2099067908005029E-4</v>
      </c>
      <c r="E141" s="5">
        <v>-1.0225764452085609E-4</v>
      </c>
      <c r="F141" s="5">
        <v>-1.4533327764358239E-3</v>
      </c>
      <c r="G141" s="5">
        <v>-3.2967950610663895E-4</v>
      </c>
      <c r="H141" s="5">
        <v>-3.5588297669132954E-3</v>
      </c>
      <c r="I141" s="5">
        <v>-9.7365895500228197E-4</v>
      </c>
      <c r="J141" s="5">
        <v>-1.2845967832096581E-2</v>
      </c>
      <c r="K141" s="5">
        <v>-4.2141770561670688E-3</v>
      </c>
      <c r="L141" s="5">
        <v>-1.9689809234692067E-2</v>
      </c>
      <c r="M141" s="5">
        <v>-5.0122646589982403E-3</v>
      </c>
      <c r="N141" s="5">
        <v>-7.5483142790730623E-2</v>
      </c>
      <c r="O141" s="5">
        <v>-1.0760682918586961E-2</v>
      </c>
      <c r="P141" s="5">
        <v>-5.5773857255554879E-2</v>
      </c>
      <c r="Q141" s="5">
        <v>-2.9805324616408436E-2</v>
      </c>
      <c r="R141" s="5">
        <v>-0.17316630134125854</v>
      </c>
      <c r="S141" s="5">
        <v>3.7353768737947199E-2</v>
      </c>
      <c r="T141" s="5">
        <v>-9.9742630331115106E-2</v>
      </c>
      <c r="U141" s="5">
        <v>-2.3362543665374665E-3</v>
      </c>
      <c r="V141" s="5">
        <v>-4.4054692145698487E-2</v>
      </c>
      <c r="W141" s="5">
        <v>-8.7929965550335616E-3</v>
      </c>
      <c r="X141" s="5">
        <v>0.18961595740428544</v>
      </c>
      <c r="Y141" s="5">
        <v>5.7072012690449272E-2</v>
      </c>
      <c r="Z141" s="5">
        <v>0.63893062915057608</v>
      </c>
      <c r="AA141" s="5">
        <v>2.6081132627614589E-2</v>
      </c>
      <c r="AB141" s="5">
        <v>1.0547288048488963</v>
      </c>
      <c r="AC141" s="5">
        <v>0.20461312255251385</v>
      </c>
      <c r="AD141" s="5">
        <v>0.21924883215523935</v>
      </c>
      <c r="AE141" s="5">
        <v>0.77901338795130148</v>
      </c>
      <c r="AF141" s="5">
        <v>1.4945307347086991</v>
      </c>
      <c r="AG141" s="5">
        <v>0.24966644334595886</v>
      </c>
      <c r="AH141" s="5">
        <v>0.12740031986418032</v>
      </c>
      <c r="AI141" s="5">
        <v>0.35608992144438845</v>
      </c>
      <c r="AJ141" s="5">
        <v>0.3731893092428285</v>
      </c>
      <c r="AK141" s="5">
        <v>0.15918963573973585</v>
      </c>
      <c r="AL141" s="5">
        <v>0.70182373959346633</v>
      </c>
      <c r="AM141" s="5">
        <v>9.1659055621858623E-2</v>
      </c>
      <c r="AN141" s="5">
        <v>0.61138906787676683</v>
      </c>
      <c r="AO141" s="5">
        <v>3.4274855631805753E-2</v>
      </c>
      <c r="AP141" s="5">
        <v>0.70242350227293215</v>
      </c>
      <c r="AQ141" s="5">
        <v>2.5289278616376348E-2</v>
      </c>
      <c r="AR141" s="5">
        <v>0.55025895429295235</v>
      </c>
      <c r="AS141" s="5"/>
      <c r="AT141" s="5"/>
      <c r="AU141" s="5"/>
      <c r="AV141" s="5"/>
      <c r="AW141" s="5"/>
      <c r="AX141" s="5"/>
      <c r="AY141" s="5"/>
      <c r="AZ141" s="5"/>
      <c r="BA141" s="5"/>
      <c r="BB141" s="5"/>
    </row>
    <row r="142" spans="1:54" x14ac:dyDescent="0.3">
      <c r="A142" s="5">
        <v>15630</v>
      </c>
      <c r="B142" s="5"/>
      <c r="C142" s="5">
        <v>4.1542408720902646</v>
      </c>
      <c r="D142" s="5">
        <v>-7.2792464601615877E-4</v>
      </c>
      <c r="E142" s="5">
        <v>-9.1062524363853082E-5</v>
      </c>
      <c r="F142" s="5">
        <v>-1.2999009834859666E-3</v>
      </c>
      <c r="G142" s="5">
        <v>-2.9617206414641673E-4</v>
      </c>
      <c r="H142" s="5">
        <v>-3.2112340466101627E-3</v>
      </c>
      <c r="I142" s="5">
        <v>-8.8244960401837427E-4</v>
      </c>
      <c r="J142" s="5">
        <v>-1.1694291625442237E-2</v>
      </c>
      <c r="K142" s="5">
        <v>-3.853449543983852E-3</v>
      </c>
      <c r="L142" s="5">
        <v>-1.8084812891949482E-2</v>
      </c>
      <c r="M142" s="5">
        <v>-4.6243208354320277E-3</v>
      </c>
      <c r="N142" s="5">
        <v>-6.9953792302147488E-2</v>
      </c>
      <c r="O142" s="5">
        <v>-1.0017384866617404E-2</v>
      </c>
      <c r="P142" s="5">
        <v>-5.215601337840723E-2</v>
      </c>
      <c r="Q142" s="5">
        <v>-2.7998368656042473E-2</v>
      </c>
      <c r="R142" s="5">
        <v>-0.16340804549485416</v>
      </c>
      <c r="S142" s="5">
        <v>3.540965693841186E-2</v>
      </c>
      <c r="T142" s="5">
        <v>-9.4984216030794599E-2</v>
      </c>
      <c r="U142" s="5">
        <v>-2.2350138297289194E-3</v>
      </c>
      <c r="V142" s="5">
        <v>-4.2339711198222288E-2</v>
      </c>
      <c r="W142" s="5">
        <v>-8.4897414212414292E-3</v>
      </c>
      <c r="X142" s="5">
        <v>0.18392489982927096</v>
      </c>
      <c r="Y142" s="5">
        <v>5.561644224288026E-2</v>
      </c>
      <c r="Z142" s="5">
        <v>0.62553903815477419</v>
      </c>
      <c r="AA142" s="5">
        <v>2.5653948404277187E-2</v>
      </c>
      <c r="AB142" s="5">
        <v>1.0423223255337666</v>
      </c>
      <c r="AC142" s="5">
        <v>0.20315832587387578</v>
      </c>
      <c r="AD142" s="5">
        <v>0.21871815126111419</v>
      </c>
      <c r="AE142" s="5">
        <v>0.78081002712366732</v>
      </c>
      <c r="AF142" s="5">
        <v>1.5050980855860783</v>
      </c>
      <c r="AG142" s="5">
        <v>0.25263076141119423</v>
      </c>
      <c r="AH142" s="5">
        <v>0.12952969198576411</v>
      </c>
      <c r="AI142" s="5">
        <v>0.36377927350668104</v>
      </c>
      <c r="AJ142" s="5">
        <v>0.38308368737781562</v>
      </c>
      <c r="AK142" s="5">
        <v>0.16419965263307251</v>
      </c>
      <c r="AL142" s="5">
        <v>0.72742011810754481</v>
      </c>
      <c r="AM142" s="5">
        <v>9.5463931066867763E-2</v>
      </c>
      <c r="AN142" s="5">
        <v>0.63987509219860383</v>
      </c>
      <c r="AO142" s="5">
        <v>3.6047382510546504E-2</v>
      </c>
      <c r="AP142" s="5">
        <v>0.74237734428652069</v>
      </c>
      <c r="AQ142" s="5">
        <v>2.6859427286444505E-2</v>
      </c>
      <c r="AR142" s="5">
        <v>0.58731238680486031</v>
      </c>
      <c r="AS142" s="5"/>
      <c r="AT142" s="5"/>
      <c r="AU142" s="5"/>
      <c r="AV142" s="5"/>
      <c r="AW142" s="5"/>
      <c r="AX142" s="5"/>
      <c r="AY142" s="5"/>
      <c r="AZ142" s="5"/>
      <c r="BA142" s="5"/>
      <c r="BB142" s="5"/>
    </row>
    <row r="143" spans="1:54" x14ac:dyDescent="0.3">
      <c r="A143" s="5">
        <v>15620</v>
      </c>
      <c r="B143" s="5"/>
      <c r="C143" s="5">
        <v>4.2404716328155034</v>
      </c>
      <c r="D143" s="5">
        <v>-6.4474673316517795E-4</v>
      </c>
      <c r="E143" s="5">
        <v>-8.10101298231757E-5</v>
      </c>
      <c r="F143" s="5">
        <v>-1.1614818711232382E-3</v>
      </c>
      <c r="G143" s="5">
        <v>-2.6579965494715006E-4</v>
      </c>
      <c r="H143" s="5">
        <v>-2.8946503263523218E-3</v>
      </c>
      <c r="I143" s="5">
        <v>-7.9897574216488581E-4</v>
      </c>
      <c r="J143" s="5">
        <v>-1.0635131693920096E-2</v>
      </c>
      <c r="K143" s="5">
        <v>-3.5200568138457019E-3</v>
      </c>
      <c r="L143" s="5">
        <v>-1.6593991668287008E-2</v>
      </c>
      <c r="M143" s="5">
        <v>-4.2621379286927061E-3</v>
      </c>
      <c r="N143" s="5">
        <v>-6.4764852051860305E-2</v>
      </c>
      <c r="O143" s="5">
        <v>-9.3161604625911932E-3</v>
      </c>
      <c r="P143" s="5">
        <v>-4.8724503741389827E-2</v>
      </c>
      <c r="Q143" s="5">
        <v>-2.6274967408509042E-2</v>
      </c>
      <c r="R143" s="5">
        <v>-0.15404774257276774</v>
      </c>
      <c r="S143" s="5">
        <v>3.3533750335602568E-2</v>
      </c>
      <c r="T143" s="5">
        <v>-9.0364209025447964E-2</v>
      </c>
      <c r="U143" s="5">
        <v>-2.1360723578733986E-3</v>
      </c>
      <c r="V143" s="5">
        <v>-4.065187164799898E-2</v>
      </c>
      <c r="W143" s="5">
        <v>-8.1889880526947092E-3</v>
      </c>
      <c r="X143" s="5">
        <v>0.17823199702886258</v>
      </c>
      <c r="Y143" s="5">
        <v>5.4145704445977973E-2</v>
      </c>
      <c r="Z143" s="5">
        <v>0.61183907630775436</v>
      </c>
      <c r="AA143" s="5">
        <v>2.5209565829338615E-2</v>
      </c>
      <c r="AB143" s="5">
        <v>1.0290771960151812</v>
      </c>
      <c r="AC143" s="5">
        <v>0.20152167045368258</v>
      </c>
      <c r="AD143" s="5">
        <v>0.21798151185661027</v>
      </c>
      <c r="AE143" s="5">
        <v>0.78186982527803817</v>
      </c>
      <c r="AF143" s="5">
        <v>1.5143096311129933</v>
      </c>
      <c r="AG143" s="5">
        <v>0.25538979426715513</v>
      </c>
      <c r="AH143" s="5">
        <v>0.13157116632043134</v>
      </c>
      <c r="AI143" s="5">
        <v>0.37128732961512823</v>
      </c>
      <c r="AJ143" s="5">
        <v>0.39287407135543906</v>
      </c>
      <c r="AK143" s="5">
        <v>0.16921009212653265</v>
      </c>
      <c r="AL143" s="5">
        <v>0.75325233825337301</v>
      </c>
      <c r="AM143" s="5">
        <v>9.9335052286136913E-2</v>
      </c>
      <c r="AN143" s="5">
        <v>0.66907279121988317</v>
      </c>
      <c r="AO143" s="5">
        <v>3.787684709016062E-2</v>
      </c>
      <c r="AP143" s="5">
        <v>0.78388748669351282</v>
      </c>
      <c r="AQ143" s="5">
        <v>2.8501109572409672E-2</v>
      </c>
      <c r="AR143" s="5">
        <v>0.62629260805025833</v>
      </c>
      <c r="AS143" s="5"/>
      <c r="AT143" s="5"/>
      <c r="AU143" s="5"/>
      <c r="AV143" s="5"/>
      <c r="AW143" s="5"/>
      <c r="AX143" s="5"/>
      <c r="AY143" s="5"/>
      <c r="AZ143" s="5"/>
      <c r="BA143" s="5"/>
      <c r="BB143" s="5"/>
    </row>
    <row r="144" spans="1:54" x14ac:dyDescent="0.3">
      <c r="A144" s="5">
        <v>15610</v>
      </c>
      <c r="B144" s="5"/>
      <c r="C144" s="5">
        <v>4.326169326476057</v>
      </c>
      <c r="D144" s="5">
        <v>-5.7048676188072142E-4</v>
      </c>
      <c r="E144" s="5">
        <v>-7.1993598249975424E-5</v>
      </c>
      <c r="F144" s="5">
        <v>-1.0367420800522424E-3</v>
      </c>
      <c r="G144" s="5">
        <v>-2.3829892495633181E-4</v>
      </c>
      <c r="H144" s="5">
        <v>-2.6066266580104776E-3</v>
      </c>
      <c r="I144" s="5">
        <v>-7.2266509663592815E-4</v>
      </c>
      <c r="J144" s="5">
        <v>-9.6621296758819218E-3</v>
      </c>
      <c r="K144" s="5">
        <v>-3.2122692727759223E-3</v>
      </c>
      <c r="L144" s="5">
        <v>-1.5210771071801316E-2</v>
      </c>
      <c r="M144" s="5">
        <v>-3.9243867505751873E-3</v>
      </c>
      <c r="N144" s="5">
        <v>-5.9900920853996308E-2</v>
      </c>
      <c r="O144" s="5">
        <v>-8.6553935422244276E-3</v>
      </c>
      <c r="P144" s="5">
        <v>-4.5473562034415951E-2</v>
      </c>
      <c r="Q144" s="5">
        <v>-2.4633233149235899E-2</v>
      </c>
      <c r="R144" s="5">
        <v>-0.14508024413820542</v>
      </c>
      <c r="S144" s="5">
        <v>3.1725964744545115E-2</v>
      </c>
      <c r="T144" s="5">
        <v>-8.5884548050898207E-2</v>
      </c>
      <c r="U144" s="5">
        <v>-2.0395133589061402E-3</v>
      </c>
      <c r="V144" s="5">
        <v>-3.8993240463607651E-2</v>
      </c>
      <c r="W144" s="5">
        <v>-7.8912067658822773E-3</v>
      </c>
      <c r="X144" s="5">
        <v>0.17254783555574554</v>
      </c>
      <c r="Y144" s="5">
        <v>5.2662903693102579E-2</v>
      </c>
      <c r="Z144" s="5">
        <v>0.59786246242592489</v>
      </c>
      <c r="AA144" s="5">
        <v>2.4749082170669699E-2</v>
      </c>
      <c r="AB144" s="5">
        <v>1.0150273729478199</v>
      </c>
      <c r="AC144" s="5">
        <v>0.19970736253459484</v>
      </c>
      <c r="AD144" s="5">
        <v>0.21704060853849941</v>
      </c>
      <c r="AE144" s="5">
        <v>0.78218834967714557</v>
      </c>
      <c r="AF144" s="5">
        <v>1.5221368669551798</v>
      </c>
      <c r="AG144" s="5">
        <v>0.25793561285243816</v>
      </c>
      <c r="AH144" s="5">
        <v>0.13351925726639144</v>
      </c>
      <c r="AI144" s="5">
        <v>0.37859548522441056</v>
      </c>
      <c r="AJ144" s="5">
        <v>0.40253860465683555</v>
      </c>
      <c r="AK144" s="5">
        <v>0.17421120791549954</v>
      </c>
      <c r="AL144" s="5">
        <v>0.77927871945746729</v>
      </c>
      <c r="AM144" s="5">
        <v>0.10326763550520261</v>
      </c>
      <c r="AN144" s="5">
        <v>0.69895849114667508</v>
      </c>
      <c r="AO144" s="5">
        <v>3.9762631419636547E-2</v>
      </c>
      <c r="AP144" s="5">
        <v>0.82696157119642477</v>
      </c>
      <c r="AQ144" s="5">
        <v>3.0215565720968472E-2</v>
      </c>
      <c r="AR144" s="5">
        <v>0.66725329359512897</v>
      </c>
      <c r="AS144" s="5"/>
      <c r="AT144" s="5"/>
      <c r="AU144" s="5"/>
      <c r="AV144" s="5"/>
      <c r="AW144" s="5"/>
      <c r="AX144" s="5"/>
      <c r="AY144" s="5"/>
      <c r="AZ144" s="5"/>
      <c r="BA144" s="5"/>
      <c r="BB144" s="5"/>
    </row>
    <row r="145" spans="1:54" x14ac:dyDescent="0.3">
      <c r="A145" s="5">
        <v>15600</v>
      </c>
      <c r="B145" s="5"/>
      <c r="C145" s="5">
        <v>4.4113464475086186</v>
      </c>
      <c r="D145" s="5">
        <v>-5.0426038353943499E-4</v>
      </c>
      <c r="E145" s="5">
        <v>-6.3914957806664397E-5</v>
      </c>
      <c r="F145" s="5">
        <v>-9.2445188306765835E-4</v>
      </c>
      <c r="G145" s="5">
        <v>-2.1342548215520646E-4</v>
      </c>
      <c r="H145" s="5">
        <v>-2.3448728678785802E-3</v>
      </c>
      <c r="I145" s="5">
        <v>-6.5297949142288539E-4</v>
      </c>
      <c r="J145" s="5">
        <v>-8.7692623303321816E-3</v>
      </c>
      <c r="K145" s="5">
        <v>-2.9284354970477849E-3</v>
      </c>
      <c r="L145" s="5">
        <v>-1.3928818621049366E-2</v>
      </c>
      <c r="M145" s="5">
        <v>-3.6097742113594135E-3</v>
      </c>
      <c r="N145" s="5">
        <v>-5.5346836896102466E-2</v>
      </c>
      <c r="O145" s="5">
        <v>-8.033468906033717E-3</v>
      </c>
      <c r="P145" s="5">
        <v>-4.2397302039991078E-2</v>
      </c>
      <c r="Q145" s="5">
        <v>-2.3071169289513797E-2</v>
      </c>
      <c r="R145" s="5">
        <v>-0.13649961891136059</v>
      </c>
      <c r="S145" s="5">
        <v>2.9986034655133137E-2</v>
      </c>
      <c r="T145" s="5">
        <v>-8.1546698135659651E-2</v>
      </c>
      <c r="U145" s="5">
        <v>-1.9454101988281788E-3</v>
      </c>
      <c r="V145" s="5">
        <v>-3.7365726481350711E-2</v>
      </c>
      <c r="W145" s="5">
        <v>-7.5968440826157373E-3</v>
      </c>
      <c r="X145" s="5">
        <v>0.1668826746432675</v>
      </c>
      <c r="Y145" s="5">
        <v>5.1171103177554592E-2</v>
      </c>
      <c r="Z145" s="5">
        <v>0.58364106955380846</v>
      </c>
      <c r="AA145" s="5">
        <v>2.4273623524485782E-2</v>
      </c>
      <c r="AB145" s="5">
        <v>1.0002087321444626</v>
      </c>
      <c r="AC145" s="5">
        <v>0.1977200876424684</v>
      </c>
      <c r="AD145" s="5">
        <v>0.21589771504644686</v>
      </c>
      <c r="AE145" s="5">
        <v>0.78176326691682851</v>
      </c>
      <c r="AF145" s="5">
        <v>1.528555012634137</v>
      </c>
      <c r="AG145" s="5">
        <v>0.26026079570414817</v>
      </c>
      <c r="AH145" s="5">
        <v>0.13536864911509211</v>
      </c>
      <c r="AI145" s="5">
        <v>0.38568528585024986</v>
      </c>
      <c r="AJ145" s="5">
        <v>0.41205518462450891</v>
      </c>
      <c r="AK145" s="5">
        <v>0.17919295931914225</v>
      </c>
      <c r="AL145" s="5">
        <v>0.80545542672570547</v>
      </c>
      <c r="AM145" s="5">
        <v>0.10725650975350495</v>
      </c>
      <c r="AN145" s="5">
        <v>0.72950534161050318</v>
      </c>
      <c r="AO145" s="5">
        <v>4.1703917221474075E-2</v>
      </c>
      <c r="AP145" s="5">
        <v>0.87160301873393209</v>
      </c>
      <c r="AQ145" s="5">
        <v>3.20038968763144E-2</v>
      </c>
      <c r="AR145" s="5">
        <v>0.7102458602111843</v>
      </c>
      <c r="AS145" s="5"/>
      <c r="AT145" s="5"/>
      <c r="AU145" s="5"/>
      <c r="AV145" s="5"/>
      <c r="AW145" s="5"/>
      <c r="AX145" s="5"/>
      <c r="AY145" s="5"/>
      <c r="AZ145" s="5"/>
      <c r="BA145" s="5"/>
      <c r="BB145" s="5"/>
    </row>
    <row r="146" spans="1:54" x14ac:dyDescent="0.3">
      <c r="A146" s="5">
        <v>15590</v>
      </c>
      <c r="B146" s="5"/>
      <c r="C146" s="5">
        <v>4.4960134035964225</v>
      </c>
      <c r="D146" s="5">
        <v>-4.452625283516338E-4</v>
      </c>
      <c r="E146" s="5">
        <v>-5.6684506548899805E-5</v>
      </c>
      <c r="F146" s="5">
        <v>-8.2347867197473063E-4</v>
      </c>
      <c r="G146" s="5">
        <v>-1.9095284946058481E-4</v>
      </c>
      <c r="H146" s="5">
        <v>-2.1072530128380478E-3</v>
      </c>
      <c r="I146" s="5">
        <v>-5.8941359439530837E-4</v>
      </c>
      <c r="J146" s="5">
        <v>-7.9508332224926086E-3</v>
      </c>
      <c r="K146" s="5">
        <v>-2.6669814983524094E-3</v>
      </c>
      <c r="L146" s="5">
        <v>-1.2742046950280033E-2</v>
      </c>
      <c r="M146" s="5">
        <v>-3.3170451831256741E-3</v>
      </c>
      <c r="N146" s="5">
        <v>-5.1087714702740095E-2</v>
      </c>
      <c r="O146" s="5">
        <v>-7.448778037853725E-3</v>
      </c>
      <c r="P146" s="5">
        <v>-3.9489746357714114E-2</v>
      </c>
      <c r="Q146" s="5">
        <v>-2.158668398805488E-2</v>
      </c>
      <c r="R146" s="5">
        <v>-0.12829921697632696</v>
      </c>
      <c r="S146" s="5">
        <v>2.8313523310786782E-2</v>
      </c>
      <c r="T146" s="5">
        <v>-7.7351667001875263E-2</v>
      </c>
      <c r="U146" s="5">
        <v>-1.8538263499225075E-3</v>
      </c>
      <c r="V146" s="5">
        <v>-3.5771079253164875E-2</v>
      </c>
      <c r="W146" s="5">
        <v>-7.3063218585895703E-3</v>
      </c>
      <c r="X146" s="5">
        <v>0.16124641740455584</v>
      </c>
      <c r="Y146" s="5">
        <v>4.9673314470708871E-2</v>
      </c>
      <c r="Z146" s="5">
        <v>0.56920680298335191</v>
      </c>
      <c r="AA146" s="5">
        <v>2.3784340175568935E-2</v>
      </c>
      <c r="AB146" s="5">
        <v>0.98465891462013455</v>
      </c>
      <c r="AC146" s="5">
        <v>0.19556499039288386</v>
      </c>
      <c r="AD146" s="5">
        <v>0.21455567535555295</v>
      </c>
      <c r="AE146" s="5">
        <v>0.78059436074817712</v>
      </c>
      <c r="AF146" s="5">
        <v>1.5335431399350954</v>
      </c>
      <c r="AG146" s="5">
        <v>0.2623584644832424</v>
      </c>
      <c r="AH146" s="5">
        <v>0.13711421972065874</v>
      </c>
      <c r="AI146" s="5">
        <v>0.39253850203639856</v>
      </c>
      <c r="AJ146" s="5">
        <v>0.42140154132870189</v>
      </c>
      <c r="AK146" s="5">
        <v>0.18414504059154235</v>
      </c>
      <c r="AL146" s="5">
        <v>0.83173655937026181</v>
      </c>
      <c r="AM146" s="5">
        <v>0.11129612033027396</v>
      </c>
      <c r="AN146" s="5">
        <v>0.76068326708840861</v>
      </c>
      <c r="AO146" s="5">
        <v>4.3699678355879741E-2</v>
      </c>
      <c r="AP146" s="5">
        <v>0.91781076683879481</v>
      </c>
      <c r="AQ146" s="5">
        <v>3.3867051743366156E-2</v>
      </c>
      <c r="AR146" s="5">
        <v>0.7553191024525624</v>
      </c>
      <c r="AS146" s="5"/>
      <c r="AT146" s="5"/>
      <c r="AU146" s="5"/>
      <c r="AV146" s="5"/>
      <c r="AW146" s="5"/>
      <c r="AX146" s="5"/>
      <c r="AY146" s="5"/>
      <c r="AZ146" s="5"/>
      <c r="BA146" s="5"/>
      <c r="BB146" s="5"/>
    </row>
    <row r="147" spans="1:54" x14ac:dyDescent="0.3">
      <c r="A147" s="5">
        <v>15580</v>
      </c>
      <c r="B147" s="5"/>
      <c r="C147" s="5">
        <v>4.5801781707768452</v>
      </c>
      <c r="D147" s="5">
        <v>-3.9276124269130774E-4</v>
      </c>
      <c r="E147" s="5">
        <v>-5.0220222533831874E-5</v>
      </c>
      <c r="F147" s="5">
        <v>-7.3278069811521834E-4</v>
      </c>
      <c r="G147" s="5">
        <v>-1.7067144445851744E-4</v>
      </c>
      <c r="H147" s="5">
        <v>-1.8917778846977043E-3</v>
      </c>
      <c r="I147" s="5">
        <v>-5.3149363528619969E-4</v>
      </c>
      <c r="J147" s="5">
        <v>-7.2014637006214011E-3</v>
      </c>
      <c r="K147" s="5">
        <v>-2.4264097095395821E-3</v>
      </c>
      <c r="L147" s="5">
        <v>-1.1644615582501979E-2</v>
      </c>
      <c r="M147" s="5">
        <v>-3.0449840540731072E-3</v>
      </c>
      <c r="N147" s="5">
        <v>-4.7108978237913865E-2</v>
      </c>
      <c r="O147" s="5">
        <v>-6.8997244108173717E-3</v>
      </c>
      <c r="P147" s="5">
        <v>-3.6744853738245542E-2</v>
      </c>
      <c r="Q147" s="5">
        <v>-2.0177603397179909E-2</v>
      </c>
      <c r="R147" s="5">
        <v>-0.12047173376769224</v>
      </c>
      <c r="S147" s="5">
        <v>2.6707833063790858E-2</v>
      </c>
      <c r="T147" s="5">
        <v>-7.3300022808229712E-2</v>
      </c>
      <c r="U147" s="5">
        <v>-1.7648155782197393E-3</v>
      </c>
      <c r="V147" s="5">
        <v>-3.4210888669467018E-2</v>
      </c>
      <c r="W147" s="5">
        <v>-7.0200365538957117E-3</v>
      </c>
      <c r="X147" s="5">
        <v>0.1556485844802466</v>
      </c>
      <c r="Y147" s="5">
        <v>4.8172487581881564E-2</v>
      </c>
      <c r="Z147" s="5">
        <v>0.55459148039270612</v>
      </c>
      <c r="AA147" s="5">
        <v>2.3282401909056859E-2</v>
      </c>
      <c r="AB147" s="5">
        <v>0.9684171657685241</v>
      </c>
      <c r="AC147" s="5">
        <v>0.1932476522225488</v>
      </c>
      <c r="AD147" s="5">
        <v>0.21301789206262275</v>
      </c>
      <c r="AE147" s="5">
        <v>0.77868353989649863</v>
      </c>
      <c r="AF147" s="5">
        <v>1.5370842841100179</v>
      </c>
      <c r="AG147" s="5">
        <v>0.26422231740099955</v>
      </c>
      <c r="AH147" s="5">
        <v>0.13875106369055537</v>
      </c>
      <c r="AI147" s="5">
        <v>0.39913720503925965</v>
      </c>
      <c r="AJ147" s="5">
        <v>0.43055531953748816</v>
      </c>
      <c r="AK147" s="5">
        <v>0.18905691252375773</v>
      </c>
      <c r="AL147" s="5">
        <v>0.85807425332376464</v>
      </c>
      <c r="AM147" s="5">
        <v>0.11538053431148136</v>
      </c>
      <c r="AN147" s="5">
        <v>0.79245893186791561</v>
      </c>
      <c r="AO147" s="5">
        <v>4.5748673906690088E-2</v>
      </c>
      <c r="AP147" s="5">
        <v>0.96557901369588495</v>
      </c>
      <c r="AQ147" s="5">
        <v>3.5805813149905309E-2</v>
      </c>
      <c r="AR147" s="5">
        <v>0.80251881695427318</v>
      </c>
      <c r="AS147" s="5"/>
      <c r="AT147" s="5"/>
      <c r="AU147" s="5"/>
      <c r="AV147" s="5"/>
      <c r="AW147" s="5"/>
      <c r="AX147" s="5"/>
      <c r="AY147" s="5"/>
      <c r="AZ147" s="5"/>
      <c r="BA147" s="5"/>
      <c r="BB147" s="5"/>
    </row>
    <row r="148" spans="1:54" x14ac:dyDescent="0.3">
      <c r="A148" s="5">
        <v>15570</v>
      </c>
      <c r="B148" s="5"/>
      <c r="C148" s="5">
        <v>4.6638459506677608</v>
      </c>
      <c r="D148" s="5">
        <v>-3.46091903667785E-4</v>
      </c>
      <c r="E148" s="5">
        <v>-4.4447204690807161E-5</v>
      </c>
      <c r="F148" s="5">
        <v>-6.5140107290840503E-4</v>
      </c>
      <c r="G148" s="5">
        <v>-1.5238758818560984E-4</v>
      </c>
      <c r="H148" s="5">
        <v>-1.6965975974052646E-3</v>
      </c>
      <c r="I148" s="5">
        <v>-4.7877610397822711E-4</v>
      </c>
      <c r="J148" s="5">
        <v>-6.516083273486825E-3</v>
      </c>
      <c r="K148" s="5">
        <v>-2.2052977185996409E-3</v>
      </c>
      <c r="L148" s="5">
        <v>-1.0630931466150953E-2</v>
      </c>
      <c r="M148" s="5">
        <v>-2.7924159886645503E-3</v>
      </c>
      <c r="N148" s="5">
        <v>-4.3396390241808504E-2</v>
      </c>
      <c r="O148" s="5">
        <v>-6.3847283796798935E-3</v>
      </c>
      <c r="P148" s="5">
        <v>-3.4156544965716421E-2</v>
      </c>
      <c r="Q148" s="5">
        <v>-1.8841684493027106E-2</v>
      </c>
      <c r="R148" s="5">
        <v>-0.11300927350054271</v>
      </c>
      <c r="S148" s="5">
        <v>2.5168215937109394E-2</v>
      </c>
      <c r="T148" s="5">
        <v>-6.9391913077182121E-2</v>
      </c>
      <c r="U148" s="5">
        <v>-1.6784221675873599E-3</v>
      </c>
      <c r="V148" s="5">
        <v>-3.2686585330967313E-2</v>
      </c>
      <c r="W148" s="5">
        <v>-6.7383586450341258E-3</v>
      </c>
      <c r="X148" s="5">
        <v>0.15009829021484453</v>
      </c>
      <c r="Y148" s="5">
        <v>4.6671501544544858E-2</v>
      </c>
      <c r="Z148" s="5">
        <v>0.53982671473850208</v>
      </c>
      <c r="AA148" s="5">
        <v>2.2768993300861188E-2</v>
      </c>
      <c r="AB148" s="5">
        <v>0.95152416864120648</v>
      </c>
      <c r="AC148" s="5">
        <v>0.19077406718076728</v>
      </c>
      <c r="AD148" s="5">
        <v>0.21128831213104754</v>
      </c>
      <c r="AE148" s="5">
        <v>0.77603483578004506</v>
      </c>
      <c r="AF148" s="5">
        <v>1.539165537064427</v>
      </c>
      <c r="AG148" s="5">
        <v>0.26584666032267779</v>
      </c>
      <c r="AH148" s="5">
        <v>0.14027451495373403</v>
      </c>
      <c r="AI148" s="5">
        <v>0.40546384280772452</v>
      </c>
      <c r="AJ148" s="5">
        <v>0.43949416340370051</v>
      </c>
      <c r="AK148" s="5">
        <v>0.19391783623070921</v>
      </c>
      <c r="AL148" s="5">
        <v>0.8844187969759828</v>
      </c>
      <c r="AM148" s="5">
        <v>0.11950344815637146</v>
      </c>
      <c r="AN148" s="5">
        <v>0.8247957194382064</v>
      </c>
      <c r="AO148" s="5">
        <v>4.7849441964324328E-2</v>
      </c>
      <c r="AP148" s="5">
        <v>1.0148969708338813</v>
      </c>
      <c r="AQ148" s="5">
        <v>3.7820784581735448E-2</v>
      </c>
      <c r="AR148" s="5">
        <v>0.85188741585240335</v>
      </c>
      <c r="AS148" s="5"/>
      <c r="AT148" s="5"/>
      <c r="AU148" s="5"/>
      <c r="AV148" s="5"/>
      <c r="AW148" s="5"/>
      <c r="AX148" s="5"/>
      <c r="AY148" s="5"/>
      <c r="AZ148" s="5"/>
      <c r="BA148" s="5"/>
      <c r="BB148" s="5"/>
    </row>
    <row r="149" spans="1:54" x14ac:dyDescent="0.3">
      <c r="A149" s="5">
        <v>15560</v>
      </c>
      <c r="B149" s="5"/>
      <c r="C149" s="5">
        <v>4.747018832052464</v>
      </c>
      <c r="D149" s="5">
        <v>-3.0465179863293736E-4</v>
      </c>
      <c r="E149" s="5">
        <v>-3.9297144032685599E-5</v>
      </c>
      <c r="F149" s="5">
        <v>-5.784620325796759E-4</v>
      </c>
      <c r="G149" s="5">
        <v>-1.359225452284536E-4</v>
      </c>
      <c r="H149" s="5">
        <v>-1.5199942880305861E-3</v>
      </c>
      <c r="I149" s="5">
        <v>-4.3084643775506725E-4</v>
      </c>
      <c r="J149" s="5">
        <v>-5.8899194920974587E-3</v>
      </c>
      <c r="K149" s="5">
        <v>-2.0022967787446146E-3</v>
      </c>
      <c r="L149" s="5">
        <v>-9.6956483712799264E-3</v>
      </c>
      <c r="M149" s="5">
        <v>-2.5582079091548793E-3</v>
      </c>
      <c r="N149" s="5">
        <v>-3.9936077914162239E-2</v>
      </c>
      <c r="O149" s="5">
        <v>-5.9022316610405608E-3</v>
      </c>
      <c r="P149" s="5">
        <v>-3.1718727240471527E-2</v>
      </c>
      <c r="Q149" s="5">
        <v>-1.7576627444728293E-2</v>
      </c>
      <c r="R149" s="5">
        <v>-0.10590341172904554</v>
      </c>
      <c r="S149" s="5">
        <v>2.3693784324582502E-2</v>
      </c>
      <c r="T149" s="5">
        <v>-6.5627084648279849E-2</v>
      </c>
      <c r="U149" s="5">
        <v>-1.5946811776872336E-3</v>
      </c>
      <c r="V149" s="5">
        <v>-3.11994416395893E-2</v>
      </c>
      <c r="W149" s="5">
        <v>-6.4616321770592441E-3</v>
      </c>
      <c r="X149" s="5">
        <v>0.14460422142314752</v>
      </c>
      <c r="Y149" s="5">
        <v>4.5173155569076015E-2</v>
      </c>
      <c r="Z149" s="5">
        <v>0.52494380050640177</v>
      </c>
      <c r="AA149" s="5">
        <v>2.2245309013564425E-2</v>
      </c>
      <c r="AB149" s="5">
        <v>0.9340218723309428</v>
      </c>
      <c r="AC149" s="5">
        <v>0.18815061592851462</v>
      </c>
      <c r="AD149" s="5">
        <v>0.20937141007682097</v>
      </c>
      <c r="AE149" s="5">
        <v>0.77265439009833814</v>
      </c>
      <c r="AF149" s="5">
        <v>1.5397781218291935</v>
      </c>
      <c r="AG149" s="5">
        <v>0.2672264353366155</v>
      </c>
      <c r="AH149" s="5">
        <v>0.14168016856385787</v>
      </c>
      <c r="AI149" s="5">
        <v>0.41150131582320909</v>
      </c>
      <c r="AJ149" s="5">
        <v>0.44819580345177917</v>
      </c>
      <c r="AK149" s="5">
        <v>0.19871690899810873</v>
      </c>
      <c r="AL149" s="5">
        <v>0.91071876037281041</v>
      </c>
      <c r="AM149" s="5">
        <v>0.12365819746027748</v>
      </c>
      <c r="AN149" s="5">
        <v>0.85765372713337718</v>
      </c>
      <c r="AO149" s="5">
        <v>5.0000294180390495E-2</v>
      </c>
      <c r="AP149" s="5">
        <v>1.0657486264411489</v>
      </c>
      <c r="AQ149" s="5">
        <v>3.9912376770065129E-2</v>
      </c>
      <c r="AR149" s="5">
        <v>0.9034635309023058</v>
      </c>
      <c r="AS149" s="5"/>
      <c r="AT149" s="5"/>
      <c r="AU149" s="5"/>
      <c r="AV149" s="5"/>
      <c r="AW149" s="5"/>
      <c r="AX149" s="5"/>
      <c r="AY149" s="5"/>
      <c r="AZ149" s="5"/>
      <c r="BA149" s="5"/>
      <c r="BB149" s="5"/>
    </row>
    <row r="150" spans="1:54" x14ac:dyDescent="0.3">
      <c r="A150" s="5">
        <v>15550</v>
      </c>
      <c r="B150" s="5"/>
      <c r="C150" s="5">
        <v>4.8296954591387617</v>
      </c>
      <c r="D150" s="5">
        <v>-2.6789505648844688E-4</v>
      </c>
      <c r="E150" s="5">
        <v>-3.4707824647618954E-5</v>
      </c>
      <c r="F150" s="5">
        <v>-5.1315946921083144E-4</v>
      </c>
      <c r="G150" s="5">
        <v>-1.2111159699418874E-4</v>
      </c>
      <c r="H150" s="5">
        <v>-1.360374958767389E-3</v>
      </c>
      <c r="I150" s="5">
        <v>-3.8731770545575228E-4</v>
      </c>
      <c r="J150" s="5">
        <v>-5.3184874332708474E-3</v>
      </c>
      <c r="K150" s="5">
        <v>-1.8161301215025537E-3</v>
      </c>
      <c r="L150" s="5">
        <v>-8.8336652406540636E-3</v>
      </c>
      <c r="M150" s="5">
        <v>-2.3412692146224105E-3</v>
      </c>
      <c r="N150" s="5">
        <v>-3.6714555071475821E-2</v>
      </c>
      <c r="O150" s="5">
        <v>-5.4507014055007689E-3</v>
      </c>
      <c r="P150" s="5">
        <v>-2.9425317026516212E-2</v>
      </c>
      <c r="Q150" s="5">
        <v>-1.6380087483042895E-2</v>
      </c>
      <c r="R150" s="5">
        <v>-9.9145256741378113E-2</v>
      </c>
      <c r="S150" s="5">
        <v>2.2283521763924834E-2</v>
      </c>
      <c r="T150" s="5">
        <v>-6.2004904499987003E-2</v>
      </c>
      <c r="U150" s="5">
        <v>-1.5136187329411826E-3</v>
      </c>
      <c r="V150" s="5">
        <v>-2.9750573575086026E-2</v>
      </c>
      <c r="W150" s="5">
        <v>-6.1901744536362628E-3</v>
      </c>
      <c r="X150" s="5">
        <v>0.13917461878962628</v>
      </c>
      <c r="Y150" s="5">
        <v>4.3680160797599107E-2</v>
      </c>
      <c r="Z150" s="5">
        <v>0.50997360389145019</v>
      </c>
      <c r="AA150" s="5">
        <v>2.1712549124229728E-2</v>
      </c>
      <c r="AB150" s="5">
        <v>0.9159533164832846</v>
      </c>
      <c r="AC150" s="5">
        <v>0.18538403810385098</v>
      </c>
      <c r="AD150" s="5">
        <v>0.20727216869524751</v>
      </c>
      <c r="AE150" s="5">
        <v>0.7685504323275244</v>
      </c>
      <c r="AF150" s="5">
        <v>1.5389174477373184</v>
      </c>
      <c r="AG150" s="5">
        <v>0.26835724659107357</v>
      </c>
      <c r="AH150" s="5">
        <v>0.14296390159760197</v>
      </c>
      <c r="AI150" s="5">
        <v>0.41723305235538782</v>
      </c>
      <c r="AJ150" s="5">
        <v>0.45663814541980396</v>
      </c>
      <c r="AK150" s="5">
        <v>0.20344310204625304</v>
      </c>
      <c r="AL150" s="5">
        <v>0.93692113751920991</v>
      </c>
      <c r="AM150" s="5">
        <v>0.12783776888763973</v>
      </c>
      <c r="AN150" s="5">
        <v>0.89098977678826008</v>
      </c>
      <c r="AO150" s="5">
        <v>5.2199311167278994E-2</v>
      </c>
      <c r="AP150" s="5">
        <v>1.1181125213404175</v>
      </c>
      <c r="AQ150" s="5">
        <v>4.208079441507355E-2</v>
      </c>
      <c r="AR150" s="5">
        <v>0.95728161004664669</v>
      </c>
      <c r="AS150" s="5"/>
      <c r="AT150" s="5"/>
      <c r="AU150" s="5"/>
      <c r="AV150" s="5"/>
      <c r="AW150" s="5"/>
      <c r="AX150" s="5"/>
      <c r="AY150" s="5"/>
      <c r="AZ150" s="5"/>
      <c r="BA150" s="5"/>
      <c r="BB150" s="5"/>
    </row>
    <row r="151" spans="1:54" x14ac:dyDescent="0.3">
      <c r="A151" s="5">
        <v>15540</v>
      </c>
      <c r="B151" s="5"/>
      <c r="C151" s="5">
        <v>4.9118707088718256</v>
      </c>
      <c r="D151" s="5">
        <v>-2.3532791701034501E-4</v>
      </c>
      <c r="E151" s="5">
        <v>-3.0622653791517031E-5</v>
      </c>
      <c r="F151" s="5">
        <v>-4.5475772840447207E-4</v>
      </c>
      <c r="G151" s="5">
        <v>-1.0780314961660251E-4</v>
      </c>
      <c r="H151" s="5">
        <v>-1.2162644837039158E-3</v>
      </c>
      <c r="I151" s="5">
        <v>-3.4782929575372773E-4</v>
      </c>
      <c r="J151" s="5">
        <v>-4.7975788764348703E-3</v>
      </c>
      <c r="K151" s="5">
        <v>-1.6455910986864445E-3</v>
      </c>
      <c r="L151" s="5">
        <v>-8.040123589959652E-3</v>
      </c>
      <c r="M151" s="5">
        <v>-2.1405522540341002E-3</v>
      </c>
      <c r="N151" s="5">
        <v>-3.3718740918171557E-2</v>
      </c>
      <c r="O151" s="5">
        <v>-5.0286338680875647E-3</v>
      </c>
      <c r="P151" s="5">
        <v>-2.7270261339992535E-2</v>
      </c>
      <c r="Q151" s="5">
        <v>-1.5249686234462479E-2</v>
      </c>
      <c r="R151" s="5">
        <v>-9.2725509522272667E-2</v>
      </c>
      <c r="S151" s="5">
        <v>2.0936293719819341E-2</v>
      </c>
      <c r="T151" s="5">
        <v>-5.8524381284167093E-2</v>
      </c>
      <c r="U151" s="5">
        <v>-1.435252339565274E-3</v>
      </c>
      <c r="V151" s="5">
        <v>-2.8340943120773336E-2</v>
      </c>
      <c r="W151" s="5">
        <v>-5.9242758619643112E-3</v>
      </c>
      <c r="X151" s="5">
        <v>0.13381726092528939</v>
      </c>
      <c r="Y151" s="5">
        <v>4.2195132691682159E-2</v>
      </c>
      <c r="Z151" s="5">
        <v>0.49494645744278987</v>
      </c>
      <c r="AA151" s="5">
        <v>2.1171914509956972E-2</v>
      </c>
      <c r="AB151" s="5">
        <v>0.89736245297572292</v>
      </c>
      <c r="AC151" s="5">
        <v>0.18248140322234455</v>
      </c>
      <c r="AD151" s="5">
        <v>0.20499605744418944</v>
      </c>
      <c r="AE151" s="5">
        <v>0.76373324722778957</v>
      </c>
      <c r="AF151" s="5">
        <v>1.5365831458502932</v>
      </c>
      <c r="AG151" s="5">
        <v>0.2692353832168628</v>
      </c>
      <c r="AH151" s="5">
        <v>0.1441218930116</v>
      </c>
      <c r="AI151" s="5">
        <v>0.42264308268266887</v>
      </c>
      <c r="AJ151" s="5">
        <v>0.46479936048672571</v>
      </c>
      <c r="AK151" s="5">
        <v>0.20808530004969664</v>
      </c>
      <c r="AL151" s="5">
        <v>0.9629715014277892</v>
      </c>
      <c r="AM151" s="5">
        <v>0.132034814305551</v>
      </c>
      <c r="AN151" s="5">
        <v>0.92475744209336863</v>
      </c>
      <c r="AO151" s="5">
        <v>5.4444338814095515E-2</v>
      </c>
      <c r="AP151" s="5">
        <v>1.1719615396882503</v>
      </c>
      <c r="AQ151" s="5">
        <v>4.4326023134029703E-2</v>
      </c>
      <c r="AR151" s="5">
        <v>1.0133715083599877</v>
      </c>
      <c r="AS151" s="5"/>
      <c r="AT151" s="5"/>
      <c r="AU151" s="5"/>
      <c r="AV151" s="5"/>
      <c r="AW151" s="5"/>
      <c r="AX151" s="5"/>
      <c r="AY151" s="5"/>
      <c r="AZ151" s="5"/>
      <c r="BA151" s="5"/>
      <c r="BB151" s="5"/>
    </row>
    <row r="152" spans="1:54" x14ac:dyDescent="0.3">
      <c r="A152" s="5">
        <v>15530</v>
      </c>
      <c r="B152" s="5"/>
      <c r="C152" s="5">
        <v>4.9935353797291855</v>
      </c>
      <c r="D152" s="5">
        <v>-2.0650432392862892E-4</v>
      </c>
      <c r="E152" s="5">
        <v>-2.6990220299433281E-5</v>
      </c>
      <c r="F152" s="5">
        <v>-4.0258467220227252E-4</v>
      </c>
      <c r="G152" s="5">
        <v>-9.5857877601873714E-5</v>
      </c>
      <c r="H152" s="5">
        <v>-1.086298800786954E-3</v>
      </c>
      <c r="I152" s="5">
        <v>-3.1204561608152558E-4</v>
      </c>
      <c r="J152" s="5">
        <v>-4.3232512587712702E-3</v>
      </c>
      <c r="K152" s="5">
        <v>-1.4895411779495289E-3</v>
      </c>
      <c r="L152" s="5">
        <v>-7.3104040495930124E-3</v>
      </c>
      <c r="M152" s="5">
        <v>-1.9550525701319647E-3</v>
      </c>
      <c r="N152" s="5">
        <v>-3.093597558279464E-2</v>
      </c>
      <c r="O152" s="5">
        <v>-4.6345576853641154E-3</v>
      </c>
      <c r="P152" s="5">
        <v>-2.5247557466380782E-2</v>
      </c>
      <c r="Q152" s="5">
        <v>-1.4183022492234906E-2</v>
      </c>
      <c r="R152" s="5">
        <v>-8.6634522038625053E-2</v>
      </c>
      <c r="S152" s="5">
        <v>1.9650858317566095E-2</v>
      </c>
      <c r="T152" s="5">
        <v>-5.5184187420219667E-2</v>
      </c>
      <c r="U152" s="5">
        <v>-1.3595912276796183E-3</v>
      </c>
      <c r="V152" s="5">
        <v>-2.6971361299019014E-2</v>
      </c>
      <c r="W152" s="5">
        <v>-5.664199828749961E-3</v>
      </c>
      <c r="X152" s="5">
        <v>0.1285394510885477</v>
      </c>
      <c r="Y152" s="5">
        <v>4.0720584078754576E-2</v>
      </c>
      <c r="Z152" s="5">
        <v>0.47989205966706405</v>
      </c>
      <c r="AA152" s="5">
        <v>2.0624602316222075E-2</v>
      </c>
      <c r="AB152" s="5">
        <v>0.87829396581062513</v>
      </c>
      <c r="AC152" s="5">
        <v>0.17945008028979595</v>
      </c>
      <c r="AD152" s="5">
        <v>0.20254900861509578</v>
      </c>
      <c r="AE152" s="5">
        <v>0.75821513253503103</v>
      </c>
      <c r="AF152" s="5">
        <v>1.5327790843078164</v>
      </c>
      <c r="AG152" s="5">
        <v>0.26985783917120648</v>
      </c>
      <c r="AH152" s="5">
        <v>0.14515064232630948</v>
      </c>
      <c r="AI152" s="5">
        <v>0.42771611182359431</v>
      </c>
      <c r="AJ152" s="5">
        <v>0.47265797639266988</v>
      </c>
      <c r="AK152" s="5">
        <v>0.21263234223454805</v>
      </c>
      <c r="AL152" s="5">
        <v>0.98881417145364414</v>
      </c>
      <c r="AM152" s="5">
        <v>0.13624166712384447</v>
      </c>
      <c r="AN152" s="5">
        <v>0.95890709325194334</v>
      </c>
      <c r="AO152" s="5">
        <v>5.6732985587645599E-2</v>
      </c>
      <c r="AP152" s="5">
        <v>1.2272627164808891</v>
      </c>
      <c r="AQ152" s="5">
        <v>4.6647816726316946E-2</v>
      </c>
      <c r="AR152" s="5">
        <v>1.0717580754676559</v>
      </c>
      <c r="AS152" s="5"/>
      <c r="AT152" s="5"/>
      <c r="AU152" s="5"/>
      <c r="AV152" s="5"/>
      <c r="AW152" s="5"/>
      <c r="AX152" s="5"/>
      <c r="AY152" s="5"/>
      <c r="AZ152" s="5"/>
      <c r="BA152" s="5"/>
      <c r="BB152" s="5"/>
    </row>
    <row r="153" spans="1:54" x14ac:dyDescent="0.3">
      <c r="A153" s="5">
        <v>15520</v>
      </c>
      <c r="B153" s="5"/>
      <c r="C153" s="5">
        <v>5.0746758944599257</v>
      </c>
      <c r="D153" s="5">
        <v>-1.8102182717291573E-4</v>
      </c>
      <c r="E153" s="5">
        <v>-2.3763880448681545E-5</v>
      </c>
      <c r="F153" s="5">
        <v>-3.5602700442775355E-4</v>
      </c>
      <c r="G153" s="5">
        <v>-8.5147903986830816E-5</v>
      </c>
      <c r="H153" s="5">
        <v>-9.6921830625731464E-4</v>
      </c>
      <c r="I153" s="5">
        <v>-2.7965480804057299E-4</v>
      </c>
      <c r="J153" s="5">
        <v>-3.8918164874851974E-3</v>
      </c>
      <c r="K153" s="5">
        <v>-1.3469078154120979E-3</v>
      </c>
      <c r="L153" s="5">
        <v>-6.6401221382262595E-3</v>
      </c>
      <c r="M153" s="5">
        <v>-1.7838089310501122E-3</v>
      </c>
      <c r="N153" s="5">
        <v>-2.8354032579454919E-2</v>
      </c>
      <c r="O153" s="5">
        <v>-4.2670367695325871E-3</v>
      </c>
      <c r="P153" s="5">
        <v>-2.3351271104850625E-2</v>
      </c>
      <c r="Q153" s="5">
        <v>-1.3177682401077898E-2</v>
      </c>
      <c r="R153" s="5">
        <v>-8.0862353628217379E-2</v>
      </c>
      <c r="S153" s="5">
        <v>1.8425876971211362E-2</v>
      </c>
      <c r="T153" s="5">
        <v>-5.1982681599636073E-2</v>
      </c>
      <c r="U153" s="5">
        <v>-1.2866367154701617E-3</v>
      </c>
      <c r="V153" s="5">
        <v>-2.5642491774741167E-2</v>
      </c>
      <c r="W153" s="5">
        <v>-5.4101829026999984E-3</v>
      </c>
      <c r="X153" s="5">
        <v>0.12334800655902563</v>
      </c>
      <c r="Y153" s="5">
        <v>3.9258918878121933E-2</v>
      </c>
      <c r="Z153" s="5">
        <v>0.46483938004167136</v>
      </c>
      <c r="AA153" s="5">
        <v>2.0071801532072289E-2</v>
      </c>
      <c r="AB153" s="5">
        <v>0.8587930902672325</v>
      </c>
      <c r="AC153" s="5">
        <v>0.17629770631174935</v>
      </c>
      <c r="AD153" s="5">
        <v>0.1999373914374295</v>
      </c>
      <c r="AE153" s="5">
        <v>0.75201034707496361</v>
      </c>
      <c r="AF153" s="5">
        <v>1.5275133634073854</v>
      </c>
      <c r="AG153" s="5">
        <v>0.27022232985715183</v>
      </c>
      <c r="AH153" s="5">
        <v>0.14604698701083302</v>
      </c>
      <c r="AI153" s="5">
        <v>0.43243759032570661</v>
      </c>
      <c r="AJ153" s="5">
        <v>0.48019296894118468</v>
      </c>
      <c r="AK153" s="5">
        <v>0.21707306485878855</v>
      </c>
      <c r="AL153" s="5">
        <v>1.0143923923549019</v>
      </c>
      <c r="AM153" s="5">
        <v>0.14045036083269832</v>
      </c>
      <c r="AN153" s="5">
        <v>0.99338595945000618</v>
      </c>
      <c r="AO153" s="5">
        <v>5.9062620883877627E-2</v>
      </c>
      <c r="AP153" s="5">
        <v>1.2839770639487997</v>
      </c>
      <c r="AQ153" s="5">
        <v>4.9045684851207694E-2</v>
      </c>
      <c r="AR153" s="5">
        <v>1.1324607417020185</v>
      </c>
      <c r="AS153" s="5"/>
      <c r="AT153" s="5"/>
      <c r="AU153" s="5"/>
      <c r="AV153" s="5"/>
      <c r="AW153" s="5"/>
      <c r="AX153" s="5"/>
      <c r="AY153" s="5"/>
      <c r="AZ153" s="5"/>
      <c r="BA153" s="5"/>
      <c r="BB153" s="5"/>
    </row>
    <row r="154" spans="1:54" x14ac:dyDescent="0.3">
      <c r="A154" s="5">
        <v>15510</v>
      </c>
      <c r="B154" s="5"/>
      <c r="C154" s="5">
        <v>5.1552740192475213</v>
      </c>
      <c r="D154" s="5">
        <v>-1.5851777950629526E-4</v>
      </c>
      <c r="E154" s="5">
        <v>-2.0901370336419509E-5</v>
      </c>
      <c r="F154" s="5">
        <v>-3.1452585433004281E-4</v>
      </c>
      <c r="G154" s="5">
        <v>-7.5556017479588624E-5</v>
      </c>
      <c r="H154" s="5">
        <v>-8.6386146587609026E-4</v>
      </c>
      <c r="I154" s="5">
        <v>-2.5036748447710138E-4</v>
      </c>
      <c r="J154" s="5">
        <v>-3.4998296816687114E-3</v>
      </c>
      <c r="K154" s="5">
        <v>-1.2166822275582715E-3</v>
      </c>
      <c r="L154" s="5">
        <v>-6.0251233556259864E-3</v>
      </c>
      <c r="M154" s="5">
        <v>-1.6259031665597993E-3</v>
      </c>
      <c r="N154" s="5">
        <v>-2.5961128361988755E-2</v>
      </c>
      <c r="O154" s="5">
        <v>-3.9246728315203896E-3</v>
      </c>
      <c r="P154" s="5">
        <v>-2.1575552948231221E-2</v>
      </c>
      <c r="Q154" s="5">
        <v>-1.223124903751161E-2</v>
      </c>
      <c r="R154" s="5">
        <v>-7.5398825296430522E-2</v>
      </c>
      <c r="S154" s="5">
        <v>1.7259924853753449E-2</v>
      </c>
      <c r="T154" s="5">
        <v>-4.8917931556482143E-2</v>
      </c>
      <c r="U154" s="5">
        <v>-1.2163825923725683E-3</v>
      </c>
      <c r="V154" s="5">
        <v>-2.4354854983186465E-2</v>
      </c>
      <c r="W154" s="5">
        <v>-5.1624349583443436E-3</v>
      </c>
      <c r="X154" s="5">
        <v>0.11824925063636282</v>
      </c>
      <c r="Y154" s="5">
        <v>3.7812426522451537E-2</v>
      </c>
      <c r="Z154" s="5">
        <v>0.44981656984340901</v>
      </c>
      <c r="AA154" s="5">
        <v>1.951468869511681E-2</v>
      </c>
      <c r="AB154" s="5">
        <v>0.83890543234910298</v>
      </c>
      <c r="AC154" s="5">
        <v>0.17303215389005278</v>
      </c>
      <c r="AD154" s="5">
        <v>0.19716798427534307</v>
      </c>
      <c r="AE154" s="5">
        <v>0.74513504960225219</v>
      </c>
      <c r="AF154" s="5">
        <v>1.5207982903554489</v>
      </c>
      <c r="AG154" s="5">
        <v>0.27032730539308508</v>
      </c>
      <c r="AH154" s="5">
        <v>0.14680811844962258</v>
      </c>
      <c r="AI154" s="5">
        <v>0.43679378266254759</v>
      </c>
      <c r="AJ154" s="5">
        <v>0.48738385335670975</v>
      </c>
      <c r="AK154" s="5">
        <v>0.22139634486564722</v>
      </c>
      <c r="AL154" s="5">
        <v>1.039648524417853</v>
      </c>
      <c r="AM154" s="5">
        <v>0.14465264971316433</v>
      </c>
      <c r="AN154" s="5">
        <v>1.0281382095498104</v>
      </c>
      <c r="AO154" s="5">
        <v>6.1430374491151518E-2</v>
      </c>
      <c r="AP154" s="5">
        <v>1.342059418905911</v>
      </c>
      <c r="AQ154" s="5">
        <v>5.1518881217172664E-2</v>
      </c>
      <c r="AR154" s="5">
        <v>1.1954931054185602</v>
      </c>
      <c r="AS154" s="5"/>
      <c r="AT154" s="5"/>
      <c r="AU154" s="5"/>
      <c r="AV154" s="5"/>
      <c r="AW154" s="5"/>
      <c r="AX154" s="5"/>
      <c r="AY154" s="5"/>
      <c r="AZ154" s="5"/>
      <c r="BA154" s="5"/>
      <c r="BB154" s="5"/>
    </row>
    <row r="155" spans="1:54" x14ac:dyDescent="0.3">
      <c r="A155" s="5">
        <v>15500</v>
      </c>
      <c r="B155" s="5"/>
      <c r="C155" s="5">
        <v>5.2353066017756982</v>
      </c>
      <c r="D155" s="5">
        <v>-1.3866581270430303E-4</v>
      </c>
      <c r="E155" s="5">
        <v>-1.836444377867701E-5</v>
      </c>
      <c r="F155" s="5">
        <v>-2.7757261327863547E-4</v>
      </c>
      <c r="G155" s="5">
        <v>-6.6974926777300519E-5</v>
      </c>
      <c r="H155" s="5">
        <v>-7.6915865449460135E-4</v>
      </c>
      <c r="I155" s="5">
        <v>-2.2391549277295968E-4</v>
      </c>
      <c r="J155" s="5">
        <v>-3.1440779099773295E-3</v>
      </c>
      <c r="K155" s="5">
        <v>-1.0979170832675707E-3</v>
      </c>
      <c r="L155" s="5">
        <v>-5.4614776790868156E-3</v>
      </c>
      <c r="M155" s="5">
        <v>-1.4804598257097605E-3</v>
      </c>
      <c r="N155" s="5">
        <v>-2.3745929143864621E-2</v>
      </c>
      <c r="O155" s="5">
        <v>-3.6061075465163516E-3</v>
      </c>
      <c r="P155" s="5">
        <v>-1.9914653716384362E-2</v>
      </c>
      <c r="Q155" s="5">
        <v>-1.1341311372722622E-2</v>
      </c>
      <c r="R155" s="5">
        <v>-7.0233571750632329E-2</v>
      </c>
      <c r="S155" s="5">
        <v>1.6151501160891306E-2</v>
      </c>
      <c r="T155" s="5">
        <v>-4.5987736964857369E-2</v>
      </c>
      <c r="U155" s="5">
        <v>-1.1488155182649575E-3</v>
      </c>
      <c r="V155" s="5">
        <v>-2.3108832736675283E-2</v>
      </c>
      <c r="W155" s="5">
        <v>-4.9211395154021929E-3</v>
      </c>
      <c r="X155" s="5">
        <v>0.11324900721981505</v>
      </c>
      <c r="Y155" s="5">
        <v>3.6383277085608609E-2</v>
      </c>
      <c r="Z155" s="5">
        <v>0.43485087915036019</v>
      </c>
      <c r="AA155" s="5">
        <v>1.8954423747962964E-2</v>
      </c>
      <c r="AB155" s="5">
        <v>0.81867678954679179</v>
      </c>
      <c r="AC155" s="5">
        <v>0.16966149810098657</v>
      </c>
      <c r="AD155" s="5">
        <v>0.19424794508742627</v>
      </c>
      <c r="AE155" s="5">
        <v>0.73760722872934115</v>
      </c>
      <c r="AF155" s="5">
        <v>1.5126503337682906</v>
      </c>
      <c r="AG155" s="5">
        <v>0.27017196042831981</v>
      </c>
      <c r="AH155" s="5">
        <v>0.14743159637987321</v>
      </c>
      <c r="AI155" s="5">
        <v>0.44077183279694659</v>
      </c>
      <c r="AJ155" s="5">
        <v>0.49421077495888194</v>
      </c>
      <c r="AK155" s="5">
        <v>0.22559114448583822</v>
      </c>
      <c r="AL155" s="5">
        <v>1.0645242438866678</v>
      </c>
      <c r="AM155" s="5">
        <v>0.1488400316800757</v>
      </c>
      <c r="AN155" s="5">
        <v>1.0631050513086939</v>
      </c>
      <c r="AO155" s="5">
        <v>6.383313722198429E-2</v>
      </c>
      <c r="AP155" s="5">
        <v>1.4014583130858873</v>
      </c>
      <c r="AQ155" s="5">
        <v>5.406639238383646E-2</v>
      </c>
      <c r="AR155" s="5">
        <v>1.2608625240440863</v>
      </c>
      <c r="AS155" s="5"/>
      <c r="AT155" s="5"/>
      <c r="AU155" s="5"/>
      <c r="AV155" s="5"/>
      <c r="AW155" s="5"/>
      <c r="AX155" s="5"/>
      <c r="AY155" s="5"/>
      <c r="AZ155" s="5"/>
      <c r="BA155" s="5"/>
      <c r="BB155" s="5"/>
    </row>
    <row r="156" spans="1:54" x14ac:dyDescent="0.3">
      <c r="A156" s="5">
        <v>15490</v>
      </c>
      <c r="B156" s="5"/>
      <c r="C156" s="5">
        <v>5.3147453306577317</v>
      </c>
      <c r="D156" s="5">
        <v>-1.2117257848123935E-4</v>
      </c>
      <c r="E156" s="5">
        <v>-1.6118534695142069E-5</v>
      </c>
      <c r="F156" s="5">
        <v>-2.4470501829001762E-4</v>
      </c>
      <c r="G156" s="5">
        <v>-5.9306552008033173E-5</v>
      </c>
      <c r="H156" s="5">
        <v>-6.8412623294973054E-4</v>
      </c>
      <c r="I156" s="5">
        <v>-2.000507082961553E-4</v>
      </c>
      <c r="J156" s="5">
        <v>-2.8215689841919744E-3</v>
      </c>
      <c r="K156" s="5">
        <v>-9.8972413548268907E-4</v>
      </c>
      <c r="L156" s="5">
        <v>-4.9454735443786729E-3</v>
      </c>
      <c r="M156" s="5">
        <v>-1.3466456723904056E-3</v>
      </c>
      <c r="N156" s="5">
        <v>-2.1697555160733416E-2</v>
      </c>
      <c r="O156" s="5">
        <v>-3.3100243766993726E-3</v>
      </c>
      <c r="P156" s="5">
        <v>-1.8362937669333484E-2</v>
      </c>
      <c r="Q156" s="5">
        <v>-1.0505472609624087E-2</v>
      </c>
      <c r="R156" s="5">
        <v>-6.5356091026515933E-2</v>
      </c>
      <c r="S156" s="5">
        <v>1.5099039123801571E-2</v>
      </c>
      <c r="T156" s="5">
        <v>-4.318965233065454E-2</v>
      </c>
      <c r="U156" s="5">
        <v>-1.0839154356935303E-3</v>
      </c>
      <c r="V156" s="5">
        <v>-2.1904673263825648E-2</v>
      </c>
      <c r="W156" s="5">
        <v>-4.6864541673757362E-3</v>
      </c>
      <c r="X156" s="5">
        <v>0.10835259790912788</v>
      </c>
      <c r="Y156" s="5">
        <v>3.4973517122779393E-2</v>
      </c>
      <c r="Z156" s="5">
        <v>0.41996858032561135</v>
      </c>
      <c r="AA156" s="5">
        <v>1.8392146066324534E-2</v>
      </c>
      <c r="AB156" s="5">
        <v>0.79815297391145001</v>
      </c>
      <c r="AC156" s="5">
        <v>0.16619398285223369</v>
      </c>
      <c r="AD156" s="5">
        <v>0.19118478033096806</v>
      </c>
      <c r="AE156" s="5">
        <v>0.7294466243690908</v>
      </c>
      <c r="AF156" s="5">
        <v>1.5030900581373892</v>
      </c>
      <c r="AG156" s="5">
        <v>0.2697562404231757</v>
      </c>
      <c r="AH156" s="5">
        <v>0.14791536169729519</v>
      </c>
      <c r="AI156" s="5">
        <v>0.44435982648003958</v>
      </c>
      <c r="AJ156" s="5">
        <v>0.50065459860728523</v>
      </c>
      <c r="AK156" s="5">
        <v>0.22964655655166558</v>
      </c>
      <c r="AL156" s="5">
        <v>1.0889607528413263</v>
      </c>
      <c r="AM156" s="5">
        <v>0.15300377320039205</v>
      </c>
      <c r="AN156" s="5">
        <v>1.098224849309601</v>
      </c>
      <c r="AO156" s="5">
        <v>6.626756276454146E-2</v>
      </c>
      <c r="AP156" s="5">
        <v>1.4621158684458968</v>
      </c>
      <c r="AQ156" s="5">
        <v>5.6686927279344546E-2</v>
      </c>
      <c r="AR156" s="5">
        <v>1.3285697115677437</v>
      </c>
      <c r="AS156" s="5"/>
      <c r="AT156" s="5"/>
      <c r="AU156" s="5"/>
      <c r="AV156" s="5"/>
      <c r="AW156" s="5"/>
      <c r="AX156" s="5"/>
      <c r="AY156" s="5"/>
      <c r="AZ156" s="5"/>
      <c r="BA156" s="5"/>
      <c r="BB156" s="5"/>
    </row>
    <row r="157" spans="1:54" x14ac:dyDescent="0.3">
      <c r="A157" s="5">
        <v>15480</v>
      </c>
      <c r="B157" s="5"/>
      <c r="C157" s="5">
        <v>5.3935565186524776</v>
      </c>
      <c r="D157" s="5">
        <v>-1.0577473950813868E-4</v>
      </c>
      <c r="E157" s="5">
        <v>-1.4132442913364365E-5</v>
      </c>
      <c r="F157" s="5">
        <v>-2.1550347534714129E-4</v>
      </c>
      <c r="G157" s="5">
        <v>-5.2461353022149143E-5</v>
      </c>
      <c r="H157" s="5">
        <v>-6.0786086889155527E-4</v>
      </c>
      <c r="I157" s="5">
        <v>-1.7854386138296314E-4</v>
      </c>
      <c r="J157" s="5">
        <v>-2.5295203627388571E-3</v>
      </c>
      <c r="K157" s="5">
        <v>-8.9127181063257638E-4</v>
      </c>
      <c r="L157" s="5">
        <v>-4.4736113883663085E-3</v>
      </c>
      <c r="M157" s="5">
        <v>-1.223669035009799E-3</v>
      </c>
      <c r="N157" s="5">
        <v>-1.9805582554849641E-2</v>
      </c>
      <c r="O157" s="5">
        <v>-3.0351500669795299E-3</v>
      </c>
      <c r="P157" s="5">
        <v>-1.6914894634291425E-2</v>
      </c>
      <c r="Q157" s="5">
        <v>-9.7213578902968674E-3</v>
      </c>
      <c r="R157" s="5">
        <v>-6.0755791584897426E-2</v>
      </c>
      <c r="S157" s="5">
        <v>1.4100915730541346E-2</v>
      </c>
      <c r="T157" s="5">
        <v>-4.0521009751919634E-2</v>
      </c>
      <c r="U157" s="5">
        <v>-1.0216559922130717E-3</v>
      </c>
      <c r="V157" s="5">
        <v>-2.0742496633971538E-2</v>
      </c>
      <c r="W157" s="5">
        <v>-4.4585111125886208E-3</v>
      </c>
      <c r="X157" s="5">
        <v>0.10356484155274628</v>
      </c>
      <c r="Y157" s="5">
        <v>3.3585066223984071E-2</v>
      </c>
      <c r="Z157" s="5">
        <v>0.40519489824096117</v>
      </c>
      <c r="AA157" s="5">
        <v>1.7828970677477539E-2</v>
      </c>
      <c r="AB157" s="5">
        <v>0.77737963840373492</v>
      </c>
      <c r="AC157" s="5">
        <v>0.16263798691718195</v>
      </c>
      <c r="AD157" s="5">
        <v>0.18798631250135661</v>
      </c>
      <c r="AE157" s="5">
        <v>0.72067464117134783</v>
      </c>
      <c r="AF157" s="5">
        <v>1.492142038609511</v>
      </c>
      <c r="AG157" s="5">
        <v>0.2690808443352391</v>
      </c>
      <c r="AH157" s="5">
        <v>0.14825774753775306</v>
      </c>
      <c r="AI157" s="5">
        <v>0.44754684987011933</v>
      </c>
      <c r="AJ157" s="5">
        <v>0.50669699636654264</v>
      </c>
      <c r="AK157" s="5">
        <v>0.23355185027458267</v>
      </c>
      <c r="AL157" s="5">
        <v>1.1128989975745316</v>
      </c>
      <c r="AM157" s="5">
        <v>0.15713493621361357</v>
      </c>
      <c r="AN157" s="5">
        <v>1.1334332616675507</v>
      </c>
      <c r="AO157" s="5">
        <v>6.8730070799045362E-2</v>
      </c>
      <c r="AP157" s="5">
        <v>1.5239677193479881</v>
      </c>
      <c r="AQ157" s="5">
        <v>5.9378907536832823E-2</v>
      </c>
      <c r="AR157" s="5">
        <v>1.3986083453121343</v>
      </c>
      <c r="AS157" s="5"/>
      <c r="AT157" s="5"/>
      <c r="AU157" s="5"/>
      <c r="AV157" s="5"/>
      <c r="AW157" s="5"/>
      <c r="AX157" s="5"/>
      <c r="AY157" s="5"/>
      <c r="AZ157" s="5"/>
      <c r="BA157" s="5"/>
      <c r="BB157" s="5"/>
    </row>
    <row r="158" spans="1:54" x14ac:dyDescent="0.3">
      <c r="A158" s="5">
        <v>15470</v>
      </c>
      <c r="B158" s="5"/>
      <c r="C158" s="5">
        <v>5.4717009120327003</v>
      </c>
      <c r="D158" s="5">
        <v>-9.223619609365095E-5</v>
      </c>
      <c r="E158" s="5">
        <v>-1.2378042306264593E-5</v>
      </c>
      <c r="F158" s="5">
        <v>-1.8958761479163848E-4</v>
      </c>
      <c r="G158" s="5">
        <v>-4.6357694062502028E-5</v>
      </c>
      <c r="H158" s="5">
        <v>-5.3953410597041207E-4</v>
      </c>
      <c r="I158" s="5">
        <v>-1.5918340068254004E-4</v>
      </c>
      <c r="J158" s="5">
        <v>-2.2653482124198191E-3</v>
      </c>
      <c r="K158" s="5">
        <v>-8.0178277254436465E-4</v>
      </c>
      <c r="L158" s="5">
        <v>-4.0425968264894184E-3</v>
      </c>
      <c r="M158" s="5">
        <v>-1.1107790260443688E-3</v>
      </c>
      <c r="N158" s="5">
        <v>-1.8060043061423833E-2</v>
      </c>
      <c r="O158" s="5">
        <v>-2.7802558304553847E-3</v>
      </c>
      <c r="P158" s="5">
        <v>-1.5565150587741763E-2</v>
      </c>
      <c r="Q158" s="5">
        <v>-8.9866213742479384E-3</v>
      </c>
      <c r="R158" s="5">
        <v>-5.642203678108039E-2</v>
      </c>
      <c r="S158" s="5">
        <v>1.3155461119858752E-2</v>
      </c>
      <c r="T158" s="5">
        <v>-3.7978941429588797E-2</v>
      </c>
      <c r="U158" s="5">
        <v>-9.620049700013256E-4</v>
      </c>
      <c r="V158" s="5">
        <v>-1.9622300519095866E-2</v>
      </c>
      <c r="W158" s="5">
        <v>-4.2374177804916802E-3</v>
      </c>
      <c r="X158" s="5">
        <v>9.8890056156056658E-2</v>
      </c>
      <c r="Y158" s="5">
        <v>3.2219714277364156E-2</v>
      </c>
      <c r="Z158" s="5">
        <v>0.3905539474476834</v>
      </c>
      <c r="AA158" s="5">
        <v>1.7265984686074713E-2</v>
      </c>
      <c r="AB158" s="5">
        <v>0.75640210744430481</v>
      </c>
      <c r="AC158" s="5">
        <v>0.1590019898447618</v>
      </c>
      <c r="AD158" s="5">
        <v>0.18466064650490369</v>
      </c>
      <c r="AE158" s="5">
        <v>0.71131425448597885</v>
      </c>
      <c r="AF158" s="5">
        <v>1.4798347565650718</v>
      </c>
      <c r="AG158" s="5">
        <v>0.26814722367741173</v>
      </c>
      <c r="AH158" s="5">
        <v>0.14845748855289134</v>
      </c>
      <c r="AI158" s="5">
        <v>0.45032304407375784</v>
      </c>
      <c r="AJ158" s="5">
        <v>0.51232053284207235</v>
      </c>
      <c r="AK158" s="5">
        <v>0.23729651722809592</v>
      </c>
      <c r="AL158" s="5">
        <v>1.1362798944299546</v>
      </c>
      <c r="AM158" s="5">
        <v>0.16122440696429965</v>
      </c>
      <c r="AN158" s="5">
        <v>1.1686633954479337</v>
      </c>
      <c r="AO158" s="5">
        <v>7.1216851417539029E-2</v>
      </c>
      <c r="AP158" s="5">
        <v>1.5869429634381407</v>
      </c>
      <c r="AQ158" s="5">
        <v>6.2140458753829342E-2</v>
      </c>
      <c r="AR158" s="5">
        <v>1.4709646849329476</v>
      </c>
      <c r="AS158" s="5"/>
      <c r="AT158" s="5"/>
      <c r="AU158" s="5"/>
      <c r="AV158" s="5"/>
      <c r="AW158" s="5"/>
      <c r="AX158" s="5"/>
      <c r="AY158" s="5"/>
      <c r="AZ158" s="5"/>
      <c r="BA158" s="5"/>
      <c r="BB158" s="5"/>
    </row>
    <row r="159" spans="1:54" x14ac:dyDescent="0.3">
      <c r="A159" s="5">
        <v>15460</v>
      </c>
      <c r="B159" s="5"/>
      <c r="C159" s="5">
        <v>5.5491335283938055</v>
      </c>
      <c r="D159" s="5">
        <v>-8.0345534399136668E-5</v>
      </c>
      <c r="E159" s="5">
        <v>-1.0830010166883828E-5</v>
      </c>
      <c r="F159" s="5">
        <v>-1.6661307051665496E-4</v>
      </c>
      <c r="G159" s="5">
        <v>-4.0921244170775541E-5</v>
      </c>
      <c r="H159" s="5">
        <v>-4.7838718382340435E-4</v>
      </c>
      <c r="I159" s="5">
        <v>-1.4177439518754003E-4</v>
      </c>
      <c r="J159" s="5">
        <v>-2.0266566709939383E-3</v>
      </c>
      <c r="K159" s="5">
        <v>-7.2053147619796198E-4</v>
      </c>
      <c r="L159" s="5">
        <v>-3.6493335341389981E-3</v>
      </c>
      <c r="M159" s="5">
        <v>-1.0072646467208489E-3</v>
      </c>
      <c r="N159" s="5">
        <v>-1.6451421676471401E-2</v>
      </c>
      <c r="O159" s="5">
        <v>-2.5441582409910244E-3</v>
      </c>
      <c r="P159" s="5">
        <v>-1.4308476839948948E-2</v>
      </c>
      <c r="Q159" s="5">
        <v>-8.2989526918936275E-3</v>
      </c>
      <c r="R159" s="5">
        <v>-5.2344186631810688E-2</v>
      </c>
      <c r="S159" s="5">
        <v>1.2260967615410049E-2</v>
      </c>
      <c r="T159" s="5">
        <v>-3.556040181839755E-2</v>
      </c>
      <c r="U159" s="5">
        <v>-9.0492471999984608E-4</v>
      </c>
      <c r="V159" s="5">
        <v>-1.8543966245560723E-2</v>
      </c>
      <c r="W159" s="5">
        <v>-4.0232575457309471E-3</v>
      </c>
      <c r="X159" s="5">
        <v>9.4332063050113643E-2</v>
      </c>
      <c r="Y159" s="5">
        <v>3.0879119434096873E-2</v>
      </c>
      <c r="Z159" s="5">
        <v>0.37606867645004333</v>
      </c>
      <c r="AA159" s="5">
        <v>1.6704243922578625E-2</v>
      </c>
      <c r="AB159" s="5">
        <v>0.73526521254766852</v>
      </c>
      <c r="AC159" s="5">
        <v>0.15529453794119213</v>
      </c>
      <c r="AD159" s="5">
        <v>0.18121613506947717</v>
      </c>
      <c r="AE159" s="5">
        <v>0.70138990943292845</v>
      </c>
      <c r="AF159" s="5">
        <v>1.4662004766081533</v>
      </c>
      <c r="AG159" s="5">
        <v>0.26695757793771552</v>
      </c>
      <c r="AH159" s="5">
        <v>0.14851372830927806</v>
      </c>
      <c r="AI159" s="5">
        <v>0.45267965523323389</v>
      </c>
      <c r="AJ159" s="5">
        <v>0.51750874764151233</v>
      </c>
      <c r="AK159" s="5">
        <v>0.24087031726993713</v>
      </c>
      <c r="AL159" s="5">
        <v>1.1590445619811074</v>
      </c>
      <c r="AM159" s="5">
        <v>0.16526292664028486</v>
      </c>
      <c r="AN159" s="5">
        <v>1.2038459806000597</v>
      </c>
      <c r="AO159" s="5">
        <v>7.3723870878110068E-2</v>
      </c>
      <c r="AP159" s="5">
        <v>1.6509641429348698</v>
      </c>
      <c r="AQ159" s="5">
        <v>6.496940277775104E-2</v>
      </c>
      <c r="AR159" s="5">
        <v>1.5456172066892102</v>
      </c>
      <c r="AS159" s="5"/>
      <c r="AT159" s="5"/>
      <c r="AU159" s="5"/>
      <c r="AV159" s="5"/>
      <c r="AW159" s="5"/>
      <c r="AX159" s="5"/>
      <c r="AY159" s="5"/>
      <c r="AZ159" s="5"/>
      <c r="BA159" s="5"/>
      <c r="BB159" s="5"/>
    </row>
    <row r="160" spans="1:54" x14ac:dyDescent="0.3">
      <c r="A160" s="5">
        <v>15450</v>
      </c>
      <c r="B160" s="5"/>
      <c r="C160" s="5">
        <v>5.6258035250928886</v>
      </c>
      <c r="D160" s="5">
        <v>-6.9913682421197506E-5</v>
      </c>
      <c r="E160" s="5">
        <v>-9.4655767231141656E-6</v>
      </c>
      <c r="F160" s="5">
        <v>-1.462684742557432E-4</v>
      </c>
      <c r="G160" s="5">
        <v>-3.6084412538332029E-5</v>
      </c>
      <c r="H160" s="5">
        <v>-4.2372610950247623E-4</v>
      </c>
      <c r="I160" s="5">
        <v>-1.2613747680092485E-4</v>
      </c>
      <c r="J160" s="5">
        <v>-1.8112273478758823E-3</v>
      </c>
      <c r="K160" s="5">
        <v>-6.4684172531405404E-4</v>
      </c>
      <c r="L160" s="5">
        <v>-3.2909158966855723E-3</v>
      </c>
      <c r="M160" s="5">
        <v>-9.1245379151561957E-4</v>
      </c>
      <c r="N160" s="5">
        <v>-1.4970652483952799E-2</v>
      </c>
      <c r="O160" s="5">
        <v>-2.3257198508350859E-3</v>
      </c>
      <c r="P160" s="5">
        <v>-1.3139797874713092E-2</v>
      </c>
      <c r="Q160" s="5">
        <v>-7.6560827813473053E-3</v>
      </c>
      <c r="R160" s="5">
        <v>-4.8511636826858953E-2</v>
      </c>
      <c r="S160" s="5">
        <v>1.1415698372573157E-2</v>
      </c>
      <c r="T160" s="5">
        <v>-3.3262189316097514E-2</v>
      </c>
      <c r="U160" s="5">
        <v>-8.5037259794356972E-4</v>
      </c>
      <c r="V160" s="5">
        <v>-1.7507265088241488E-2</v>
      </c>
      <c r="W160" s="5">
        <v>-3.8160905222132972E-3</v>
      </c>
      <c r="X160" s="5">
        <v>8.9894193210233772E-2</v>
      </c>
      <c r="Y160" s="5">
        <v>2.95648067624504E-2</v>
      </c>
      <c r="Z160" s="5">
        <v>0.3617608191861269</v>
      </c>
      <c r="AA160" s="5">
        <v>1.6144769827742083E-2</v>
      </c>
      <c r="AB160" s="5">
        <v>0.71401313387073595</v>
      </c>
      <c r="AC160" s="5">
        <v>0.15152421051675075</v>
      </c>
      <c r="AD160" s="5">
        <v>0.17766134340180542</v>
      </c>
      <c r="AE160" s="5">
        <v>0.69092741370344568</v>
      </c>
      <c r="AF160" s="5">
        <v>1.4512751057068731</v>
      </c>
      <c r="AG160" s="5">
        <v>0.26551484637539524</v>
      </c>
      <c r="AH160" s="5">
        <v>0.14842602475267255</v>
      </c>
      <c r="AI160" s="5">
        <v>0.45460907980931131</v>
      </c>
      <c r="AJ160" s="5">
        <v>0.52224623442598839</v>
      </c>
      <c r="AK160" s="5">
        <v>0.24426332413133403</v>
      </c>
      <c r="AL160" s="5">
        <v>1.181134558353381</v>
      </c>
      <c r="AM160" s="5">
        <v>0.16924112369402883</v>
      </c>
      <c r="AN160" s="5">
        <v>1.2389095620723842</v>
      </c>
      <c r="AO160" s="5">
        <v>7.6246878716713692E-2</v>
      </c>
      <c r="AP160" s="5">
        <v>1.7159472579103336</v>
      </c>
      <c r="AQ160" s="5">
        <v>6.7863251119074514E-2</v>
      </c>
      <c r="AR160" s="5">
        <v>1.6225362561022578</v>
      </c>
      <c r="AS160" s="5"/>
      <c r="AT160" s="5"/>
      <c r="AU160" s="5"/>
      <c r="AV160" s="5"/>
      <c r="AW160" s="5"/>
      <c r="AX160" s="5"/>
      <c r="AY160" s="5"/>
      <c r="AZ160" s="5"/>
      <c r="BA160" s="5"/>
      <c r="BB160" s="5"/>
    </row>
    <row r="161" spans="1:54" x14ac:dyDescent="0.3">
      <c r="A161" s="5">
        <v>15440</v>
      </c>
      <c r="B161" s="5"/>
      <c r="C161" s="5">
        <v>5.7016541003893568</v>
      </c>
      <c r="D161" s="5">
        <v>-6.0771760388917059E-5</v>
      </c>
      <c r="E161" s="5">
        <v>-8.2642937017453896E-6</v>
      </c>
      <c r="F161" s="5">
        <v>-1.2827265593985779E-4</v>
      </c>
      <c r="G161" s="5">
        <v>-3.1785817882718929E-5</v>
      </c>
      <c r="H161" s="5">
        <v>-3.7491697937091123E-4</v>
      </c>
      <c r="I161" s="5">
        <v>-1.1210782485033239E-4</v>
      </c>
      <c r="J161" s="5">
        <v>-1.6170090950923175E-3</v>
      </c>
      <c r="K161" s="5">
        <v>-5.8008424643092734E-4</v>
      </c>
      <c r="L161" s="5">
        <v>-2.9646214885531482E-3</v>
      </c>
      <c r="M161" s="5">
        <v>-8.2571216652735195E-4</v>
      </c>
      <c r="N161" s="5">
        <v>-1.3609112817103503E-2</v>
      </c>
      <c r="O161" s="5">
        <v>-2.1238495515574999E-3</v>
      </c>
      <c r="P161" s="5">
        <v>-1.2054197901850233E-2</v>
      </c>
      <c r="Q161" s="5">
        <v>-7.0557891199636456E-3</v>
      </c>
      <c r="R161" s="5">
        <v>-4.4913854953285134E-2</v>
      </c>
      <c r="S161" s="5">
        <v>1.0617895614215838E-2</v>
      </c>
      <c r="T161" s="5">
        <v>-3.1080967397794847E-2</v>
      </c>
      <c r="U161" s="5">
        <v>-7.9830139976527022E-4</v>
      </c>
      <c r="V161" s="5">
        <v>-1.6511864760329818E-2</v>
      </c>
      <c r="W161" s="5">
        <v>-3.6159544292172934E-3</v>
      </c>
      <c r="X161" s="5">
        <v>8.5579295604014449E-2</v>
      </c>
      <c r="Y161" s="5">
        <v>2.8278167574393564E-2</v>
      </c>
      <c r="Z161" s="5">
        <v>0.34765085377001326</v>
      </c>
      <c r="AA161" s="5">
        <v>1.5588546584671162E-2</v>
      </c>
      <c r="AB161" s="5">
        <v>0.69268924845161317</v>
      </c>
      <c r="AC161" s="5">
        <v>0.14769958658596763</v>
      </c>
      <c r="AD161" s="5">
        <v>0.17400501330316356</v>
      </c>
      <c r="AE161" s="5">
        <v>0.67995382475504407</v>
      </c>
      <c r="AF161" s="5">
        <v>1.4350980353424763</v>
      </c>
      <c r="AG161" s="5">
        <v>0.26382269623247362</v>
      </c>
      <c r="AH161" s="5">
        <v>0.14819435369167788</v>
      </c>
      <c r="AI161" s="5">
        <v>0.45610490473641291</v>
      </c>
      <c r="AJ161" s="5">
        <v>0.5265187160288789</v>
      </c>
      <c r="AK161" s="5">
        <v>0.24746597039716542</v>
      </c>
      <c r="AL161" s="5">
        <v>1.2024921224221861</v>
      </c>
      <c r="AM161" s="5">
        <v>0.17314954770871333</v>
      </c>
      <c r="AN161" s="5">
        <v>1.2737807096363472</v>
      </c>
      <c r="AO161" s="5">
        <v>7.8781416231244655E-2</v>
      </c>
      <c r="AP161" s="5">
        <v>1.7818018129998834</v>
      </c>
      <c r="AQ161" s="5">
        <v>7.0819199591327389E-2</v>
      </c>
      <c r="AR161" s="5">
        <v>1.7016837221764352</v>
      </c>
      <c r="AS161" s="5"/>
      <c r="AT161" s="5"/>
      <c r="AU161" s="5"/>
      <c r="AV161" s="5"/>
      <c r="AW161" s="5"/>
      <c r="AX161" s="5"/>
      <c r="AY161" s="5"/>
      <c r="AZ161" s="5"/>
      <c r="BA161" s="5"/>
      <c r="BB161" s="5"/>
    </row>
    <row r="162" spans="1:54" x14ac:dyDescent="0.3">
      <c r="A162" s="5">
        <v>15430</v>
      </c>
      <c r="B162" s="5"/>
      <c r="C162" s="5">
        <v>5.7766224292184374</v>
      </c>
      <c r="D162" s="5">
        <v>-5.2769112679354273E-5</v>
      </c>
      <c r="E162" s="5">
        <v>-7.2078208645512272E-6</v>
      </c>
      <c r="F162" s="5">
        <v>-1.1237204087108604E-4</v>
      </c>
      <c r="G162" s="5">
        <v>-2.7969790824115621E-5</v>
      </c>
      <c r="H162" s="5">
        <v>-3.3138154905773667E-4</v>
      </c>
      <c r="I162" s="5">
        <v>-9.9534193557243149E-5</v>
      </c>
      <c r="J162" s="5">
        <v>-1.4421080757892331E-3</v>
      </c>
      <c r="K162" s="5">
        <v>-5.196742908236652E-4</v>
      </c>
      <c r="L162" s="5">
        <v>-2.6679034373241453E-3</v>
      </c>
      <c r="M162" s="5">
        <v>-7.4644213510375223E-4</v>
      </c>
      <c r="N162" s="5">
        <v>-1.2358615924931444E-2</v>
      </c>
      <c r="O162" s="5">
        <v>-1.9375026967713225E-3</v>
      </c>
      <c r="P162" s="5">
        <v>-1.1046926183791297E-2</v>
      </c>
      <c r="Q162" s="5">
        <v>-6.4959003651414594E-3</v>
      </c>
      <c r="R162" s="5">
        <v>-4.1540413920343786E-2</v>
      </c>
      <c r="S162" s="5">
        <v>9.8657884358526876E-3</v>
      </c>
      <c r="T162" s="5">
        <v>-2.9013285111091303E-2</v>
      </c>
      <c r="U162" s="5">
        <v>-7.4865979399660353E-4</v>
      </c>
      <c r="V162" s="5">
        <v>-1.5557336053046095E-2</v>
      </c>
      <c r="W162" s="5">
        <v>-3.4228655214720571E-3</v>
      </c>
      <c r="X162" s="5">
        <v>8.1389747439755827E-2</v>
      </c>
      <c r="Y162" s="5">
        <v>2.7020459404327429E-2</v>
      </c>
      <c r="Z162" s="5">
        <v>0.33375796849983902</v>
      </c>
      <c r="AA162" s="5">
        <v>1.5036518508079338E-2</v>
      </c>
      <c r="AB162" s="5">
        <v>0.67133598585358156</v>
      </c>
      <c r="AC162" s="5">
        <v>0.14382921220356409</v>
      </c>
      <c r="AD162" s="5">
        <v>0.17025602695634409</v>
      </c>
      <c r="AE162" s="5">
        <v>0.66849733209603113</v>
      </c>
      <c r="AF162" s="5">
        <v>1.4177119676385033</v>
      </c>
      <c r="AG162" s="5">
        <v>0.26188550742430045</v>
      </c>
      <c r="AH162" s="5">
        <v>0.14781911026816527</v>
      </c>
      <c r="AI162" s="5">
        <v>0.45716194215826017</v>
      </c>
      <c r="AJ162" s="5">
        <v>0.53031311513752522</v>
      </c>
      <c r="AK162" s="5">
        <v>0.25046909159873898</v>
      </c>
      <c r="AL162" s="5">
        <v>1.223060417558536</v>
      </c>
      <c r="AM162" s="5">
        <v>0.17697870465547666</v>
      </c>
      <c r="AN162" s="5">
        <v>1.3083842448044989</v>
      </c>
      <c r="AO162" s="5">
        <v>8.1322826343548954E-2</v>
      </c>
      <c r="AP162" s="5">
        <v>1.8484308988096392</v>
      </c>
      <c r="AQ162" s="5">
        <v>7.3834124273636975E-2</v>
      </c>
      <c r="AR162" s="5">
        <v>1.783012736386151</v>
      </c>
      <c r="AS162" s="5"/>
      <c r="AT162" s="5"/>
      <c r="AU162" s="5"/>
      <c r="AV162" s="5"/>
      <c r="AW162" s="5"/>
      <c r="AX162" s="5"/>
      <c r="AY162" s="5"/>
      <c r="AZ162" s="5"/>
      <c r="BA162" s="5"/>
      <c r="BB162" s="5"/>
    </row>
    <row r="163" spans="1:54" x14ac:dyDescent="0.3">
      <c r="A163" s="5">
        <v>15420</v>
      </c>
      <c r="B163" s="5"/>
      <c r="C163" s="5">
        <v>5.8506396353692853</v>
      </c>
      <c r="D163" s="5">
        <v>-4.5771508844954703E-5</v>
      </c>
      <c r="E163" s="5">
        <v>-6.2797294584632611E-6</v>
      </c>
      <c r="F163" s="5">
        <v>-9.8338234328382293E-5</v>
      </c>
      <c r="G163" s="5">
        <v>-2.4585908148074806E-5</v>
      </c>
      <c r="H163" s="5">
        <v>-2.9259304779167178E-4</v>
      </c>
      <c r="I163" s="5">
        <v>-8.8277983098111146E-5</v>
      </c>
      <c r="J163" s="5">
        <v>-1.2847781530144525E-3</v>
      </c>
      <c r="K163" s="5">
        <v>-4.6506927436022706E-4</v>
      </c>
      <c r="L163" s="5">
        <v>-2.3983827244531404E-3</v>
      </c>
      <c r="M163" s="5">
        <v>-6.7408150338880892E-4</v>
      </c>
      <c r="N163" s="5">
        <v>-1.1211402310024992E-2</v>
      </c>
      <c r="O163" s="5">
        <v>-1.7656810051515591E-3</v>
      </c>
      <c r="P163" s="5">
        <v>-1.0113401200870009E-2</v>
      </c>
      <c r="Q163" s="5">
        <v>-5.9743004216271005E-3</v>
      </c>
      <c r="R163" s="5">
        <v>-3.8381022591682933E-2</v>
      </c>
      <c r="S163" s="5">
        <v>9.1576001646049218E-3</v>
      </c>
      <c r="T163" s="5">
        <v>-2.7055596856683562E-2</v>
      </c>
      <c r="U163" s="5">
        <v>-7.0139274893390871E-4</v>
      </c>
      <c r="V163" s="5">
        <v>-1.4643159580769578E-2</v>
      </c>
      <c r="W163" s="5">
        <v>-3.2368195750711176E-3</v>
      </c>
      <c r="X163" s="5">
        <v>7.7327466179027055E-2</v>
      </c>
      <c r="Y163" s="5">
        <v>2.5792806615956686E-2</v>
      </c>
      <c r="Z163" s="5">
        <v>0.32010003508824825</v>
      </c>
      <c r="AA163" s="5">
        <v>1.4489587698379575E-2</v>
      </c>
      <c r="AB163" s="5">
        <v>0.64999469186439629</v>
      </c>
      <c r="AC163" s="5">
        <v>0.1399215686111091</v>
      </c>
      <c r="AD163" s="5">
        <v>0.16642337059636694</v>
      </c>
      <c r="AE163" s="5">
        <v>0.65658713538310243</v>
      </c>
      <c r="AF163" s="5">
        <v>1.3991627265466842</v>
      </c>
      <c r="AG163" s="5">
        <v>0.25970835379664442</v>
      </c>
      <c r="AH163" s="5">
        <v>0.14730110839534227</v>
      </c>
      <c r="AI163" s="5">
        <v>0.45777625848567027</v>
      </c>
      <c r="AJ163" s="5">
        <v>0.5336176200555347</v>
      </c>
      <c r="AK163" s="5">
        <v>0.25326396914109506</v>
      </c>
      <c r="AL163" s="5">
        <v>1.2427837765406144</v>
      </c>
      <c r="AM163" s="5">
        <v>0.18071909337370395</v>
      </c>
      <c r="AN163" s="5">
        <v>1.3426434840868278</v>
      </c>
      <c r="AO163" s="5">
        <v>8.3866264835629062E-2</v>
      </c>
      <c r="AP163" s="5">
        <v>1.9157313091071875</v>
      </c>
      <c r="AQ163" s="5">
        <v>7.6904578887225697E-2</v>
      </c>
      <c r="AR163" s="5">
        <v>1.8664673996429222</v>
      </c>
      <c r="AS163" s="5"/>
      <c r="AT163" s="5"/>
      <c r="AU163" s="5"/>
      <c r="AV163" s="5"/>
      <c r="AW163" s="5"/>
      <c r="AX163" s="5"/>
      <c r="AY163" s="5"/>
      <c r="AZ163" s="5"/>
      <c r="BA163" s="5"/>
      <c r="BB163" s="5"/>
    </row>
    <row r="164" spans="1:54" x14ac:dyDescent="0.3">
      <c r="A164" s="5">
        <v>15410</v>
      </c>
      <c r="B164" s="5"/>
      <c r="C164" s="5">
        <v>5.9236308016592414</v>
      </c>
      <c r="D164" s="5">
        <v>-3.9659501862423629E-5</v>
      </c>
      <c r="E164" s="5">
        <v>-5.4653215462612843E-6</v>
      </c>
      <c r="F164" s="5">
        <v>-8.5965784168244493E-5</v>
      </c>
      <c r="G164" s="5">
        <v>-2.1588557770675337E-5</v>
      </c>
      <c r="H164" s="5">
        <v>-2.5807223233049363E-4</v>
      </c>
      <c r="I164" s="5">
        <v>-7.8212354558468105E-5</v>
      </c>
      <c r="J164" s="5">
        <v>-1.1434116172254866E-3</v>
      </c>
      <c r="K164" s="5">
        <v>-4.1576646417711756E-4</v>
      </c>
      <c r="L164" s="5">
        <v>-2.1538404697933181E-3</v>
      </c>
      <c r="M164" s="5">
        <v>-6.0810225771419277E-4</v>
      </c>
      <c r="N164" s="5">
        <v>-1.0160129898190273E-2</v>
      </c>
      <c r="O164" s="5">
        <v>-1.6074322621697685E-3</v>
      </c>
      <c r="P164" s="5">
        <v>-9.2492137223431168E-3</v>
      </c>
      <c r="Q164" s="5">
        <v>-5.4889319549784685E-3</v>
      </c>
      <c r="R164" s="5">
        <v>-3.5425553648906268E-2</v>
      </c>
      <c r="S164" s="5">
        <v>8.4915552602287843E-3</v>
      </c>
      <c r="T164" s="5">
        <v>-2.5204281388127376E-2</v>
      </c>
      <c r="U164" s="5">
        <v>-6.5644195249229187E-4</v>
      </c>
      <c r="V164" s="5">
        <v>-1.3768732588630817E-2</v>
      </c>
      <c r="W164" s="5">
        <v>-3.0577929210941065E-3</v>
      </c>
      <c r="X164" s="5">
        <v>7.3393923171132205E-2</v>
      </c>
      <c r="Y164" s="5">
        <v>2.4596201610058759E-2</v>
      </c>
      <c r="Z164" s="5">
        <v>0.30669358902546473</v>
      </c>
      <c r="AA164" s="5">
        <v>1.3948611966300813E-2</v>
      </c>
      <c r="AB164" s="5">
        <v>0.62870550083267296</v>
      </c>
      <c r="AC164" s="5">
        <v>0.1359850413607569</v>
      </c>
      <c r="AD164" s="5">
        <v>0.16251609827531083</v>
      </c>
      <c r="AE164" s="5">
        <v>0.64425331907731265</v>
      </c>
      <c r="AF164" s="5">
        <v>1.3794990552629711</v>
      </c>
      <c r="AG164" s="5">
        <v>0.25729698106023136</v>
      </c>
      <c r="AH164" s="5">
        <v>0.14664157815807011</v>
      </c>
      <c r="AI164" s="5">
        <v>0.45794519755431323</v>
      </c>
      <c r="AJ164" s="5">
        <v>0.53642174508952922</v>
      </c>
      <c r="AK164" s="5">
        <v>0.25584237178906849</v>
      </c>
      <c r="AL164" s="5">
        <v>1.2616079462065475</v>
      </c>
      <c r="AM164" s="5">
        <v>0.1843612430926185</v>
      </c>
      <c r="AN164" s="5">
        <v>1.3764804976882716</v>
      </c>
      <c r="AO164" s="5">
        <v>8.6406712946513003E-2</v>
      </c>
      <c r="AP164" s="5">
        <v>1.9835936946785346</v>
      </c>
      <c r="AQ164" s="5">
        <v>8.0026793671925722E-2</v>
      </c>
      <c r="AR164" s="5">
        <v>1.9519825404387283</v>
      </c>
      <c r="AS164" s="5"/>
      <c r="AT164" s="5"/>
      <c r="AU164" s="5"/>
      <c r="AV164" s="5"/>
      <c r="AW164" s="5"/>
      <c r="AX164" s="5"/>
      <c r="AY164" s="5"/>
      <c r="AZ164" s="5"/>
      <c r="BA164" s="5"/>
      <c r="BB164" s="5"/>
    </row>
    <row r="165" spans="1:54" x14ac:dyDescent="0.3">
      <c r="A165" s="5">
        <v>15400</v>
      </c>
      <c r="B165" s="5"/>
      <c r="C165" s="5">
        <v>5.9955150194959685</v>
      </c>
      <c r="D165" s="5">
        <v>-3.4326932247145667E-5</v>
      </c>
      <c r="E165" s="5">
        <v>-4.7514642128677323E-6</v>
      </c>
      <c r="F165" s="5">
        <v>-7.5070112002934879E-5</v>
      </c>
      <c r="G165" s="5">
        <v>-1.8936533168064602E-5</v>
      </c>
      <c r="H165" s="5">
        <v>-2.2738367474931849E-4</v>
      </c>
      <c r="I165" s="5">
        <v>-6.9221388777680642E-5</v>
      </c>
      <c r="J165" s="5">
        <v>-1.016530266995289E-3</v>
      </c>
      <c r="K165" s="5">
        <v>-3.7130071989966427E-4</v>
      </c>
      <c r="L165" s="5">
        <v>-1.9322102428281176E-3</v>
      </c>
      <c r="M165" s="5">
        <v>-5.4800926499628307E-4</v>
      </c>
      <c r="N165" s="5">
        <v>-9.197863194121263E-3</v>
      </c>
      <c r="O165" s="5">
        <v>-1.4618498387447964E-3</v>
      </c>
      <c r="P165" s="5">
        <v>-8.4501288519854296E-3</v>
      </c>
      <c r="Q165" s="5">
        <v>-5.0377993729545404E-3</v>
      </c>
      <c r="R165" s="5">
        <v>-3.2664068726640134E-2</v>
      </c>
      <c r="S165" s="5">
        <v>7.8658857501638403E-3</v>
      </c>
      <c r="T165" s="5">
        <v>-2.3455659973440249E-2</v>
      </c>
      <c r="U165" s="5">
        <v>-6.1374622283344893E-4</v>
      </c>
      <c r="V165" s="5">
        <v>-1.2933375781394293E-2</v>
      </c>
      <c r="W165" s="5">
        <v>-2.8857435188742696E-3</v>
      </c>
      <c r="X165" s="5">
        <v>6.9590158762595639E-2</v>
      </c>
      <c r="Y165" s="5">
        <v>2.343150660298347E-2</v>
      </c>
      <c r="Z165" s="5">
        <v>0.29355381694109994</v>
      </c>
      <c r="AA165" s="5">
        <v>1.3414403031761737E-2</v>
      </c>
      <c r="AB165" s="5">
        <v>0.60750721715186939</v>
      </c>
      <c r="AC165" s="5">
        <v>0.13202789057275616</v>
      </c>
      <c r="AD165" s="5">
        <v>0.15854329592799274</v>
      </c>
      <c r="AE165" s="5">
        <v>0.63152672441982316</v>
      </c>
      <c r="AF165" s="5">
        <v>1.3587724011344404</v>
      </c>
      <c r="AG165" s="5">
        <v>0.25465778153617269</v>
      </c>
      <c r="AH165" s="5">
        <v>0.14584216118389587</v>
      </c>
      <c r="AI165" s="5">
        <v>0.45766739769844139</v>
      </c>
      <c r="AJ165" s="5">
        <v>0.53871638513453113</v>
      </c>
      <c r="AK165" s="5">
        <v>0.25819659544088541</v>
      </c>
      <c r="AL165" s="5">
        <v>1.2794803303904794</v>
      </c>
      <c r="AM165" s="5">
        <v>0.18789575179980633</v>
      </c>
      <c r="AN165" s="5">
        <v>1.4098163826113757</v>
      </c>
      <c r="AO165" s="5">
        <v>8.8938991306201753E-2</v>
      </c>
      <c r="AP165" s="5">
        <v>2.0519027545159476</v>
      </c>
      <c r="AQ165" s="5">
        <v>8.3196675842498721E-2</v>
      </c>
      <c r="AR165" s="5">
        <v>2.0394835073170774</v>
      </c>
      <c r="AS165" s="5"/>
      <c r="AT165" s="5"/>
      <c r="AU165" s="5"/>
      <c r="AV165" s="5"/>
      <c r="AW165" s="5"/>
      <c r="AX165" s="5"/>
      <c r="AY165" s="5"/>
      <c r="AZ165" s="5"/>
      <c r="BA165" s="5"/>
      <c r="BB165" s="5"/>
    </row>
    <row r="166" spans="1:54" x14ac:dyDescent="0.3">
      <c r="A166" s="5">
        <v>15390</v>
      </c>
      <c r="B166" s="5"/>
      <c r="C166" s="5">
        <v>6.0662054790015247</v>
      </c>
      <c r="D166" s="5">
        <v>-2.9679567223829543E-5</v>
      </c>
      <c r="E166" s="5">
        <v>-4.1264376745301936E-6</v>
      </c>
      <c r="F166" s="5">
        <v>-6.5485603622248797E-5</v>
      </c>
      <c r="G166" s="5">
        <v>-1.6592655993114348E-5</v>
      </c>
      <c r="H166" s="5">
        <v>-2.0013227754335947E-4</v>
      </c>
      <c r="I166" s="5">
        <v>-6.1199288810664764E-5</v>
      </c>
      <c r="J166" s="5">
        <v>-9.0277685371090014E-4</v>
      </c>
      <c r="K166" s="5">
        <v>-3.3124229603088626E-4</v>
      </c>
      <c r="L166" s="5">
        <v>-1.7315704392851759E-3</v>
      </c>
      <c r="M166" s="5">
        <v>-4.9333894652417605E-4</v>
      </c>
      <c r="N166" s="5">
        <v>-8.3180615704189376E-3</v>
      </c>
      <c r="O166" s="5">
        <v>-1.3280720446761899E-3</v>
      </c>
      <c r="P166" s="5">
        <v>-7.7120871182645E-3</v>
      </c>
      <c r="Q166" s="5">
        <v>-4.6189712983863481E-3</v>
      </c>
      <c r="R166" s="5">
        <v>-3.0086840873935011E-2</v>
      </c>
      <c r="S166" s="5">
        <v>7.2788371940771205E-3</v>
      </c>
      <c r="T166" s="5">
        <v>-2.180601367012102E-2</v>
      </c>
      <c r="U166" s="5">
        <v>-5.7324190802009981E-4</v>
      </c>
      <c r="V166" s="5">
        <v>-1.2136340134449366E-2</v>
      </c>
      <c r="W166" s="5">
        <v>-2.7206120609750009E-3</v>
      </c>
      <c r="X166" s="5">
        <v>6.5916798731423906E-2</v>
      </c>
      <c r="Y166" s="5">
        <v>2.2299455943118697E-2</v>
      </c>
      <c r="Z166" s="5">
        <v>0.28069455078912658</v>
      </c>
      <c r="AA166" s="5">
        <v>1.2887724998804135E-2</v>
      </c>
      <c r="AB166" s="5">
        <v>0.58643720632887963</v>
      </c>
      <c r="AC166" s="5">
        <v>0.12805822247268922</v>
      </c>
      <c r="AD166" s="5">
        <v>0.15451404594002827</v>
      </c>
      <c r="AE166" s="5">
        <v>0.61843881949865931</v>
      </c>
      <c r="AF166" s="5">
        <v>1.337036689395001</v>
      </c>
      <c r="AG166" s="5">
        <v>0.25179776586725483</v>
      </c>
      <c r="AH166" s="5">
        <v>0.14490490400712749</v>
      </c>
      <c r="AI166" s="5">
        <v>0.45694280259666342</v>
      </c>
      <c r="AJ166" s="5">
        <v>0.54049386406625144</v>
      </c>
      <c r="AK166" s="5">
        <v>0.26031950092488676</v>
      </c>
      <c r="AL166" s="5">
        <v>1.2963502296615954</v>
      </c>
      <c r="AM166" s="5">
        <v>0.19131332525089986</v>
      </c>
      <c r="AN166" s="5">
        <v>1.4425715489928088</v>
      </c>
      <c r="AO166" s="5">
        <v>9.1457775172792008E-2</v>
      </c>
      <c r="AP166" s="5">
        <v>2.1205374647677449</v>
      </c>
      <c r="AQ166" s="5">
        <v>8.6409811697291602E-2</v>
      </c>
      <c r="AR166" s="5">
        <v>2.1288859987515907</v>
      </c>
      <c r="AS166" s="5"/>
      <c r="AT166" s="5"/>
      <c r="AU166" s="5"/>
      <c r="AV166" s="5"/>
      <c r="AW166" s="5"/>
      <c r="AX166" s="5"/>
      <c r="AY166" s="5"/>
      <c r="AZ166" s="5"/>
      <c r="BA166" s="5"/>
      <c r="BB166" s="5"/>
    </row>
    <row r="167" spans="1:54" x14ac:dyDescent="0.3">
      <c r="A167" s="5">
        <v>15380</v>
      </c>
      <c r="B167" s="5"/>
      <c r="C167" s="5">
        <v>6.1356096006362684</v>
      </c>
      <c r="D167" s="5">
        <v>-2.5633864697104728E-5</v>
      </c>
      <c r="E167" s="5">
        <v>-3.5797963532322685E-6</v>
      </c>
      <c r="F167" s="5">
        <v>-5.7063849463556034E-5</v>
      </c>
      <c r="G167" s="5">
        <v>-1.4523425576091286E-5</v>
      </c>
      <c r="H167" s="5">
        <v>-1.759600088278895E-4</v>
      </c>
      <c r="I167" s="5">
        <v>-5.4049625492187908E-5</v>
      </c>
      <c r="J167" s="5">
        <v>-8.009068976813959E-4</v>
      </c>
      <c r="K167" s="5">
        <v>-2.9519471109314398E-4</v>
      </c>
      <c r="L167" s="5">
        <v>-1.5501367577145586E-3</v>
      </c>
      <c r="M167" s="5">
        <v>-4.4365793474478496E-4</v>
      </c>
      <c r="N167" s="5">
        <v>-7.5145668299146677E-3</v>
      </c>
      <c r="O167" s="5">
        <v>-1.2052813342927529E-3</v>
      </c>
      <c r="P167" s="5">
        <v>-7.0312046796628226E-3</v>
      </c>
      <c r="Q167" s="5">
        <v>-4.2305825585791448E-3</v>
      </c>
      <c r="R167" s="5">
        <v>-2.7684374410107942E-2</v>
      </c>
      <c r="S167" s="5">
        <v>6.7286741766976049E-3</v>
      </c>
      <c r="T167" s="5">
        <v>-2.0251599673848659E-2</v>
      </c>
      <c r="U167" s="5">
        <v>-5.3486327312125782E-4</v>
      </c>
      <c r="V167" s="5">
        <v>-1.1376813649918893E-2</v>
      </c>
      <c r="W167" s="5">
        <v>-2.5623231021136774E-3</v>
      </c>
      <c r="X167" s="5">
        <v>6.2374071893811847E-2</v>
      </c>
      <c r="Y167" s="5">
        <v>2.120065893031043E-2</v>
      </c>
      <c r="Z167" s="5">
        <v>0.2681282686414912</v>
      </c>
      <c r="AA167" s="5">
        <v>1.2369293106505475E-2</v>
      </c>
      <c r="AB167" s="5">
        <v>0.56553129599921659</v>
      </c>
      <c r="AC167" s="5">
        <v>0.12408396234278449</v>
      </c>
      <c r="AD167" s="5">
        <v>0.15043739241314574</v>
      </c>
      <c r="AE167" s="5">
        <v>0.60502156818176556</v>
      </c>
      <c r="AF167" s="5">
        <v>1.314348087134303</v>
      </c>
      <c r="AG167" s="5">
        <v>0.24872453187032995</v>
      </c>
      <c r="AH167" s="5">
        <v>0.14383224946203715</v>
      </c>
      <c r="AI167" s="5">
        <v>0.45577266578737402</v>
      </c>
      <c r="AJ167" s="5">
        <v>0.5417479765861738</v>
      </c>
      <c r="AK167" s="5">
        <v>0.26220454956394679</v>
      </c>
      <c r="AL167" s="5">
        <v>1.312169076374518</v>
      </c>
      <c r="AM167" s="5">
        <v>0.1946048164044348</v>
      </c>
      <c r="AN167" s="5">
        <v>1.4746660183712521</v>
      </c>
      <c r="AO167" s="5">
        <v>9.3957610928442431E-2</v>
      </c>
      <c r="AP167" s="5">
        <v>2.1893713456329769</v>
      </c>
      <c r="AQ167" s="5">
        <v>8.9661470443563707E-2</v>
      </c>
      <c r="AR167" s="5">
        <v>2.2200959334106556</v>
      </c>
      <c r="AS167" s="5"/>
      <c r="AT167" s="5"/>
      <c r="AU167" s="5"/>
      <c r="AV167" s="5"/>
      <c r="AW167" s="5"/>
      <c r="AX167" s="5"/>
      <c r="AY167" s="5"/>
      <c r="AZ167" s="5"/>
      <c r="BA167" s="5"/>
      <c r="BB167" s="5"/>
    </row>
    <row r="168" spans="1:54" x14ac:dyDescent="0.3">
      <c r="A168" s="5">
        <v>15370</v>
      </c>
      <c r="B168" s="5"/>
      <c r="C168" s="5">
        <v>6.2036292090085077</v>
      </c>
      <c r="D168" s="5">
        <v>-2.21158523199815E-5</v>
      </c>
      <c r="E168" s="5">
        <v>-3.1022420159621203E-6</v>
      </c>
      <c r="F168" s="5">
        <v>-4.9672026121594296E-5</v>
      </c>
      <c r="G168" s="5">
        <v>-1.2698693992528156E-5</v>
      </c>
      <c r="H168" s="5">
        <v>-1.5454284987093895E-4</v>
      </c>
      <c r="I168" s="5">
        <v>-4.7684625378210778E-5</v>
      </c>
      <c r="J168" s="5">
        <v>-7.0978087998749783E-4</v>
      </c>
      <c r="K168" s="5">
        <v>-2.627926881295905E-4</v>
      </c>
      <c r="L168" s="5">
        <v>-1.3862548066565228E-3</v>
      </c>
      <c r="M168" s="5">
        <v>-3.9856172187201081E-4</v>
      </c>
      <c r="N168" s="5">
        <v>-6.7815901735197347E-3</v>
      </c>
      <c r="O168" s="5">
        <v>-1.0927033812225392E-3</v>
      </c>
      <c r="P168" s="5">
        <v>-6.4037727157220652E-3</v>
      </c>
      <c r="Q168" s="5">
        <v>-3.8708357174894103E-3</v>
      </c>
      <c r="R168" s="5">
        <v>-2.5447422254981932E-2</v>
      </c>
      <c r="S168" s="5">
        <v>6.2136853308514218E-3</v>
      </c>
      <c r="T168" s="5">
        <v>-1.8788666709601592E-2</v>
      </c>
      <c r="U168" s="5">
        <v>-4.9854287336507366E-4</v>
      </c>
      <c r="V168" s="5">
        <v>-1.0653928023236694E-2</v>
      </c>
      <c r="W168" s="5">
        <v>-2.4107862044985009E-3</v>
      </c>
      <c r="X168" s="5">
        <v>5.8961828730103569E-2</v>
      </c>
      <c r="Y168" s="5">
        <v>2.0135603101321412E-2</v>
      </c>
      <c r="Z168" s="5">
        <v>0.25586610183983632</v>
      </c>
      <c r="AA168" s="5">
        <v>1.1859772753961198E-2</v>
      </c>
      <c r="AB168" s="5">
        <v>0.54482368717486263</v>
      </c>
      <c r="AC168" s="5">
        <v>0.12011282900922875</v>
      </c>
      <c r="AD168" s="5">
        <v>0.14632230731457516</v>
      </c>
      <c r="AE168" s="5">
        <v>0.59130729868940912</v>
      </c>
      <c r="AF168" s="5">
        <v>1.2907647589593745</v>
      </c>
      <c r="AG168" s="5">
        <v>0.24544623072398628</v>
      </c>
      <c r="AH168" s="5">
        <v>0.14262702615478814</v>
      </c>
      <c r="AI168" s="5">
        <v>0.45415954879413623</v>
      </c>
      <c r="AJ168" s="5">
        <v>0.54247402320628235</v>
      </c>
      <c r="AK168" s="5">
        <v>0.26384583626335589</v>
      </c>
      <c r="AL168" s="5">
        <v>1.3268906635398234</v>
      </c>
      <c r="AM168" s="5">
        <v>0.197761265057253</v>
      </c>
      <c r="AN168" s="5">
        <v>1.506019732459849</v>
      </c>
      <c r="AO168" s="5">
        <v>9.6432933779403124E-2</v>
      </c>
      <c r="AP168" s="5">
        <v>2.2582727661249029</v>
      </c>
      <c r="AQ168" s="5">
        <v>9.2946609794699736E-2</v>
      </c>
      <c r="AR168" s="5">
        <v>2.3130093636549933</v>
      </c>
      <c r="AS168" s="5"/>
      <c r="AT168" s="5"/>
      <c r="AU168" s="5"/>
      <c r="AV168" s="5"/>
      <c r="AW168" s="5"/>
      <c r="AX168" s="5"/>
      <c r="AY168" s="5"/>
      <c r="AZ168" s="5"/>
      <c r="BA168" s="5"/>
      <c r="BB168" s="5"/>
    </row>
    <row r="169" spans="1:54" x14ac:dyDescent="0.3">
      <c r="A169" s="5">
        <v>15360</v>
      </c>
      <c r="B169" s="5"/>
      <c r="C169" s="5">
        <v>6.2701607492886922</v>
      </c>
      <c r="D169" s="5">
        <v>-1.9060112509054791E-5</v>
      </c>
      <c r="E169" s="5">
        <v>-2.6855081174326831E-6</v>
      </c>
      <c r="F169" s="5">
        <v>-4.3191410116905517E-5</v>
      </c>
      <c r="G169" s="5">
        <v>-1.1091365378665165E-5</v>
      </c>
      <c r="H169" s="5">
        <v>-1.3558794676316334E-4</v>
      </c>
      <c r="I169" s="5">
        <v>-4.2024500155370722E-5</v>
      </c>
      <c r="J169" s="5">
        <v>-6.2835681161234878E-4</v>
      </c>
      <c r="K169" s="5">
        <v>-2.3370017026052699E-4</v>
      </c>
      <c r="L169" s="5">
        <v>-1.2383928692291121E-3</v>
      </c>
      <c r="M169" s="5">
        <v>-3.5767330837720667E-4</v>
      </c>
      <c r="N169" s="5">
        <v>-6.1136986978141319E-3</v>
      </c>
      <c r="O169" s="5">
        <v>-9.8960603858685775E-4</v>
      </c>
      <c r="P169" s="5">
        <v>-5.826256073875347E-3</v>
      </c>
      <c r="Q169" s="5">
        <v>-3.5380021778382738E-3</v>
      </c>
      <c r="R169" s="5">
        <v>-2.3367000823906071E-2</v>
      </c>
      <c r="S169" s="5">
        <v>5.7321878955043631E-3</v>
      </c>
      <c r="T169" s="5">
        <v>-1.741346944210732E-2</v>
      </c>
      <c r="U169" s="5">
        <v>-4.6421191210988395E-4</v>
      </c>
      <c r="V169" s="5">
        <v>-9.9667651880251153E-3</v>
      </c>
      <c r="W169" s="5">
        <v>-2.2658970923156176E-3</v>
      </c>
      <c r="X169" s="5">
        <v>5.5679560877152992E-2</v>
      </c>
      <c r="Y169" s="5">
        <v>1.9104657942875795E-2</v>
      </c>
      <c r="Z169" s="5">
        <v>0.24391784822196699</v>
      </c>
      <c r="AA169" s="5">
        <v>1.1359778795666138E-2</v>
      </c>
      <c r="AB169" s="5">
        <v>0.52434687593476326</v>
      </c>
      <c r="AC169" s="5">
        <v>0.11615231097434482</v>
      </c>
      <c r="AD169" s="5">
        <v>0.14217765768798235</v>
      </c>
      <c r="AE169" s="5">
        <v>0.57732857257109926</v>
      </c>
      <c r="AF169" s="5">
        <v>1.2663466158519761</v>
      </c>
      <c r="AG169" s="5">
        <v>0.24197153070298466</v>
      </c>
      <c r="AH169" s="5">
        <v>0.14129243607684411</v>
      </c>
      <c r="AI169" s="5">
        <v>0.45210731284478439</v>
      </c>
      <c r="AJ169" s="5">
        <v>0.54266883810414224</v>
      </c>
      <c r="AK169" s="5">
        <v>0.26523811989123913</v>
      </c>
      <c r="AL169" s="5">
        <v>1.3404713660355947</v>
      </c>
      <c r="AM169" s="5">
        <v>0.20077393744862287</v>
      </c>
      <c r="AN169" s="5">
        <v>1.5365528708788507</v>
      </c>
      <c r="AO169" s="5">
        <v>9.8878086594882286E-2</v>
      </c>
      <c r="AP169" s="5">
        <v>2.3271052863560326</v>
      </c>
      <c r="AQ169" s="5">
        <v>9.625988338452332E-2</v>
      </c>
      <c r="AR169" s="5">
        <v>2.4075124349546497</v>
      </c>
      <c r="AS169" s="5"/>
      <c r="AT169" s="5"/>
      <c r="AU169" s="5"/>
      <c r="AV169" s="5"/>
      <c r="AW169" s="5"/>
      <c r="AX169" s="5"/>
      <c r="AY169" s="5"/>
      <c r="AZ169" s="5"/>
      <c r="BA169" s="5"/>
      <c r="BB169" s="5"/>
    </row>
    <row r="170" spans="1:54" x14ac:dyDescent="0.3">
      <c r="A170" s="5">
        <v>15350</v>
      </c>
      <c r="B170" s="5"/>
      <c r="C170" s="5">
        <v>6.3350955463666239</v>
      </c>
      <c r="D170" s="5">
        <v>-1.6408864799134101E-5</v>
      </c>
      <c r="E170" s="5">
        <v>-2.3222545249620494E-6</v>
      </c>
      <c r="F170" s="5">
        <v>-3.7516015403337424E-5</v>
      </c>
      <c r="G170" s="5">
        <v>-9.6771181815746007E-6</v>
      </c>
      <c r="H170" s="5">
        <v>-1.1883095770475888E-4</v>
      </c>
      <c r="I170" s="5">
        <v>-3.6996816452872354E-5</v>
      </c>
      <c r="J170" s="5">
        <v>-5.5568317888109241E-4</v>
      </c>
      <c r="K170" s="5">
        <v>-2.0760841414314856E-4</v>
      </c>
      <c r="L170" s="5">
        <v>-1.1051348483460881E-3</v>
      </c>
      <c r="M170" s="5">
        <v>-3.2064185866061536E-4</v>
      </c>
      <c r="N170" s="5">
        <v>-5.5058015383895997E-3</v>
      </c>
      <c r="O170" s="5">
        <v>-8.9529820024931398E-4</v>
      </c>
      <c r="P170" s="5">
        <v>-5.2952912411594073E-3</v>
      </c>
      <c r="Q170" s="5">
        <v>-3.2304228809698875E-3</v>
      </c>
      <c r="R170" s="5">
        <v>-2.1434402586956156E-2</v>
      </c>
      <c r="S170" s="5">
        <v>5.2825318162790565E-3</v>
      </c>
      <c r="T170" s="5">
        <v>-1.6122281890350098E-2</v>
      </c>
      <c r="U170" s="5">
        <v>-4.3180058257615499E-4</v>
      </c>
      <c r="V170" s="5">
        <v>-9.3143637096871311E-3</v>
      </c>
      <c r="W170" s="5">
        <v>-2.1275388084151083E-3</v>
      </c>
      <c r="X170" s="5">
        <v>5.2526421335678607E-2</v>
      </c>
      <c r="Y170" s="5">
        <v>1.8108078992637059E-2</v>
      </c>
      <c r="Z170" s="5">
        <v>0.23229199111020532</v>
      </c>
      <c r="AA170" s="5">
        <v>1.0869875101955096E-2</v>
      </c>
      <c r="AB170" s="5">
        <v>0.50413158569231276</v>
      </c>
      <c r="AC170" s="5">
        <v>0.11220964428885993</v>
      </c>
      <c r="AD170" s="5">
        <v>0.13801217409287023</v>
      </c>
      <c r="AE170" s="5">
        <v>0.56311805483819599</v>
      </c>
      <c r="AF170" s="5">
        <v>1.2411550587560911</v>
      </c>
      <c r="AG170" s="5">
        <v>0.23830957868662866</v>
      </c>
      <c r="AH170" s="5">
        <v>0.1398320404353014</v>
      </c>
      <c r="AI170" s="5">
        <v>0.44962110421185431</v>
      </c>
      <c r="AJ170" s="5">
        <v>0.54233080962554792</v>
      </c>
      <c r="AK170" s="5">
        <v>0.26637685073591638</v>
      </c>
      <c r="AL170" s="5">
        <v>1.3528703527050872</v>
      </c>
      <c r="AM170" s="5">
        <v>0.2036343655957587</v>
      </c>
      <c r="AN170" s="5">
        <v>1.5661861761955402</v>
      </c>
      <c r="AO170" s="5">
        <v>0.10128733980924678</v>
      </c>
      <c r="AP170" s="5">
        <v>2.3957280367193201</v>
      </c>
      <c r="AQ170" s="5">
        <v>9.9595650033083308E-2</v>
      </c>
      <c r="AR170" s="5">
        <v>2.5034813937207256</v>
      </c>
      <c r="AS170" s="5"/>
      <c r="AT170" s="5"/>
      <c r="AU170" s="5"/>
      <c r="AV170" s="5"/>
      <c r="AW170" s="5"/>
      <c r="AX170" s="5"/>
      <c r="AY170" s="5"/>
      <c r="AZ170" s="5"/>
      <c r="BA170" s="5"/>
      <c r="BB170" s="5"/>
    </row>
    <row r="171" spans="1:54" x14ac:dyDescent="0.3">
      <c r="A171" s="5">
        <v>15340</v>
      </c>
      <c r="B171" s="5"/>
      <c r="C171" s="5">
        <v>6.3983201065980406</v>
      </c>
      <c r="D171" s="5">
        <v>-1.4111137463245025E-5</v>
      </c>
      <c r="E171" s="5">
        <v>-2.0059718450405883E-6</v>
      </c>
      <c r="F171" s="5">
        <v>-3.255134638441166E-5</v>
      </c>
      <c r="G171" s="5">
        <v>-8.4341490463118941E-6</v>
      </c>
      <c r="H171" s="5">
        <v>-1.0403358716188545E-4</v>
      </c>
      <c r="I171" s="5">
        <v>-3.2535904858960369E-5</v>
      </c>
      <c r="J171" s="5">
        <v>-4.9089226199839438E-4</v>
      </c>
      <c r="K171" s="5">
        <v>-1.8423416340235347E-4</v>
      </c>
      <c r="L171" s="5">
        <v>-9.8517341234189565E-4</v>
      </c>
      <c r="M171" s="5">
        <v>-2.8714137046527714E-4</v>
      </c>
      <c r="N171" s="5">
        <v>-4.9531357666601234E-3</v>
      </c>
      <c r="O171" s="5">
        <v>-8.0912857802357323E-4</v>
      </c>
      <c r="P171" s="5">
        <v>-4.8076837084942642E-3</v>
      </c>
      <c r="Q171" s="5">
        <v>-2.9465086326589817E-3</v>
      </c>
      <c r="R171" s="5">
        <v>-1.9641206399348229E-2</v>
      </c>
      <c r="S171" s="5">
        <v>4.8631033983410864E-3</v>
      </c>
      <c r="T171" s="5">
        <v>-1.4911409838317059E-2</v>
      </c>
      <c r="U171" s="5">
        <v>-4.0123839245200215E-4</v>
      </c>
      <c r="V171" s="5">
        <v>-8.6957250007888235E-3</v>
      </c>
      <c r="W171" s="5">
        <v>-1.9955828665944122E-3</v>
      </c>
      <c r="X171" s="5">
        <v>4.9501245243760719E-2</v>
      </c>
      <c r="Y171" s="5">
        <v>1.7146012287627976E-2</v>
      </c>
      <c r="Z171" s="5">
        <v>0.22099572372273674</v>
      </c>
      <c r="AA171" s="5">
        <v>1.0390574377578381E-2</v>
      </c>
      <c r="AB171" s="5">
        <v>0.4842067100996359</v>
      </c>
      <c r="AC171" s="5">
        <v>0.10829179224548942</v>
      </c>
      <c r="AD171" s="5">
        <v>0.13383442042773555</v>
      </c>
      <c r="AE171" s="5">
        <v>0.54870838598411509</v>
      </c>
      <c r="AF171" s="5">
        <v>1.2152527184492796</v>
      </c>
      <c r="AG171" s="5">
        <v>0.23446995968199941</v>
      </c>
      <c r="AH171" s="5">
        <v>0.1382497437876942</v>
      </c>
      <c r="AI171" s="5">
        <v>0.44670733324584377</v>
      </c>
      <c r="AJ171" s="5">
        <v>0.5414598932606689</v>
      </c>
      <c r="AK171" s="5">
        <v>0.26725819484190877</v>
      </c>
      <c r="AL171" s="5">
        <v>1.3640497879217941</v>
      </c>
      <c r="AM171" s="5">
        <v>0.20633438611970473</v>
      </c>
      <c r="AN171" s="5">
        <v>1.5948412845198232</v>
      </c>
      <c r="AO171" s="5">
        <v>0.10365491230204145</v>
      </c>
      <c r="AP171" s="5">
        <v>2.4639961330549385</v>
      </c>
      <c r="AQ171" s="5">
        <v>0.10294798488669947</v>
      </c>
      <c r="AR171" s="5">
        <v>2.6007826458249697</v>
      </c>
      <c r="AS171" s="5"/>
      <c r="AT171" s="5"/>
      <c r="AU171" s="5"/>
      <c r="AV171" s="5"/>
      <c r="AW171" s="5"/>
      <c r="AX171" s="5"/>
      <c r="AY171" s="5"/>
      <c r="AZ171" s="5"/>
      <c r="BA171" s="5"/>
      <c r="BB171" s="5"/>
    </row>
    <row r="172" spans="1:54" x14ac:dyDescent="0.3">
      <c r="A172" s="5">
        <v>15330</v>
      </c>
      <c r="B172" s="5"/>
      <c r="C172" s="5">
        <v>6.4597164616857192</v>
      </c>
      <c r="D172" s="5">
        <v>-1.2122020843932854E-5</v>
      </c>
      <c r="E172" s="5">
        <v>-1.730894612216199E-6</v>
      </c>
      <c r="F172" s="5">
        <v>-2.8213258520069334E-5</v>
      </c>
      <c r="G172" s="5">
        <v>-7.3429370649783292E-6</v>
      </c>
      <c r="H172" s="5">
        <v>-9.0981298005589418E-5</v>
      </c>
      <c r="I172" s="5">
        <v>-2.8582306835193635E-5</v>
      </c>
      <c r="J172" s="5">
        <v>-4.3319382149629396E-4</v>
      </c>
      <c r="K172" s="5">
        <v>-1.6331790338523525E-4</v>
      </c>
      <c r="L172" s="5">
        <v>-8.773033575444004E-4</v>
      </c>
      <c r="M172" s="5">
        <v>-2.5686936387858515E-4</v>
      </c>
      <c r="N172" s="5">
        <v>-4.4512521395235734E-3</v>
      </c>
      <c r="O172" s="5">
        <v>-7.3048440897100083E-4</v>
      </c>
      <c r="P172" s="5">
        <v>-4.3604047934430639E-3</v>
      </c>
      <c r="Q172" s="5">
        <v>-2.6847400832282131E-3</v>
      </c>
      <c r="R172" s="5">
        <v>-1.797928571638327E-2</v>
      </c>
      <c r="S172" s="5">
        <v>4.4723285237366055E-3</v>
      </c>
      <c r="T172" s="5">
        <v>-1.3777202241160835E-2</v>
      </c>
      <c r="U172" s="5">
        <v>-3.7245447065132383E-4</v>
      </c>
      <c r="V172" s="5">
        <v>-8.1098193340206938E-3</v>
      </c>
      <c r="W172" s="5">
        <v>-1.8698903932560587E-3</v>
      </c>
      <c r="X172" s="5">
        <v>4.6602571071135447E-2</v>
      </c>
      <c r="Y172" s="5">
        <v>1.621849911909732E-2</v>
      </c>
      <c r="Z172" s="5">
        <v>0.21003497864659043</v>
      </c>
      <c r="AA172" s="5">
        <v>9.922338230018311E-3</v>
      </c>
      <c r="AB172" s="5">
        <v>0.46459926657566275</v>
      </c>
      <c r="AC172" s="5">
        <v>0.10440542696074076</v>
      </c>
      <c r="AD172" s="5">
        <v>0.12965276527967187</v>
      </c>
      <c r="AE172" s="5">
        <v>0.53413205659907059</v>
      </c>
      <c r="AF172" s="5">
        <v>1.1887031932585361</v>
      </c>
      <c r="AG172" s="5">
        <v>0.23046265461487847</v>
      </c>
      <c r="AH172" s="5">
        <v>0.13654977658022827</v>
      </c>
      <c r="AI172" s="5">
        <v>0.44337364721628364</v>
      </c>
      <c r="AJ172" s="5">
        <v>0.54005761697016208</v>
      </c>
      <c r="AK172" s="5">
        <v>0.26787905504537252</v>
      </c>
      <c r="AL172" s="5">
        <v>1.3739750212513464</v>
      </c>
      <c r="AM172" s="5">
        <v>0.20886617831860979</v>
      </c>
      <c r="AN172" s="5">
        <v>1.6224410598163441</v>
      </c>
      <c r="AO172" s="5">
        <v>0.10597499316059908</v>
      </c>
      <c r="AP172" s="5">
        <v>2.5317611266032265</v>
      </c>
      <c r="AQ172" s="5">
        <v>0.10631069244270208</v>
      </c>
      <c r="AR172" s="5">
        <v>2.6992728678302487</v>
      </c>
      <c r="AS172" s="5"/>
      <c r="AT172" s="5"/>
      <c r="AU172" s="5"/>
      <c r="AV172" s="5"/>
      <c r="AW172" s="5"/>
      <c r="AX172" s="5"/>
      <c r="AY172" s="5"/>
      <c r="AZ172" s="5"/>
      <c r="BA172" s="5"/>
      <c r="BB172" s="5"/>
    </row>
    <row r="173" spans="1:54" x14ac:dyDescent="0.3">
      <c r="A173" s="5">
        <v>15320</v>
      </c>
      <c r="B173" s="5"/>
      <c r="C173" s="5">
        <v>6.5191625539317348</v>
      </c>
      <c r="D173" s="5">
        <v>-1.040199534606953E-5</v>
      </c>
      <c r="E173" s="5">
        <v>-1.4919226419644621E-6</v>
      </c>
      <c r="F173" s="5">
        <v>-2.4426918933967439E-5</v>
      </c>
      <c r="G173" s="5">
        <v>-6.3860271414021539E-6</v>
      </c>
      <c r="H173" s="5">
        <v>-7.9481192685718557E-5</v>
      </c>
      <c r="I173" s="5">
        <v>-2.5082258134250962E-5</v>
      </c>
      <c r="J173" s="5">
        <v>-3.8186914567798103E-4</v>
      </c>
      <c r="K173" s="5">
        <v>-1.446221979409507E-4</v>
      </c>
      <c r="L173" s="5">
        <v>-7.8041520130441347E-4</v>
      </c>
      <c r="M173" s="5">
        <v>-2.2954559507696296E-4</v>
      </c>
      <c r="N173" s="5">
        <v>-3.9960007929704588E-3</v>
      </c>
      <c r="O173" s="5">
        <v>-6.5879010611084193E-4</v>
      </c>
      <c r="P173" s="5">
        <v>-3.9505879852517016E-3</v>
      </c>
      <c r="Q173" s="5">
        <v>-2.4436673902762016E-3</v>
      </c>
      <c r="R173" s="5">
        <v>-1.6440814811226081E-2</v>
      </c>
      <c r="S173" s="5">
        <v>4.1086754472025745E-3</v>
      </c>
      <c r="T173" s="5">
        <v>-1.2716061632528464E-2</v>
      </c>
      <c r="U173" s="5">
        <v>-3.4537785566479326E-4</v>
      </c>
      <c r="V173" s="5">
        <v>-7.5555916312633432E-3</v>
      </c>
      <c r="W173" s="5">
        <v>-1.7503132526239563E-3</v>
      </c>
      <c r="X173" s="5">
        <v>4.3828662093407279E-2</v>
      </c>
      <c r="Y173" s="5">
        <v>1.5325481052668904E-2</v>
      </c>
      <c r="Z173" s="5">
        <v>0.19941446199203869</v>
      </c>
      <c r="AA173" s="5">
        <v>9.4655774777937709E-3</v>
      </c>
      <c r="AB173" s="5">
        <v>0.44533436037443419</v>
      </c>
      <c r="AC173" s="5">
        <v>0.10055691289738929</v>
      </c>
      <c r="AD173" s="5">
        <v>0.12547535492967202</v>
      </c>
      <c r="AE173" s="5">
        <v>0.51942128525660403</v>
      </c>
      <c r="AF173" s="5">
        <v>1.1615707861762856</v>
      </c>
      <c r="AG173" s="5">
        <v>0.22629799665094916</v>
      </c>
      <c r="AH173" s="5">
        <v>0.13473667619901486</v>
      </c>
      <c r="AI173" s="5">
        <v>0.43962889711834957</v>
      </c>
      <c r="AJ173" s="5">
        <v>0.53812707878964827</v>
      </c>
      <c r="AK173" s="5">
        <v>0.26823708855051498</v>
      </c>
      <c r="AL173" s="5">
        <v>1.3826147638996336</v>
      </c>
      <c r="AM173" s="5">
        <v>0.21122230124540914</v>
      </c>
      <c r="AN173" s="5">
        <v>1.6489099300187242</v>
      </c>
      <c r="AO173" s="5">
        <v>0.10824176422076545</v>
      </c>
      <c r="AP173" s="5">
        <v>2.5988714872541041</v>
      </c>
      <c r="AQ173" s="5">
        <v>0.10967732145640177</v>
      </c>
      <c r="AR173" s="5">
        <v>2.7987991726752579</v>
      </c>
      <c r="AS173" s="5"/>
      <c r="AT173" s="5"/>
      <c r="AU173" s="5"/>
      <c r="AV173" s="5"/>
      <c r="AW173" s="5"/>
      <c r="AX173" s="5"/>
      <c r="AY173" s="5"/>
      <c r="AZ173" s="5"/>
      <c r="BA173" s="5"/>
      <c r="BB173" s="5"/>
    </row>
    <row r="174" spans="1:54" x14ac:dyDescent="0.3">
      <c r="A174" s="5">
        <v>15310</v>
      </c>
      <c r="B174" s="5"/>
      <c r="C174" s="5">
        <v>6.5765326617833395</v>
      </c>
      <c r="D174" s="5">
        <v>-8.9163275280818357E-6</v>
      </c>
      <c r="E174" s="5">
        <v>-1.2845498898603142E-6</v>
      </c>
      <c r="F174" s="5">
        <v>-2.1125859772593325E-5</v>
      </c>
      <c r="G174" s="5">
        <v>-5.5478312592898763E-6</v>
      </c>
      <c r="H174" s="5">
        <v>-6.9360054502181102E-5</v>
      </c>
      <c r="I174" s="5">
        <v>-2.1987207259246557E-5</v>
      </c>
      <c r="J174" s="5">
        <v>-3.3626545065346992E-4</v>
      </c>
      <c r="K174" s="5">
        <v>-1.2793010834013374E-4</v>
      </c>
      <c r="L174" s="5">
        <v>-6.9348901616576657E-4</v>
      </c>
      <c r="M174" s="5">
        <v>-2.0491079930897026E-4</v>
      </c>
      <c r="N174" s="5">
        <v>-3.5835169625552921E-3</v>
      </c>
      <c r="O174" s="5">
        <v>-5.9350586503270251E-4</v>
      </c>
      <c r="P174" s="5">
        <v>-3.5755248735696845E-3</v>
      </c>
      <c r="Q174" s="5">
        <v>-2.2219095920509913E-3</v>
      </c>
      <c r="R174" s="5">
        <v>-1.501827311756083E-2</v>
      </c>
      <c r="S174" s="5">
        <v>3.7706571861763718E-3</v>
      </c>
      <c r="T174" s="5">
        <v>-1.1724453544869392E-2</v>
      </c>
      <c r="U174" s="5">
        <v>-3.199377650993688E-4</v>
      </c>
      <c r="V174" s="5">
        <v>-7.0319670100244718E-3</v>
      </c>
      <c r="W174" s="5">
        <v>-1.6366951501304028E-3</v>
      </c>
      <c r="X174" s="5">
        <v>4.1177528010587126E-2</v>
      </c>
      <c r="Y174" s="5">
        <v>1.4466805172752558E-2</v>
      </c>
      <c r="Z174" s="5">
        <v>0.1891376918329904</v>
      </c>
      <c r="AA174" s="5">
        <v>9.0206526877621186E-3</v>
      </c>
      <c r="AB174" s="5">
        <v>0.42643515904238927</v>
      </c>
      <c r="AC174" s="5">
        <v>9.6752292365613668E-2</v>
      </c>
      <c r="AD174" s="5">
        <v>0.12131008812874682</v>
      </c>
      <c r="AE174" s="5">
        <v>0.50460790031439207</v>
      </c>
      <c r="AF174" s="5">
        <v>1.1339202429148267</v>
      </c>
      <c r="AG174" s="5">
        <v>0.22198662631759786</v>
      </c>
      <c r="AH174" s="5">
        <v>0.13281526665361959</v>
      </c>
      <c r="AI174" s="5">
        <v>0.43548309864433454</v>
      </c>
      <c r="AJ174" s="5">
        <v>0.53567293669381189</v>
      </c>
      <c r="AK174" s="5">
        <v>0.26833072091081506</v>
      </c>
      <c r="AL174" s="5">
        <v>1.3899412507078948</v>
      </c>
      <c r="AM174" s="5">
        <v>0.2133957295488754</v>
      </c>
      <c r="AN174" s="5">
        <v>1.6741742229694807</v>
      </c>
      <c r="AO174" s="5">
        <v>0.1104494232725782</v>
      </c>
      <c r="AP174" s="5">
        <v>2.6651731183140486</v>
      </c>
      <c r="AQ174" s="5">
        <v>0.11304118171433467</v>
      </c>
      <c r="AR174" s="5">
        <v>2.8991993312486217</v>
      </c>
      <c r="AS174" s="5"/>
      <c r="AT174" s="5"/>
      <c r="AU174" s="5"/>
      <c r="AV174" s="5"/>
      <c r="AW174" s="5"/>
      <c r="AX174" s="5"/>
      <c r="AY174" s="5"/>
      <c r="AZ174" s="5"/>
      <c r="BA174" s="5"/>
      <c r="BB174" s="5"/>
    </row>
    <row r="175" spans="1:54" x14ac:dyDescent="0.3">
      <c r="A175" s="5">
        <v>15300</v>
      </c>
      <c r="B175" s="5"/>
      <c r="C175" s="5">
        <v>6.6316978642793138</v>
      </c>
      <c r="D175" s="5">
        <v>-7.6345281961539869E-6</v>
      </c>
      <c r="E175" s="5">
        <v>-1.1048001993633424E-6</v>
      </c>
      <c r="F175" s="5">
        <v>-1.825111741665535E-5</v>
      </c>
      <c r="G175" s="5">
        <v>-4.8144464802300703E-6</v>
      </c>
      <c r="H175" s="5">
        <v>-6.0462540107847469E-5</v>
      </c>
      <c r="I175" s="5">
        <v>-1.9253367452899631E-5</v>
      </c>
      <c r="J175" s="5">
        <v>-2.9579062329616776E-4</v>
      </c>
      <c r="K175" s="5">
        <v>-1.1304369392141985E-4</v>
      </c>
      <c r="L175" s="5">
        <v>-6.1558851324553746E-4</v>
      </c>
      <c r="M175" s="5">
        <v>-1.8272546698337391E-4</v>
      </c>
      <c r="N175" s="5">
        <v>-3.2102068056275982E-3</v>
      </c>
      <c r="O175" s="5">
        <v>-5.3412623805085355E-4</v>
      </c>
      <c r="P175" s="5">
        <v>-3.2326607196103731E-3</v>
      </c>
      <c r="Q175" s="5">
        <v>-2.0181537190567108E-3</v>
      </c>
      <c r="R175" s="5">
        <v>-1.370444782172304E-2</v>
      </c>
      <c r="S175" s="5">
        <v>3.4568335221912259E-3</v>
      </c>
      <c r="T175" s="5">
        <v>-1.0798914960120204E-2</v>
      </c>
      <c r="U175" s="5">
        <v>-2.9606384615070522E-4</v>
      </c>
      <c r="V175" s="5">
        <v>-6.5378560712273156E-3</v>
      </c>
      <c r="W175" s="5">
        <v>-1.5288727090304432E-3</v>
      </c>
      <c r="X175" s="5">
        <v>3.8646946580410749E-2</v>
      </c>
      <c r="Y175" s="5">
        <v>1.3642229510652965E-2</v>
      </c>
      <c r="Z175" s="5">
        <v>0.17920704052636466</v>
      </c>
      <c r="AA175" s="5">
        <v>8.5878749293229056E-3</v>
      </c>
      <c r="AB175" s="5">
        <v>0.40792287704897578</v>
      </c>
      <c r="AC175" s="5">
        <v>9.2997273026384247E-2</v>
      </c>
      <c r="AD175" s="5">
        <v>0.11716459274526836</v>
      </c>
      <c r="AE175" s="5">
        <v>0.48972322623305481</v>
      </c>
      <c r="AF175" s="5">
        <v>1.1058164924087248</v>
      </c>
      <c r="AG175" s="5">
        <v>0.21753944570210987</v>
      </c>
      <c r="AH175" s="5">
        <v>0.13079063702099558</v>
      </c>
      <c r="AI175" s="5">
        <v>0.43094738755938999</v>
      </c>
      <c r="AJ175" s="5">
        <v>0.53270139075473044</v>
      </c>
      <c r="AK175" s="5">
        <v>0.26815915630247089</v>
      </c>
      <c r="AL175" s="5">
        <v>1.3959303865379398</v>
      </c>
      <c r="AM175" s="5">
        <v>0.21537988784086831</v>
      </c>
      <c r="AN175" s="5">
        <v>1.6981625001616298</v>
      </c>
      <c r="AO175" s="5">
        <v>0.11259220780964904</v>
      </c>
      <c r="AP175" s="5">
        <v>2.7305099007265428</v>
      </c>
      <c r="AQ175" s="5">
        <v>0.1163953626439314</v>
      </c>
      <c r="AR175" s="5">
        <v>3.0003020509549154</v>
      </c>
      <c r="AS175" s="5"/>
      <c r="AT175" s="5"/>
      <c r="AU175" s="5"/>
      <c r="AV175" s="5"/>
      <c r="AW175" s="5"/>
      <c r="AX175" s="5"/>
      <c r="AY175" s="5"/>
      <c r="AZ175" s="5"/>
      <c r="BA175" s="5"/>
      <c r="BB175" s="5"/>
    </row>
    <row r="176" spans="1:54" x14ac:dyDescent="0.3">
      <c r="A176" s="5">
        <v>15290</v>
      </c>
      <c r="B176" s="5"/>
      <c r="C176" s="5">
        <v>6.6845265426871761</v>
      </c>
      <c r="D176" s="5">
        <v>-6.5298668533847095E-6</v>
      </c>
      <c r="E176" s="5">
        <v>-9.4916935963640875E-7</v>
      </c>
      <c r="F176" s="5">
        <v>-1.5750450998748828E-5</v>
      </c>
      <c r="G176" s="5">
        <v>-4.1734885400190297E-6</v>
      </c>
      <c r="H176" s="5">
        <v>-5.2649514503600392E-5</v>
      </c>
      <c r="I176" s="5">
        <v>-1.6841300671655383E-5</v>
      </c>
      <c r="J176" s="5">
        <v>-2.5990829639219984E-4</v>
      </c>
      <c r="K176" s="5">
        <v>-9.9782593585367654E-5</v>
      </c>
      <c r="L176" s="5">
        <v>-5.4585538048979336E-4</v>
      </c>
      <c r="M176" s="5">
        <v>-1.6276865613453834E-4</v>
      </c>
      <c r="N176" s="5">
        <v>-2.8727333924151387E-3</v>
      </c>
      <c r="O176" s="5">
        <v>-4.8017868668192524E-4</v>
      </c>
      <c r="P176" s="5">
        <v>-2.9195897256642151E-3</v>
      </c>
      <c r="Q176" s="5">
        <v>-1.8311536708673765E-3</v>
      </c>
      <c r="R176" s="5">
        <v>-1.2492434830350493E-2</v>
      </c>
      <c r="S176" s="5">
        <v>3.1658126320729999E-3</v>
      </c>
      <c r="T176" s="5">
        <v>-9.9360618132263139E-3</v>
      </c>
      <c r="U176" s="5">
        <v>-2.7368640689358267E-4</v>
      </c>
      <c r="V176" s="5">
        <v>-6.0721599150082451E-3</v>
      </c>
      <c r="W176" s="5">
        <v>-1.4266765157586816E-3</v>
      </c>
      <c r="X176" s="5">
        <v>3.6234485143603466E-2</v>
      </c>
      <c r="Y176" s="5">
        <v>1.2851428616542737E-2</v>
      </c>
      <c r="Z176" s="5">
        <v>0.16962378049541363</v>
      </c>
      <c r="AA176" s="5">
        <v>8.16750673245451E-3</v>
      </c>
      <c r="AB176" s="5">
        <v>0.38981677031429474</v>
      </c>
      <c r="AC176" s="5">
        <v>8.9297217406574939E-2</v>
      </c>
      <c r="AD176" s="5">
        <v>0.11304620436881611</v>
      </c>
      <c r="AE176" s="5">
        <v>0.47479797497364762</v>
      </c>
      <c r="AF176" s="5">
        <v>1.0773243912344228</v>
      </c>
      <c r="AG176" s="5">
        <v>0.21296757200540689</v>
      </c>
      <c r="AH176" s="5">
        <v>0.12866811878560175</v>
      </c>
      <c r="AI176" s="5">
        <v>0.42603396975915891</v>
      </c>
      <c r="AJ176" s="5">
        <v>0.52922015768238129</v>
      </c>
      <c r="AK176" s="5">
        <v>0.26772238400222814</v>
      </c>
      <c r="AL176" s="5">
        <v>1.400561875983501</v>
      </c>
      <c r="AM176" s="5">
        <v>0.21716868335848138</v>
      </c>
      <c r="AN176" s="5">
        <v>1.7208058862249522</v>
      </c>
      <c r="AO176" s="5">
        <v>0.11466441919366385</v>
      </c>
      <c r="AP176" s="5">
        <v>2.7947242644026549</v>
      </c>
      <c r="AQ176" s="5">
        <v>0.11973275371553338</v>
      </c>
      <c r="AR176" s="5">
        <v>3.1019273120173381</v>
      </c>
      <c r="AS176" s="5"/>
      <c r="AT176" s="5"/>
      <c r="AU176" s="5"/>
      <c r="AV176" s="5"/>
      <c r="AW176" s="5"/>
      <c r="AX176" s="5"/>
      <c r="AY176" s="5"/>
      <c r="AZ176" s="5"/>
      <c r="BA176" s="5"/>
      <c r="BB176" s="5"/>
    </row>
    <row r="177" spans="1:54" x14ac:dyDescent="0.3">
      <c r="A177" s="5">
        <v>15280</v>
      </c>
      <c r="B177" s="5"/>
      <c r="C177" s="5">
        <v>6.7348849173084107</v>
      </c>
      <c r="D177" s="5">
        <v>-5.5789372822683184E-6</v>
      </c>
      <c r="E177" s="5">
        <v>-8.1457293284810705E-7</v>
      </c>
      <c r="F177" s="5">
        <v>-1.357763403583805E-5</v>
      </c>
      <c r="G177" s="5">
        <v>-3.6139399566689637E-6</v>
      </c>
      <c r="H177" s="5">
        <v>-4.5796519959058204E-5</v>
      </c>
      <c r="I177" s="5">
        <v>-1.4715531981470672E-5</v>
      </c>
      <c r="J177" s="5">
        <v>-2.2813324439102629E-4</v>
      </c>
      <c r="K177" s="5">
        <v>-8.7982686845171435E-5</v>
      </c>
      <c r="L177" s="5">
        <v>-4.8350387927315627E-4</v>
      </c>
      <c r="M177" s="5">
        <v>-1.4483684397808525E-4</v>
      </c>
      <c r="N177" s="5">
        <v>-2.5680029255036969E-3</v>
      </c>
      <c r="O177" s="5">
        <v>-4.312221223693907E-4</v>
      </c>
      <c r="P177" s="5">
        <v>-2.6340500558726084E-3</v>
      </c>
      <c r="Q177" s="5">
        <v>-1.6597288843615023E-3</v>
      </c>
      <c r="R177" s="5">
        <v>-1.1375638239997538E-2</v>
      </c>
      <c r="S177" s="5">
        <v>2.8962523683572056E-3</v>
      </c>
      <c r="T177" s="5">
        <v>-9.1325955754995337E-3</v>
      </c>
      <c r="U177" s="5">
        <v>-2.5273662840803659E-4</v>
      </c>
      <c r="V177" s="5">
        <v>-5.6337748737887074E-3</v>
      </c>
      <c r="W177" s="5">
        <v>-1.3299321300076852E-3</v>
      </c>
      <c r="X177" s="5">
        <v>3.3937521925546915E-2</v>
      </c>
      <c r="Y177" s="5">
        <v>1.2093999236471404E-2</v>
      </c>
      <c r="Z177" s="5">
        <v>0.16038813305745167</v>
      </c>
      <c r="AA177" s="5">
        <v>7.7597632356765896E-3</v>
      </c>
      <c r="AB177" s="5">
        <v>0.37213414030110586</v>
      </c>
      <c r="AC177" s="5">
        <v>8.5657134421452272E-2</v>
      </c>
      <c r="AD177" s="5">
        <v>0.10896194694038737</v>
      </c>
      <c r="AE177" s="5">
        <v>0.45986214298832884</v>
      </c>
      <c r="AF177" s="5">
        <v>1.0485084733653172</v>
      </c>
      <c r="AG177" s="5">
        <v>0.20828229073155419</v>
      </c>
      <c r="AH177" s="5">
        <v>0.12645326221811357</v>
      </c>
      <c r="AI177" s="5">
        <v>0.42075606632292628</v>
      </c>
      <c r="AJ177" s="5">
        <v>0.52523843788816504</v>
      </c>
      <c r="AK177" s="5">
        <v>0.26702118100739713</v>
      </c>
      <c r="AL177" s="5">
        <v>1.4038193354463737</v>
      </c>
      <c r="AM177" s="5">
        <v>0.2187565366976337</v>
      </c>
      <c r="AN177" s="5">
        <v>1.7420383920832383</v>
      </c>
      <c r="AO177" s="5">
        <v>0.11666044709891914</v>
      </c>
      <c r="AP177" s="5">
        <v>2.8576577840497324</v>
      </c>
      <c r="AQ177" s="5">
        <v>0.1230460665782445</v>
      </c>
      <c r="AR177" s="5">
        <v>3.2038867618808724</v>
      </c>
      <c r="AS177" s="5"/>
      <c r="AT177" s="5"/>
      <c r="AU177" s="5"/>
      <c r="AV177" s="5"/>
      <c r="AW177" s="5"/>
      <c r="AX177" s="5"/>
      <c r="AY177" s="5"/>
      <c r="AZ177" s="5"/>
      <c r="BA177" s="5"/>
      <c r="BB177" s="5"/>
    </row>
    <row r="178" spans="1:54" x14ac:dyDescent="0.3">
      <c r="A178" s="5">
        <v>15270</v>
      </c>
      <c r="B178" s="5"/>
      <c r="C178" s="5">
        <v>6.7826376171208498</v>
      </c>
      <c r="D178" s="5">
        <v>-4.7612694437371218E-6</v>
      </c>
      <c r="E178" s="5">
        <v>-6.9829934719923317E-7</v>
      </c>
      <c r="F178" s="5">
        <v>-1.1691813337723221E-5</v>
      </c>
      <c r="G178" s="5">
        <v>-3.126011610422222E-6</v>
      </c>
      <c r="H178" s="5">
        <v>-3.9792370505389628E-5</v>
      </c>
      <c r="I178" s="5">
        <v>-1.2844192806833244E-5</v>
      </c>
      <c r="J178" s="5">
        <v>-2.0002708748279065E-4</v>
      </c>
      <c r="K178" s="5">
        <v>-7.7494832786412137E-5</v>
      </c>
      <c r="L178" s="5">
        <v>-4.2781570081818767E-4</v>
      </c>
      <c r="M178" s="5">
        <v>-1.2874281974741423E-4</v>
      </c>
      <c r="N178" s="5">
        <v>-2.2931512400041253E-3</v>
      </c>
      <c r="O178" s="5">
        <v>-3.8684544452653578E-4</v>
      </c>
      <c r="P178" s="5">
        <v>-2.3739186580416837E-3</v>
      </c>
      <c r="Q178" s="5">
        <v>-1.5027628187013579E-3</v>
      </c>
      <c r="R178" s="5">
        <v>-1.0347768434598456E-2</v>
      </c>
      <c r="S178" s="5">
        <v>2.6468612091264604E-3</v>
      </c>
      <c r="T178" s="5">
        <v>-8.385308948841973E-3</v>
      </c>
      <c r="U178" s="5">
        <v>-2.3314675788258066E-4</v>
      </c>
      <c r="V178" s="5">
        <v>-5.2215969544165313E-3</v>
      </c>
      <c r="W178" s="5">
        <v>-1.2384610559763869E-3</v>
      </c>
      <c r="X178" s="5">
        <v>3.1753267006564764E-2</v>
      </c>
      <c r="Y178" s="5">
        <v>1.1369466056827943E-2</v>
      </c>
      <c r="Z178" s="5">
        <v>0.15149931987530393</v>
      </c>
      <c r="AA178" s="5">
        <v>7.364813509335935E-3</v>
      </c>
      <c r="AB178" s="5">
        <v>0.35489034728646984</v>
      </c>
      <c r="AC178" s="5">
        <v>8.2081672886844731E-2</v>
      </c>
      <c r="AD178" s="5">
        <v>0.10491851546327043</v>
      </c>
      <c r="AE178" s="5">
        <v>0.44494491426915161</v>
      </c>
      <c r="AF178" s="5">
        <v>1.0194327066193278</v>
      </c>
      <c r="AG178" s="5">
        <v>0.20349500879215809</v>
      </c>
      <c r="AH178" s="5">
        <v>0.12415181194060135</v>
      </c>
      <c r="AI178" s="5">
        <v>0.41512785390939577</v>
      </c>
      <c r="AJ178" s="5">
        <v>0.52076687526420984</v>
      </c>
      <c r="AK178" s="5">
        <v>0.26605711076222882</v>
      </c>
      <c r="AL178" s="5">
        <v>1.4056903867276465</v>
      </c>
      <c r="AM178" s="5">
        <v>0.22013841040437807</v>
      </c>
      <c r="AN178" s="5">
        <v>1.7617972297078921</v>
      </c>
      <c r="AO178" s="5">
        <v>0.11857479409618268</v>
      </c>
      <c r="AP178" s="5">
        <v>2.9191517966281024</v>
      </c>
      <c r="AQ178" s="5">
        <v>0.12632785885659081</v>
      </c>
      <c r="AR178" s="5">
        <v>3.3059841676809656</v>
      </c>
      <c r="AS178" s="5"/>
      <c r="AT178" s="5"/>
      <c r="AU178" s="5"/>
      <c r="AV178" s="5"/>
      <c r="AW178" s="5"/>
      <c r="AX178" s="5"/>
      <c r="AY178" s="5"/>
      <c r="AZ178" s="5"/>
      <c r="BA178" s="5"/>
      <c r="BB178" s="5"/>
    </row>
    <row r="179" spans="1:54" x14ac:dyDescent="0.3">
      <c r="A179" s="5">
        <v>15260</v>
      </c>
      <c r="B179" s="5"/>
      <c r="C179" s="5">
        <v>6.8276482796281517</v>
      </c>
      <c r="D179" s="5">
        <v>-4.0589832590500223E-6</v>
      </c>
      <c r="E179" s="5">
        <v>-5.9796778734059033E-7</v>
      </c>
      <c r="F179" s="5">
        <v>-1.0056929700784868E-5</v>
      </c>
      <c r="G179" s="5">
        <v>-2.7010168045311718E-6</v>
      </c>
      <c r="H179" s="5">
        <v>-3.4537863892930436E-5</v>
      </c>
      <c r="I179" s="5">
        <v>-1.1198691471211498E-5</v>
      </c>
      <c r="J179" s="5">
        <v>-1.7519429120966117E-4</v>
      </c>
      <c r="K179" s="5">
        <v>-6.8183684981984254E-5</v>
      </c>
      <c r="L179" s="5">
        <v>-3.7813508211780646E-4</v>
      </c>
      <c r="M179" s="5">
        <v>-1.1431462051588927E-4</v>
      </c>
      <c r="N179" s="5">
        <v>-2.045530629768482E-3</v>
      </c>
      <c r="O179" s="5">
        <v>-3.4666608413140316E-4</v>
      </c>
      <c r="P179" s="5">
        <v>-2.1372059330608505E-3</v>
      </c>
      <c r="Q179" s="5">
        <v>-1.359201281382176E-3</v>
      </c>
      <c r="R179" s="5">
        <v>-9.4028389352228351E-3</v>
      </c>
      <c r="S179" s="5">
        <v>2.4163988980431469E-3</v>
      </c>
      <c r="T179" s="5">
        <v>-7.6910907053624692E-3</v>
      </c>
      <c r="U179" s="5">
        <v>-2.148502829500478E-4</v>
      </c>
      <c r="V179" s="5">
        <v>-4.8345259836021035E-3</v>
      </c>
      <c r="W179" s="5">
        <v>-1.1520816717046534E-3</v>
      </c>
      <c r="X179" s="5">
        <v>2.967878286122223E-2</v>
      </c>
      <c r="Y179" s="5">
        <v>1.0677287480144976E-2</v>
      </c>
      <c r="Z179" s="5">
        <v>0.14295561661390638</v>
      </c>
      <c r="AA179" s="5">
        <v>6.9827820390560109E-3</v>
      </c>
      <c r="AB179" s="5">
        <v>0.33809883238128918</v>
      </c>
      <c r="AC179" s="5">
        <v>7.8575116990493535E-2</v>
      </c>
      <c r="AD179" s="5">
        <v>0.10092226083331388</v>
      </c>
      <c r="AE179" s="5">
        <v>0.43007456986819781</v>
      </c>
      <c r="AF179" s="5">
        <v>0.99016025708525568</v>
      </c>
      <c r="AG179" s="5">
        <v>0.19861720780154493</v>
      </c>
      <c r="AH179" s="5">
        <v>0.1217696818302991</v>
      </c>
      <c r="AI179" s="5">
        <v>0.40916440087285483</v>
      </c>
      <c r="AJ179" s="5">
        <v>0.51581750992176689</v>
      </c>
      <c r="AK179" s="5">
        <v>0.26483251798165347</v>
      </c>
      <c r="AL179" s="5">
        <v>1.4061667314041328</v>
      </c>
      <c r="AM179" s="5">
        <v>0.22130983522186692</v>
      </c>
      <c r="AN179" s="5">
        <v>1.7800231164093105</v>
      </c>
      <c r="AO179" s="5">
        <v>0.12040210023053968</v>
      </c>
      <c r="AP179" s="5">
        <v>2.9790480373236634</v>
      </c>
      <c r="AQ179" s="5">
        <v>0.12957055952048985</v>
      </c>
      <c r="AR179" s="5">
        <v>3.4080159263261836</v>
      </c>
      <c r="AS179" s="5"/>
      <c r="AT179" s="5"/>
      <c r="AU179" s="5"/>
      <c r="AV179" s="5"/>
      <c r="AW179" s="5"/>
      <c r="AX179" s="5"/>
      <c r="AY179" s="5"/>
      <c r="AZ179" s="5"/>
      <c r="BA179" s="5"/>
      <c r="BB179" s="5"/>
    </row>
    <row r="180" spans="1:54" x14ac:dyDescent="0.3">
      <c r="A180" s="5">
        <v>15250</v>
      </c>
      <c r="B180" s="5"/>
      <c r="C180" s="5">
        <v>6.8697801779972014</v>
      </c>
      <c r="D180" s="5">
        <v>-3.4564802020309834E-6</v>
      </c>
      <c r="E180" s="5">
        <v>-5.1149044781137727E-7</v>
      </c>
      <c r="F180" s="5">
        <v>-8.6411952377864488E-6</v>
      </c>
      <c r="G180" s="5">
        <v>-2.3312568648812546E-6</v>
      </c>
      <c r="H180" s="5">
        <v>-2.9944603179964319E-5</v>
      </c>
      <c r="I180" s="5">
        <v>-9.7534094840963159E-6</v>
      </c>
      <c r="J180" s="5">
        <v>-1.5327844845107748E-4</v>
      </c>
      <c r="K180" s="5">
        <v>-5.9926580149869431E-5</v>
      </c>
      <c r="L180" s="5">
        <v>-3.338641794432463E-4</v>
      </c>
      <c r="M180" s="5">
        <v>-1.013945112614198E-4</v>
      </c>
      <c r="N180" s="5">
        <v>-1.8226970384386115E-3</v>
      </c>
      <c r="O180" s="5">
        <v>-3.1032856028723969E-4</v>
      </c>
      <c r="P180" s="5">
        <v>-1.9220502952243337E-3</v>
      </c>
      <c r="Q180" s="5">
        <v>-1.2280506185826637E-3</v>
      </c>
      <c r="R180" s="5">
        <v>-8.5351621243248514E-3</v>
      </c>
      <c r="S180" s="5">
        <v>2.2036767957300239E-3</v>
      </c>
      <c r="T180" s="5">
        <v>-7.0469297099100799E-3</v>
      </c>
      <c r="U180" s="5">
        <v>-1.977820876161042E-4</v>
      </c>
      <c r="V180" s="5">
        <v>-4.4714694531937218E-3</v>
      </c>
      <c r="W180" s="5">
        <v>-1.0706101138726906E-3</v>
      </c>
      <c r="X180" s="5">
        <v>2.7711004375483288E-2</v>
      </c>
      <c r="Y180" s="5">
        <v>1.0016861397798643E-2</v>
      </c>
      <c r="Z180" s="5">
        <v>0.13475440838868322</v>
      </c>
      <c r="AA180" s="5">
        <v>6.6137503537688587E-3</v>
      </c>
      <c r="AB180" s="5">
        <v>0.3217711478238679</v>
      </c>
      <c r="AC180" s="5">
        <v>7.5141383679944315E-2</v>
      </c>
      <c r="AD180" s="5">
        <v>9.6979176811888029E-2</v>
      </c>
      <c r="AE180" s="5">
        <v>0.4152784042481904</v>
      </c>
      <c r="AF180" s="5">
        <v>0.96075326273475681</v>
      </c>
      <c r="AG180" s="5">
        <v>0.19366039783318467</v>
      </c>
      <c r="AH180" s="5">
        <v>0.11931292941711155</v>
      </c>
      <c r="AI180" s="5">
        <v>0.40288159950506258</v>
      </c>
      <c r="AJ180" s="5">
        <v>0.51040372418067115</v>
      </c>
      <c r="AK180" s="5">
        <v>0.26335051959045647</v>
      </c>
      <c r="AL180" s="5">
        <v>1.4052442053870575</v>
      </c>
      <c r="AM180" s="5">
        <v>0.2222669338043409</v>
      </c>
      <c r="AN180" s="5">
        <v>1.7966605666402362</v>
      </c>
      <c r="AO180" s="5">
        <v>0.12213716744432586</v>
      </c>
      <c r="AP180" s="5">
        <v>3.0371892906992768</v>
      </c>
      <c r="AQ180" s="5">
        <v>0.13276649572674096</v>
      </c>
      <c r="AR180" s="5">
        <v>3.5097716313119989</v>
      </c>
      <c r="AS180" s="5"/>
      <c r="AT180" s="5"/>
      <c r="AU180" s="5"/>
      <c r="AV180" s="5"/>
      <c r="AW180" s="5"/>
      <c r="AX180" s="5"/>
      <c r="AY180" s="5"/>
      <c r="AZ180" s="5"/>
      <c r="BA180" s="5"/>
      <c r="BB180" s="5"/>
    </row>
    <row r="181" spans="1:54" x14ac:dyDescent="0.3">
      <c r="A181" s="5">
        <v>15240</v>
      </c>
      <c r="B181" s="5"/>
      <c r="C181" s="5">
        <v>6.9088968722902209</v>
      </c>
      <c r="D181" s="5">
        <v>-2.9401689687034155E-6</v>
      </c>
      <c r="E181" s="5">
        <v>-4.3703874755381932E-7</v>
      </c>
      <c r="F181" s="5">
        <v>-7.4166225274938824E-6</v>
      </c>
      <c r="G181" s="5">
        <v>-2.0099173862387822E-6</v>
      </c>
      <c r="H181" s="5">
        <v>-2.5933920414564817E-5</v>
      </c>
      <c r="I181" s="5">
        <v>-8.4854220557322627E-6</v>
      </c>
      <c r="J181" s="5">
        <v>-1.3395883039187854E-4</v>
      </c>
      <c r="K181" s="5">
        <v>-5.2612498127688698E-5</v>
      </c>
      <c r="L181" s="5">
        <v>-2.9445869610515035E-4</v>
      </c>
      <c r="M181" s="5">
        <v>-8.9838010018912176E-5</v>
      </c>
      <c r="N181" s="5">
        <v>-1.6223976479016824E-3</v>
      </c>
      <c r="O181" s="5">
        <v>-2.7750305636630389E-4</v>
      </c>
      <c r="P181" s="5">
        <v>-1.7267126634670448E-3</v>
      </c>
      <c r="Q181" s="5">
        <v>-1.1083757918800821E-3</v>
      </c>
      <c r="R181" s="5">
        <v>-7.7393439637306466E-3</v>
      </c>
      <c r="S181" s="5">
        <v>2.0075579638398483E-3</v>
      </c>
      <c r="T181" s="5">
        <v>-6.4499181655434277E-3</v>
      </c>
      <c r="U181" s="5">
        <v>-1.8187859023520593E-4</v>
      </c>
      <c r="V181" s="5">
        <v>-4.1313460640306958E-3</v>
      </c>
      <c r="W181" s="5">
        <v>-9.93861115899752E-4</v>
      </c>
      <c r="X181" s="5">
        <v>2.5846758259256586E-2</v>
      </c>
      <c r="Y181" s="5">
        <v>9.3875309270063066E-3</v>
      </c>
      <c r="Z181" s="5">
        <v>0.12689224660041801</v>
      </c>
      <c r="AA181" s="5">
        <v>6.2577587824698324E-3</v>
      </c>
      <c r="AB181" s="5">
        <v>0.30591699503676123</v>
      </c>
      <c r="AC181" s="5">
        <v>7.1784021912895901E-2</v>
      </c>
      <c r="AD181" s="5">
        <v>9.3094889149656274E-2</v>
      </c>
      <c r="AE181" s="5">
        <v>0.40058264876746108</v>
      </c>
      <c r="AF181" s="5">
        <v>0.93127261733941269</v>
      </c>
      <c r="AG181" s="5">
        <v>0.18863607190045989</v>
      </c>
      <c r="AH181" s="5">
        <v>0.11678772993179676</v>
      </c>
      <c r="AI181" s="5">
        <v>0.39629609483244099</v>
      </c>
      <c r="AJ181" s="5">
        <v>0.50454018214823604</v>
      </c>
      <c r="AK181" s="5">
        <v>0.26161499182304238</v>
      </c>
      <c r="AL181" s="5">
        <v>1.4029228131931295</v>
      </c>
      <c r="AM181" s="5">
        <v>0.22300644172466924</v>
      </c>
      <c r="AN181" s="5">
        <v>1.8116581693351079</v>
      </c>
      <c r="AO181" s="5">
        <v>0.12377498369376423</v>
      </c>
      <c r="AP181" s="5">
        <v>3.0934200534831748</v>
      </c>
      <c r="AQ181" s="5">
        <v>0.13590792101627713</v>
      </c>
      <c r="AR181" s="5">
        <v>3.6110346949429641</v>
      </c>
      <c r="AS181" s="5"/>
      <c r="AT181" s="5"/>
      <c r="AU181" s="5"/>
      <c r="AV181" s="5"/>
      <c r="AW181" s="5"/>
      <c r="AX181" s="5"/>
      <c r="AY181" s="5"/>
      <c r="AZ181" s="5"/>
      <c r="BA181" s="5"/>
      <c r="BB181" s="5"/>
    </row>
    <row r="182" spans="1:54" x14ac:dyDescent="0.3">
      <c r="A182" s="5">
        <v>15230</v>
      </c>
      <c r="B182" s="5"/>
      <c r="C182" s="5">
        <v>6.9448628813403825</v>
      </c>
      <c r="D182" s="5">
        <v>-2.498221809554817E-6</v>
      </c>
      <c r="E182" s="5">
        <v>-3.7301313440016564E-7</v>
      </c>
      <c r="F182" s="5">
        <v>-6.3586010908150328E-6</v>
      </c>
      <c r="G182" s="5">
        <v>-1.7309742825560967E-6</v>
      </c>
      <c r="H182" s="5">
        <v>-2.2435895183718308E-5</v>
      </c>
      <c r="I182" s="5">
        <v>-7.3742413542933838E-6</v>
      </c>
      <c r="J182" s="5">
        <v>-1.1694719297381888E-4</v>
      </c>
      <c r="K182" s="5">
        <v>-4.6141090565538654E-5</v>
      </c>
      <c r="L182" s="5">
        <v>-2.5942375989777822E-4</v>
      </c>
      <c r="M182" s="5">
        <v>-7.9512958591640399E-5</v>
      </c>
      <c r="N182" s="5">
        <v>-1.4425588909027288E-3</v>
      </c>
      <c r="O182" s="5">
        <v>-2.4788402158681738E-4</v>
      </c>
      <c r="P182" s="5">
        <v>-1.5495709202473975E-3</v>
      </c>
      <c r="Q182" s="5">
        <v>-9.992983621640941E-4</v>
      </c>
      <c r="R182" s="5">
        <v>-7.0102778220171146E-3</v>
      </c>
      <c r="S182" s="5">
        <v>1.8269570031749216E-3</v>
      </c>
      <c r="T182" s="5">
        <v>-5.8972541239611775E-3</v>
      </c>
      <c r="U182" s="5">
        <v>-1.670778640732277E-4</v>
      </c>
      <c r="V182" s="5">
        <v>-3.8130889691715534E-3</v>
      </c>
      <c r="W182" s="5">
        <v>-9.2164879761888127E-4</v>
      </c>
      <c r="X182" s="5">
        <v>2.4082781780664274E-2</v>
      </c>
      <c r="Y182" s="5">
        <v>8.7885900815134043E-3</v>
      </c>
      <c r="Z182" s="5">
        <v>0.11936490676212881</v>
      </c>
      <c r="AA182" s="5">
        <v>5.9148083236831347E-3</v>
      </c>
      <c r="AB182" s="5">
        <v>0.29054426990468346</v>
      </c>
      <c r="AC182" s="5">
        <v>6.8506213705330693E-2</v>
      </c>
      <c r="AD182" s="5">
        <v>8.9274646854485357E-2</v>
      </c>
      <c r="AE182" s="5">
        <v>0.38601240254661595</v>
      </c>
      <c r="AF182" s="5">
        <v>0.90177776571807211</v>
      </c>
      <c r="AG182" s="5">
        <v>0.18355566141546831</v>
      </c>
      <c r="AH182" s="5">
        <v>0.11420035016227936</v>
      </c>
      <c r="AI182" s="5">
        <v>0.38942521041887485</v>
      </c>
      <c r="AJ182" s="5">
        <v>0.49824276326958544</v>
      </c>
      <c r="AK182" s="5">
        <v>0.25963055355575748</v>
      </c>
      <c r="AL182" s="5">
        <v>1.3992067415961666</v>
      </c>
      <c r="AM182" s="5">
        <v>0.22352572561874737</v>
      </c>
      <c r="AN182" s="5">
        <v>1.8249688488760545</v>
      </c>
      <c r="AO182" s="5">
        <v>0.12531074660662503</v>
      </c>
      <c r="AP182" s="5">
        <v>3.1475872052706633</v>
      </c>
      <c r="AQ182" s="5">
        <v>0.13898704473790563</v>
      </c>
      <c r="AR182" s="5">
        <v>3.7115830241929126</v>
      </c>
      <c r="AS182" s="5"/>
      <c r="AT182" s="5"/>
      <c r="AU182" s="5"/>
      <c r="AV182" s="5"/>
      <c r="AW182" s="5"/>
      <c r="AX182" s="5"/>
      <c r="AY182" s="5"/>
      <c r="AZ182" s="5"/>
      <c r="BA182" s="5"/>
      <c r="BB182" s="5"/>
    </row>
    <row r="183" spans="1:54" x14ac:dyDescent="0.3">
      <c r="A183" s="5">
        <v>15220</v>
      </c>
      <c r="B183" s="5"/>
      <c r="C183" s="5">
        <v>6.9775443715809393</v>
      </c>
      <c r="D183" s="5">
        <v>-2.1203584069851469E-6</v>
      </c>
      <c r="E183" s="5">
        <v>-3.180161376544338E-7</v>
      </c>
      <c r="F183" s="5">
        <v>-5.4455170118484346E-6</v>
      </c>
      <c r="G183" s="5">
        <v>-1.4891088479633935E-6</v>
      </c>
      <c r="H183" s="5">
        <v>-1.9388461128518943E-5</v>
      </c>
      <c r="I183" s="5">
        <v>-6.4015810604061406E-6</v>
      </c>
      <c r="J183" s="5">
        <v>-1.0198482533210603E-4</v>
      </c>
      <c r="K183" s="5">
        <v>-4.0421775604484072E-5</v>
      </c>
      <c r="L183" s="5">
        <v>-2.283100445861506E-4</v>
      </c>
      <c r="M183" s="5">
        <v>-7.0298638954105754E-5</v>
      </c>
      <c r="N183" s="5">
        <v>-1.2812749091327103E-3</v>
      </c>
      <c r="O183" s="5">
        <v>-2.2118880313661411E-4</v>
      </c>
      <c r="P183" s="5">
        <v>-1.3891143715657904E-3</v>
      </c>
      <c r="Q183" s="5">
        <v>-8.9999440031059402E-4</v>
      </c>
      <c r="R183" s="5">
        <v>-6.3431375227932033E-3</v>
      </c>
      <c r="S183" s="5">
        <v>1.6608396670742234E-3</v>
      </c>
      <c r="T183" s="5">
        <v>-5.3862433044726248E-3</v>
      </c>
      <c r="U183" s="5">
        <v>-1.5331974107055514E-4</v>
      </c>
      <c r="V183" s="5">
        <v>-3.515648719211581E-3</v>
      </c>
      <c r="W183" s="5">
        <v>-8.5378740523345904E-4</v>
      </c>
      <c r="X183" s="5">
        <v>2.2415740757220082E-2</v>
      </c>
      <c r="Y183" s="5">
        <v>8.2192893474825716E-3</v>
      </c>
      <c r="Z183" s="5">
        <v>0.11216744693671488</v>
      </c>
      <c r="AA183" s="5">
        <v>5.5848626116085393E-3</v>
      </c>
      <c r="AB183" s="5">
        <v>0.27565911470512955</v>
      </c>
      <c r="AC183" s="5">
        <v>6.5310776902993556E-2</v>
      </c>
      <c r="AD183" s="5">
        <v>8.5523315582532261E-2</v>
      </c>
      <c r="AE183" s="5">
        <v>0.37159157090745026</v>
      </c>
      <c r="AF183" s="5">
        <v>0.87232651123930671</v>
      </c>
      <c r="AG183" s="5">
        <v>0.17843049286840615</v>
      </c>
      <c r="AH183" s="5">
        <v>0.11155712227484264</v>
      </c>
      <c r="AI183" s="5">
        <v>0.38228687164146924</v>
      </c>
      <c r="AJ183" s="5">
        <v>0.49152849027202611</v>
      </c>
      <c r="AK183" s="5">
        <v>0.25740254597008699</v>
      </c>
      <c r="AL183" s="5">
        <v>1.3941043524692711</v>
      </c>
      <c r="AM183" s="5">
        <v>0.22382279832828886</v>
      </c>
      <c r="AN183" s="5">
        <v>1.8365501078595194</v>
      </c>
      <c r="AO183" s="5">
        <v>0.12673988652814291</v>
      </c>
      <c r="AP183" s="5">
        <v>3.1995406832585807</v>
      </c>
      <c r="AQ183" s="5">
        <v>0.14199606255634256</v>
      </c>
      <c r="AR183" s="5">
        <v>3.8111897479813854</v>
      </c>
      <c r="AS183" s="5"/>
      <c r="AT183" s="5"/>
      <c r="AU183" s="5"/>
      <c r="AV183" s="5"/>
      <c r="AW183" s="5"/>
      <c r="AX183" s="5"/>
      <c r="AY183" s="5"/>
      <c r="AZ183" s="5"/>
      <c r="BA183" s="5"/>
      <c r="BB183" s="5"/>
    </row>
    <row r="184" spans="1:54" x14ac:dyDescent="0.3">
      <c r="A184" s="5">
        <v>15210</v>
      </c>
      <c r="B184" s="5"/>
      <c r="C184" s="5">
        <v>7.0068098589215264</v>
      </c>
      <c r="D184" s="5">
        <v>-1.7976544575132821E-6</v>
      </c>
      <c r="E184" s="5">
        <v>-2.7082835449184097E-7</v>
      </c>
      <c r="F184" s="5">
        <v>-4.6584118216457709E-6</v>
      </c>
      <c r="G184" s="5">
        <v>-1.2796310834986197E-6</v>
      </c>
      <c r="H184" s="5">
        <v>-1.6736593856903293E-5</v>
      </c>
      <c r="I184" s="5">
        <v>-5.5511408194878351E-6</v>
      </c>
      <c r="J184" s="5">
        <v>-8.8839826815975475E-5</v>
      </c>
      <c r="K184" s="5">
        <v>-3.5372895708775142E-5</v>
      </c>
      <c r="L184" s="5">
        <v>-2.0071012888458209E-4</v>
      </c>
      <c r="M184" s="5">
        <v>-6.2084935175227279E-5</v>
      </c>
      <c r="N184" s="5">
        <v>-1.1367964730779735E-3</v>
      </c>
      <c r="O184" s="5">
        <v>-1.971563132553748E-4</v>
      </c>
      <c r="P184" s="5">
        <v>-1.2439382384216446E-3</v>
      </c>
      <c r="Q184" s="5">
        <v>-8.0969234287297642E-4</v>
      </c>
      <c r="R184" s="5">
        <v>-5.7333697207825772E-3</v>
      </c>
      <c r="S184" s="5">
        <v>1.5082222709983419E-3</v>
      </c>
      <c r="T184" s="5">
        <v>-4.9143002661842872E-3</v>
      </c>
      <c r="U184" s="5">
        <v>-1.4054589948405593E-4</v>
      </c>
      <c r="V184" s="5">
        <v>-3.2379959141673569E-3</v>
      </c>
      <c r="W184" s="5">
        <v>-7.9009200067238082E-4</v>
      </c>
      <c r="X184" s="5">
        <v>2.0842246747923662E-2</v>
      </c>
      <c r="Y184" s="5">
        <v>7.678841138317247E-3</v>
      </c>
      <c r="Z184" s="5">
        <v>0.10529426641964959</v>
      </c>
      <c r="AA184" s="5">
        <v>5.2678499630231367E-3</v>
      </c>
      <c r="AB184" s="5">
        <v>0.2612659761027013</v>
      </c>
      <c r="AC184" s="5">
        <v>6.2200169592969645E-2</v>
      </c>
      <c r="AD184" s="5">
        <v>8.1845373117869574E-2</v>
      </c>
      <c r="AE184" s="5">
        <v>0.35734281151785974</v>
      </c>
      <c r="AF184" s="5">
        <v>0.84297483639850979</v>
      </c>
      <c r="AG184" s="5">
        <v>0.17327174595712785</v>
      </c>
      <c r="AH184" s="5">
        <v>0.10886441775500022</v>
      </c>
      <c r="AI184" s="5">
        <v>0.3748995269198046</v>
      </c>
      <c r="AJ184" s="5">
        <v>0.48441545196314051</v>
      </c>
      <c r="AK184" s="5">
        <v>0.25493700867066516</v>
      </c>
      <c r="AL184" s="5">
        <v>1.387628154771926</v>
      </c>
      <c r="AM184" s="5">
        <v>0.22389633092313979</v>
      </c>
      <c r="AN184" s="5">
        <v>1.8463642499367752</v>
      </c>
      <c r="AO184" s="5">
        <v>0.12805808880354755</v>
      </c>
      <c r="AP184" s="5">
        <v>3.2491341570018841</v>
      </c>
      <c r="AQ184" s="5">
        <v>0.14492718789018991</v>
      </c>
      <c r="AR184" s="5">
        <v>3.909623993195928</v>
      </c>
      <c r="AS184" s="5"/>
      <c r="AT184" s="5"/>
      <c r="AU184" s="5"/>
      <c r="AV184" s="5"/>
      <c r="AW184" s="5"/>
      <c r="AX184" s="5"/>
      <c r="AY184" s="5"/>
      <c r="AZ184" s="5"/>
      <c r="BA184" s="5"/>
      <c r="BB184" s="5"/>
    </row>
    <row r="185" spans="1:54" x14ac:dyDescent="0.3">
      <c r="A185" s="5">
        <v>15200</v>
      </c>
      <c r="B185" s="5"/>
      <c r="C185" s="5">
        <v>7.0325309195736345</v>
      </c>
      <c r="D185" s="5">
        <v>-1.5223723757337411E-6</v>
      </c>
      <c r="E185" s="5">
        <v>-2.30387081879971E-7</v>
      </c>
      <c r="F185" s="5">
        <v>-3.980677048934177E-6</v>
      </c>
      <c r="G185" s="5">
        <v>-1.0984105919801593E-6</v>
      </c>
      <c r="H185" s="5">
        <v>-1.4431574022497818E-5</v>
      </c>
      <c r="I185" s="5">
        <v>-4.8084092423069451E-6</v>
      </c>
      <c r="J185" s="5">
        <v>-7.7304599374215967E-5</v>
      </c>
      <c r="K185" s="5">
        <v>-3.0920935752440373E-5</v>
      </c>
      <c r="L185" s="5">
        <v>-1.7625508561225256E-4</v>
      </c>
      <c r="M185" s="5">
        <v>-5.4771540420913919E-5</v>
      </c>
      <c r="N185" s="5">
        <v>-1.0075203752827524E-3</v>
      </c>
      <c r="O185" s="5">
        <v>-1.7554573502282276E-4</v>
      </c>
      <c r="P185" s="5">
        <v>-1.1127382069051671E-3</v>
      </c>
      <c r="Q185" s="5">
        <v>-7.2767080972902041E-4</v>
      </c>
      <c r="R185" s="5">
        <v>-5.1766857076013754E-3</v>
      </c>
      <c r="S185" s="5">
        <v>1.3681709188238678E-3</v>
      </c>
      <c r="T185" s="5">
        <v>-4.4789489787716149E-3</v>
      </c>
      <c r="U185" s="5">
        <v>-1.2869993614105866E-4</v>
      </c>
      <c r="V185" s="5">
        <v>-2.9791235680184987E-3</v>
      </c>
      <c r="W185" s="5">
        <v>-7.3037909985150301E-4</v>
      </c>
      <c r="X185" s="5">
        <v>1.9358873398992303E-2</v>
      </c>
      <c r="Y185" s="5">
        <v>7.1664251044486231E-3</v>
      </c>
      <c r="Z185" s="5">
        <v>9.873916431849239E-2</v>
      </c>
      <c r="AA185" s="5">
        <v>4.963665489230858E-3</v>
      </c>
      <c r="AB185" s="5">
        <v>0.24736766860283649</v>
      </c>
      <c r="AC185" s="5">
        <v>5.917649606427404E-2</v>
      </c>
      <c r="AD185" s="5">
        <v>7.8244906893046778E-2</v>
      </c>
      <c r="AE185" s="5">
        <v>0.34328748832010225</v>
      </c>
      <c r="AF185" s="5">
        <v>0.81377673717987875</v>
      </c>
      <c r="AG185" s="5">
        <v>0.16809041338206882</v>
      </c>
      <c r="AH185" s="5">
        <v>0.10612862161973224</v>
      </c>
      <c r="AI185" s="5">
        <v>0.36728206738858193</v>
      </c>
      <c r="AJ185" s="5">
        <v>0.47692272137563885</v>
      </c>
      <c r="AK185" s="5">
        <v>0.25224065240668558</v>
      </c>
      <c r="AL185" s="5">
        <v>1.3797947557820189</v>
      </c>
      <c r="AM185" s="5">
        <v>0.22374566150499078</v>
      </c>
      <c r="AN185" s="5">
        <v>1.8543785811166766</v>
      </c>
      <c r="AO185" s="5">
        <v>0.12926131514795369</v>
      </c>
      <c r="AP185" s="5">
        <v>3.2962256990818055</v>
      </c>
      <c r="AQ185" s="5">
        <v>0.14777268411416308</v>
      </c>
      <c r="AR185" s="5">
        <v>4.0066517063456741</v>
      </c>
      <c r="AS185" s="5"/>
      <c r="AT185" s="5"/>
      <c r="AU185" s="5"/>
      <c r="AV185" s="5"/>
      <c r="AW185" s="5"/>
      <c r="AX185" s="5"/>
      <c r="AY185" s="5"/>
      <c r="AZ185" s="5"/>
      <c r="BA185" s="5"/>
      <c r="BB185" s="5"/>
    </row>
    <row r="186" spans="1:54" x14ac:dyDescent="0.3">
      <c r="A186" s="5">
        <v>15190</v>
      </c>
      <c r="B186" s="5"/>
      <c r="C186" s="5">
        <v>7.0545829055612135</v>
      </c>
      <c r="D186" s="5">
        <v>-1.28781177558303E-6</v>
      </c>
      <c r="E186" s="5">
        <v>-1.9576733010416251E-7</v>
      </c>
      <c r="F186" s="5">
        <v>-3.397781114954121E-6</v>
      </c>
      <c r="G186" s="5">
        <v>-9.4181438947577409E-7</v>
      </c>
      <c r="H186" s="5">
        <v>-1.2430319676435018E-5</v>
      </c>
      <c r="I186" s="5">
        <v>-4.1604841575498432E-6</v>
      </c>
      <c r="J186" s="5">
        <v>-6.7193542341302962E-5</v>
      </c>
      <c r="K186" s="5">
        <v>-2.6999798422069003E-5</v>
      </c>
      <c r="L186" s="5">
        <v>-1.5461129308655798E-4</v>
      </c>
      <c r="M186" s="5">
        <v>-4.8267208357363376E-5</v>
      </c>
      <c r="N186" s="5">
        <v>-8.9197930443938082E-4</v>
      </c>
      <c r="O186" s="5">
        <v>-1.5613526997435858E-4</v>
      </c>
      <c r="P186" s="5">
        <v>-9.9430506111044658E-4</v>
      </c>
      <c r="Q186" s="5">
        <v>-6.5325639929686061E-4</v>
      </c>
      <c r="R186" s="5">
        <v>-4.6690527438037008E-3</v>
      </c>
      <c r="S186" s="5">
        <v>1.2398005658215377E-3</v>
      </c>
      <c r="T186" s="5">
        <v>-4.0778228374938764E-3</v>
      </c>
      <c r="U186" s="5">
        <v>-1.177274240837189E-4</v>
      </c>
      <c r="V186" s="5">
        <v>-2.7380491934482542E-3</v>
      </c>
      <c r="W186" s="5">
        <v>-6.7446725971914158E-4</v>
      </c>
      <c r="X186" s="5">
        <v>1.7962171904495065E-2</v>
      </c>
      <c r="Y186" s="5">
        <v>6.6811932764618189E-3</v>
      </c>
      <c r="Z186" s="5">
        <v>9.2495397700236862E-2</v>
      </c>
      <c r="AA186" s="5">
        <v>4.6721732576845577E-3</v>
      </c>
      <c r="AB186" s="5">
        <v>0.23396544285064352</v>
      </c>
      <c r="AC186" s="5">
        <v>5.6241514219497898E-2</v>
      </c>
      <c r="AD186" s="5">
        <v>7.4725613490820908E-2</v>
      </c>
      <c r="AE186" s="5">
        <v>0.3294456332646522</v>
      </c>
      <c r="AF186" s="5">
        <v>0.78478407180130505</v>
      </c>
      <c r="AG186" s="5">
        <v>0.1628972625057945</v>
      </c>
      <c r="AH186" s="5">
        <v>0.10335610704848246</v>
      </c>
      <c r="AI186" s="5">
        <v>0.35945374550885656</v>
      </c>
      <c r="AJ186" s="5">
        <v>0.46907026978122202</v>
      </c>
      <c r="AK186" s="5">
        <v>0.24932082856880608</v>
      </c>
      <c r="AL186" s="5">
        <v>1.3706247918183876</v>
      </c>
      <c r="AM186" s="5">
        <v>0.22337080071612253</v>
      </c>
      <c r="AN186" s="5">
        <v>1.8605655880486303</v>
      </c>
      <c r="AO186" s="5">
        <v>0.13034582395801439</v>
      </c>
      <c r="AP186" s="5">
        <v>3.3406784475046911</v>
      </c>
      <c r="AQ186" s="5">
        <v>0.15052489734961447</v>
      </c>
      <c r="AR186" s="5">
        <v>4.1020365172962068</v>
      </c>
      <c r="AS186" s="5"/>
      <c r="AT186" s="5"/>
      <c r="AU186" s="5"/>
      <c r="AV186" s="5"/>
      <c r="AW186" s="5"/>
      <c r="AX186" s="5"/>
      <c r="AY186" s="5"/>
      <c r="AZ186" s="5"/>
      <c r="BA186" s="5"/>
      <c r="BB186" s="5"/>
    </row>
    <row r="187" spans="1:54" x14ac:dyDescent="0.3">
      <c r="A187" s="5">
        <v>15180</v>
      </c>
      <c r="B187" s="5"/>
      <c r="C187" s="5">
        <v>7.0728456605167587</v>
      </c>
      <c r="D187" s="5">
        <v>-1.0881776050111535E-6</v>
      </c>
      <c r="E187" s="5">
        <v>-1.6616497678726715E-7</v>
      </c>
      <c r="F187" s="5">
        <v>-2.8970255086251732E-6</v>
      </c>
      <c r="G187" s="5">
        <v>-8.0665102637235701E-7</v>
      </c>
      <c r="H187" s="5">
        <v>-1.0694782335581947E-5</v>
      </c>
      <c r="I187" s="5">
        <v>-3.5959088761457025E-6</v>
      </c>
      <c r="J187" s="5">
        <v>-5.8340936976651019E-5</v>
      </c>
      <c r="K187" s="5">
        <v>-2.3550133984531586E-5</v>
      </c>
      <c r="L187" s="5">
        <v>-1.3547746031819459E-4</v>
      </c>
      <c r="M187" s="5">
        <v>-4.248904806972491E-5</v>
      </c>
      <c r="N187" s="5">
        <v>-7.8883220387204159E-4</v>
      </c>
      <c r="O187" s="5">
        <v>-1.3872093008016458E-4</v>
      </c>
      <c r="P187" s="5">
        <v>-8.8751942015982753E-4</v>
      </c>
      <c r="Q187" s="5">
        <v>-5.8582147561694116E-4</v>
      </c>
      <c r="R187" s="5">
        <v>-4.2066850081976161E-3</v>
      </c>
      <c r="S187" s="5">
        <v>1.1222739376525247E-3</v>
      </c>
      <c r="T187" s="5">
        <v>-3.7086641680456897E-3</v>
      </c>
      <c r="U187" s="5">
        <v>-1.0757595641824107E-4</v>
      </c>
      <c r="V187" s="5">
        <v>-2.513816615618193E-3</v>
      </c>
      <c r="W187" s="5">
        <v>-6.2217761430858167E-4</v>
      </c>
      <c r="X187" s="5">
        <v>1.6648685551456634E-2</v>
      </c>
      <c r="Y187" s="5">
        <v>6.2222750223181649E-3</v>
      </c>
      <c r="Z187" s="5">
        <v>8.6555738998252946E-2</v>
      </c>
      <c r="AA187" s="5">
        <v>4.3932084883371633E-3</v>
      </c>
      <c r="AB187" s="5">
        <v>0.2210590581557097</v>
      </c>
      <c r="AC187" s="5">
        <v>5.3396644333753809E-2</v>
      </c>
      <c r="AD187" s="5">
        <v>7.129080005601067E-2</v>
      </c>
      <c r="AE187" s="5">
        <v>0.31583591581792675</v>
      </c>
      <c r="AF187" s="5">
        <v>0.756046424326134</v>
      </c>
      <c r="AG187" s="5">
        <v>0.1577027990593759</v>
      </c>
      <c r="AH187" s="5">
        <v>0.10055321057493709</v>
      </c>
      <c r="AI187" s="5">
        <v>0.35143409311446289</v>
      </c>
      <c r="AJ187" s="5">
        <v>0.46087887712070036</v>
      </c>
      <c r="AK187" s="5">
        <v>0.24618549565571821</v>
      </c>
      <c r="AL187" s="5">
        <v>1.3601428388437422</v>
      </c>
      <c r="AM187" s="5">
        <v>0.22277243389938534</v>
      </c>
      <c r="AN187" s="5">
        <v>1.8649030919472984</v>
      </c>
      <c r="AO187" s="5">
        <v>0.13130818942462349</v>
      </c>
      <c r="AP187" s="5">
        <v>3.382361255613632</v>
      </c>
      <c r="AQ187" s="5">
        <v>0.15317628965820912</v>
      </c>
      <c r="AR187" s="5">
        <v>4.1955406411158744</v>
      </c>
      <c r="AS187" s="5"/>
      <c r="AT187" s="5"/>
      <c r="AU187" s="5"/>
      <c r="AV187" s="5"/>
      <c r="AW187" s="5"/>
      <c r="AX187" s="5"/>
      <c r="AY187" s="5"/>
      <c r="AZ187" s="5"/>
      <c r="BA187" s="5"/>
      <c r="BB187" s="5"/>
    </row>
    <row r="188" spans="1:54" x14ac:dyDescent="0.3">
      <c r="A188" s="5">
        <v>15170</v>
      </c>
      <c r="B188" s="5"/>
      <c r="C188" s="5">
        <v>7.0872042312576848</v>
      </c>
      <c r="D188" s="5">
        <v>-9.1846401351259393E-7</v>
      </c>
      <c r="E188" s="5">
        <v>-1.4088184156935912E-7</v>
      </c>
      <c r="F188" s="5">
        <v>-2.4673274232762404E-6</v>
      </c>
      <c r="G188" s="5">
        <v>-6.9012045394356902E-7</v>
      </c>
      <c r="H188" s="5">
        <v>-9.1914015430547005E-6</v>
      </c>
      <c r="I188" s="5">
        <v>-3.1045232848765942E-6</v>
      </c>
      <c r="J188" s="5">
        <v>-5.059900847846488E-5</v>
      </c>
      <c r="K188" s="5">
        <v>-2.0518721478062791E-5</v>
      </c>
      <c r="L188" s="5">
        <v>-1.1858185719276398E-4</v>
      </c>
      <c r="M188" s="5">
        <v>-3.7361861432991153E-5</v>
      </c>
      <c r="N188" s="5">
        <v>-6.9685511451382488E-4</v>
      </c>
      <c r="O188" s="5">
        <v>-1.2311537607905204E-4</v>
      </c>
      <c r="P188" s="5">
        <v>-7.9134659785865089E-4</v>
      </c>
      <c r="Q188" s="5">
        <v>-5.2478196029715938E-4</v>
      </c>
      <c r="R188" s="5">
        <v>-3.7860342496931049E-3</v>
      </c>
      <c r="S188" s="5">
        <v>1.0148003239888663E-3</v>
      </c>
      <c r="T188" s="5">
        <v>-3.3693232664346482E-3</v>
      </c>
      <c r="U188" s="5">
        <v>-9.8195177210553514E-5</v>
      </c>
      <c r="V188" s="5">
        <v>-2.3054975249465009E-3</v>
      </c>
      <c r="W188" s="5">
        <v>-5.7333436034193099E-4</v>
      </c>
      <c r="X188" s="5">
        <v>1.5414963327021438E-2</v>
      </c>
      <c r="Y188" s="5">
        <v>5.7887818018132102E-3</v>
      </c>
      <c r="Z188" s="5">
        <v>8.0912532392547962E-2</v>
      </c>
      <c r="AA188" s="5">
        <v>4.1265797703023983E-3</v>
      </c>
      <c r="AB188" s="5">
        <v>0.20864685862389237</v>
      </c>
      <c r="AC188" s="5">
        <v>5.0642979052359482E-2</v>
      </c>
      <c r="AD188" s="5">
        <v>6.7943387536096272E-2</v>
      </c>
      <c r="AE188" s="5">
        <v>0.30247562016042567</v>
      </c>
      <c r="AF188" s="5">
        <v>0.72761098351085118</v>
      </c>
      <c r="AG188" s="5">
        <v>0.15251723305958273</v>
      </c>
      <c r="AH188" s="5">
        <v>9.7726207975220108E-2</v>
      </c>
      <c r="AI188" s="5">
        <v>0.34324283938766126</v>
      </c>
      <c r="AJ188" s="5">
        <v>0.45237003941801002</v>
      </c>
      <c r="AK188" s="5">
        <v>0.24284318292507442</v>
      </c>
      <c r="AL188" s="5">
        <v>1.3483773034794042</v>
      </c>
      <c r="AM188" s="5">
        <v>0.22195191987880492</v>
      </c>
      <c r="AN188" s="5">
        <v>1.8673743769767843</v>
      </c>
      <c r="AO188" s="5">
        <v>0.13214531931208334</v>
      </c>
      <c r="AP188" s="5">
        <v>3.4211493252909193</v>
      </c>
      <c r="AQ188" s="5">
        <v>0.15571947244570028</v>
      </c>
      <c r="AR188" s="5">
        <v>4.2869258136613437</v>
      </c>
      <c r="AS188" s="5"/>
      <c r="AT188" s="5"/>
      <c r="AU188" s="5"/>
      <c r="AV188" s="5"/>
      <c r="AW188" s="5"/>
      <c r="AX188" s="5"/>
      <c r="AY188" s="5"/>
      <c r="AZ188" s="5"/>
      <c r="BA188" s="5"/>
      <c r="BB188" s="5"/>
    </row>
    <row r="189" spans="1:54" x14ac:dyDescent="0.3">
      <c r="A189" s="5">
        <v>15160</v>
      </c>
      <c r="B189" s="5"/>
      <c r="C189" s="5">
        <v>7.0975495705645741</v>
      </c>
      <c r="D189" s="5">
        <v>-7.7435221904449109E-7</v>
      </c>
      <c r="E189" s="5">
        <v>-1.1931248140430955E-7</v>
      </c>
      <c r="F189" s="5">
        <v>-2.0990262671573917E-6</v>
      </c>
      <c r="G189" s="5">
        <v>-5.8976911342683454E-7</v>
      </c>
      <c r="H189" s="5">
        <v>-7.8906130230240826E-6</v>
      </c>
      <c r="I189" s="5">
        <v>-2.6773286457049819E-6</v>
      </c>
      <c r="J189" s="5">
        <v>-4.3836153605294979E-5</v>
      </c>
      <c r="K189" s="5">
        <v>-1.7857898414832744E-5</v>
      </c>
      <c r="L189" s="5">
        <v>-1.036797405515446E-4</v>
      </c>
      <c r="M189" s="5">
        <v>-3.2817521721782144E-5</v>
      </c>
      <c r="N189" s="5">
        <v>-6.1493249937832819E-4</v>
      </c>
      <c r="O189" s="5">
        <v>-1.0914680365497773E-4</v>
      </c>
      <c r="P189" s="5">
        <v>-7.0483160086530668E-4</v>
      </c>
      <c r="Q189" s="5">
        <v>-4.695951410456231E-4</v>
      </c>
      <c r="R189" s="5">
        <v>-3.4037802210808801E-3</v>
      </c>
      <c r="S189" s="5">
        <v>9.1663426455784367E-4</v>
      </c>
      <c r="T189" s="5">
        <v>-3.0577570183659801E-3</v>
      </c>
      <c r="U189" s="5">
        <v>-8.9536800288854518E-5</v>
      </c>
      <c r="V189" s="5">
        <v>-2.1121927798363463E-3</v>
      </c>
      <c r="W189" s="5">
        <v>-5.2776519322450923E-4</v>
      </c>
      <c r="X189" s="5">
        <v>1.4257572572933874E-2</v>
      </c>
      <c r="Y189" s="5">
        <v>5.379811703784005E-3</v>
      </c>
      <c r="Z189" s="5">
        <v>7.5557748900027893E-2</v>
      </c>
      <c r="AA189" s="5">
        <v>3.8720712850160858E-3</v>
      </c>
      <c r="AB189" s="5">
        <v>0.19672585228199538</v>
      </c>
      <c r="AC189" s="5">
        <v>4.7981294514950701E-2</v>
      </c>
      <c r="AD189" s="5">
        <v>6.4685915659864368E-2</v>
      </c>
      <c r="AE189" s="5">
        <v>0.28938062994207048</v>
      </c>
      <c r="AF189" s="5">
        <v>0.69952243714309792</v>
      </c>
      <c r="AG189" s="5">
        <v>0.14735044708182493</v>
      </c>
      <c r="AH189" s="5">
        <v>9.488129098075973E-2</v>
      </c>
      <c r="AI189" s="5">
        <v>0.33489982925159201</v>
      </c>
      <c r="AJ189" s="5">
        <v>0.44356587376157375</v>
      </c>
      <c r="AK189" s="5">
        <v>0.23930295146221048</v>
      </c>
      <c r="AL189" s="5">
        <v>1.3353602951009402</v>
      </c>
      <c r="AM189" s="5">
        <v>0.22091128635380755</v>
      </c>
      <c r="AN189" s="5">
        <v>1.8679682920797613</v>
      </c>
      <c r="AO189" s="5">
        <v>0.13285447127648706</v>
      </c>
      <c r="AP189" s="5">
        <v>3.4569248192597613</v>
      </c>
      <c r="AQ189" s="5">
        <v>0.15814723987619347</v>
      </c>
      <c r="AR189" s="5">
        <v>4.3759542561497229</v>
      </c>
      <c r="AS189" s="5"/>
      <c r="AT189" s="5"/>
      <c r="AU189" s="5"/>
      <c r="AV189" s="5"/>
      <c r="AW189" s="5"/>
      <c r="AX189" s="5"/>
      <c r="AY189" s="5"/>
      <c r="AZ189" s="5"/>
      <c r="BA189" s="5"/>
      <c r="BB189" s="5"/>
    </row>
    <row r="190" spans="1:54" x14ac:dyDescent="0.3">
      <c r="A190" s="5">
        <v>15150</v>
      </c>
      <c r="B190" s="5"/>
      <c r="C190" s="5">
        <v>7.1037792265444377</v>
      </c>
      <c r="D190" s="5">
        <v>-6.5212081254074708E-7</v>
      </c>
      <c r="E190" s="5">
        <v>-1.0093252479149214E-7</v>
      </c>
      <c r="F190" s="5">
        <v>-1.7837116769763094E-6</v>
      </c>
      <c r="G190" s="5">
        <v>-5.0344976386948738E-7</v>
      </c>
      <c r="H190" s="5">
        <v>-6.7664058498688903E-6</v>
      </c>
      <c r="I190" s="5">
        <v>-2.3063650366515901E-6</v>
      </c>
      <c r="J190" s="5">
        <v>-3.7935322484347137E-5</v>
      </c>
      <c r="K190" s="5">
        <v>-1.5525036130298099E-5</v>
      </c>
      <c r="L190" s="5">
        <v>-9.0550966909348736E-5</v>
      </c>
      <c r="M190" s="5">
        <v>-2.8794392120947565E-5</v>
      </c>
      <c r="N190" s="5">
        <v>-5.4204904378449324E-4</v>
      </c>
      <c r="O190" s="5">
        <v>-9.6657878481970239E-5</v>
      </c>
      <c r="P190" s="5">
        <v>-6.2709427877217334E-4</v>
      </c>
      <c r="Q190" s="5">
        <v>-4.1975750727686059E-4</v>
      </c>
      <c r="R190" s="5">
        <v>-3.0568209682283144E-3</v>
      </c>
      <c r="S190" s="5">
        <v>8.2707414454395701E-4</v>
      </c>
      <c r="T190" s="5">
        <v>-2.7720271416380943E-3</v>
      </c>
      <c r="U190" s="5">
        <v>-8.155461682438783E-5</v>
      </c>
      <c r="V190" s="5">
        <v>-1.9330334711236258E-3</v>
      </c>
      <c r="W190" s="5">
        <v>-4.8530169453683635E-4</v>
      </c>
      <c r="X190" s="5">
        <v>1.317311067988409E-2</v>
      </c>
      <c r="Y190" s="5">
        <v>4.9944537539178564E-3</v>
      </c>
      <c r="Z190" s="5">
        <v>7.0483039935119951E-2</v>
      </c>
      <c r="AA190" s="5">
        <v>3.629445022773002E-3</v>
      </c>
      <c r="AB190" s="5">
        <v>0.18529179259062503</v>
      </c>
      <c r="AC190" s="5">
        <v>4.5412062490981162E-2</v>
      </c>
      <c r="AD190" s="5">
        <v>6.1520549555126189E-2</v>
      </c>
      <c r="AE190" s="5">
        <v>0.27656542041473581</v>
      </c>
      <c r="AF190" s="5">
        <v>0.67182288201094476</v>
      </c>
      <c r="AG190" s="5">
        <v>0.1422119670140484</v>
      </c>
      <c r="AH190" s="5">
        <v>9.2024544935860542E-2</v>
      </c>
      <c r="AI190" s="5">
        <v>0.32642494265691657</v>
      </c>
      <c r="AJ190" s="5">
        <v>0.4344890214474032</v>
      </c>
      <c r="AK190" s="5">
        <v>0.23557435291688847</v>
      </c>
      <c r="AL190" s="5">
        <v>1.321127479816246</v>
      </c>
      <c r="AM190" s="5">
        <v>0.21965322192386233</v>
      </c>
      <c r="AN190" s="5">
        <v>1.8666793254147762</v>
      </c>
      <c r="AO190" s="5">
        <v>0.13343326760453109</v>
      </c>
      <c r="AP190" s="5">
        <v>3.4895774483588418</v>
      </c>
      <c r="AQ190" s="5">
        <v>0.16045260209218984</v>
      </c>
      <c r="AR190" s="5">
        <v>4.462389663612635</v>
      </c>
      <c r="AS190" s="5"/>
      <c r="AT190" s="5"/>
      <c r="AU190" s="5"/>
      <c r="AV190" s="5"/>
      <c r="AW190" s="5"/>
      <c r="AX190" s="5"/>
      <c r="AY190" s="5"/>
      <c r="AZ190" s="5"/>
      <c r="BA190" s="5"/>
      <c r="BB190" s="5"/>
    </row>
    <row r="191" spans="1:54" x14ac:dyDescent="0.3">
      <c r="A191" s="5">
        <v>15140</v>
      </c>
      <c r="B191" s="5"/>
      <c r="C191" s="5">
        <v>7.1057980139583536</v>
      </c>
      <c r="D191" s="5">
        <v>-5.4856709542914574E-7</v>
      </c>
      <c r="E191" s="5">
        <v>-8.5288380251019449E-8</v>
      </c>
      <c r="F191" s="5">
        <v>-1.5140708670036593E-6</v>
      </c>
      <c r="G191" s="5">
        <v>-4.2928560232144978E-7</v>
      </c>
      <c r="H191" s="5">
        <v>-5.7959243602095307E-6</v>
      </c>
      <c r="I191" s="5">
        <v>-1.9846004294277069E-6</v>
      </c>
      <c r="J191" s="5">
        <v>-3.2792543657811403E-5</v>
      </c>
      <c r="K191" s="5">
        <v>-1.3482057976701599E-5</v>
      </c>
      <c r="L191" s="5">
        <v>-7.8997782460101055E-5</v>
      </c>
      <c r="M191" s="5">
        <v>-2.5236782698013783E-5</v>
      </c>
      <c r="N191" s="5">
        <v>-4.7728192319033882E-4</v>
      </c>
      <c r="O191" s="5">
        <v>-8.5504720741791824E-5</v>
      </c>
      <c r="P191" s="5">
        <v>-5.5732463715507533E-4</v>
      </c>
      <c r="Q191" s="5">
        <v>-3.7480262208111658E-4</v>
      </c>
      <c r="R191" s="5">
        <v>-2.7422630422636678E-3</v>
      </c>
      <c r="S191" s="5">
        <v>7.4546071536394504E-4</v>
      </c>
      <c r="T191" s="5">
        <v>-2.5102980938257447E-3</v>
      </c>
      <c r="U191" s="5">
        <v>-7.4204492565262269E-5</v>
      </c>
      <c r="V191" s="5">
        <v>-1.7671817606860793E-3</v>
      </c>
      <c r="W191" s="5">
        <v>-4.4577967237278363E-4</v>
      </c>
      <c r="X191" s="5">
        <v>1.2158215821132478E-2</v>
      </c>
      <c r="Y191" s="5">
        <v>4.63179198330399E-3</v>
      </c>
      <c r="Z191" s="5">
        <v>6.56797891252838E-2</v>
      </c>
      <c r="AA191" s="5">
        <v>3.3984429802613445E-3</v>
      </c>
      <c r="AB191" s="5">
        <v>0.17433926175412381</v>
      </c>
      <c r="AC191" s="5">
        <v>4.2935463409854283E-2</v>
      </c>
      <c r="AD191" s="5">
        <v>5.8449087899351118E-2</v>
      </c>
      <c r="AE191" s="5">
        <v>0.26404305771786368</v>
      </c>
      <c r="AF191" s="5">
        <v>0.64455174953309591</v>
      </c>
      <c r="AG191" s="5">
        <v>0.13711093539647762</v>
      </c>
      <c r="AH191" s="5">
        <v>8.9161927510978331E-2</v>
      </c>
      <c r="AI191" s="5">
        <v>0.31783801522617011</v>
      </c>
      <c r="AJ191" s="5">
        <v>0.42516254988453961</v>
      </c>
      <c r="AK191" s="5">
        <v>0.23166738617304686</v>
      </c>
      <c r="AL191" s="5">
        <v>1.3057179172536719</v>
      </c>
      <c r="AM191" s="5">
        <v>0.21818106478413596</v>
      </c>
      <c r="AN191" s="5">
        <v>1.8635076507513588</v>
      </c>
      <c r="AO191" s="5">
        <v>0.13387970826354953</v>
      </c>
      <c r="AP191" s="5">
        <v>3.5190050297634756</v>
      </c>
      <c r="AQ191" s="5">
        <v>0.16262881803214518</v>
      </c>
      <c r="AR191" s="5">
        <v>4.5459982118059337</v>
      </c>
      <c r="AS191" s="5"/>
      <c r="AT191" s="5"/>
      <c r="AU191" s="5"/>
      <c r="AV191" s="5"/>
      <c r="AW191" s="5"/>
      <c r="AX191" s="5"/>
      <c r="AY191" s="5"/>
      <c r="AZ191" s="5"/>
      <c r="BA191" s="5"/>
      <c r="BB191" s="5"/>
    </row>
    <row r="192" spans="1:54" x14ac:dyDescent="0.3">
      <c r="A192" s="5">
        <v>15130</v>
      </c>
      <c r="B192" s="5"/>
      <c r="C192" s="5">
        <v>7.103518662924829</v>
      </c>
      <c r="D192" s="5">
        <v>-4.6093818917115396E-7</v>
      </c>
      <c r="E192" s="5">
        <v>-7.1988170032610878E-8</v>
      </c>
      <c r="F192" s="5">
        <v>-1.2837533361618968E-6</v>
      </c>
      <c r="G192" s="5">
        <v>-3.6563826530727453E-7</v>
      </c>
      <c r="H192" s="5">
        <v>-4.9591108340469551E-6</v>
      </c>
      <c r="I192" s="5">
        <v>-1.7058304578823854E-6</v>
      </c>
      <c r="J192" s="5">
        <v>-2.8315581910006084E-5</v>
      </c>
      <c r="K192" s="5">
        <v>-1.1694997632851008E-5</v>
      </c>
      <c r="L192" s="5">
        <v>-6.8842781011310816E-5</v>
      </c>
      <c r="M192" s="5">
        <v>-2.2094444319538192E-5</v>
      </c>
      <c r="N192" s="5">
        <v>-4.1979352841083181E-4</v>
      </c>
      <c r="O192" s="5">
        <v>-7.5555939337288309E-5</v>
      </c>
      <c r="P192" s="5">
        <v>-4.9477832246627208E-4</v>
      </c>
      <c r="Q192" s="5">
        <v>-3.3429903869686248E-4</v>
      </c>
      <c r="R192" s="5">
        <v>-2.4574116964527783E-3</v>
      </c>
      <c r="S192" s="5">
        <v>6.7117555587536005E-4</v>
      </c>
      <c r="T192" s="5">
        <v>-2.2708346860952733E-3</v>
      </c>
      <c r="U192" s="5">
        <v>-6.7444355594819134E-5</v>
      </c>
      <c r="V192" s="5">
        <v>-1.6138315071849349E-3</v>
      </c>
      <c r="W192" s="5">
        <v>-4.0903945608561555E-4</v>
      </c>
      <c r="X192" s="5">
        <v>1.1209576731238093E-2</v>
      </c>
      <c r="Y192" s="5">
        <v>4.2909092500887092E-3</v>
      </c>
      <c r="Z192" s="5">
        <v>6.1139162190361862E-2</v>
      </c>
      <c r="AA192" s="5">
        <v>3.1787893275233756E-3</v>
      </c>
      <c r="AB192" s="5">
        <v>0.16386175525396846</v>
      </c>
      <c r="AC192" s="5">
        <v>4.0551400168173282E-2</v>
      </c>
      <c r="AD192" s="5">
        <v>5.547297249098003E-2</v>
      </c>
      <c r="AE192" s="5">
        <v>0.25182520505250816</v>
      </c>
      <c r="AF192" s="5">
        <v>0.61774574697151929</v>
      </c>
      <c r="AG192" s="5">
        <v>0.1320560874315804</v>
      </c>
      <c r="AH192" s="5">
        <v>8.6299248572996395E-2</v>
      </c>
      <c r="AI192" s="5">
        <v>0.30915876070205295</v>
      </c>
      <c r="AJ192" s="5">
        <v>0.41560985386471783</v>
      </c>
      <c r="AK192" s="5">
        <v>0.22759245222904018</v>
      </c>
      <c r="AL192" s="5">
        <v>1.2891738812063083</v>
      </c>
      <c r="AM192" s="5">
        <v>0.21649878815631687</v>
      </c>
      <c r="AN192" s="5">
        <v>1.8584591453659285</v>
      </c>
      <c r="AO192" s="5">
        <v>0.13419218216416265</v>
      </c>
      <c r="AP192" s="5">
        <v>3.545114012262073</v>
      </c>
      <c r="AQ192" s="5">
        <v>0.16466942763534684</v>
      </c>
      <c r="AR192" s="5">
        <v>4.6265495768613478</v>
      </c>
      <c r="AS192" s="5"/>
      <c r="AT192" s="5"/>
      <c r="AU192" s="5"/>
      <c r="AV192" s="5"/>
      <c r="AW192" s="5"/>
      <c r="AX192" s="5"/>
      <c r="AY192" s="5"/>
      <c r="AZ192" s="5"/>
      <c r="BA192" s="5"/>
      <c r="BB192" s="5"/>
    </row>
    <row r="193" spans="1:54" x14ac:dyDescent="0.3">
      <c r="A193" s="5">
        <v>15120</v>
      </c>
      <c r="B193" s="5"/>
      <c r="C193" s="5">
        <v>7.0968624404791791</v>
      </c>
      <c r="D193" s="5">
        <v>-3.8687078675614945E-7</v>
      </c>
      <c r="E193" s="5">
        <v>-6.0693754486829958E-8</v>
      </c>
      <c r="F193" s="5">
        <v>-1.0872511323401207E-6</v>
      </c>
      <c r="G193" s="5">
        <v>-3.1107933388755444E-7</v>
      </c>
      <c r="H193" s="5">
        <v>-4.238385257193105E-6</v>
      </c>
      <c r="I193" s="5">
        <v>-1.4645879892638557E-6</v>
      </c>
      <c r="J193" s="5">
        <v>-2.4422718922533753E-5</v>
      </c>
      <c r="K193" s="5">
        <v>-1.0133594887546725E-5</v>
      </c>
      <c r="L193" s="5">
        <v>-5.9927020548140064E-5</v>
      </c>
      <c r="M193" s="5">
        <v>-1.9322097934490496E-5</v>
      </c>
      <c r="N193" s="5">
        <v>-3.6882463621937803E-4</v>
      </c>
      <c r="O193" s="5">
        <v>-6.6691715681838217E-5</v>
      </c>
      <c r="P193" s="5">
        <v>-4.387722856211947E-4</v>
      </c>
      <c r="Q193" s="5">
        <v>-2.9784826853043115E-4</v>
      </c>
      <c r="R193" s="5">
        <v>-2.1997611236992767E-3</v>
      </c>
      <c r="S193" s="5">
        <v>6.0363948809799052E-4</v>
      </c>
      <c r="T193" s="5">
        <v>-2.0519994423750061E-3</v>
      </c>
      <c r="U193" s="5">
        <v>-6.1234175476491278E-5</v>
      </c>
      <c r="V193" s="5">
        <v>-1.4722086922995081E-3</v>
      </c>
      <c r="W193" s="5">
        <v>-3.7492614719043707E-4</v>
      </c>
      <c r="X193" s="5">
        <v>1.032394154164948E-2</v>
      </c>
      <c r="Y193" s="5">
        <v>3.9708908087361106E-3</v>
      </c>
      <c r="Z193" s="5">
        <v>5.6852154719159428E-2</v>
      </c>
      <c r="AA193" s="5">
        <v>2.9701925336174852E-3</v>
      </c>
      <c r="AB193" s="5">
        <v>0.15385176705306722</v>
      </c>
      <c r="AC193" s="5">
        <v>3.8259512596811457E-2</v>
      </c>
      <c r="AD193" s="5">
        <v>5.2593299124221463E-2</v>
      </c>
      <c r="AE193" s="5">
        <v>0.23992213544184784</v>
      </c>
      <c r="AF193" s="5">
        <v>0.59143881404380161</v>
      </c>
      <c r="AG193" s="5">
        <v>0.12705572972787144</v>
      </c>
      <c r="AH193" s="5">
        <v>8.3442151303483689E-2</v>
      </c>
      <c r="AI193" s="5">
        <v>0.3004066956253319</v>
      </c>
      <c r="AJ193" s="5">
        <v>0.4058545567946843</v>
      </c>
      <c r="AK193" s="5">
        <v>0.22336030757609854</v>
      </c>
      <c r="AL193" s="5">
        <v>1.2715406652884556</v>
      </c>
      <c r="AM193" s="5">
        <v>0.2146109825419012</v>
      </c>
      <c r="AN193" s="5">
        <v>1.8515453791801648</v>
      </c>
      <c r="AO193" s="5">
        <v>0.13436947654846276</v>
      </c>
      <c r="AP193" s="5">
        <v>3.5678199648656657</v>
      </c>
      <c r="AQ193" s="5">
        <v>0.16656828322365064</v>
      </c>
      <c r="AR193" s="5">
        <v>4.7038179617192188</v>
      </c>
      <c r="AS193" s="5"/>
      <c r="AT193" s="5"/>
      <c r="AU193" s="5"/>
      <c r="AV193" s="5"/>
      <c r="AW193" s="5"/>
      <c r="AX193" s="5"/>
      <c r="AY193" s="5"/>
      <c r="AZ193" s="5"/>
      <c r="BA193" s="5"/>
      <c r="BB193" s="5"/>
    </row>
    <row r="194" spans="1:54" x14ac:dyDescent="0.3">
      <c r="A194" s="5">
        <v>15110</v>
      </c>
      <c r="B194" s="5"/>
      <c r="C194" s="5">
        <v>7.085759740574912</v>
      </c>
      <c r="D194" s="5">
        <v>-3.2433853516201515E-7</v>
      </c>
      <c r="E194" s="5">
        <v>-5.1113725789339255E-8</v>
      </c>
      <c r="F194" s="5">
        <v>-9.1979303740207078E-7</v>
      </c>
      <c r="G194" s="5">
        <v>-2.6436499602556529E-7</v>
      </c>
      <c r="H194" s="5">
        <v>-3.6183587506805537E-6</v>
      </c>
      <c r="I194" s="5">
        <v>-1.2560616669666041E-6</v>
      </c>
      <c r="J194" s="5">
        <v>-2.1041647316202157E-5</v>
      </c>
      <c r="K194" s="5">
        <v>-8.7709263478307429E-6</v>
      </c>
      <c r="L194" s="5">
        <v>-5.2108289247588612E-5</v>
      </c>
      <c r="M194" s="5">
        <v>-1.6878997607201959E-5</v>
      </c>
      <c r="N194" s="5">
        <v>-3.2368801184199487E-4</v>
      </c>
      <c r="O194" s="5">
        <v>-5.8802936640558438E-5</v>
      </c>
      <c r="P194" s="5">
        <v>-3.8868062926295909E-4</v>
      </c>
      <c r="Q194" s="5">
        <v>-2.6508280672657414E-4</v>
      </c>
      <c r="R194" s="5">
        <v>-1.9669847849580579E-3</v>
      </c>
      <c r="S194" s="5">
        <v>5.4231096052896328E-4</v>
      </c>
      <c r="T194" s="5">
        <v>-1.8522497413336447E-3</v>
      </c>
      <c r="U194" s="5">
        <v>-5.5535934631791431E-5</v>
      </c>
      <c r="V194" s="5">
        <v>-1.3415716610758687E-3</v>
      </c>
      <c r="W194" s="5">
        <v>-3.4328982833107434E-4</v>
      </c>
      <c r="X194" s="5">
        <v>9.4981256903544399E-3</v>
      </c>
      <c r="Y194" s="5">
        <v>3.6708276234368232E-3</v>
      </c>
      <c r="Z194" s="5">
        <v>5.280963770090652E-2</v>
      </c>
      <c r="AA194" s="5">
        <v>2.7723474411431681E-3</v>
      </c>
      <c r="AB194" s="5">
        <v>0.14430087494262692</v>
      </c>
      <c r="AC194" s="5">
        <v>3.6059192471592415E-2</v>
      </c>
      <c r="AD194" s="5">
        <v>4.9810829646288655E-2</v>
      </c>
      <c r="AE194" s="5">
        <v>0.22834275074289581</v>
      </c>
      <c r="AF194" s="5">
        <v>0.56566209465307438</v>
      </c>
      <c r="AG194" s="5">
        <v>0.12211772182059151</v>
      </c>
      <c r="AH194" s="5">
        <v>8.0596094645118022E-2</v>
      </c>
      <c r="AI194" s="5">
        <v>0.29160106664445068</v>
      </c>
      <c r="AJ194" s="5">
        <v>0.39592041248133147</v>
      </c>
      <c r="AK194" s="5">
        <v>0.21898201637058207</v>
      </c>
      <c r="AL194" s="5">
        <v>1.2528663748606195</v>
      </c>
      <c r="AM194" s="5">
        <v>0.21252283490769996</v>
      </c>
      <c r="AN194" s="5">
        <v>1.8427835750856727</v>
      </c>
      <c r="AO194" s="5">
        <v>0.13441078442905693</v>
      </c>
      <c r="AP194" s="5">
        <v>3.5870480252310641</v>
      </c>
      <c r="AQ194" s="5">
        <v>0.16831957985108265</v>
      </c>
      <c r="AR194" s="5">
        <v>4.7775831231757397</v>
      </c>
      <c r="AS194" s="5"/>
      <c r="AT194" s="5"/>
      <c r="AU194" s="5"/>
      <c r="AV194" s="5"/>
      <c r="AW194" s="5"/>
      <c r="AX194" s="5"/>
      <c r="AY194" s="5"/>
      <c r="AZ194" s="5"/>
      <c r="BA194" s="5"/>
      <c r="BB194" s="5"/>
    </row>
    <row r="195" spans="1:54" x14ac:dyDescent="0.3">
      <c r="A195" s="5">
        <v>15100</v>
      </c>
      <c r="B195" s="5"/>
      <c r="C195" s="5">
        <v>7.0701506382543986</v>
      </c>
      <c r="D195" s="5">
        <v>-2.7160614588015837E-7</v>
      </c>
      <c r="E195" s="5">
        <v>-4.2997261861923566E-8</v>
      </c>
      <c r="F195" s="5">
        <v>-7.7725118847382676E-7</v>
      </c>
      <c r="G195" s="5">
        <v>-2.2441354943351985E-7</v>
      </c>
      <c r="H195" s="5">
        <v>-3.085577513373449E-6</v>
      </c>
      <c r="I195" s="5">
        <v>-1.0760226485500396E-6</v>
      </c>
      <c r="J195" s="5">
        <v>-1.8108469152168212E-5</v>
      </c>
      <c r="K195" s="5">
        <v>-7.5830686237294458E-6</v>
      </c>
      <c r="L195" s="5">
        <v>-4.5259511935132708E-5</v>
      </c>
      <c r="M195" s="5">
        <v>-1.4728525658261555E-5</v>
      </c>
      <c r="N195" s="5">
        <v>-2.8376242862921828E-4</v>
      </c>
      <c r="O195" s="5">
        <v>-5.1790375930171633E-5</v>
      </c>
      <c r="P195" s="5">
        <v>-3.4393064198012726E-4</v>
      </c>
      <c r="Q195" s="5">
        <v>-2.3566422031340737E-4</v>
      </c>
      <c r="R195" s="5">
        <v>-1.7569258733778944E-3</v>
      </c>
      <c r="S195" s="5">
        <v>4.8668441112946823E-4</v>
      </c>
      <c r="T195" s="5">
        <v>-1.6701347767219803E-3</v>
      </c>
      <c r="U195" s="5">
        <v>-5.031359277771456E-5</v>
      </c>
      <c r="V195" s="5">
        <v>-1.2212111901465181E-3</v>
      </c>
      <c r="W195" s="5">
        <v>-3.1398573235258854E-4</v>
      </c>
      <c r="X195" s="5">
        <v>8.7290189277086407E-3</v>
      </c>
      <c r="Y195" s="5">
        <v>3.3898194241453717E-3</v>
      </c>
      <c r="Z195" s="5">
        <v>4.9002400693127821E-2</v>
      </c>
      <c r="AA195" s="5">
        <v>2.5849372807006899E-3</v>
      </c>
      <c r="AB195" s="5">
        <v>0.1351998255303303</v>
      </c>
      <c r="AC195" s="5">
        <v>3.3949598953321364E-2</v>
      </c>
      <c r="AD195" s="5">
        <v>4.7126005073295653E-2</v>
      </c>
      <c r="AE195" s="5">
        <v>0.21709460654442331</v>
      </c>
      <c r="AF195" s="5">
        <v>0.54044392335941149</v>
      </c>
      <c r="AG195" s="5">
        <v>0.11724946049184828</v>
      </c>
      <c r="AH195" s="5">
        <v>7.776633714529832E-2</v>
      </c>
      <c r="AI195" s="5">
        <v>0.28276078083262834</v>
      </c>
      <c r="AJ195" s="5">
        <v>0.38583120804707238</v>
      </c>
      <c r="AK195" s="5">
        <v>0.21446890170099567</v>
      </c>
      <c r="AL195" s="5">
        <v>1.2332017065692165</v>
      </c>
      <c r="AM195" s="5">
        <v>0.21024010493494066</v>
      </c>
      <c r="AN195" s="5">
        <v>1.8321965406027316</v>
      </c>
      <c r="AO195" s="5">
        <v>0.13431571001741777</v>
      </c>
      <c r="AP195" s="5">
        <v>3.6027333046125123</v>
      </c>
      <c r="AQ195" s="5">
        <v>0.16991788441551359</v>
      </c>
      <c r="AR195" s="5">
        <v>4.8476313932169344</v>
      </c>
      <c r="AS195" s="5"/>
      <c r="AT195" s="5"/>
      <c r="AU195" s="5"/>
      <c r="AV195" s="5"/>
      <c r="AW195" s="5"/>
      <c r="AX195" s="5"/>
      <c r="AY195" s="5"/>
      <c r="AZ195" s="5"/>
      <c r="BA195" s="5"/>
      <c r="BB195" s="5"/>
    </row>
    <row r="196" spans="1:54" x14ac:dyDescent="0.3">
      <c r="A196" s="5">
        <v>15090</v>
      </c>
      <c r="B196" s="5"/>
      <c r="C196" s="5">
        <v>7.0499854038947181</v>
      </c>
      <c r="D196" s="5">
        <v>-2.271894285085188E-7</v>
      </c>
      <c r="E196" s="5">
        <v>-3.6128742445319845E-8</v>
      </c>
      <c r="F196" s="5">
        <v>-6.5605879163432928E-7</v>
      </c>
      <c r="G196" s="5">
        <v>-1.9028545561884626E-7</v>
      </c>
      <c r="H196" s="5">
        <v>-2.6282943712386324E-6</v>
      </c>
      <c r="I196" s="5">
        <v>-9.2075881613501201E-7</v>
      </c>
      <c r="J196" s="5">
        <v>-1.5566790476095238E-5</v>
      </c>
      <c r="K196" s="5">
        <v>-6.5487916467249563E-6</v>
      </c>
      <c r="L196" s="5">
        <v>-3.9267288192461725E-5</v>
      </c>
      <c r="M196" s="5">
        <v>-1.2837818262441817E-5</v>
      </c>
      <c r="N196" s="5">
        <v>-2.4848708921286841E-4</v>
      </c>
      <c r="O196" s="5">
        <v>-4.5563923050208476E-5</v>
      </c>
      <c r="P196" s="5">
        <v>-3.039990212001232E-4</v>
      </c>
      <c r="Q196" s="5">
        <v>-2.0928130302653417E-4</v>
      </c>
      <c r="R196" s="5">
        <v>-1.5675879537118379E-3</v>
      </c>
      <c r="S196" s="5">
        <v>4.3628862105955806E-4</v>
      </c>
      <c r="T196" s="5">
        <v>-1.5042923696357855E-3</v>
      </c>
      <c r="U196" s="5">
        <v>-4.5533045225014739E-5</v>
      </c>
      <c r="V196" s="5">
        <v>-1.1104503976003652E-3</v>
      </c>
      <c r="W196" s="5">
        <v>-2.8687437362881469E-4</v>
      </c>
      <c r="X196" s="5">
        <v>8.0135914449799683E-3</v>
      </c>
      <c r="Y196" s="5">
        <v>3.1269775055455667E-3</v>
      </c>
      <c r="Z196" s="5">
        <v>4.5421192530757271E-2</v>
      </c>
      <c r="AA196" s="5">
        <v>2.4076356172835303E-3</v>
      </c>
      <c r="AB196" s="5">
        <v>0.12653861839806435</v>
      </c>
      <c r="AC196" s="5">
        <v>3.1929674345643415E-2</v>
      </c>
      <c r="AD196" s="5">
        <v>4.4538959639369623E-2</v>
      </c>
      <c r="AE196" s="5">
        <v>0.20618394256067715</v>
      </c>
      <c r="AF196" s="5">
        <v>0.51580982612878523</v>
      </c>
      <c r="AG196" s="5">
        <v>0.11245786689288348</v>
      </c>
      <c r="AH196" s="5">
        <v>7.4957922254501985E-2</v>
      </c>
      <c r="AI196" s="5">
        <v>0.27390433935943415</v>
      </c>
      <c r="AJ196" s="5">
        <v>0.37561066853561065</v>
      </c>
      <c r="AK196" s="5">
        <v>0.20983249625371689</v>
      </c>
      <c r="AL196" s="5">
        <v>1.2125997169257625</v>
      </c>
      <c r="AM196" s="5">
        <v>0.20776909848390313</v>
      </c>
      <c r="AN196" s="5">
        <v>1.8198125712246398</v>
      </c>
      <c r="AO196" s="5">
        <v>0.13408427209377005</v>
      </c>
      <c r="AP196" s="5">
        <v>3.6148212463219642</v>
      </c>
      <c r="AQ196" s="5">
        <v>0.17135816333158638</v>
      </c>
      <c r="AR196" s="5">
        <v>4.9137566881999728</v>
      </c>
      <c r="AS196" s="5"/>
      <c r="AT196" s="5"/>
      <c r="AU196" s="5"/>
      <c r="AV196" s="5"/>
      <c r="AW196" s="5"/>
      <c r="AX196" s="5"/>
      <c r="AY196" s="5"/>
      <c r="AZ196" s="5"/>
      <c r="BA196" s="5"/>
      <c r="BB196" s="5"/>
    </row>
    <row r="197" spans="1:54" x14ac:dyDescent="0.3">
      <c r="A197" s="5">
        <v>15080</v>
      </c>
      <c r="B197" s="5"/>
      <c r="C197" s="5">
        <v>7.025224973647445</v>
      </c>
      <c r="D197" s="5">
        <v>-1.898205309179213E-7</v>
      </c>
      <c r="E197" s="5">
        <v>-3.0323039415138301E-8</v>
      </c>
      <c r="F197" s="5">
        <v>-5.5313771364881004E-7</v>
      </c>
      <c r="G197" s="5">
        <v>-1.6116568153546912E-7</v>
      </c>
      <c r="H197" s="5">
        <v>-2.2362652605082298E-6</v>
      </c>
      <c r="I197" s="5">
        <v>-7.8701578761463731E-7</v>
      </c>
      <c r="J197" s="5">
        <v>-1.3366903994347151E-5</v>
      </c>
      <c r="K197" s="5">
        <v>-5.6492798883430231E-6</v>
      </c>
      <c r="L197" s="5">
        <v>-3.4030553578570663E-5</v>
      </c>
      <c r="M197" s="5">
        <v>-1.1177419856496871E-5</v>
      </c>
      <c r="N197" s="5">
        <v>-2.1735643170364534E-4</v>
      </c>
      <c r="O197" s="5">
        <v>-4.0041858616583355E-5</v>
      </c>
      <c r="P197" s="5">
        <v>-2.6840828507975525E-4</v>
      </c>
      <c r="Q197" s="5">
        <v>-1.8564830006199672E-4</v>
      </c>
      <c r="R197" s="5">
        <v>-1.3971258114788359E-3</v>
      </c>
      <c r="S197" s="5">
        <v>3.9068506924763642E-4</v>
      </c>
      <c r="T197" s="5">
        <v>-1.3534456641907818E-3</v>
      </c>
      <c r="U197" s="5">
        <v>-4.1162075810019744E-5</v>
      </c>
      <c r="V197" s="5">
        <v>-1.0086445081984735E-3</v>
      </c>
      <c r="W197" s="5">
        <v>-2.6182164387740005E-4</v>
      </c>
      <c r="X197" s="5">
        <v>7.3488991560332183E-3</v>
      </c>
      <c r="Y197" s="5">
        <v>2.881427270939145E-3</v>
      </c>
      <c r="Z197" s="5">
        <v>4.205675950390985E-2</v>
      </c>
      <c r="AA197" s="5">
        <v>2.2401082215372575E-3</v>
      </c>
      <c r="AB197" s="5">
        <v>0.11830658898902224</v>
      </c>
      <c r="AC197" s="5">
        <v>2.9998160062681946E-2</v>
      </c>
      <c r="AD197" s="5">
        <v>4.2049535652929737E-2</v>
      </c>
      <c r="AE197" s="5">
        <v>0.19561571810882245</v>
      </c>
      <c r="AF197" s="5">
        <v>0.49178253481455397</v>
      </c>
      <c r="AG197" s="5">
        <v>0.10774937645168339</v>
      </c>
      <c r="AH197" s="5">
        <v>7.2175665125345817E-2</v>
      </c>
      <c r="AI197" s="5">
        <v>0.26504977483286624</v>
      </c>
      <c r="AJ197" s="5">
        <v>0.36528236374690159</v>
      </c>
      <c r="AK197" s="5">
        <v>0.20508449268183443</v>
      </c>
      <c r="AL197" s="5">
        <v>1.1911155814169925</v>
      </c>
      <c r="AM197" s="5">
        <v>0.2051166384453344</v>
      </c>
      <c r="AN197" s="5">
        <v>1.805665326000998</v>
      </c>
      <c r="AO197" s="5">
        <v>0.13371690528502894</v>
      </c>
      <c r="AP197" s="5">
        <v>3.6232679349716541</v>
      </c>
      <c r="AQ197" s="5">
        <v>0.17263580857076727</v>
      </c>
      <c r="AR197" s="5">
        <v>4.9757614993801553</v>
      </c>
      <c r="AS197" s="5"/>
      <c r="AT197" s="5"/>
      <c r="AU197" s="5"/>
      <c r="AV197" s="5"/>
      <c r="AW197" s="5"/>
      <c r="AX197" s="5"/>
      <c r="AY197" s="5"/>
      <c r="AZ197" s="5"/>
      <c r="BA197" s="5"/>
      <c r="BB197" s="5"/>
    </row>
    <row r="198" spans="1:54" x14ac:dyDescent="0.3">
      <c r="A198" s="5">
        <v>15070</v>
      </c>
      <c r="B198" s="5"/>
      <c r="C198" s="5">
        <v>6.9958413724379778</v>
      </c>
      <c r="D198" s="5">
        <v>-1.5841774933833074E-7</v>
      </c>
      <c r="E198" s="5">
        <v>-2.5421402658718414E-8</v>
      </c>
      <c r="F198" s="5">
        <v>-4.6583485645191645E-7</v>
      </c>
      <c r="G198" s="5">
        <v>-1.3634808912530556E-7</v>
      </c>
      <c r="H198" s="5">
        <v>-1.9005681922553572E-6</v>
      </c>
      <c r="I198" s="5">
        <v>-6.7194410631356375E-7</v>
      </c>
      <c r="J198" s="5">
        <v>-1.1465052466974304E-5</v>
      </c>
      <c r="K198" s="5">
        <v>-4.8678793566126874E-6</v>
      </c>
      <c r="L198" s="5">
        <v>-2.9459355710670863E-5</v>
      </c>
      <c r="M198" s="5">
        <v>-9.7209647250445942E-6</v>
      </c>
      <c r="N198" s="5">
        <v>-1.8991530394113374E-4</v>
      </c>
      <c r="O198" s="5">
        <v>-3.5150174797697896E-5</v>
      </c>
      <c r="P198" s="5">
        <v>-2.367233724609518E-4</v>
      </c>
      <c r="Q198" s="5">
        <v>-1.64503205216163E-4</v>
      </c>
      <c r="R198" s="5">
        <v>-1.243836541547478E-3</v>
      </c>
      <c r="S198" s="5">
        <v>3.4946629690978733E-4</v>
      </c>
      <c r="T198" s="5">
        <v>-1.2163997359798686E-3</v>
      </c>
      <c r="U198" s="5">
        <v>-3.7170305200548866E-5</v>
      </c>
      <c r="V198" s="5">
        <v>-9.1518048745103389E-4</v>
      </c>
      <c r="W198" s="5">
        <v>-2.3869887475510551E-4</v>
      </c>
      <c r="X198" s="5">
        <v>6.732088165961987E-3</v>
      </c>
      <c r="Y198" s="5">
        <v>2.6523105246160717E-3</v>
      </c>
      <c r="Z198" s="5">
        <v>3.8899880953418689E-2</v>
      </c>
      <c r="AA198" s="5">
        <v>2.0820148597523454E-3</v>
      </c>
      <c r="AB198" s="5">
        <v>0.11049248981723399</v>
      </c>
      <c r="AC198" s="5">
        <v>2.8153612702530206E-2</v>
      </c>
      <c r="AD198" s="5">
        <v>3.9657299034481494E-2</v>
      </c>
      <c r="AE198" s="5">
        <v>0.18539365224075863</v>
      </c>
      <c r="AF198" s="5">
        <v>0.46838201475255631</v>
      </c>
      <c r="AG198" s="5">
        <v>0.1031299315305434</v>
      </c>
      <c r="AH198" s="5">
        <v>6.9424140946623553E-2</v>
      </c>
      <c r="AI198" s="5">
        <v>0.2562145925951792</v>
      </c>
      <c r="AJ198" s="5">
        <v>0.35486961781467719</v>
      </c>
      <c r="AK198" s="5">
        <v>0.2002366939795607</v>
      </c>
      <c r="AL198" s="5">
        <v>1.1688063456915889</v>
      </c>
      <c r="AM198" s="5">
        <v>0.20229003316779223</v>
      </c>
      <c r="AN198" s="5">
        <v>1.7897936761111513</v>
      </c>
      <c r="AO198" s="5">
        <v>0.1332144592319868</v>
      </c>
      <c r="AP198" s="5">
        <v>3.6280403540924047</v>
      </c>
      <c r="AQ198" s="5">
        <v>0.17374666188283538</v>
      </c>
      <c r="AR198" s="5">
        <v>5.0334578582713982</v>
      </c>
      <c r="AS198" s="5"/>
      <c r="AT198" s="5"/>
      <c r="AU198" s="5"/>
      <c r="AV198" s="5"/>
      <c r="AW198" s="5"/>
      <c r="AX198" s="5"/>
      <c r="AY198" s="5"/>
      <c r="AZ198" s="5"/>
      <c r="BA198" s="5"/>
      <c r="BB198" s="5"/>
    </row>
    <row r="199" spans="1:54" x14ac:dyDescent="0.3">
      <c r="A199" s="5">
        <v>15060</v>
      </c>
      <c r="B199" s="5"/>
      <c r="C199" s="5">
        <v>6.9618180861696874</v>
      </c>
      <c r="D199" s="5">
        <v>-1.3205934359657682E-7</v>
      </c>
      <c r="E199" s="5">
        <v>-2.1287871211233285E-8</v>
      </c>
      <c r="F199" s="5">
        <v>-3.9186632828836813E-7</v>
      </c>
      <c r="G199" s="5">
        <v>-1.1522165517796038E-7</v>
      </c>
      <c r="H199" s="5">
        <v>-1.6134424528102276E-6</v>
      </c>
      <c r="I199" s="5">
        <v>-5.7305203368153608E-7</v>
      </c>
      <c r="J199" s="5">
        <v>-9.8227658857645277E-6</v>
      </c>
      <c r="K199" s="5">
        <v>-4.1898683605776586E-6</v>
      </c>
      <c r="L199" s="5">
        <v>-2.5473737260180218E-5</v>
      </c>
      <c r="M199" s="5">
        <v>-8.444884158119561E-6</v>
      </c>
      <c r="N199" s="5">
        <v>-1.6575448845115645E-4</v>
      </c>
      <c r="O199" s="5">
        <v>-3.082193941100206E-5</v>
      </c>
      <c r="P199" s="5">
        <v>-2.0854842884873189E-4</v>
      </c>
      <c r="Q199" s="5">
        <v>-1.4560613214337421E-4</v>
      </c>
      <c r="R199" s="5">
        <v>-1.1061509012591252E-3</v>
      </c>
      <c r="S199" s="5">
        <v>3.1225429018681922E-4</v>
      </c>
      <c r="T199" s="5">
        <v>-1.0920381405396455E-3</v>
      </c>
      <c r="U199" s="5">
        <v>-3.3529135281637431E-5</v>
      </c>
      <c r="V199" s="5">
        <v>-8.2947655780364962E-4</v>
      </c>
      <c r="W199" s="5">
        <v>-2.1738286956411284E-4</v>
      </c>
      <c r="X199" s="5">
        <v>6.1603984633472842E-3</v>
      </c>
      <c r="Y199" s="5">
        <v>2.4387875176956489E-3</v>
      </c>
      <c r="Z199" s="5">
        <v>3.5941402253927182E-2</v>
      </c>
      <c r="AA199" s="5">
        <v>1.9330109973823382E-3</v>
      </c>
      <c r="AB199" s="5">
        <v>0.10308456962713722</v>
      </c>
      <c r="AC199" s="5">
        <v>2.6394420127412187E-2</v>
      </c>
      <c r="AD199" s="5">
        <v>3.7361555411635494E-2</v>
      </c>
      <c r="AE199" s="5">
        <v>0.17552026808650012</v>
      </c>
      <c r="AF199" s="5">
        <v>0.44562550478455626</v>
      </c>
      <c r="AG199" s="5">
        <v>9.8604976780371958E-2</v>
      </c>
      <c r="AH199" s="5">
        <v>6.670767483499046E-2</v>
      </c>
      <c r="AI199" s="5">
        <v>0.24741571622136113</v>
      </c>
      <c r="AJ199" s="5">
        <v>0.3443954220109724</v>
      </c>
      <c r="AK199" s="5">
        <v>0.19530096416032344</v>
      </c>
      <c r="AL199" s="5">
        <v>1.1457306704105223</v>
      </c>
      <c r="AM199" s="5">
        <v>0.19929704266636833</v>
      </c>
      <c r="AN199" s="5">
        <v>1.7722415273713636</v>
      </c>
      <c r="AO199" s="5">
        <v>0.13257819564188666</v>
      </c>
      <c r="AP199" s="5">
        <v>3.6291165900646418</v>
      </c>
      <c r="AQ199" s="5">
        <v>0.17468703702321792</v>
      </c>
      <c r="AR199" s="5">
        <v>5.0866682703722246</v>
      </c>
      <c r="AS199" s="5"/>
      <c r="AT199" s="5"/>
      <c r="AU199" s="5"/>
      <c r="AV199" s="5"/>
      <c r="AW199" s="5"/>
      <c r="AX199" s="5"/>
      <c r="AY199" s="5"/>
      <c r="AZ199" s="5"/>
      <c r="BA199" s="5"/>
      <c r="BB199" s="5"/>
    </row>
    <row r="200" spans="1:54" x14ac:dyDescent="0.3">
      <c r="A200" s="5">
        <v>15050</v>
      </c>
      <c r="B200" s="5"/>
      <c r="C200" s="5">
        <v>6.9231503800880141</v>
      </c>
      <c r="D200" s="5">
        <v>-1.0996085733348096E-7</v>
      </c>
      <c r="E200" s="5">
        <v>-1.7806146945333315E-8</v>
      </c>
      <c r="F200" s="5">
        <v>-3.2926852533923207E-7</v>
      </c>
      <c r="G200" s="5">
        <v>-9.7258324414535787E-8</v>
      </c>
      <c r="H200" s="5">
        <v>-1.3681459881754701E-6</v>
      </c>
      <c r="I200" s="5">
        <v>-4.8816341424123868E-7</v>
      </c>
      <c r="J200" s="5">
        <v>-8.4062659746008885E-6</v>
      </c>
      <c r="K200" s="5">
        <v>-3.6022501454455848E-6</v>
      </c>
      <c r="L200" s="5">
        <v>-2.2002718246867574E-5</v>
      </c>
      <c r="M200" s="5">
        <v>-7.3281376080096556E-6</v>
      </c>
      <c r="N200" s="5">
        <v>-1.4450656057750339E-4</v>
      </c>
      <c r="O200" s="5">
        <v>-2.6996702122481063E-5</v>
      </c>
      <c r="P200" s="5">
        <v>-1.8352377539357408E-4</v>
      </c>
      <c r="Q200" s="5">
        <v>-1.2873776079820533E-4</v>
      </c>
      <c r="R200" s="5">
        <v>-9.8262494892571045E-4</v>
      </c>
      <c r="S200" s="5">
        <v>2.7869888815020688E-4</v>
      </c>
      <c r="T200" s="5">
        <v>-9.7931942689952331E-4</v>
      </c>
      <c r="U200" s="5">
        <v>-3.0211690289617326E-5</v>
      </c>
      <c r="V200" s="5">
        <v>-7.5098160983600739E-4</v>
      </c>
      <c r="W200" s="5">
        <v>-1.9775590641726886E-4</v>
      </c>
      <c r="X200" s="5">
        <v>5.631166875201616E-3</v>
      </c>
      <c r="Y200" s="5">
        <v>2.240038753716418E-3</v>
      </c>
      <c r="Z200" s="5">
        <v>3.3172265173883178E-2</v>
      </c>
      <c r="AA200" s="5">
        <v>1.7927494117881359E-3</v>
      </c>
      <c r="AB200" s="5">
        <v>9.6070650166260194E-2</v>
      </c>
      <c r="AC200" s="5">
        <v>2.4718817456573887E-2</v>
      </c>
      <c r="AD200" s="5">
        <v>3.5161366649326238E-2</v>
      </c>
      <c r="AE200" s="5">
        <v>0.16599694095713524</v>
      </c>
      <c r="AF200" s="5">
        <v>0.42352756896638122</v>
      </c>
      <c r="AG200" s="5">
        <v>9.4179457121795013E-2</v>
      </c>
      <c r="AH200" s="5">
        <v>6.4030333295478525E-2</v>
      </c>
      <c r="AI200" s="5">
        <v>0.23866943743373401</v>
      </c>
      <c r="AJ200" s="5">
        <v>0.33388235122970633</v>
      </c>
      <c r="AK200" s="5">
        <v>0.19028917952992128</v>
      </c>
      <c r="AL200" s="5">
        <v>1.1219485713762738</v>
      </c>
      <c r="AM200" s="5">
        <v>0.19614584283285491</v>
      </c>
      <c r="AN200" s="5">
        <v>1.7530576178040458</v>
      </c>
      <c r="AO200" s="5">
        <v>0.13180978323758424</v>
      </c>
      <c r="AP200" s="5">
        <v>3.6264859806633196</v>
      </c>
      <c r="AQ200" s="5">
        <v>0.17545373982229048</v>
      </c>
      <c r="AR200" s="5">
        <v>5.1352266108871003</v>
      </c>
      <c r="AS200" s="5"/>
      <c r="AT200" s="5"/>
      <c r="AU200" s="5"/>
      <c r="AV200" s="5"/>
      <c r="AW200" s="5"/>
      <c r="AX200" s="5"/>
      <c r="AY200" s="5"/>
      <c r="AZ200" s="5"/>
      <c r="BA200" s="5"/>
      <c r="BB200" s="5"/>
    </row>
    <row r="201" spans="1:54" x14ac:dyDescent="0.3">
      <c r="A201" s="6">
        <v>15040</v>
      </c>
      <c r="B201" s="5"/>
      <c r="C201" s="6">
        <v>6.8798455605974134</v>
      </c>
      <c r="D201" s="6">
        <v>-9.1455500962448791E-8</v>
      </c>
      <c r="E201" s="6">
        <v>-1.4876874979330473E-8</v>
      </c>
      <c r="F201" s="6">
        <v>-2.7635532888381976E-7</v>
      </c>
      <c r="G201" s="6">
        <v>-8.2002317591023533E-8</v>
      </c>
      <c r="H201" s="6">
        <v>-1.1588291014517032E-6</v>
      </c>
      <c r="I201" s="6">
        <v>-4.1538012428261342E-7</v>
      </c>
      <c r="J201" s="6">
        <v>-7.1859320019229572E-6</v>
      </c>
      <c r="K201" s="6">
        <v>-3.0935656124571933E-6</v>
      </c>
      <c r="L201" s="6">
        <v>-1.8983370355916698E-5</v>
      </c>
      <c r="M201" s="6">
        <v>-6.3519663143315083E-6</v>
      </c>
      <c r="N201" s="6">
        <v>-1.2584206221778505E-4</v>
      </c>
      <c r="O201" s="6">
        <v>-2.3619941100650079E-5</v>
      </c>
      <c r="P201" s="6">
        <v>-1.6132305701495794E-4</v>
      </c>
      <c r="Q201" s="6">
        <v>-1.1369785952761447E-4</v>
      </c>
      <c r="R201" s="6">
        <v>-8.7193198453521664E-4</v>
      </c>
      <c r="S201" s="6">
        <v>2.484762225467682E-4</v>
      </c>
      <c r="T201" s="6">
        <v>-8.7727363914861145E-4</v>
      </c>
      <c r="U201" s="6">
        <v>-2.7192755324239976E-5</v>
      </c>
      <c r="V201" s="6">
        <v>-6.7917452096257272E-4</v>
      </c>
      <c r="W201" s="6">
        <v>-1.7970571520859523E-4</v>
      </c>
      <c r="X201" s="6">
        <v>5.1418293255604437E-3</v>
      </c>
      <c r="Y201" s="6">
        <v>2.0552665614047114E-3</v>
      </c>
      <c r="Z201" s="6">
        <v>3.058353562011552E-2</v>
      </c>
      <c r="AA201" s="6">
        <v>1.6608817107941327E-3</v>
      </c>
      <c r="AB201" s="6">
        <v>8.9438200270124196E-2</v>
      </c>
      <c r="AC201" s="6">
        <v>2.3124902883671753E-2</v>
      </c>
      <c r="AD201" s="6">
        <v>3.3055567696310802E-2</v>
      </c>
      <c r="AE201" s="6">
        <v>0.15682394974992239</v>
      </c>
      <c r="AF201" s="6">
        <v>0.40210015916678482</v>
      </c>
      <c r="AG201" s="6">
        <v>8.9857818267452941E-2</v>
      </c>
      <c r="AH201" s="6">
        <v>6.1395917250805954E-2</v>
      </c>
      <c r="AI201" s="6">
        <v>0.22999137060979291</v>
      </c>
      <c r="AJ201" s="6">
        <v>0.32335248456611965</v>
      </c>
      <c r="AK201" s="6">
        <v>0.18521318083724717</v>
      </c>
      <c r="AL201" s="6">
        <v>1.0975211565710103</v>
      </c>
      <c r="AM201" s="6">
        <v>0.1928449878801346</v>
      </c>
      <c r="AN201" s="6">
        <v>1.7322952915731069</v>
      </c>
      <c r="AO201" s="6">
        <v>0.13091129062955464</v>
      </c>
      <c r="AP201" s="6">
        <v>3.6201492068998737</v>
      </c>
      <c r="AQ201" s="5">
        <v>0.1760440859460046</v>
      </c>
      <c r="AR201" s="5">
        <v>5.1789789762250606</v>
      </c>
    </row>
    <row r="202" spans="1:54" x14ac:dyDescent="0.3">
      <c r="A202" s="6">
        <v>15030</v>
      </c>
      <c r="B202" s="5"/>
      <c r="C202" s="6">
        <v>6.8319231781881724</v>
      </c>
      <c r="D202" s="6">
        <v>-7.5977206992589973E-8</v>
      </c>
      <c r="E202" s="6">
        <v>-1.2415281170893618E-8</v>
      </c>
      <c r="F202" s="6">
        <v>-2.316807061413552E-7</v>
      </c>
      <c r="G202" s="6">
        <v>-6.9060733797913225E-8</v>
      </c>
      <c r="H202" s="6">
        <v>-9.8042276062784469E-7</v>
      </c>
      <c r="I202" s="6">
        <v>-3.5304865568987635E-7</v>
      </c>
      <c r="J202" s="6">
        <v>-6.135822329758129E-6</v>
      </c>
      <c r="K202" s="6">
        <v>-2.6537244473344293E-6</v>
      </c>
      <c r="L202" s="6">
        <v>-1.6359976353778398E-5</v>
      </c>
      <c r="M202" s="6">
        <v>-5.4996679136985938E-6</v>
      </c>
      <c r="N202" s="6">
        <v>-1.094659736891172E-4</v>
      </c>
      <c r="O202" s="6">
        <v>-2.0642548408362511E-5</v>
      </c>
      <c r="P202" s="6">
        <v>-1.4165056507980681E-4</v>
      </c>
      <c r="Q202" s="6">
        <v>-1.0030388273737749E-4</v>
      </c>
      <c r="R202" s="6">
        <v>-7.7285480578122474E-4</v>
      </c>
      <c r="S202" s="6">
        <v>2.2128719480900223E-4</v>
      </c>
      <c r="T202" s="6">
        <v>-7.8499882684491856E-4</v>
      </c>
      <c r="U202" s="6">
        <v>-2.4448712828427507E-5</v>
      </c>
      <c r="V202" s="6">
        <v>-6.1356339365271125E-4</v>
      </c>
      <c r="W202" s="6">
        <v>-1.6312543071564058E-4</v>
      </c>
      <c r="X202" s="6">
        <v>4.68992244012768E-3</v>
      </c>
      <c r="Y202" s="6">
        <v>1.8836964430625075E-3</v>
      </c>
      <c r="Z202" s="6">
        <v>2.8166428791707509E-2</v>
      </c>
      <c r="AA202" s="6">
        <v>1.5370597544966534E-3</v>
      </c>
      <c r="AB202" s="6">
        <v>8.3174406994725586E-2</v>
      </c>
      <c r="AC202" s="6">
        <v>2.1610653236512775E-2</v>
      </c>
      <c r="AD202" s="6">
        <v>3.1042783632910114E-2</v>
      </c>
      <c r="AE202" s="6">
        <v>0.14800053119661682</v>
      </c>
      <c r="AF202" s="6">
        <v>0.38135268772103786</v>
      </c>
      <c r="AG202" s="6">
        <v>8.5644009685469522E-2</v>
      </c>
      <c r="AH202" s="6">
        <v>5.8807956628576838E-2</v>
      </c>
      <c r="AI202" s="6">
        <v>0.22139641202364416</v>
      </c>
      <c r="AJ202" s="6">
        <v>0.31282733037090182</v>
      </c>
      <c r="AK202" s="6">
        <v>0.18008472657397931</v>
      </c>
      <c r="AL202" s="6">
        <v>1.0725103617355598</v>
      </c>
      <c r="AM202" s="6">
        <v>0.18940337126437273</v>
      </c>
      <c r="AN202" s="6">
        <v>1.7100122507544273</v>
      </c>
      <c r="AO202" s="6">
        <v>0.12988517715190023</v>
      </c>
      <c r="AP202" s="6">
        <v>3.6101183272406852</v>
      </c>
      <c r="AQ202" s="5">
        <v>0.17645591621187745</v>
      </c>
      <c r="AR202" s="5">
        <v>5.2177844852650708</v>
      </c>
    </row>
    <row r="203" spans="1:54" x14ac:dyDescent="0.3">
      <c r="A203" s="6">
        <v>15020</v>
      </c>
      <c r="B203" s="5"/>
      <c r="C203" s="6">
        <v>6.7794151695166516</v>
      </c>
      <c r="D203" s="6">
        <v>-6.3046013676619912E-8</v>
      </c>
      <c r="E203" s="6">
        <v>-1.0349122650426358E-8</v>
      </c>
      <c r="F203" s="6">
        <v>-1.9400607846454568E-7</v>
      </c>
      <c r="G203" s="6">
        <v>-5.8095302087593168E-8</v>
      </c>
      <c r="H203" s="6">
        <v>-8.2853997035541961E-7</v>
      </c>
      <c r="I203" s="6">
        <v>-2.9973042381217733E-7</v>
      </c>
      <c r="J203" s="6">
        <v>-5.2332465394395869E-6</v>
      </c>
      <c r="K203" s="6">
        <v>-2.2738530885672051E-6</v>
      </c>
      <c r="L203" s="6">
        <v>-1.4083268035115925E-5</v>
      </c>
      <c r="M203" s="6">
        <v>-4.7563906027044886E-6</v>
      </c>
      <c r="N203" s="6">
        <v>-9.5114466461808101E-5</v>
      </c>
      <c r="O203" s="6">
        <v>-1.8020352368013806E-5</v>
      </c>
      <c r="P203" s="6">
        <v>-1.242387294412898E-4</v>
      </c>
      <c r="Q203" s="6">
        <v>-8.8389643575341223E-5</v>
      </c>
      <c r="R203" s="6">
        <v>-6.8427828910309668E-4</v>
      </c>
      <c r="S203" s="6">
        <v>1.9685599505823702E-4</v>
      </c>
      <c r="T203" s="6">
        <v>-7.0165758302494989E-4</v>
      </c>
      <c r="U203" s="6">
        <v>-2.1957477584300245E-5</v>
      </c>
      <c r="V203" s="6">
        <v>-5.5368472466467878E-4</v>
      </c>
      <c r="W203" s="6">
        <v>-1.4791352412484791E-4</v>
      </c>
      <c r="X203" s="6">
        <v>4.2730845403898847E-3</v>
      </c>
      <c r="Y203" s="6">
        <v>1.7245782078870477E-3</v>
      </c>
      <c r="Z203" s="6">
        <v>2.5912331783559107E-2</v>
      </c>
      <c r="AA203" s="6">
        <v>1.4209369785868509E-3</v>
      </c>
      <c r="AB203" s="6">
        <v>7.726624356809475E-2</v>
      </c>
      <c r="AC203" s="6">
        <v>2.0173939203377341E-2</v>
      </c>
      <c r="AD203" s="6">
        <v>2.9121446809539143E-2</v>
      </c>
      <c r="AE203" s="6">
        <v>0.13952493649825173</v>
      </c>
      <c r="AF203" s="6">
        <v>0.36129210926950556</v>
      </c>
      <c r="AG203" s="6">
        <v>8.1541489890994495E-2</v>
      </c>
      <c r="AH203" s="6">
        <v>5.6269706484998239E-2</v>
      </c>
      <c r="AI203" s="6">
        <v>0.21289870392446714</v>
      </c>
      <c r="AJ203" s="6">
        <v>0.30232775611779472</v>
      </c>
      <c r="AK203" s="6">
        <v>0.17491544768162257</v>
      </c>
      <c r="AL203" s="6">
        <v>1.0469786861093038</v>
      </c>
      <c r="AM203" s="6">
        <v>0.185830185337305</v>
      </c>
      <c r="AN203" s="6">
        <v>1.686270286563083</v>
      </c>
      <c r="AO203" s="6">
        <v>0.12873428171812587</v>
      </c>
      <c r="AP203" s="6">
        <v>3.5964167536885463</v>
      </c>
      <c r="AQ203" s="5">
        <v>0.17668760934036648</v>
      </c>
      <c r="AR203" s="5">
        <v>5.2515160246379713</v>
      </c>
    </row>
    <row r="204" spans="1:54" x14ac:dyDescent="0.3">
      <c r="A204" s="6">
        <v>15010</v>
      </c>
      <c r="B204" s="5"/>
      <c r="C204" s="6">
        <v>6.7223659370888242</v>
      </c>
      <c r="D204" s="6">
        <v>-5.2255474268630265E-8</v>
      </c>
      <c r="E204" s="6">
        <v>-8.6169123716683896E-9</v>
      </c>
      <c r="F204" s="6">
        <v>-1.6227188905994641E-7</v>
      </c>
      <c r="G204" s="6">
        <v>-4.8815152171742243E-8</v>
      </c>
      <c r="H204" s="6">
        <v>-6.9938880598861628E-7</v>
      </c>
      <c r="I204" s="6">
        <v>-2.5417542346980125E-7</v>
      </c>
      <c r="J204" s="6">
        <v>-4.4583833699955302E-6</v>
      </c>
      <c r="K204" s="6">
        <v>-1.9461580712504009E-6</v>
      </c>
      <c r="L204" s="6">
        <v>-1.2109736491255498E-5</v>
      </c>
      <c r="M204" s="6">
        <v>-4.1089454791851056E-6</v>
      </c>
      <c r="N204" s="6">
        <v>-8.2551919812550348E-5</v>
      </c>
      <c r="O204" s="6">
        <v>-1.5713675106572862E-5</v>
      </c>
      <c r="P204" s="6">
        <v>-1.0884577414230696E-4</v>
      </c>
      <c r="Q204" s="6">
        <v>-7.7804060648486764E-5</v>
      </c>
      <c r="R204" s="6">
        <v>-6.0518230228027081E-4</v>
      </c>
      <c r="S204" s="6">
        <v>1.7492866707226117E-4</v>
      </c>
      <c r="T204" s="6">
        <v>-6.2647362656443315E-4</v>
      </c>
      <c r="U204" s="6">
        <v>-1.9698430732830473E-5</v>
      </c>
      <c r="V204" s="6">
        <v>-4.9910251622454452E-4</v>
      </c>
      <c r="W204" s="6">
        <v>-1.3397371522106636E-4</v>
      </c>
      <c r="X204" s="6">
        <v>3.8890560712161043E-3</v>
      </c>
      <c r="Y204" s="6">
        <v>1.5771869002724037E-3</v>
      </c>
      <c r="Z204" s="6">
        <v>2.3812823694301859E-2</v>
      </c>
      <c r="AA204" s="6">
        <v>1.3121696182293689E-3</v>
      </c>
      <c r="AB204" s="6">
        <v>7.1700533968153887E-2</v>
      </c>
      <c r="AC204" s="6">
        <v>1.8812540156784352E-2</v>
      </c>
      <c r="AD204" s="6">
        <v>2.7289813970782173E-2</v>
      </c>
      <c r="AE204" s="6">
        <v>0.13139448989516458</v>
      </c>
      <c r="AF204" s="6">
        <v>0.34192301088599203</v>
      </c>
      <c r="AG204" s="6">
        <v>7.7553233940960975E-2</v>
      </c>
      <c r="AH204" s="6">
        <v>5.3784144633813168E-2</v>
      </c>
      <c r="AI204" s="6">
        <v>0.20451160351869571</v>
      </c>
      <c r="AJ204" s="6">
        <v>0.29187392338150253</v>
      </c>
      <c r="AK204" s="6">
        <v>0.16971680390939131</v>
      </c>
      <c r="AL204" s="6">
        <v>1.0209889299267263</v>
      </c>
      <c r="AM204" s="6">
        <v>0.18213487998755457</v>
      </c>
      <c r="AN204" s="6">
        <v>1.6611349917980849</v>
      </c>
      <c r="AO204" s="6">
        <v>0.12746180976664157</v>
      </c>
      <c r="AP204" s="6">
        <v>3.5790791696280357</v>
      </c>
      <c r="AQ204" s="5">
        <v>0.1767380920388297</v>
      </c>
      <c r="AR204" s="5">
        <v>5.2800609325872454</v>
      </c>
    </row>
    <row r="205" spans="1:54" x14ac:dyDescent="0.3">
      <c r="A205" s="6">
        <v>15000</v>
      </c>
      <c r="B205" s="5"/>
      <c r="C205" s="6">
        <v>6.6608323654200969</v>
      </c>
      <c r="D205" s="6">
        <v>-4.3261825964240146E-8</v>
      </c>
      <c r="E205" s="6">
        <v>-7.1663831647352697E-9</v>
      </c>
      <c r="F205" s="6">
        <v>-1.3557286441154652E-7</v>
      </c>
      <c r="G205" s="6">
        <v>-4.0970487280199805E-8</v>
      </c>
      <c r="H205" s="6">
        <v>-5.8969584174526903E-7</v>
      </c>
      <c r="I205" s="6">
        <v>-2.1529889007218791E-7</v>
      </c>
      <c r="J205" s="6">
        <v>-3.7939400807366683E-6</v>
      </c>
      <c r="K205" s="6">
        <v>-1.663803383234738E-6</v>
      </c>
      <c r="L205" s="6">
        <v>-1.0401008847257519E-5</v>
      </c>
      <c r="M205" s="6">
        <v>-3.5456357459377916E-6</v>
      </c>
      <c r="N205" s="6">
        <v>-7.1568184848051257E-5</v>
      </c>
      <c r="O205" s="6">
        <v>-1.3686923474386569E-5</v>
      </c>
      <c r="P205" s="6">
        <v>-9.5253530685955782E-5</v>
      </c>
      <c r="Q205" s="6">
        <v>-6.8409977419401629E-5</v>
      </c>
      <c r="R205" s="6">
        <v>-5.3463495226366135E-4</v>
      </c>
      <c r="S205" s="6">
        <v>1.5527172248066249E-4</v>
      </c>
      <c r="T205" s="6">
        <v>-5.5872844370040485E-4</v>
      </c>
      <c r="U205" s="6">
        <v>-1.7652353283187287E-5</v>
      </c>
      <c r="V205" s="6">
        <v>-4.4940733948409337E-4</v>
      </c>
      <c r="W205" s="6">
        <v>-1.2121486741940416E-4</v>
      </c>
      <c r="X205" s="6">
        <v>3.5356795061727503E-3</v>
      </c>
      <c r="Y205" s="6">
        <v>1.4408235337461509E-3</v>
      </c>
      <c r="Z205" s="6">
        <v>2.1859693306076365E-2</v>
      </c>
      <c r="AA205" s="6">
        <v>1.2104178322750656E-3</v>
      </c>
      <c r="AB205" s="6">
        <v>6.646401396911121E-2</v>
      </c>
      <c r="AC205" s="6">
        <v>1.7524158512330891E-2</v>
      </c>
      <c r="AD205" s="6">
        <v>2.5545983265530415E-2</v>
      </c>
      <c r="AE205" s="6">
        <v>0.12360564873003417</v>
      </c>
      <c r="AF205" s="6">
        <v>0.32324770958330201</v>
      </c>
      <c r="AG205" s="6">
        <v>7.3681742996959218E-2</v>
      </c>
      <c r="AH205" s="6">
        <v>5.1353970739772381E-2</v>
      </c>
      <c r="AI205" s="6">
        <v>0.19624765688640591</v>
      </c>
      <c r="AJ205" s="6">
        <v>0.28148522817950317</v>
      </c>
      <c r="AK205" s="6">
        <v>0.16450004204982574</v>
      </c>
      <c r="AL205" s="6">
        <v>0.99460393522927348</v>
      </c>
      <c r="AM205" s="6">
        <v>0.17832712053435823</v>
      </c>
      <c r="AN205" s="6">
        <v>1.6346754563894723</v>
      </c>
      <c r="AO205" s="6">
        <v>0.12607131837958072</v>
      </c>
      <c r="AP205" s="6">
        <v>3.5581513897532817</v>
      </c>
      <c r="AQ205" s="5">
        <v>0.17660684633349183</v>
      </c>
      <c r="AR205" s="5">
        <v>5.3033216163341388</v>
      </c>
    </row>
    <row r="206" spans="1:54" x14ac:dyDescent="0.3">
      <c r="AR206" s="5"/>
    </row>
  </sheetData>
  <pageMargins left="0.7" right="0.7" top="0.78740157499999996" bottom="0.78740157499999996"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196E0-DC91-46A9-A4F9-6B2A9A13EED3}">
  <sheetPr codeName="Tabelle27"/>
  <dimension ref="A4:BB206"/>
  <sheetViews>
    <sheetView zoomScaleNormal="100" workbookViewId="0">
      <pane xSplit="1" topLeftCell="B1" activePane="topRight" state="frozen"/>
      <selection pane="topRight" activeCell="A80" sqref="A80:XFD80"/>
    </sheetView>
  </sheetViews>
  <sheetFormatPr baseColWidth="10" defaultColWidth="11.44140625" defaultRowHeight="14.4" x14ac:dyDescent="0.3"/>
  <cols>
    <col min="1" max="16384" width="11.44140625" style="6"/>
  </cols>
  <sheetData>
    <row r="4" spans="1:54" x14ac:dyDescent="0.3">
      <c r="A4" s="5"/>
      <c r="B4" s="5"/>
      <c r="C4" s="5"/>
      <c r="D4" s="5">
        <v>17000</v>
      </c>
      <c r="E4" s="5">
        <v>16950</v>
      </c>
      <c r="F4" s="5">
        <v>16900</v>
      </c>
      <c r="G4" s="5">
        <v>16850</v>
      </c>
      <c r="H4" s="5">
        <v>16800</v>
      </c>
      <c r="I4" s="5">
        <v>16750</v>
      </c>
      <c r="J4" s="5">
        <v>16700</v>
      </c>
      <c r="K4" s="5">
        <v>16650</v>
      </c>
      <c r="L4" s="5">
        <v>16600</v>
      </c>
      <c r="M4" s="5">
        <v>16550</v>
      </c>
      <c r="N4" s="5">
        <v>16500</v>
      </c>
      <c r="O4" s="5">
        <v>16450</v>
      </c>
      <c r="P4" s="5">
        <v>16400</v>
      </c>
      <c r="Q4" s="5">
        <v>16350</v>
      </c>
      <c r="R4" s="5">
        <v>16300</v>
      </c>
      <c r="S4" s="5">
        <v>16250</v>
      </c>
      <c r="T4" s="5">
        <v>16200</v>
      </c>
      <c r="U4" s="5">
        <v>16150</v>
      </c>
      <c r="V4" s="5">
        <v>16100</v>
      </c>
      <c r="W4" s="5">
        <v>16050</v>
      </c>
      <c r="X4" s="5">
        <v>16000</v>
      </c>
      <c r="Y4" s="5">
        <v>15950</v>
      </c>
      <c r="Z4" s="5">
        <v>15900</v>
      </c>
      <c r="AA4" s="5">
        <v>15850</v>
      </c>
      <c r="AB4" s="5">
        <v>15800</v>
      </c>
      <c r="AC4" s="5">
        <v>15750</v>
      </c>
      <c r="AD4" s="5">
        <v>15700</v>
      </c>
      <c r="AE4" s="5">
        <v>15650</v>
      </c>
      <c r="AF4" s="5">
        <v>15600</v>
      </c>
      <c r="AG4" s="5">
        <v>15550</v>
      </c>
      <c r="AH4" s="5">
        <v>15500</v>
      </c>
      <c r="AI4" s="5">
        <v>15450</v>
      </c>
      <c r="AJ4" s="5">
        <v>15400</v>
      </c>
      <c r="AK4" s="5">
        <v>15350</v>
      </c>
      <c r="AL4" s="5">
        <v>15300</v>
      </c>
      <c r="AM4" s="5">
        <v>15250</v>
      </c>
      <c r="AN4" s="5">
        <v>15200</v>
      </c>
      <c r="AO4" s="5">
        <v>15150</v>
      </c>
      <c r="AP4" s="5">
        <v>15100</v>
      </c>
      <c r="AQ4" s="5">
        <v>15050</v>
      </c>
      <c r="AR4" s="5">
        <v>15000</v>
      </c>
      <c r="AS4" s="5"/>
      <c r="AT4" s="5"/>
      <c r="AU4" s="5"/>
      <c r="AV4" s="5"/>
      <c r="AW4" s="5"/>
      <c r="AX4" s="5"/>
      <c r="AY4" s="5"/>
      <c r="AZ4" s="5"/>
      <c r="BA4" s="5"/>
      <c r="BB4" s="5"/>
    </row>
    <row r="5" spans="1:54" x14ac:dyDescent="0.3">
      <c r="A5" s="5">
        <v>17000</v>
      </c>
      <c r="B5" s="5"/>
      <c r="C5" s="5">
        <v>-0.15286646585390815</v>
      </c>
      <c r="D5" s="5">
        <v>-8.615168623797323E-2</v>
      </c>
      <c r="E5" s="5">
        <v>-1.8154775616978903E-2</v>
      </c>
      <c r="F5" s="5">
        <v>-8.5661162774206906E-2</v>
      </c>
      <c r="G5" s="5">
        <v>-4.0740756747523511E-3</v>
      </c>
      <c r="H5" s="5">
        <v>-3.7176994871780153E-2</v>
      </c>
      <c r="I5" s="5">
        <v>-1.702735245067152E-2</v>
      </c>
      <c r="J5" s="5">
        <v>-4.2440489764144544E-2</v>
      </c>
      <c r="K5" s="5">
        <v>-1.1800448335520845E-2</v>
      </c>
      <c r="L5" s="5">
        <v>-1.4958832690613173E-2</v>
      </c>
      <c r="M5" s="5">
        <v>-5.0534963921528018E-3</v>
      </c>
      <c r="N5" s="5">
        <v>-3.742831238882504E-2</v>
      </c>
      <c r="O5" s="5">
        <v>-3.5838149562865871E-3</v>
      </c>
      <c r="P5" s="5">
        <v>-6.6235240143110385E-2</v>
      </c>
      <c r="Q5" s="5">
        <v>-6.1034848193334745E-3</v>
      </c>
      <c r="R5" s="5">
        <v>-5.4204253776820366E-2</v>
      </c>
      <c r="S5" s="5">
        <v>-5.7665106014090126E-2</v>
      </c>
      <c r="T5" s="5">
        <v>1.4220581951408244E-3</v>
      </c>
      <c r="U5" s="5">
        <v>1.6520481674862544E-2</v>
      </c>
      <c r="V5" s="5">
        <v>3.7793177791082947E-3</v>
      </c>
      <c r="W5" s="5">
        <v>-9.2699650364764467E-3</v>
      </c>
      <c r="X5" s="5">
        <v>-2.2215685715236477E-2</v>
      </c>
      <c r="Y5" s="5">
        <v>2.2521324704470731E-2</v>
      </c>
      <c r="Z5" s="5">
        <v>3.5767457214628082E-2</v>
      </c>
      <c r="AA5" s="5">
        <v>5.8739668667951418E-2</v>
      </c>
      <c r="AB5" s="5">
        <v>1.8563641477905977E-2</v>
      </c>
      <c r="AC5" s="5">
        <v>1.8037217316127908E-4</v>
      </c>
      <c r="AD5" s="5">
        <v>4.3532822167182329E-2</v>
      </c>
      <c r="AE5" s="5">
        <v>8.76345431651444E-3</v>
      </c>
      <c r="AF5" s="5">
        <v>-3.3560282274701998E-4</v>
      </c>
      <c r="AG5" s="5">
        <v>1.9666312552873047E-3</v>
      </c>
      <c r="AH5" s="5">
        <v>1.9393483833280649E-2</v>
      </c>
      <c r="AI5" s="5">
        <v>3.7955431711806154E-3</v>
      </c>
      <c r="AJ5" s="5">
        <v>1.20996917708196E-2</v>
      </c>
      <c r="AK5" s="5">
        <v>5.5704965753015554E-4</v>
      </c>
      <c r="AL5" s="5">
        <v>6.6573373552986327E-3</v>
      </c>
      <c r="AM5" s="5">
        <v>1.524947907902197E-3</v>
      </c>
      <c r="AN5" s="5">
        <v>4.2521325504899822E-3</v>
      </c>
      <c r="AO5" s="5">
        <v>2.4007238699377126E-3</v>
      </c>
      <c r="AP5" s="5">
        <v>1.1263681163360447E-3</v>
      </c>
      <c r="AQ5" s="5">
        <v>1.3770142025697179E-3</v>
      </c>
      <c r="AR5" s="5">
        <v>8.8663267123453137E-3</v>
      </c>
      <c r="AS5" s="5"/>
      <c r="AT5" s="5"/>
      <c r="AU5" s="5"/>
      <c r="AV5" s="5"/>
      <c r="AW5" s="5"/>
      <c r="AX5" s="5"/>
      <c r="AY5" s="5"/>
      <c r="AZ5" s="5"/>
      <c r="BA5" s="5"/>
      <c r="BB5" s="5"/>
    </row>
    <row r="6" spans="1:54" x14ac:dyDescent="0.3">
      <c r="A6" s="5">
        <v>16990</v>
      </c>
      <c r="B6" s="5"/>
      <c r="C6" s="5">
        <v>-0.15250346749684238</v>
      </c>
      <c r="D6" s="5">
        <v>-8.6298301459602003E-2</v>
      </c>
      <c r="E6" s="5">
        <v>-1.8194097206319364E-2</v>
      </c>
      <c r="F6" s="5">
        <v>-8.5886586821790359E-2</v>
      </c>
      <c r="G6" s="5">
        <v>-4.0867006022534871E-3</v>
      </c>
      <c r="H6" s="5">
        <v>-3.7309631920617876E-2</v>
      </c>
      <c r="I6" s="5">
        <v>-1.7096112473392325E-2</v>
      </c>
      <c r="J6" s="5">
        <v>-4.263191035515472E-2</v>
      </c>
      <c r="K6" s="5">
        <v>-1.1859262804814317E-2</v>
      </c>
      <c r="L6" s="5">
        <v>-1.5040500366107263E-2</v>
      </c>
      <c r="M6" s="5">
        <v>-5.083496790650067E-3</v>
      </c>
      <c r="N6" s="5">
        <v>-3.766842628503677E-2</v>
      </c>
      <c r="O6" s="5">
        <v>-3.6085279456963193E-3</v>
      </c>
      <c r="P6" s="5">
        <v>-6.6723912778787559E-2</v>
      </c>
      <c r="Q6" s="5">
        <v>-6.1514682899115169E-3</v>
      </c>
      <c r="R6" s="5">
        <v>-5.4656706647186984E-2</v>
      </c>
      <c r="S6" s="5">
        <v>-5.8174545093918395E-2</v>
      </c>
      <c r="T6" s="5">
        <v>1.4353166692054583E-3</v>
      </c>
      <c r="U6" s="5">
        <v>1.6682616765577266E-2</v>
      </c>
      <c r="V6" s="5">
        <v>3.8182700542158422E-3</v>
      </c>
      <c r="W6" s="5">
        <v>-9.3700897091108168E-3</v>
      </c>
      <c r="X6" s="5">
        <v>-2.2466657270189799E-2</v>
      </c>
      <c r="Y6" s="5">
        <v>2.2786961629701476E-2</v>
      </c>
      <c r="Z6" s="5">
        <v>3.6207203079932429E-2</v>
      </c>
      <c r="AA6" s="5">
        <v>5.9491305873852353E-2</v>
      </c>
      <c r="AB6" s="5">
        <v>1.8810526847460353E-2</v>
      </c>
      <c r="AC6" s="5">
        <v>1.8286213523110526E-4</v>
      </c>
      <c r="AD6" s="5">
        <v>4.4155847156687862E-2</v>
      </c>
      <c r="AE6" s="5">
        <v>8.89333328591475E-3</v>
      </c>
      <c r="AF6" s="5">
        <v>-3.4074805517915751E-4</v>
      </c>
      <c r="AG6" s="5">
        <v>1.9977905706557299E-3</v>
      </c>
      <c r="AH6" s="5">
        <v>1.9710734208070589E-2</v>
      </c>
      <c r="AI6" s="5">
        <v>3.8595934673802913E-3</v>
      </c>
      <c r="AJ6" s="5">
        <v>1.2310148940445475E-2</v>
      </c>
      <c r="AK6" s="5">
        <v>5.6702865277261278E-4</v>
      </c>
      <c r="AL6" s="5">
        <v>6.7800746592045907E-3</v>
      </c>
      <c r="AM6" s="5">
        <v>1.5538620736700642E-3</v>
      </c>
      <c r="AN6" s="5">
        <v>4.3349943281533162E-3</v>
      </c>
      <c r="AO6" s="5">
        <v>2.4487754925830033E-3</v>
      </c>
      <c r="AP6" s="5">
        <v>1.1495103136780814E-3</v>
      </c>
      <c r="AQ6" s="5">
        <v>1.4060392882440328E-3</v>
      </c>
      <c r="AR6" s="5">
        <v>9.0579523893974147E-3</v>
      </c>
      <c r="AS6" s="5"/>
      <c r="AT6" s="5"/>
      <c r="AU6" s="5"/>
      <c r="AV6" s="5"/>
      <c r="AW6" s="5"/>
      <c r="AX6" s="5"/>
      <c r="AY6" s="5"/>
      <c r="AZ6" s="5"/>
      <c r="BA6" s="5"/>
      <c r="BB6" s="5"/>
    </row>
    <row r="7" spans="1:54" x14ac:dyDescent="0.3">
      <c r="A7" s="5">
        <v>16980</v>
      </c>
      <c r="B7" s="5"/>
      <c r="C7" s="5">
        <v>-0.15210905849235934</v>
      </c>
      <c r="D7" s="5">
        <v>-8.6437247413635773E-2</v>
      </c>
      <c r="E7" s="5">
        <v>-1.8231838660336352E-2</v>
      </c>
      <c r="F7" s="5">
        <v>-8.6104762804833285E-2</v>
      </c>
      <c r="G7" s="5">
        <v>-4.0989924948330531E-3</v>
      </c>
      <c r="H7" s="5">
        <v>-3.7439353271923811E-2</v>
      </c>
      <c r="I7" s="5">
        <v>-1.7163601297471826E-2</v>
      </c>
      <c r="J7" s="5">
        <v>-4.2820342004759843E-2</v>
      </c>
      <c r="K7" s="5">
        <v>-1.1917301584967777E-2</v>
      </c>
      <c r="L7" s="5">
        <v>-1.5121261937869871E-2</v>
      </c>
      <c r="M7" s="5">
        <v>-5.1132195517265191E-3</v>
      </c>
      <c r="N7" s="5">
        <v>-3.7906712612667884E-2</v>
      </c>
      <c r="O7" s="5">
        <v>-3.6330895737234545E-3</v>
      </c>
      <c r="P7" s="5">
        <v>-6.7210257029896872E-2</v>
      </c>
      <c r="Q7" s="5">
        <v>-6.1992834320223154E-3</v>
      </c>
      <c r="R7" s="5">
        <v>-5.5108102154416361E-2</v>
      </c>
      <c r="S7" s="5">
        <v>-5.8683353786375347E-2</v>
      </c>
      <c r="T7" s="5">
        <v>1.4485725147823562E-3</v>
      </c>
      <c r="U7" s="5">
        <v>1.6844879870574911E-2</v>
      </c>
      <c r="V7" s="5">
        <v>3.8572898472419952E-3</v>
      </c>
      <c r="W7" s="5">
        <v>-9.4704786309581859E-3</v>
      </c>
      <c r="X7" s="5">
        <v>-2.2718510274799063E-2</v>
      </c>
      <c r="Y7" s="5">
        <v>2.3053755780843916E-2</v>
      </c>
      <c r="Z7" s="5">
        <v>3.6649224886033199E-2</v>
      </c>
      <c r="AA7" s="5">
        <v>6.0247432363893849E-2</v>
      </c>
      <c r="AB7" s="5">
        <v>1.9059078766504006E-2</v>
      </c>
      <c r="AC7" s="5">
        <v>1.8537079863267309E-4</v>
      </c>
      <c r="AD7" s="5">
        <v>4.478401571117957E-2</v>
      </c>
      <c r="AE7" s="5">
        <v>9.024379515892144E-3</v>
      </c>
      <c r="AF7" s="5">
        <v>-3.4594323070487565E-4</v>
      </c>
      <c r="AG7" s="5">
        <v>2.0292744174173708E-3</v>
      </c>
      <c r="AH7" s="5">
        <v>2.0031510536791315E-2</v>
      </c>
      <c r="AI7" s="5">
        <v>3.9243998336615706E-3</v>
      </c>
      <c r="AJ7" s="5">
        <v>1.2523234040830111E-2</v>
      </c>
      <c r="AK7" s="5">
        <v>5.7713899428032717E-4</v>
      </c>
      <c r="AL7" s="5">
        <v>6.9045096096026371E-3</v>
      </c>
      <c r="AM7" s="5">
        <v>1.583195357061262E-3</v>
      </c>
      <c r="AN7" s="5">
        <v>4.4191117873858656E-3</v>
      </c>
      <c r="AO7" s="5">
        <v>2.4975867229303961E-3</v>
      </c>
      <c r="AP7" s="5">
        <v>1.1730333946328984E-3</v>
      </c>
      <c r="AQ7" s="5">
        <v>1.4355608508611441E-3</v>
      </c>
      <c r="AR7" s="5">
        <v>9.2529791621703689E-3</v>
      </c>
      <c r="AS7" s="5"/>
      <c r="AT7" s="5"/>
      <c r="AU7" s="5"/>
      <c r="AV7" s="5"/>
      <c r="AW7" s="5"/>
      <c r="AX7" s="5"/>
      <c r="AY7" s="5"/>
      <c r="AZ7" s="5"/>
      <c r="BA7" s="5"/>
      <c r="BB7" s="5"/>
    </row>
    <row r="8" spans="1:54" x14ac:dyDescent="0.3">
      <c r="A8" s="5">
        <v>16970</v>
      </c>
      <c r="B8" s="5"/>
      <c r="C8" s="5">
        <v>-0.15168296223160016</v>
      </c>
      <c r="D8" s="5">
        <v>-8.6568472207404906E-2</v>
      </c>
      <c r="E8" s="5">
        <v>-1.8267986837275395E-2</v>
      </c>
      <c r="F8" s="5">
        <v>-8.6315618555880477E-2</v>
      </c>
      <c r="G8" s="5">
        <v>-4.1109474515374595E-3</v>
      </c>
      <c r="H8" s="5">
        <v>-3.7566119209149991E-2</v>
      </c>
      <c r="I8" s="5">
        <v>-1.7229798929095878E-2</v>
      </c>
      <c r="J8" s="5">
        <v>-4.300573062054748E-2</v>
      </c>
      <c r="K8" s="5">
        <v>-1.1974548525844311E-2</v>
      </c>
      <c r="L8" s="5">
        <v>-1.5201095630677081E-2</v>
      </c>
      <c r="M8" s="5">
        <v>-5.1426569180518166E-3</v>
      </c>
      <c r="N8" s="5">
        <v>-3.8143111263286129E-2</v>
      </c>
      <c r="O8" s="5">
        <v>-3.6574938637071487E-3</v>
      </c>
      <c r="P8" s="5">
        <v>-6.7694159009425298E-2</v>
      </c>
      <c r="Q8" s="5">
        <v>-6.2469195009033102E-3</v>
      </c>
      <c r="R8" s="5">
        <v>-5.5558343279582444E-2</v>
      </c>
      <c r="S8" s="5">
        <v>-5.9191427893277714E-2</v>
      </c>
      <c r="T8" s="5">
        <v>1.4618231567658708E-3</v>
      </c>
      <c r="U8" s="5">
        <v>1.7007241242149512E-2</v>
      </c>
      <c r="V8" s="5">
        <v>3.8963704477586688E-3</v>
      </c>
      <c r="W8" s="5">
        <v>-9.5711157216310499E-3</v>
      </c>
      <c r="X8" s="5">
        <v>-2.2971207471459705E-2</v>
      </c>
      <c r="Y8" s="5">
        <v>2.3321671081556337E-2</v>
      </c>
      <c r="Z8" s="5">
        <v>3.7093468691803508E-2</v>
      </c>
      <c r="AA8" s="5">
        <v>6.1007966206598555E-2</v>
      </c>
      <c r="AB8" s="5">
        <v>1.9309273825334095E-2</v>
      </c>
      <c r="AC8" s="5">
        <v>1.87897963911515E-4</v>
      </c>
      <c r="AD8" s="5">
        <v>4.5417287430591938E-2</v>
      </c>
      <c r="AE8" s="5">
        <v>9.1565866376537037E-3</v>
      </c>
      <c r="AF8" s="5">
        <v>-3.5118818123381571E-4</v>
      </c>
      <c r="AG8" s="5">
        <v>2.0610823052735999E-3</v>
      </c>
      <c r="AH8" s="5">
        <v>2.035581338205756E-2</v>
      </c>
      <c r="AI8" s="5">
        <v>3.9899635423587473E-3</v>
      </c>
      <c r="AJ8" s="5">
        <v>1.2738955184293143E-2</v>
      </c>
      <c r="AK8" s="5">
        <v>5.8738125909707755E-4</v>
      </c>
      <c r="AL8" s="5">
        <v>7.0306517445663849E-3</v>
      </c>
      <c r="AM8" s="5">
        <v>1.6129505977412338E-3</v>
      </c>
      <c r="AN8" s="5">
        <v>4.5044948160990941E-3</v>
      </c>
      <c r="AO8" s="5">
        <v>2.5471643400532028E-3</v>
      </c>
      <c r="AP8" s="5">
        <v>1.1969411421213045E-3</v>
      </c>
      <c r="AQ8" s="5">
        <v>1.4655843034137557E-3</v>
      </c>
      <c r="AR8" s="5">
        <v>9.4514473055722463E-3</v>
      </c>
      <c r="AS8" s="5"/>
      <c r="AT8" s="5"/>
      <c r="AU8" s="5"/>
      <c r="AV8" s="5"/>
      <c r="AW8" s="5"/>
      <c r="AX8" s="5"/>
      <c r="AY8" s="5"/>
      <c r="AZ8" s="5"/>
      <c r="BA8" s="5"/>
      <c r="BB8" s="5"/>
    </row>
    <row r="9" spans="1:54" x14ac:dyDescent="0.3">
      <c r="A9" s="5">
        <v>16960</v>
      </c>
      <c r="B9" s="5"/>
      <c r="C9" s="5">
        <v>-0.15122490907376465</v>
      </c>
      <c r="D9" s="5">
        <v>-8.6691925897979472E-2</v>
      </c>
      <c r="E9" s="5">
        <v>-1.8302528982072658E-2</v>
      </c>
      <c r="F9" s="5">
        <v>-8.6519083598586968E-2</v>
      </c>
      <c r="G9" s="5">
        <v>-4.1225616445960738E-3</v>
      </c>
      <c r="H9" s="5">
        <v>-3.7689890609453228E-2</v>
      </c>
      <c r="I9" s="5">
        <v>-1.7294685608904702E-2</v>
      </c>
      <c r="J9" s="5">
        <v>-4.3188022592691229E-2</v>
      </c>
      <c r="K9" s="5">
        <v>-1.2030987580972975E-2</v>
      </c>
      <c r="L9" s="5">
        <v>-1.527997975940564E-2</v>
      </c>
      <c r="M9" s="5">
        <v>-5.1718011479575656E-3</v>
      </c>
      <c r="N9" s="5">
        <v>-3.8377562129500269E-2</v>
      </c>
      <c r="O9" s="5">
        <v>-3.6817348276097011E-3</v>
      </c>
      <c r="P9" s="5">
        <v>-6.8175504400522821E-2</v>
      </c>
      <c r="Q9" s="5">
        <v>-6.2943656913833053E-3</v>
      </c>
      <c r="R9" s="5">
        <v>-5.6007332278698252E-2</v>
      </c>
      <c r="S9" s="5">
        <v>-5.9698662241715127E-2</v>
      </c>
      <c r="T9" s="5">
        <v>1.4750659909658112E-3</v>
      </c>
      <c r="U9" s="5">
        <v>1.7169670736156908E-2</v>
      </c>
      <c r="V9" s="5">
        <v>3.9355050413802098E-3</v>
      </c>
      <c r="W9" s="5">
        <v>-9.6719846138201941E-3</v>
      </c>
      <c r="X9" s="5">
        <v>-2.3224710840620392E-2</v>
      </c>
      <c r="Y9" s="5">
        <v>2.3590670610742423E-2</v>
      </c>
      <c r="Z9" s="5">
        <v>3.753987910581251E-2</v>
      </c>
      <c r="AA9" s="5">
        <v>6.1772822922676794E-2</v>
      </c>
      <c r="AB9" s="5">
        <v>1.956108776132278E-2</v>
      </c>
      <c r="AC9" s="5">
        <v>1.9044342291614304E-4</v>
      </c>
      <c r="AD9" s="5">
        <v>4.6055619732109018E-2</v>
      </c>
      <c r="AE9" s="5">
        <v>9.2899478296380109E-3</v>
      </c>
      <c r="AF9" s="5">
        <v>-3.5648272097603547E-4</v>
      </c>
      <c r="AG9" s="5">
        <v>2.0932136390904811E-3</v>
      </c>
      <c r="AH9" s="5">
        <v>2.0683642272635722E-2</v>
      </c>
      <c r="AI9" s="5">
        <v>4.0562856658411754E-3</v>
      </c>
      <c r="AJ9" s="5">
        <v>1.2957319861621805E-2</v>
      </c>
      <c r="AK9" s="5">
        <v>5.9775599680865791E-4</v>
      </c>
      <c r="AL9" s="5">
        <v>7.1585102933645461E-3</v>
      </c>
      <c r="AM9" s="5">
        <v>1.6431305704510655E-3</v>
      </c>
      <c r="AN9" s="5">
        <v>4.5911531415521629E-3</v>
      </c>
      <c r="AO9" s="5">
        <v>2.5975150463826919E-3</v>
      </c>
      <c r="AP9" s="5">
        <v>1.2212373109963905E-3</v>
      </c>
      <c r="AQ9" s="5">
        <v>1.4961150359320663E-3</v>
      </c>
      <c r="AR9" s="5">
        <v>9.6533970315401813E-3</v>
      </c>
      <c r="AS9" s="5"/>
      <c r="AT9" s="5"/>
      <c r="AU9" s="5"/>
      <c r="AV9" s="5"/>
      <c r="AW9" s="5"/>
      <c r="AX9" s="5"/>
      <c r="AY9" s="5"/>
      <c r="AZ9" s="5"/>
      <c r="BA9" s="5"/>
      <c r="BB9" s="5"/>
    </row>
    <row r="10" spans="1:54" x14ac:dyDescent="0.3">
      <c r="A10" s="5">
        <v>16950</v>
      </c>
      <c r="B10" s="5"/>
      <c r="C10" s="5">
        <v>-0.1507346365460473</v>
      </c>
      <c r="D10" s="5">
        <v>-8.6807560520798688E-2</v>
      </c>
      <c r="E10" s="5">
        <v>-1.8335452733291634E-2</v>
      </c>
      <c r="F10" s="5">
        <v>-8.6715089184417754E-2</v>
      </c>
      <c r="G10" s="5">
        <v>-4.1338313213393329E-3</v>
      </c>
      <c r="H10" s="5">
        <v>-3.7810628962606174E-2</v>
      </c>
      <c r="I10" s="5">
        <v>-1.7358241821213836E-2</v>
      </c>
      <c r="J10" s="5">
        <v>-4.3367164818093648E-2</v>
      </c>
      <c r="K10" s="5">
        <v>-1.2086602814513358E-2</v>
      </c>
      <c r="L10" s="5">
        <v>-1.5357892738083925E-2</v>
      </c>
      <c r="M10" s="5">
        <v>-5.2006445185352052E-3</v>
      </c>
      <c r="N10" s="5">
        <v>-3.8610005127927748E-2</v>
      </c>
      <c r="O10" s="5">
        <v>-3.7058064681906007E-3</v>
      </c>
      <c r="P10" s="5">
        <v>-6.8654178495688181E-2</v>
      </c>
      <c r="Q10" s="5">
        <v>-6.3416111413508447E-3</v>
      </c>
      <c r="R10" s="5">
        <v>-5.6454970711791654E-2</v>
      </c>
      <c r="S10" s="5">
        <v>-6.0204950712642348E-2</v>
      </c>
      <c r="T10" s="5">
        <v>1.488298384742298E-3</v>
      </c>
      <c r="U10" s="5">
        <v>1.7332137818427591E-2</v>
      </c>
      <c r="V10" s="5">
        <v>3.974686710976498E-3</v>
      </c>
      <c r="W10" s="5">
        <v>-9.7730686555663766E-3</v>
      </c>
      <c r="X10" s="5">
        <v>-2.3478981604350004E-2</v>
      </c>
      <c r="Y10" s="5">
        <v>2.3860716604074381E-2</v>
      </c>
      <c r="Z10" s="5">
        <v>3.7988399285134929E-2</v>
      </c>
      <c r="AA10" s="5">
        <v>6.2541915476705026E-2</v>
      </c>
      <c r="AB10" s="5">
        <v>1.9814495454146878E-2</v>
      </c>
      <c r="AC10" s="5">
        <v>1.9300695872976513E-4</v>
      </c>
      <c r="AD10" s="5">
        <v>4.669896782815415E-2</v>
      </c>
      <c r="AE10" s="5">
        <v>9.4244558119324466E-3</v>
      </c>
      <c r="AF10" s="5">
        <v>-3.6182664618297653E-4</v>
      </c>
      <c r="AG10" s="5">
        <v>2.1256677171115458E-3</v>
      </c>
      <c r="AH10" s="5">
        <v>2.1014995683151988E-2</v>
      </c>
      <c r="AI10" s="5">
        <v>4.1233670720233085E-3</v>
      </c>
      <c r="AJ10" s="5">
        <v>1.3178334926136039E-2</v>
      </c>
      <c r="AK10" s="5">
        <v>6.0826372873727978E-4</v>
      </c>
      <c r="AL10" s="5">
        <v>7.2880941660181334E-3</v>
      </c>
      <c r="AM10" s="5">
        <v>1.6737379824428526E-3</v>
      </c>
      <c r="AN10" s="5">
        <v>4.6790963227707118E-3</v>
      </c>
      <c r="AO10" s="5">
        <v>2.6486454632202207E-3</v>
      </c>
      <c r="AP10" s="5">
        <v>1.2459256258607388E-3</v>
      </c>
      <c r="AQ10" s="5">
        <v>1.5271584127502734E-3</v>
      </c>
      <c r="AR10" s="5">
        <v>9.8588684712425413E-3</v>
      </c>
      <c r="AS10" s="5"/>
      <c r="AT10" s="5"/>
      <c r="AU10" s="5"/>
      <c r="AV10" s="5"/>
      <c r="AW10" s="5"/>
      <c r="AX10" s="5"/>
      <c r="AY10" s="5"/>
      <c r="AZ10" s="5"/>
      <c r="BA10" s="5"/>
      <c r="BB10" s="5"/>
    </row>
    <row r="11" spans="1:54" x14ac:dyDescent="0.3">
      <c r="A11" s="5">
        <v>16940</v>
      </c>
      <c r="B11" s="5"/>
      <c r="C11" s="5">
        <v>-0.15021188954278977</v>
      </c>
      <c r="D11" s="5">
        <v>-8.69153301175387E-2</v>
      </c>
      <c r="E11" s="5">
        <v>-1.8366746129918506E-2</v>
      </c>
      <c r="F11" s="5">
        <v>-8.6903568328782793E-2</v>
      </c>
      <c r="G11" s="5">
        <v>-4.1447528060953379E-3</v>
      </c>
      <c r="H11" s="5">
        <v>-3.7928296389765685E-2</v>
      </c>
      <c r="I11" s="5">
        <v>-1.7420448303195533E-2</v>
      </c>
      <c r="J11" s="5">
        <v>-4.3543104724499918E-2</v>
      </c>
      <c r="K11" s="5">
        <v>-1.2141378408231793E-2</v>
      </c>
      <c r="L11" s="5">
        <v>-1.5434813088983312E-2</v>
      </c>
      <c r="M11" s="5">
        <v>-5.2291793287563577E-3</v>
      </c>
      <c r="N11" s="5">
        <v>-3.8840380222396657E-2</v>
      </c>
      <c r="O11" s="5">
        <v>-3.7297027812092003E-3</v>
      </c>
      <c r="P11" s="5">
        <v>-6.9130066236594914E-2</v>
      </c>
      <c r="Q11" s="5">
        <v>-6.3886449352920276E-3</v>
      </c>
      <c r="R11" s="5">
        <v>-5.6901159472682906E-2</v>
      </c>
      <c r="S11" s="5">
        <v>-6.071018627030398E-2</v>
      </c>
      <c r="T11" s="5">
        <v>1.5015176776630465E-3</v>
      </c>
      <c r="U11" s="5">
        <v>1.7494611571458464E-2</v>
      </c>
      <c r="V11" s="5">
        <v>4.0139084379538243E-3</v>
      </c>
      <c r="W11" s="5">
        <v>-9.874350912705018E-3</v>
      </c>
      <c r="X11" s="5">
        <v>-2.3733980230327932E-2</v>
      </c>
      <c r="Y11" s="5">
        <v>2.4131770455952085E-2</v>
      </c>
      <c r="Z11" s="5">
        <v>3.8438970934852983E-2</v>
      </c>
      <c r="AA11" s="5">
        <v>6.3315154269916518E-2</v>
      </c>
      <c r="AB11" s="5">
        <v>2.0069470921354134E-2</v>
      </c>
      <c r="AC11" s="5">
        <v>1.9558834560507184E-4</v>
      </c>
      <c r="AD11" s="5">
        <v>4.7347284705059133E-2</v>
      </c>
      <c r="AE11" s="5">
        <v>9.5601028408102556E-3</v>
      </c>
      <c r="AF11" s="5">
        <v>-3.6721973489221924E-4</v>
      </c>
      <c r="AG11" s="5">
        <v>2.1584437291874334E-3</v>
      </c>
      <c r="AH11" s="5">
        <v>2.134987101390274E-2</v>
      </c>
      <c r="AI11" s="5">
        <v>4.1912084198808498E-3</v>
      </c>
      <c r="AJ11" s="5">
        <v>1.3402006577725497E-2</v>
      </c>
      <c r="AK11" s="5">
        <v>6.1890494713211317E-4</v>
      </c>
      <c r="AL11" s="5">
        <v>7.4194119427794178E-3</v>
      </c>
      <c r="AM11" s="5">
        <v>1.7047754708892006E-3</v>
      </c>
      <c r="AN11" s="5">
        <v>4.7683337428690827E-3</v>
      </c>
      <c r="AO11" s="5">
        <v>2.7005621261808129E-3</v>
      </c>
      <c r="AP11" s="5">
        <v>1.2710097788444529E-3</v>
      </c>
      <c r="AQ11" s="5">
        <v>1.5587197697164378E-3</v>
      </c>
      <c r="AR11" s="5">
        <v>1.0067901656859845E-2</v>
      </c>
      <c r="AS11" s="5"/>
      <c r="AT11" s="5"/>
      <c r="AU11" s="5"/>
      <c r="AV11" s="5"/>
      <c r="AW11" s="5"/>
      <c r="AX11" s="5"/>
      <c r="AY11" s="5"/>
      <c r="AZ11" s="5"/>
      <c r="BA11" s="5"/>
      <c r="BB11" s="5"/>
    </row>
    <row r="12" spans="1:54" x14ac:dyDescent="0.3">
      <c r="A12" s="5">
        <v>16930</v>
      </c>
      <c r="B12" s="5"/>
      <c r="C12" s="5">
        <v>-0.14965642052372666</v>
      </c>
      <c r="D12" s="5">
        <v>-8.7015190763198053E-2</v>
      </c>
      <c r="E12" s="5">
        <v>-1.8396397618011429E-2</v>
      </c>
      <c r="F12" s="5">
        <v>-8.7084455846583336E-2</v>
      </c>
      <c r="G12" s="5">
        <v>-4.1553225020637442E-3</v>
      </c>
      <c r="H12" s="5">
        <v>-3.8042855662086227E-2</v>
      </c>
      <c r="I12" s="5">
        <v>-1.7481286054015364E-2</v>
      </c>
      <c r="J12" s="5">
        <v>-4.3715790294566785E-2</v>
      </c>
      <c r="K12" s="5">
        <v>-1.2195298668484972E-2</v>
      </c>
      <c r="L12" s="5">
        <v>-1.5510719451745278E-2</v>
      </c>
      <c r="M12" s="5">
        <v>-5.2573979026142815E-3</v>
      </c>
      <c r="N12" s="5">
        <v>-3.906862744736924E-2</v>
      </c>
      <c r="O12" s="5">
        <v>-3.753417757655096E-3</v>
      </c>
      <c r="P12" s="5">
        <v>-6.9603052254548298E-2</v>
      </c>
      <c r="Q12" s="5">
        <v>-6.4354561078965727E-3</v>
      </c>
      <c r="R12" s="5">
        <v>-5.7345798819456374E-2</v>
      </c>
      <c r="S12" s="5">
        <v>-6.1214260992484906E-2</v>
      </c>
      <c r="T12" s="5">
        <v>1.5147211821829589E-3</v>
      </c>
      <c r="U12" s="5">
        <v>1.7657060701384768E-2</v>
      </c>
      <c r="V12" s="5">
        <v>4.0531631036033848E-3</v>
      </c>
      <c r="W12" s="5">
        <v>-9.9758141714845171E-3</v>
      </c>
      <c r="X12" s="5">
        <v>-2.3989666436265496E-2</v>
      </c>
      <c r="Y12" s="5">
        <v>2.4403792721903954E-2</v>
      </c>
      <c r="Z12" s="5">
        <v>3.8891534308257959E-2</v>
      </c>
      <c r="AA12" s="5">
        <v>6.4092447134124306E-2</v>
      </c>
      <c r="AB12" s="5">
        <v>2.0325987314275349E-2</v>
      </c>
      <c r="AC12" s="5">
        <v>1.9818734890220211E-4</v>
      </c>
      <c r="AD12" s="5">
        <v>4.8000521102431477E-2</v>
      </c>
      <c r="AE12" s="5">
        <v>9.6968807033920908E-3</v>
      </c>
      <c r="AF12" s="5">
        <v>-3.7266174667625407E-4</v>
      </c>
      <c r="AG12" s="5">
        <v>2.1915407550235954E-3</v>
      </c>
      <c r="AH12" s="5">
        <v>2.1688264570784137E-2</v>
      </c>
      <c r="AI12" s="5">
        <v>4.2598101549764598E-3</v>
      </c>
      <c r="AJ12" s="5">
        <v>1.3628340346866117E-2</v>
      </c>
      <c r="AK12" s="5">
        <v>6.2968011435644063E-4</v>
      </c>
      <c r="AL12" s="5">
        <v>7.5524718635371496E-3</v>
      </c>
      <c r="AM12" s="5">
        <v>1.7362456002677086E-3</v>
      </c>
      <c r="AN12" s="5">
        <v>4.8588746012787204E-3</v>
      </c>
      <c r="AO12" s="5">
        <v>2.7532714805690748E-3</v>
      </c>
      <c r="AP12" s="5">
        <v>1.2964934273444928E-3</v>
      </c>
      <c r="AQ12" s="5">
        <v>1.5908044113460318E-3</v>
      </c>
      <c r="AR12" s="5">
        <v>1.0280536502944592E-2</v>
      </c>
      <c r="AS12" s="5"/>
      <c r="AT12" s="5"/>
      <c r="AU12" s="5"/>
      <c r="AV12" s="5"/>
      <c r="AW12" s="5"/>
      <c r="AX12" s="5"/>
      <c r="AY12" s="5"/>
      <c r="AZ12" s="5"/>
      <c r="BA12" s="5"/>
      <c r="BB12" s="5"/>
    </row>
    <row r="13" spans="1:54" x14ac:dyDescent="0.3">
      <c r="A13" s="5">
        <v>16920</v>
      </c>
      <c r="B13" s="5"/>
      <c r="C13" s="5">
        <v>-0.14906798971119833</v>
      </c>
      <c r="D13" s="5">
        <v>-8.7107100592380401E-2</v>
      </c>
      <c r="E13" s="5">
        <v>-1.8424396057198898E-2</v>
      </c>
      <c r="F13" s="5">
        <v>-8.7257688387144233E-2</v>
      </c>
      <c r="G13" s="5">
        <v>-4.1655368931656596E-3</v>
      </c>
      <c r="H13" s="5">
        <v>-3.8154270219166835E-2</v>
      </c>
      <c r="I13" s="5">
        <v>-1.7540736343918041E-2</v>
      </c>
      <c r="J13" s="5">
        <v>-4.388517008987429E-2</v>
      </c>
      <c r="K13" s="5">
        <v>-1.2248348033207563E-2</v>
      </c>
      <c r="L13" s="5">
        <v>-1.5585590592539184E-2</v>
      </c>
      <c r="M13" s="5">
        <v>-5.2852925922847339E-3</v>
      </c>
      <c r="N13" s="5">
        <v>-3.9294686931578379E-2</v>
      </c>
      <c r="O13" s="5">
        <v>-3.7769453860052758E-3</v>
      </c>
      <c r="P13" s="5">
        <v>-7.0073020911552583E-2</v>
      </c>
      <c r="Q13" s="5">
        <v>-6.4820336477309694E-3</v>
      </c>
      <c r="R13" s="5">
        <v>-5.7788788405617922E-2</v>
      </c>
      <c r="S13" s="5">
        <v>-6.1717066101578955E-2</v>
      </c>
      <c r="T13" s="5">
        <v>1.5279061843459648E-3</v>
      </c>
      <c r="U13" s="5">
        <v>1.7819453545231081E-2</v>
      </c>
      <c r="V13" s="5">
        <v>4.0924434905181247E-3</v>
      </c>
      <c r="W13" s="5">
        <v>-1.0077440941359829E-2</v>
      </c>
      <c r="X13" s="5">
        <v>-2.4245999194759983E-2</v>
      </c>
      <c r="Y13" s="5">
        <v>2.4676743121437042E-2</v>
      </c>
      <c r="Z13" s="5">
        <v>3.9346028207768523E-2</v>
      </c>
      <c r="AA13" s="5">
        <v>6.4873699326802467E-2</v>
      </c>
      <c r="AB13" s="5">
        <v>2.0584016914290956E-2</v>
      </c>
      <c r="AC13" s="5">
        <v>2.008037250299609E-4</v>
      </c>
      <c r="AD13" s="5">
        <v>4.8658625493253109E-2</v>
      </c>
      <c r="AE13" s="5">
        <v>9.8347807124384932E-3</v>
      </c>
      <c r="AF13" s="5">
        <v>-3.7815242239550283E-4</v>
      </c>
      <c r="AG13" s="5">
        <v>2.2249577624476663E-3</v>
      </c>
      <c r="AH13" s="5">
        <v>2.2030171545352174E-2</v>
      </c>
      <c r="AI13" s="5">
        <v>4.329172504997281E-3</v>
      </c>
      <c r="AJ13" s="5">
        <v>1.385734107862611E-2</v>
      </c>
      <c r="AK13" s="5">
        <v>6.405896620717788E-4</v>
      </c>
      <c r="AL13" s="5">
        <v>7.6872818171526466E-3</v>
      </c>
      <c r="AM13" s="5">
        <v>1.7681508597213107E-3</v>
      </c>
      <c r="AN13" s="5">
        <v>4.9507279058848951E-3</v>
      </c>
      <c r="AO13" s="5">
        <v>2.8067798766888211E-3</v>
      </c>
      <c r="AP13" s="5">
        <v>1.3223801917255915E-3</v>
      </c>
      <c r="AQ13" s="5">
        <v>1.6234176079194193E-3</v>
      </c>
      <c r="AR13" s="5">
        <v>1.0496812787359127E-2</v>
      </c>
      <c r="AS13" s="5"/>
      <c r="AT13" s="5"/>
      <c r="AU13" s="5"/>
      <c r="AV13" s="5"/>
      <c r="AW13" s="5"/>
      <c r="AX13" s="5"/>
      <c r="AY13" s="5"/>
      <c r="AZ13" s="5"/>
      <c r="BA13" s="5"/>
      <c r="BB13" s="5"/>
    </row>
    <row r="14" spans="1:54" x14ac:dyDescent="0.3">
      <c r="A14" s="5">
        <v>16910</v>
      </c>
      <c r="B14" s="5"/>
      <c r="C14" s="5">
        <v>-0.14844636528620636</v>
      </c>
      <c r="D14" s="5">
        <v>-8.7191019824753885E-2</v>
      </c>
      <c r="E14" s="5">
        <v>-1.845073072702242E-2</v>
      </c>
      <c r="F14" s="5">
        <v>-8.742320446850789E-2</v>
      </c>
      <c r="G14" s="5">
        <v>-4.175392545868341E-3</v>
      </c>
      <c r="H14" s="5">
        <v>-3.8262504187319205E-2</v>
      </c>
      <c r="I14" s="5">
        <v>-1.7598780723256983E-2</v>
      </c>
      <c r="J14" s="5">
        <v>-4.4051193274864245E-2</v>
      </c>
      <c r="K14" s="5">
        <v>-1.2300511078899339E-2</v>
      </c>
      <c r="L14" s="5">
        <v>-1.5659405413246209E-2</v>
      </c>
      <c r="M14" s="5">
        <v>-5.3128557813046937E-3</v>
      </c>
      <c r="N14" s="5">
        <v>-3.951849892186321E-2</v>
      </c>
      <c r="O14" s="5">
        <v>-3.8002796545070052E-3</v>
      </c>
      <c r="P14" s="5">
        <v>-7.0539856341976945E-2</v>
      </c>
      <c r="Q14" s="5">
        <v>-6.5283665009773853E-3</v>
      </c>
      <c r="R14" s="5">
        <v>-5.8230027311929097E-2</v>
      </c>
      <c r="S14" s="5">
        <v>-6.2218491996471836E-2</v>
      </c>
      <c r="T14" s="5">
        <v>1.5410699445090482E-3</v>
      </c>
      <c r="U14" s="5">
        <v>1.7981758078442055E-2</v>
      </c>
      <c r="V14" s="5">
        <v>4.131742284077645E-3</v>
      </c>
      <c r="W14" s="5">
        <v>-1.0179213457962626E-2</v>
      </c>
      <c r="X14" s="5">
        <v>-2.4502936738588256E-2</v>
      </c>
      <c r="Y14" s="5">
        <v>2.4950580541340243E-2</v>
      </c>
      <c r="Z14" s="5">
        <v>3.9802389986572553E-2</v>
      </c>
      <c r="AA14" s="5">
        <v>6.5658813527347856E-2</v>
      </c>
      <c r="AB14" s="5">
        <v>2.0843531129460718E-2</v>
      </c>
      <c r="AC14" s="5">
        <v>2.034372213904114E-4</v>
      </c>
      <c r="AD14" s="5">
        <v>4.9321544064728676E-2</v>
      </c>
      <c r="AE14" s="5">
        <v>9.9737937012783599E-3</v>
      </c>
      <c r="AF14" s="5">
        <v>-3.836914839558213E-4</v>
      </c>
      <c r="AG14" s="5">
        <v>2.2586936056978105E-3</v>
      </c>
      <c r="AH14" s="5">
        <v>2.2375585995030776E-2</v>
      </c>
      <c r="AI14" s="5">
        <v>4.3992954753078722E-3</v>
      </c>
      <c r="AJ14" s="5">
        <v>1.4089012916671284E-2</v>
      </c>
      <c r="AK14" s="5">
        <v>6.5163399041940771E-4</v>
      </c>
      <c r="AL14" s="5">
        <v>7.8238493307315523E-3</v>
      </c>
      <c r="AM14" s="5">
        <v>1.8004936603956683E-3</v>
      </c>
      <c r="AN14" s="5">
        <v>5.0439024650743222E-3</v>
      </c>
      <c r="AO14" s="5">
        <v>2.8610935650874619E-3</v>
      </c>
      <c r="AP14" s="5">
        <v>1.3486736529831815E-3</v>
      </c>
      <c r="AQ14" s="5">
        <v>1.6565645925235167E-3</v>
      </c>
      <c r="AR14" s="5">
        <v>1.0716770131792255E-2</v>
      </c>
      <c r="AS14" s="5"/>
      <c r="AT14" s="5"/>
      <c r="AU14" s="5"/>
      <c r="AV14" s="5"/>
      <c r="AW14" s="5"/>
      <c r="AX14" s="5"/>
      <c r="AY14" s="5"/>
      <c r="AZ14" s="5"/>
      <c r="BA14" s="5"/>
      <c r="BB14" s="5"/>
    </row>
    <row r="15" spans="1:54" x14ac:dyDescent="0.3">
      <c r="A15" s="5">
        <v>16900</v>
      </c>
      <c r="B15" s="5"/>
      <c r="C15" s="5">
        <v>-0.14779132358317706</v>
      </c>
      <c r="D15" s="5">
        <v>-8.7266910789667834E-2</v>
      </c>
      <c r="E15" s="5">
        <v>-1.8475391333118797E-2</v>
      </c>
      <c r="F15" s="5">
        <v>-8.7580944511065642E-2</v>
      </c>
      <c r="G15" s="5">
        <v>-4.1848861109833897E-3</v>
      </c>
      <c r="H15" s="5">
        <v>-3.8367522397645334E-2</v>
      </c>
      <c r="I15" s="5">
        <v>-1.7655401031461959E-2</v>
      </c>
      <c r="J15" s="5">
        <v>-4.4213809640692714E-2</v>
      </c>
      <c r="K15" s="5">
        <v>-1.2351772527608102E-2</v>
      </c>
      <c r="L15" s="5">
        <v>-1.5732142960663824E-2</v>
      </c>
      <c r="M15" s="5">
        <v>-5.3400798877672063E-3</v>
      </c>
      <c r="N15" s="5">
        <v>-3.9740003807194973E-2</v>
      </c>
      <c r="O15" s="5">
        <v>-3.823414553485509E-3</v>
      </c>
      <c r="P15" s="5">
        <v>-7.1003442494798813E-2</v>
      </c>
      <c r="Q15" s="5">
        <v>-6.5744435752370361E-3</v>
      </c>
      <c r="R15" s="5">
        <v>-5.8669414078908258E-2</v>
      </c>
      <c r="S15" s="5">
        <v>-6.2718428285229333E-2</v>
      </c>
      <c r="T15" s="5">
        <v>1.5542096980882781E-3</v>
      </c>
      <c r="U15" s="5">
        <v>1.8143941922692416E-2</v>
      </c>
      <c r="V15" s="5">
        <v>4.1710520740018244E-3</v>
      </c>
      <c r="W15" s="5">
        <v>-1.0281113686248514E-2</v>
      </c>
      <c r="X15" s="5">
        <v>-2.4760436566441328E-2</v>
      </c>
      <c r="Y15" s="5">
        <v>2.5225263039447575E-2</v>
      </c>
      <c r="Z15" s="5">
        <v>4.0260555551008957E-2</v>
      </c>
      <c r="AA15" s="5">
        <v>6.6447689834547602E-2</v>
      </c>
      <c r="AB15" s="5">
        <v>2.110450049152518E-2</v>
      </c>
      <c r="AC15" s="5">
        <v>2.0608757632691608E-4</v>
      </c>
      <c r="AD15" s="5">
        <v>4.9989220699916889E-2</v>
      </c>
      <c r="AE15" s="5">
        <v>1.0113910018879881E-2</v>
      </c>
      <c r="AF15" s="5">
        <v>-3.8927863407071852E-4</v>
      </c>
      <c r="AG15" s="5">
        <v>2.2927470237336656E-3</v>
      </c>
      <c r="AH15" s="5">
        <v>2.2724500823481542E-2</v>
      </c>
      <c r="AI15" s="5">
        <v>4.4701788445208491E-3</v>
      </c>
      <c r="AJ15" s="5">
        <v>1.432335928727759E-2</v>
      </c>
      <c r="AK15" s="5">
        <v>6.6281346719975734E-4</v>
      </c>
      <c r="AL15" s="5">
        <v>7.962181558836252E-3</v>
      </c>
      <c r="AM15" s="5">
        <v>1.8332763327545906E-3</v>
      </c>
      <c r="AN15" s="5">
        <v>5.1384068796963061E-3</v>
      </c>
      <c r="AO15" s="5">
        <v>2.9162186917362385E-3</v>
      </c>
      <c r="AP15" s="5">
        <v>1.3753773503687944E-3</v>
      </c>
      <c r="AQ15" s="5">
        <v>1.690250558038002E-3</v>
      </c>
      <c r="AR15" s="5">
        <v>1.0940447981856009E-2</v>
      </c>
      <c r="AS15" s="5"/>
      <c r="AT15" s="5"/>
      <c r="AU15" s="5"/>
      <c r="AV15" s="5"/>
      <c r="AW15" s="5"/>
      <c r="AX15" s="5"/>
      <c r="AY15" s="5"/>
      <c r="AZ15" s="5"/>
      <c r="BA15" s="5"/>
      <c r="BB15" s="5"/>
    </row>
    <row r="16" spans="1:54" x14ac:dyDescent="0.3">
      <c r="A16" s="5">
        <v>16890</v>
      </c>
      <c r="B16" s="5"/>
      <c r="C16" s="5">
        <v>-0.14710264928331357</v>
      </c>
      <c r="D16" s="5">
        <v>-8.7334737949907051E-2</v>
      </c>
      <c r="E16" s="5">
        <v>-1.8498368013237471E-2</v>
      </c>
      <c r="F16" s="5">
        <v>-8.7730850870502836E-2</v>
      </c>
      <c r="G16" s="5">
        <v>-4.1940143254372919E-3</v>
      </c>
      <c r="H16" s="5">
        <v>-3.8469290403912705E-2</v>
      </c>
      <c r="I16" s="5">
        <v>-1.7710579405939113E-2</v>
      </c>
      <c r="J16" s="5">
        <v>-4.4372969628980734E-2</v>
      </c>
      <c r="K16" s="5">
        <v>-1.2402117253904395E-2</v>
      </c>
      <c r="L16" s="5">
        <v>-1.5803782435726228E-2</v>
      </c>
      <c r="M16" s="5">
        <v>-5.3669573675308325E-3</v>
      </c>
      <c r="N16" s="5">
        <v>-3.9959142142878872E-2</v>
      </c>
      <c r="O16" s="5">
        <v>-3.8463440776752809E-3</v>
      </c>
      <c r="P16" s="5">
        <v>-7.1463663176411618E-2</v>
      </c>
      <c r="Q16" s="5">
        <v>-6.6202537433966589E-3</v>
      </c>
      <c r="R16" s="5">
        <v>-5.9106846739988936E-2</v>
      </c>
      <c r="S16" s="5">
        <v>-6.3216763818581476E-2</v>
      </c>
      <c r="T16" s="5">
        <v>1.5673226563268181E-3</v>
      </c>
      <c r="U16" s="5">
        <v>1.830597235397572E-2</v>
      </c>
      <c r="V16" s="5">
        <v>4.2103653559728924E-3</v>
      </c>
      <c r="W16" s="5">
        <v>-1.0383123323822546E-2</v>
      </c>
      <c r="X16" s="5">
        <v>-2.5018455449105782E-2</v>
      </c>
      <c r="Y16" s="5">
        <v>2.5500747848866689E-2</v>
      </c>
      <c r="Z16" s="5">
        <v>4.0720459363695824E-2</v>
      </c>
      <c r="AA16" s="5">
        <v>6.7240225765270861E-2</v>
      </c>
      <c r="AB16" s="5">
        <v>2.1366894653287397E-2</v>
      </c>
      <c r="AC16" s="5">
        <v>2.0875451907573049E-4</v>
      </c>
      <c r="AD16" s="5">
        <v>5.066159696016357E-2</v>
      </c>
      <c r="AE16" s="5">
        <v>1.0255119525068817E-2</v>
      </c>
      <c r="AF16" s="5">
        <v>-3.9491355602853159E-4</v>
      </c>
      <c r="AG16" s="5">
        <v>2.3271166385711644E-3</v>
      </c>
      <c r="AH16" s="5">
        <v>2.3076907761149689E-2</v>
      </c>
      <c r="AI16" s="5">
        <v>4.5418221600889994E-3</v>
      </c>
      <c r="AJ16" s="5">
        <v>1.4560382883362869E-2</v>
      </c>
      <c r="AK16" s="5">
        <v>6.741284270500394E-4</v>
      </c>
      <c r="AL16" s="5">
        <v>8.1022852726440435E-3</v>
      </c>
      <c r="AM16" s="5">
        <v>1.8665011238744758E-3</v>
      </c>
      <c r="AN16" s="5">
        <v>5.2342495349401259E-3</v>
      </c>
      <c r="AO16" s="5">
        <v>2.972161293147927E-3</v>
      </c>
      <c r="AP16" s="5">
        <v>1.4024947789784243E-3</v>
      </c>
      <c r="AQ16" s="5">
        <v>1.7244806540664844E-3</v>
      </c>
      <c r="AR16" s="5">
        <v>1.116788558676245E-2</v>
      </c>
      <c r="AS16" s="5"/>
      <c r="AT16" s="5"/>
      <c r="AU16" s="5"/>
      <c r="AV16" s="5"/>
      <c r="AW16" s="5"/>
      <c r="AX16" s="5"/>
      <c r="AY16" s="5"/>
      <c r="AZ16" s="5"/>
      <c r="BA16" s="5"/>
      <c r="BB16" s="5"/>
    </row>
    <row r="17" spans="1:54" x14ac:dyDescent="0.3">
      <c r="A17" s="5">
        <v>16880</v>
      </c>
      <c r="B17" s="5"/>
      <c r="C17" s="5">
        <v>-0.14638013560639701</v>
      </c>
      <c r="D17" s="5">
        <v>-8.7394467924565233E-2</v>
      </c>
      <c r="E17" s="5">
        <v>-1.8519651343088313E-2</v>
      </c>
      <c r="F17" s="5">
        <v>-8.7872867870033344E-2</v>
      </c>
      <c r="G17" s="5">
        <v>-4.2027740140130184E-3</v>
      </c>
      <c r="H17" s="5">
        <v>-3.8567774500215E-2</v>
      </c>
      <c r="I17" s="5">
        <v>-1.7764298290897675E-2</v>
      </c>
      <c r="J17" s="5">
        <v>-4.4528624355449256E-2</v>
      </c>
      <c r="K17" s="5">
        <v>-1.2451530291843675E-2</v>
      </c>
      <c r="L17" s="5">
        <v>-1.5874303202735356E-2</v>
      </c>
      <c r="M17" s="5">
        <v>-5.3934807174419088E-3</v>
      </c>
      <c r="N17" s="5">
        <v>-4.0175854674922309E-2</v>
      </c>
      <c r="O17" s="5">
        <v>-3.8690622285740854E-3</v>
      </c>
      <c r="P17" s="5">
        <v>-7.1920402093974281E-2</v>
      </c>
      <c r="Q17" s="5">
        <v>-6.6657858475564725E-3</v>
      </c>
      <c r="R17" s="5">
        <v>-5.9542222855324331E-2</v>
      </c>
      <c r="S17" s="5">
        <v>-6.3713386724196838E-2</v>
      </c>
      <c r="T17" s="5">
        <v>1.5804060070846904E-3</v>
      </c>
      <c r="U17" s="5">
        <v>1.8467816310970869E-2</v>
      </c>
      <c r="V17" s="5">
        <v>4.2496745333261993E-3</v>
      </c>
      <c r="W17" s="5">
        <v>-1.0485223804444086E-2</v>
      </c>
      <c r="X17" s="5">
        <v>-2.5276949436094633E-2</v>
      </c>
      <c r="Y17" s="5">
        <v>2.5776991382677489E-2</v>
      </c>
      <c r="Z17" s="5">
        <v>4.1182034447420739E-2</v>
      </c>
      <c r="AA17" s="5">
        <v>6.8036316254412518E-2</v>
      </c>
      <c r="AB17" s="5">
        <v>2.1630682386383427E-2</v>
      </c>
      <c r="AC17" s="5">
        <v>2.1143776972125324E-4</v>
      </c>
      <c r="AD17" s="5">
        <v>5.1338612068368983E-2</v>
      </c>
      <c r="AE17" s="5">
        <v>1.0397411585900403E-2</v>
      </c>
      <c r="AF17" s="5">
        <v>-4.0059591346479237E-4</v>
      </c>
      <c r="AG17" s="5">
        <v>2.3618009536428776E-3</v>
      </c>
      <c r="AH17" s="5">
        <v>2.3432797346003224E-2</v>
      </c>
      <c r="AI17" s="5">
        <v>4.6142247339212798E-3</v>
      </c>
      <c r="AJ17" s="5">
        <v>1.480008564854586E-2</v>
      </c>
      <c r="AK17" s="5">
        <v>6.8557917062066166E-4</v>
      </c>
      <c r="AL17" s="5">
        <v>8.2441668490563259E-3</v>
      </c>
      <c r="AM17" s="5">
        <v>1.9001701947191098E-3</v>
      </c>
      <c r="AN17" s="5">
        <v>5.3314385921316466E-3</v>
      </c>
      <c r="AO17" s="5">
        <v>3.0289272914333048E-3</v>
      </c>
      <c r="AP17" s="5">
        <v>1.4300293873043637E-3</v>
      </c>
      <c r="AQ17" s="5">
        <v>1.7592599838130586E-3</v>
      </c>
      <c r="AR17" s="5">
        <v>1.1399121978582038E-2</v>
      </c>
      <c r="AS17" s="5"/>
      <c r="AT17" s="5"/>
      <c r="AU17" s="5"/>
      <c r="AV17" s="5"/>
      <c r="AW17" s="5"/>
      <c r="AX17" s="5"/>
      <c r="AY17" s="5"/>
      <c r="AZ17" s="5"/>
      <c r="BA17" s="5"/>
      <c r="BB17" s="5"/>
    </row>
    <row r="18" spans="1:54" x14ac:dyDescent="0.3">
      <c r="A18" s="5">
        <v>16870</v>
      </c>
      <c r="B18" s="5"/>
      <c r="C18" s="5">
        <v>-0.14562358450091228</v>
      </c>
      <c r="D18" s="5">
        <v>-8.7446069511018215E-2</v>
      </c>
      <c r="E18" s="5">
        <v>-1.8539232342015398E-2</v>
      </c>
      <c r="F18" s="5">
        <v>-8.8006941831900165E-2</v>
      </c>
      <c r="G18" s="5">
        <v>-4.2111620910614805E-3</v>
      </c>
      <c r="H18" s="5">
        <v>-3.8662941738406717E-2</v>
      </c>
      <c r="I18" s="5">
        <v>-1.7816540446097647E-2</v>
      </c>
      <c r="J18" s="5">
        <v>-4.468072563342395E-2</v>
      </c>
      <c r="K18" s="5">
        <v>-1.249999684191192E-2</v>
      </c>
      <c r="L18" s="5">
        <v>-1.5943684798597271E-2</v>
      </c>
      <c r="M18" s="5">
        <v>-5.4196424785678422E-3</v>
      </c>
      <c r="N18" s="5">
        <v>-4.0390082364554727E-2</v>
      </c>
      <c r="O18" s="5">
        <v>-3.8915630168184397E-3</v>
      </c>
      <c r="P18" s="5">
        <v>-7.2373542899288573E-2</v>
      </c>
      <c r="Q18" s="5">
        <v>-6.7110287030184013E-3</v>
      </c>
      <c r="R18" s="5">
        <v>-5.9975439546226673E-2</v>
      </c>
      <c r="S18" s="5">
        <v>-6.42081844417349E-2</v>
      </c>
      <c r="T18" s="5">
        <v>1.5934569156501981E-3</v>
      </c>
      <c r="U18" s="5">
        <v>1.8629440403686366E-2</v>
      </c>
      <c r="V18" s="5">
        <v>4.288971918809825E-3</v>
      </c>
      <c r="W18" s="5">
        <v>-1.0587396301711101E-2</v>
      </c>
      <c r="X18" s="5">
        <v>-2.5535873862729968E-2</v>
      </c>
      <c r="Y18" s="5">
        <v>2.6053949239106106E-2</v>
      </c>
      <c r="Z18" s="5">
        <v>4.1645212389798562E-2</v>
      </c>
      <c r="AA18" s="5">
        <v>6.883585365610638E-2</v>
      </c>
      <c r="AB18" s="5">
        <v>2.1895831579449649E-2</v>
      </c>
      <c r="AC18" s="5">
        <v>2.1413703915500282E-4</v>
      </c>
      <c r="AD18" s="5">
        <v>5.2020202893108339E-2</v>
      </c>
      <c r="AE18" s="5">
        <v>1.0540775069190347E-2</v>
      </c>
      <c r="AF18" s="5">
        <v>-4.0632535014002713E-4</v>
      </c>
      <c r="AG18" s="5">
        <v>2.3967983521852561E-3</v>
      </c>
      <c r="AH18" s="5">
        <v>2.3792158904480214E-2</v>
      </c>
      <c r="AI18" s="5">
        <v>4.6873856380263961E-3</v>
      </c>
      <c r="AJ18" s="5">
        <v>1.5042468761243554E-2</v>
      </c>
      <c r="AK18" s="5">
        <v>6.9716596375082819E-4</v>
      </c>
      <c r="AL18" s="5">
        <v>8.3878322597643155E-3</v>
      </c>
      <c r="AM18" s="5">
        <v>1.9342856173958961E-3</v>
      </c>
      <c r="AN18" s="5">
        <v>5.4299819804519318E-3</v>
      </c>
      <c r="AO18" s="5">
        <v>3.086522489297664E-3</v>
      </c>
      <c r="AP18" s="5">
        <v>1.4579845747510819E-3</v>
      </c>
      <c r="AQ18" s="5">
        <v>1.7945936009047224E-3</v>
      </c>
      <c r="AR18" s="5">
        <v>1.163419595108635E-2</v>
      </c>
      <c r="AS18" s="5"/>
      <c r="AT18" s="5"/>
      <c r="AU18" s="5"/>
      <c r="AV18" s="5"/>
      <c r="AW18" s="5"/>
      <c r="AX18" s="5"/>
      <c r="AY18" s="5"/>
      <c r="AZ18" s="5"/>
      <c r="BA18" s="5"/>
      <c r="BB18" s="5"/>
    </row>
    <row r="19" spans="1:54" x14ac:dyDescent="0.3">
      <c r="A19" s="5">
        <v>16860</v>
      </c>
      <c r="B19" s="5"/>
      <c r="C19" s="5">
        <v>-0.14483280683236163</v>
      </c>
      <c r="D19" s="5">
        <v>-8.7489513705980015E-2</v>
      </c>
      <c r="E19" s="5">
        <v>-1.8557102478492429E-2</v>
      </c>
      <c r="F19" s="5">
        <v>-8.8133021108119339E-2</v>
      </c>
      <c r="G19" s="5">
        <v>-4.2191755621816731E-3</v>
      </c>
      <c r="H19" s="5">
        <v>-3.8754759945299672E-2</v>
      </c>
      <c r="I19" s="5">
        <v>-1.7867288955512858E-2</v>
      </c>
      <c r="J19" s="5">
        <v>-4.4829225997194383E-2</v>
      </c>
      <c r="K19" s="5">
        <v>-1.2547502277950724E-2</v>
      </c>
      <c r="L19" s="5">
        <v>-1.6011906942058628E-2</v>
      </c>
      <c r="M19" s="5">
        <v>-5.4454352394398397E-3</v>
      </c>
      <c r="N19" s="5">
        <v>-4.0601766412889109E-2</v>
      </c>
      <c r="O19" s="5">
        <v>-3.9138404645795034E-3</v>
      </c>
      <c r="P19" s="5">
        <v>-7.2822969233180157E-2</v>
      </c>
      <c r="Q19" s="5">
        <v>-6.7559711023326471E-3</v>
      </c>
      <c r="R19" s="5">
        <v>-6.040639353022962E-2</v>
      </c>
      <c r="S19" s="5">
        <v>-6.4701043758668642E-2</v>
      </c>
      <c r="T19" s="5">
        <v>1.6064725255727553E-3</v>
      </c>
      <c r="U19" s="5">
        <v>1.8790810922380094E-2</v>
      </c>
      <c r="V19" s="5">
        <v>4.3282497364127053E-3</v>
      </c>
      <c r="W19" s="5">
        <v>-1.0689621732925102E-2</v>
      </c>
      <c r="X19" s="5">
        <v>-2.5795183357682765E-2</v>
      </c>
      <c r="Y19" s="5">
        <v>2.6331576207178842E-2</v>
      </c>
      <c r="Z19" s="5">
        <v>4.2109923348712511E-2</v>
      </c>
      <c r="AA19" s="5">
        <v>6.9638727746230991E-2</v>
      </c>
      <c r="AB19" s="5">
        <v>2.2162309236695359E-2</v>
      </c>
      <c r="AC19" s="5">
        <v>2.1685202903844403E-4</v>
      </c>
      <c r="AD19" s="5">
        <v>5.2706303933638399E-2</v>
      </c>
      <c r="AE19" s="5">
        <v>1.0685198340211154E-2</v>
      </c>
      <c r="AF19" s="5">
        <v>-4.1210148972323034E-4</v>
      </c>
      <c r="AG19" s="5">
        <v>2.4321070956544793E-3</v>
      </c>
      <c r="AH19" s="5">
        <v>2.415498053265876E-2</v>
      </c>
      <c r="AI19" s="5">
        <v>4.7613037001869862E-3</v>
      </c>
      <c r="AJ19" s="5">
        <v>1.5287532618817878E-2</v>
      </c>
      <c r="AK19" s="5">
        <v>7.0888903664383096E-4</v>
      </c>
      <c r="AL19" s="5">
        <v>8.5332870602768309E-3</v>
      </c>
      <c r="AM19" s="5">
        <v>1.9688493723946576E-3</v>
      </c>
      <c r="AN19" s="5">
        <v>5.5298873885814967E-3</v>
      </c>
      <c r="AO19" s="5">
        <v>3.1449525649792755E-3</v>
      </c>
      <c r="AP19" s="5">
        <v>1.4863636891158105E-3</v>
      </c>
      <c r="AQ19" s="5">
        <v>1.8304865061602531E-3</v>
      </c>
      <c r="AR19" s="5">
        <v>1.1873146038175464E-2</v>
      </c>
      <c r="AS19" s="5"/>
      <c r="AT19" s="5"/>
      <c r="AU19" s="5"/>
      <c r="AV19" s="5"/>
      <c r="AW19" s="5"/>
      <c r="AX19" s="5"/>
      <c r="AY19" s="5"/>
      <c r="AZ19" s="5"/>
      <c r="BA19" s="5"/>
      <c r="BB19" s="5"/>
    </row>
    <row r="20" spans="1:54" x14ac:dyDescent="0.3">
      <c r="A20" s="5">
        <v>16850</v>
      </c>
      <c r="B20" s="5"/>
      <c r="C20" s="5">
        <v>-0.14400762256964006</v>
      </c>
      <c r="D20" s="5">
        <v>-8.7524773725623367E-2</v>
      </c>
      <c r="E20" s="5">
        <v>-1.8573253675435497E-2</v>
      </c>
      <c r="F20" s="5">
        <v>-8.8251056110443774E-2</v>
      </c>
      <c r="G20" s="5">
        <v>-4.2268115258682314E-3</v>
      </c>
      <c r="H20" s="5">
        <v>-3.88431977396098E-2</v>
      </c>
      <c r="I20" s="5">
        <v>-1.7916527235903559E-2</v>
      </c>
      <c r="J20" s="5">
        <v>-4.4974078725213917E-2</v>
      </c>
      <c r="K20" s="5">
        <v>-1.2594032154057317E-2</v>
      </c>
      <c r="L20" s="5">
        <v>-1.6078949542938141E-2</v>
      </c>
      <c r="M20" s="5">
        <v>-5.4708516393031387E-3</v>
      </c>
      <c r="N20" s="5">
        <v>-4.0810848285709772E-2</v>
      </c>
      <c r="O20" s="5">
        <v>-3.9358886079781724E-3</v>
      </c>
      <c r="P20" s="5">
        <v>-7.3268564770368458E-2</v>
      </c>
      <c r="Q20" s="5">
        <v>-6.8006018194012082E-3</v>
      </c>
      <c r="R20" s="5">
        <v>-6.0834981156761225E-2</v>
      </c>
      <c r="S20" s="5">
        <v>-6.5191850846863603E-2</v>
      </c>
      <c r="T20" s="5">
        <v>1.6194499595170227E-3</v>
      </c>
      <c r="U20" s="5">
        <v>1.8951893846754091E-2</v>
      </c>
      <c r="V20" s="5">
        <v>4.3675001232616004E-3</v>
      </c>
      <c r="W20" s="5">
        <v>-1.0791880763136624E-2</v>
      </c>
      <c r="X20" s="5">
        <v>-2.6054831850969636E-2</v>
      </c>
      <c r="Y20" s="5">
        <v>2.6609826272860553E-2</v>
      </c>
      <c r="Z20" s="5">
        <v>4.257609605854272E-2</v>
      </c>
      <c r="AA20" s="5">
        <v>7.0444825726229801E-2</v>
      </c>
      <c r="AB20" s="5">
        <v>2.2430081476888547E-2</v>
      </c>
      <c r="AC20" s="5">
        <v>2.1958243176973063E-4</v>
      </c>
      <c r="AD20" s="5">
        <v>5.3396847305808084E-2</v>
      </c>
      <c r="AE20" s="5">
        <v>1.0830669257558833E-2</v>
      </c>
      <c r="AF20" s="5">
        <v>-4.1792393558125527E-4</v>
      </c>
      <c r="AG20" s="5">
        <v>2.467725322172193E-3</v>
      </c>
      <c r="AH20" s="5">
        <v>2.4521249077667819E-2</v>
      </c>
      <c r="AI20" s="5">
        <v>4.8359774996673916E-3</v>
      </c>
      <c r="AJ20" s="5">
        <v>1.5535276821781066E-2</v>
      </c>
      <c r="AK20" s="5">
        <v>7.2074858304253949E-4</v>
      </c>
      <c r="AL20" s="5">
        <v>8.6805363789159776E-3</v>
      </c>
      <c r="AM20" s="5">
        <v>2.0038633458105224E-3</v>
      </c>
      <c r="AN20" s="5">
        <v>5.6311622562728618E-3</v>
      </c>
      <c r="AO20" s="5">
        <v>3.204223067131317E-3</v>
      </c>
      <c r="AP20" s="5">
        <v>1.5151700240343417E-3</v>
      </c>
      <c r="AQ20" s="5">
        <v>1.866943644306102E-3</v>
      </c>
      <c r="AR20" s="5">
        <v>1.2116010491893526E-2</v>
      </c>
      <c r="AS20" s="5"/>
      <c r="AT20" s="5"/>
      <c r="AU20" s="5"/>
      <c r="AV20" s="5"/>
      <c r="AW20" s="5"/>
      <c r="AX20" s="5"/>
      <c r="AY20" s="5"/>
      <c r="AZ20" s="5"/>
      <c r="BA20" s="5"/>
      <c r="BB20" s="5"/>
    </row>
    <row r="21" spans="1:54" x14ac:dyDescent="0.3">
      <c r="A21" s="5">
        <v>16840</v>
      </c>
      <c r="B21" s="5"/>
      <c r="C21" s="5">
        <v>-0.14314786096933069</v>
      </c>
      <c r="D21" s="5">
        <v>-8.7551825024748231E-2</v>
      </c>
      <c r="E21" s="5">
        <v>-1.8587678315328947E-2</v>
      </c>
      <c r="F21" s="5">
        <v>-8.8360999339524848E-2</v>
      </c>
      <c r="G21" s="5">
        <v>-4.2340671751253086E-3</v>
      </c>
      <c r="H21" s="5">
        <v>-3.8928224548642414E-2</v>
      </c>
      <c r="I21" s="5">
        <v>-1.7964239045293033E-2</v>
      </c>
      <c r="J21" s="5">
        <v>-4.5115237863124276E-2</v>
      </c>
      <c r="K21" s="5">
        <v>-1.2639572211455532E-2</v>
      </c>
      <c r="L21" s="5">
        <v>-1.6144792711347184E-2</v>
      </c>
      <c r="M21" s="5">
        <v>-5.4958843713730637E-3</v>
      </c>
      <c r="N21" s="5">
        <v>-4.1017269738375953E-2</v>
      </c>
      <c r="O21" s="5">
        <v>-3.9577014995182333E-3</v>
      </c>
      <c r="P21" s="5">
        <v>-7.3710213264799956E-2</v>
      </c>
      <c r="Q21" s="5">
        <v>-6.8449096136365423E-3</v>
      </c>
      <c r="R21" s="5">
        <v>-6.1261098443414118E-2</v>
      </c>
      <c r="S21" s="5">
        <v>-6.5680491299905469E-2</v>
      </c>
      <c r="T21" s="5">
        <v>1.632386320138069E-3</v>
      </c>
      <c r="U21" s="5">
        <v>1.9112654855422597E-2</v>
      </c>
      <c r="V21" s="5">
        <v>4.4067151315863948E-3</v>
      </c>
      <c r="W21" s="5">
        <v>-1.0894153809372337E-2</v>
      </c>
      <c r="X21" s="5">
        <v>-2.6314772582411928E-2</v>
      </c>
      <c r="Y21" s="5">
        <v>2.6888652625681641E-2</v>
      </c>
      <c r="Z21" s="5">
        <v>4.3043657837197227E-2</v>
      </c>
      <c r="AA21" s="5">
        <v>7.125403222826239E-2</v>
      </c>
      <c r="AB21" s="5">
        <v>2.2699113532762796E-2</v>
      </c>
      <c r="AC21" s="5">
        <v>2.2232793045446575E-4</v>
      </c>
      <c r="AD21" s="5">
        <v>5.4091762728906145E-2</v>
      </c>
      <c r="AE21" s="5">
        <v>1.0977175169196276E-2</v>
      </c>
      <c r="AF21" s="5">
        <v>-4.2379227057436064E-4</v>
      </c>
      <c r="AG21" s="5">
        <v>2.5036510450028729E-3</v>
      </c>
      <c r="AH21" s="5">
        <v>2.4890950119353997E-2</v>
      </c>
      <c r="AI21" s="5">
        <v>4.9114053629589257E-3</v>
      </c>
      <c r="AJ21" s="5">
        <v>1.5785700158071188E-2</v>
      </c>
      <c r="AK21" s="5">
        <v>7.3274475940553522E-4</v>
      </c>
      <c r="AL21" s="5">
        <v>8.8295849057865756E-3</v>
      </c>
      <c r="AM21" s="5">
        <v>2.03932932655189E-3</v>
      </c>
      <c r="AN21" s="5">
        <v>5.7338137658552741E-3</v>
      </c>
      <c r="AO21" s="5">
        <v>3.264339409648793E-3</v>
      </c>
      <c r="AP21" s="5">
        <v>1.5444068163929057E-3</v>
      </c>
      <c r="AQ21" s="5">
        <v>1.9039699006399183E-3</v>
      </c>
      <c r="AR21" s="5">
        <v>1.2362827260034469E-2</v>
      </c>
      <c r="AS21" s="5"/>
      <c r="AT21" s="5"/>
      <c r="AU21" s="5"/>
      <c r="AV21" s="5"/>
      <c r="AW21" s="5"/>
      <c r="AX21" s="5"/>
      <c r="AY21" s="5"/>
      <c r="AZ21" s="5"/>
      <c r="BA21" s="5"/>
      <c r="BB21" s="5"/>
    </row>
    <row r="22" spans="1:54" x14ac:dyDescent="0.3">
      <c r="A22" s="5">
        <v>16830</v>
      </c>
      <c r="B22" s="5"/>
      <c r="C22" s="5">
        <v>-0.14225336075779585</v>
      </c>
      <c r="D22" s="5">
        <v>-8.7570645314981183E-2</v>
      </c>
      <c r="E22" s="5">
        <v>-1.8600369245160217E-2</v>
      </c>
      <c r="F22" s="5">
        <v>-8.8462805413249329E-2</v>
      </c>
      <c r="G22" s="5">
        <v>-4.2409397990455355E-3</v>
      </c>
      <c r="H22" s="5">
        <v>-3.9009810624704509E-2</v>
      </c>
      <c r="I22" s="5">
        <v>-1.8010408491342368E-2</v>
      </c>
      <c r="J22" s="5">
        <v>-4.5252658246591276E-2</v>
      </c>
      <c r="K22" s="5">
        <v>-1.268410838533356E-2</v>
      </c>
      <c r="L22" s="5">
        <v>-1.6209416766894517E-2</v>
      </c>
      <c r="M22" s="5">
        <v>-5.5205261860949229E-3</v>
      </c>
      <c r="N22" s="5">
        <v>-4.1220972840825564E-2</v>
      </c>
      <c r="O22" s="5">
        <v>-3.9792732105363195E-3</v>
      </c>
      <c r="P22" s="5">
        <v>-7.4147798595428679E-2</v>
      </c>
      <c r="Q22" s="5">
        <v>-6.8888832341736355E-3</v>
      </c>
      <c r="R22" s="5">
        <v>-6.1684641112799421E-2</v>
      </c>
      <c r="S22" s="5">
        <v>-6.6166850171162223E-2</v>
      </c>
      <c r="T22" s="5">
        <v>1.6452786909773576E-3</v>
      </c>
      <c r="U22" s="5">
        <v>1.927305933565163E-2</v>
      </c>
      <c r="V22" s="5">
        <v>4.4458867307539656E-3</v>
      </c>
      <c r="W22" s="5">
        <v>-1.0996421045043232E-2</v>
      </c>
      <c r="X22" s="5">
        <v>-2.6574958110556594E-2</v>
      </c>
      <c r="Y22" s="5">
        <v>2.7168007665857606E-2</v>
      </c>
      <c r="Z22" s="5">
        <v>4.3512534593949277E-2</v>
      </c>
      <c r="AA22" s="5">
        <v>7.2066229321711361E-2</v>
      </c>
      <c r="AB22" s="5">
        <v>2.2969369750853064E-2</v>
      </c>
      <c r="AC22" s="5">
        <v>2.2508819888058065E-4</v>
      </c>
      <c r="AD22" s="5">
        <v>5.4790977513463499E-2</v>
      </c>
      <c r="AE22" s="5">
        <v>1.1124702908678692E-2</v>
      </c>
      <c r="AF22" s="5">
        <v>-4.2970605685816349E-4</v>
      </c>
      <c r="AG22" s="5">
        <v>2.5398821510642803E-3</v>
      </c>
      <c r="AH22" s="5">
        <v>2.5264067952219395E-2</v>
      </c>
      <c r="AI22" s="5">
        <v>4.9875853595652744E-3</v>
      </c>
      <c r="AJ22" s="5">
        <v>1.6038800587409623E-2</v>
      </c>
      <c r="AK22" s="5">
        <v>7.4487768408447821E-4</v>
      </c>
      <c r="AL22" s="5">
        <v>8.9804368817255117E-3</v>
      </c>
      <c r="AM22" s="5">
        <v>2.0752490035350906E-3</v>
      </c>
      <c r="AN22" s="5">
        <v>5.8378488336749352E-3</v>
      </c>
      <c r="AO22" s="5">
        <v>3.3253068664425962E-3</v>
      </c>
      <c r="AP22" s="5">
        <v>1.5740772437067333E-3</v>
      </c>
      <c r="AQ22" s="5">
        <v>1.9415700976425812E-3</v>
      </c>
      <c r="AR22" s="5">
        <v>1.2613633963342006E-2</v>
      </c>
      <c r="AS22" s="5"/>
      <c r="AT22" s="5"/>
      <c r="AU22" s="5"/>
      <c r="AV22" s="5"/>
      <c r="AW22" s="5"/>
      <c r="AX22" s="5"/>
      <c r="AY22" s="5"/>
      <c r="AZ22" s="5"/>
      <c r="BA22" s="5"/>
      <c r="BB22" s="5"/>
    </row>
    <row r="23" spans="1:54" x14ac:dyDescent="0.3">
      <c r="A23" s="5">
        <v>16820</v>
      </c>
      <c r="B23" s="5"/>
      <c r="C23" s="5">
        <v>-0.14132397031091995</v>
      </c>
      <c r="D23" s="5">
        <v>-8.7581214581990502E-2</v>
      </c>
      <c r="E23" s="5">
        <v>-1.861131978115977E-2</v>
      </c>
      <c r="F23" s="5">
        <v>-8.8556431094230295E-2</v>
      </c>
      <c r="G23" s="5">
        <v>-4.2474267843529458E-3</v>
      </c>
      <c r="H23" s="5">
        <v>-3.9087927061232382E-2</v>
      </c>
      <c r="I23" s="5">
        <v>-1.8055020039617998E-2</v>
      </c>
      <c r="J23" s="5">
        <v>-4.538629552393604E-2</v>
      </c>
      <c r="K23" s="5">
        <v>-1.272762681164393E-2</v>
      </c>
      <c r="L23" s="5">
        <v>-1.6272802247869478E-2</v>
      </c>
      <c r="M23" s="5">
        <v>-5.5447698944060654E-3</v>
      </c>
      <c r="N23" s="5">
        <v>-4.1421900002667877E-2</v>
      </c>
      <c r="O23" s="5">
        <v>-4.0005978336674656E-3</v>
      </c>
      <c r="P23" s="5">
        <v>-7.4581204812417881E-2</v>
      </c>
      <c r="Q23" s="5">
        <v>-6.9325114241336845E-3</v>
      </c>
      <c r="R23" s="5">
        <v>-6.2105504629970207E-2</v>
      </c>
      <c r="S23" s="5">
        <v>-6.6650812012567132E-2</v>
      </c>
      <c r="T23" s="5">
        <v>1.6581241373793305E-3</v>
      </c>
      <c r="U23" s="5">
        <v>1.9433072393367942E-2</v>
      </c>
      <c r="V23" s="5">
        <v>4.4850068093700343E-3</v>
      </c>
      <c r="W23" s="5">
        <v>-1.1098662404534415E-2</v>
      </c>
      <c r="X23" s="5">
        <v>-2.6835340322062896E-2</v>
      </c>
      <c r="Y23" s="5">
        <v>2.7447843011904997E-2</v>
      </c>
      <c r="Z23" s="5">
        <v>4.3982650838094779E-2</v>
      </c>
      <c r="AA23" s="5">
        <v>7.288129652106054E-2</v>
      </c>
      <c r="AB23" s="5">
        <v>2.3240813591768012E-2</v>
      </c>
      <c r="AC23" s="5">
        <v>2.278629014973963E-4</v>
      </c>
      <c r="AD23" s="5">
        <v>5.5494416550043078E-2</v>
      </c>
      <c r="AE23" s="5">
        <v>1.1273238791567467E-2</v>
      </c>
      <c r="AF23" s="5">
        <v>-4.3566483569223687E-4</v>
      </c>
      <c r="AG23" s="5">
        <v>2.5764163994725477E-3</v>
      </c>
      <c r="AH23" s="5">
        <v>2.5640585567649494E-2</v>
      </c>
      <c r="AI23" s="5">
        <v>5.064515297832143E-3</v>
      </c>
      <c r="AJ23" s="5">
        <v>1.6294575225749723E-2</v>
      </c>
      <c r="AK23" s="5">
        <v>7.5714743650317823E-4</v>
      </c>
      <c r="AL23" s="5">
        <v>9.1330960872372195E-3</v>
      </c>
      <c r="AM23" s="5">
        <v>2.1116239628670469E-3</v>
      </c>
      <c r="AN23" s="5">
        <v>5.9432741014745338E-3</v>
      </c>
      <c r="AO23" s="5">
        <v>3.3871305661624953E-3</v>
      </c>
      <c r="AP23" s="5">
        <v>1.6041844214661402E-3</v>
      </c>
      <c r="AQ23" s="5">
        <v>1.9797489915392621E-3</v>
      </c>
      <c r="AR23" s="5">
        <v>1.2868467872305996E-2</v>
      </c>
      <c r="AS23" s="5"/>
      <c r="AT23" s="5"/>
      <c r="AU23" s="5"/>
      <c r="AV23" s="5"/>
      <c r="AW23" s="5"/>
      <c r="AX23" s="5"/>
      <c r="AY23" s="5"/>
      <c r="AZ23" s="5"/>
      <c r="BA23" s="5"/>
      <c r="BB23" s="5"/>
    </row>
    <row r="24" spans="1:54" x14ac:dyDescent="0.3">
      <c r="A24" s="5">
        <v>16810</v>
      </c>
      <c r="B24" s="5"/>
      <c r="C24" s="5">
        <v>-0.14035954783137905</v>
      </c>
      <c r="D24" s="5">
        <v>-8.7583515101700787E-2</v>
      </c>
      <c r="E24" s="5">
        <v>-1.8620523713342003E-2</v>
      </c>
      <c r="F24" s="5">
        <v>-8.8641835316430079E-2</v>
      </c>
      <c r="G24" s="5">
        <v>-4.2535256169086875E-3</v>
      </c>
      <c r="H24" s="5">
        <v>-3.9162545808623259E-2</v>
      </c>
      <c r="I24" s="5">
        <v>-1.8098058521746094E-2</v>
      </c>
      <c r="J24" s="5">
        <v>-4.5516106178546997E-2</v>
      </c>
      <c r="K24" s="5">
        <v>-1.2770113833861807E-2</v>
      </c>
      <c r="L24" s="5">
        <v>-1.633492992039812E-2</v>
      </c>
      <c r="M24" s="5">
        <v>-5.5686083709981559E-3</v>
      </c>
      <c r="N24" s="5">
        <v>-4.1619993998349411E-2</v>
      </c>
      <c r="O24" s="5">
        <v>-4.0216694853249732E-3</v>
      </c>
      <c r="P24" s="5">
        <v>-7.5010316183745054E-2</v>
      </c>
      <c r="Q24" s="5">
        <v>-6.9757829249374546E-3</v>
      </c>
      <c r="R24" s="5">
        <v>-6.2523584240399444E-2</v>
      </c>
      <c r="S24" s="5">
        <v>-6.7132260914111744E-2</v>
      </c>
      <c r="T24" s="5">
        <v>1.6709197074282641E-3</v>
      </c>
      <c r="U24" s="5">
        <v>1.9592658863435995E-2</v>
      </c>
      <c r="V24" s="5">
        <v>4.5240671774490985E-3</v>
      </c>
      <c r="W24" s="5">
        <v>-1.1200857587976712E-2</v>
      </c>
      <c r="X24" s="5">
        <v>-2.7095870441555758E-2</v>
      </c>
      <c r="Y24" s="5">
        <v>2.7728109508756472E-2</v>
      </c>
      <c r="Z24" s="5">
        <v>4.445392968843305E-2</v>
      </c>
      <c r="AA24" s="5">
        <v>7.3699110795164266E-2</v>
      </c>
      <c r="AB24" s="5">
        <v>2.3513407630906251E-2</v>
      </c>
      <c r="AC24" s="5">
        <v>2.3065169339898483E-4</v>
      </c>
      <c r="AD24" s="5">
        <v>5.6202002299034326E-2</v>
      </c>
      <c r="AE24" s="5">
        <v>1.1422768612037271E-2</v>
      </c>
      <c r="AF24" s="5">
        <v>-4.4166812725560014E-4</v>
      </c>
      <c r="AG24" s="5">
        <v>2.6132514201236E-3</v>
      </c>
      <c r="AH24" s="5">
        <v>2.6020484636446333E-2</v>
      </c>
      <c r="AI24" s="5">
        <v>5.1421927208239139E-3</v>
      </c>
      <c r="AJ24" s="5">
        <v>1.655302032983056E-2</v>
      </c>
      <c r="AK24" s="5">
        <v>7.6955405633892006E-4</v>
      </c>
      <c r="AL24" s="5">
        <v>9.2875658314217034E-3</v>
      </c>
      <c r="AM24" s="5">
        <v>2.148455685017234E-3</v>
      </c>
      <c r="AN24" s="5">
        <v>6.050095927715762E-3</v>
      </c>
      <c r="AO24" s="5">
        <v>3.4498154868707843E-3</v>
      </c>
      <c r="AP24" s="5">
        <v>1.6347314004509107E-3</v>
      </c>
      <c r="AQ24" s="5">
        <v>2.018511268810517E-3</v>
      </c>
      <c r="AR24" s="5">
        <v>1.3127365883559597E-2</v>
      </c>
      <c r="AS24" s="5"/>
      <c r="AT24" s="5"/>
      <c r="AU24" s="5"/>
      <c r="AV24" s="5"/>
      <c r="AW24" s="5"/>
      <c r="AX24" s="5"/>
      <c r="AY24" s="5"/>
      <c r="AZ24" s="5"/>
      <c r="BA24" s="5"/>
      <c r="BB24" s="5"/>
    </row>
    <row r="25" spans="1:54" x14ac:dyDescent="0.3">
      <c r="A25" s="5">
        <v>16800</v>
      </c>
      <c r="B25" s="5"/>
      <c r="C25" s="5">
        <v>-0.13935996152329497</v>
      </c>
      <c r="D25" s="5">
        <v>-8.7577531455492658E-2</v>
      </c>
      <c r="E25" s="5">
        <v>-1.8627975309843482E-2</v>
      </c>
      <c r="F25" s="5">
        <v>-8.8718979210894888E-2</v>
      </c>
      <c r="G25" s="5">
        <v>-4.2592338831784395E-3</v>
      </c>
      <c r="H25" s="5">
        <v>-3.9233639689759493E-2</v>
      </c>
      <c r="I25" s="5">
        <v>-1.8139509143448355E-2</v>
      </c>
      <c r="J25" s="5">
        <v>-4.5642047551058433E-2</v>
      </c>
      <c r="K25" s="5">
        <v>-1.2811556009697028E-2</v>
      </c>
      <c r="L25" s="5">
        <v>-1.6395780787566653E-2</v>
      </c>
      <c r="M25" s="5">
        <v>-5.5920345575776621E-3</v>
      </c>
      <c r="N25" s="5">
        <v>-4.1815197992381044E-2</v>
      </c>
      <c r="O25" s="5">
        <v>-4.0424823081932973E-3</v>
      </c>
      <c r="P25" s="5">
        <v>-7.54350172421831E-2</v>
      </c>
      <c r="Q25" s="5">
        <v>-7.0186864806664378E-3</v>
      </c>
      <c r="R25" s="5">
        <v>-6.2938775008497039E-2</v>
      </c>
      <c r="S25" s="5">
        <v>-6.761108054403317E-2</v>
      </c>
      <c r="T25" s="5">
        <v>1.6836624329052007E-3</v>
      </c>
      <c r="U25" s="5">
        <v>1.9751783320199438E-2</v>
      </c>
      <c r="V25" s="5">
        <v>4.5630595686518404E-3</v>
      </c>
      <c r="W25" s="5">
        <v>-1.1302986066199425E-2</v>
      </c>
      <c r="X25" s="5">
        <v>-2.7356499041946137E-2</v>
      </c>
      <c r="Y25" s="5">
        <v>2.8008757236379456E-2</v>
      </c>
      <c r="Z25" s="5">
        <v>4.4926292883583706E-2</v>
      </c>
      <c r="AA25" s="5">
        <v>7.4519546577925228E-2</v>
      </c>
      <c r="AB25" s="5">
        <v>2.378711355962386E-2</v>
      </c>
      <c r="AC25" s="5">
        <v>2.334542203118877E-4</v>
      </c>
      <c r="AD25" s="5">
        <v>5.6913654781484288E-2</v>
      </c>
      <c r="AE25" s="5">
        <v>1.1573277639682605E-2</v>
      </c>
      <c r="AF25" s="5">
        <v>-4.4771543046934447E-4</v>
      </c>
      <c r="AG25" s="5">
        <v>2.6503847123122851E-3</v>
      </c>
      <c r="AH25" s="5">
        <v>2.640374549168259E-2</v>
      </c>
      <c r="AI25" s="5">
        <v>5.2206149022514551E-3</v>
      </c>
      <c r="AJ25" s="5">
        <v>1.6814131281845151E-2</v>
      </c>
      <c r="AK25" s="5">
        <v>7.8209754270661363E-4</v>
      </c>
      <c r="AL25" s="5">
        <v>9.443848940901587E-3</v>
      </c>
      <c r="AM25" s="5">
        <v>2.1857455419806463E-3</v>
      </c>
      <c r="AN25" s="5">
        <v>6.1583203788488725E-3</v>
      </c>
      <c r="AO25" s="5">
        <v>3.5133664506690429E-3</v>
      </c>
      <c r="AP25" s="5">
        <v>1.6657211640138773E-3</v>
      </c>
      <c r="AQ25" s="5">
        <v>2.0578615426542217E-3</v>
      </c>
      <c r="AR25" s="5">
        <v>1.3390364495882146E-2</v>
      </c>
      <c r="AS25" s="5"/>
      <c r="AT25" s="5"/>
      <c r="AU25" s="5"/>
      <c r="AV25" s="5"/>
      <c r="AW25" s="5"/>
      <c r="AX25" s="5"/>
      <c r="AY25" s="5"/>
      <c r="AZ25" s="5"/>
      <c r="BA25" s="5"/>
      <c r="BB25" s="5"/>
    </row>
    <row r="26" spans="1:54" x14ac:dyDescent="0.3">
      <c r="A26" s="5">
        <v>16790</v>
      </c>
      <c r="B26" s="5"/>
      <c r="C26" s="5">
        <v>-0.13832508976414204</v>
      </c>
      <c r="D26" s="5">
        <v>-8.7563250544373167E-2</v>
      </c>
      <c r="E26" s="5">
        <v>-1.8633669321054806E-2</v>
      </c>
      <c r="F26" s="5">
        <v>-8.8787826130580241E-2</v>
      </c>
      <c r="G26" s="5">
        <v>-4.2645492716603794E-3</v>
      </c>
      <c r="H26" s="5">
        <v>-3.9301182415214318E-2</v>
      </c>
      <c r="I26" s="5">
        <v>-1.8179357492453731E-2</v>
      </c>
      <c r="J26" s="5">
        <v>-4.576407786127995E-2</v>
      </c>
      <c r="K26" s="5">
        <v>-1.2851940117755718E-2</v>
      </c>
      <c r="L26" s="5">
        <v>-1.6455336098506908E-2</v>
      </c>
      <c r="M26" s="5">
        <v>-5.6150414661228724E-3</v>
      </c>
      <c r="N26" s="5">
        <v>-4.2007455564610524E-2</v>
      </c>
      <c r="O26" s="5">
        <v>-4.0630304737326543E-3</v>
      </c>
      <c r="P26" s="5">
        <v>-7.5855192832639404E-2</v>
      </c>
      <c r="Q26" s="5">
        <v>-7.0612108424697867E-3</v>
      </c>
      <c r="R26" s="5">
        <v>-6.335097185665016E-2</v>
      </c>
      <c r="S26" s="5">
        <v>-6.8087154189679866E-2</v>
      </c>
      <c r="T26" s="5">
        <v>1.696349330264596E-3</v>
      </c>
      <c r="U26" s="5">
        <v>1.9910410088285473E-2</v>
      </c>
      <c r="V26" s="5">
        <v>4.6019756425897829E-3</v>
      </c>
      <c r="W26" s="5">
        <v>-1.1405027085864239E-2</v>
      </c>
      <c r="X26" s="5">
        <v>-2.761717605522156E-2</v>
      </c>
      <c r="Y26" s="5">
        <v>2.8289735518899472E-2</v>
      </c>
      <c r="Z26" s="5">
        <v>4.5399660793142414E-2</v>
      </c>
      <c r="AA26" s="5">
        <v>7.5342475780400056E-2</v>
      </c>
      <c r="AB26" s="5">
        <v>2.406189218686023E-2</v>
      </c>
      <c r="AC26" s="5">
        <v>2.3627011858730508E-4</v>
      </c>
      <c r="AD26" s="5">
        <v>5.7629291570983031E-2</v>
      </c>
      <c r="AE26" s="5">
        <v>1.1724750616529816E-2</v>
      </c>
      <c r="AF26" s="5">
        <v>-4.5380622282664072E-4</v>
      </c>
      <c r="AG26" s="5">
        <v>2.6878136433909688E-3</v>
      </c>
      <c r="AH26" s="5">
        <v>2.6790347111896828E-2</v>
      </c>
      <c r="AI26" s="5">
        <v>5.299778842453931E-3</v>
      </c>
      <c r="AJ26" s="5">
        <v>1.7077902574235922E-2</v>
      </c>
      <c r="AK26" s="5">
        <v>7.947778533462605E-4</v>
      </c>
      <c r="AL26" s="5">
        <v>9.6019477487550922E-3</v>
      </c>
      <c r="AM26" s="5">
        <v>2.2234947944331949E-3</v>
      </c>
      <c r="AN26" s="5">
        <v>6.2679532205333569E-3</v>
      </c>
      <c r="AO26" s="5">
        <v>3.5777881182800222E-3</v>
      </c>
      <c r="AP26" s="5">
        <v>1.6971566253345736E-3</v>
      </c>
      <c r="AQ26" s="5">
        <v>2.0978043493992808E-3</v>
      </c>
      <c r="AR26" s="5">
        <v>1.365749978581109E-2</v>
      </c>
      <c r="AS26" s="5"/>
      <c r="AT26" s="5"/>
      <c r="AU26" s="5"/>
      <c r="AV26" s="5"/>
      <c r="AW26" s="5"/>
      <c r="AX26" s="5"/>
      <c r="AY26" s="5"/>
      <c r="AZ26" s="5"/>
      <c r="BA26" s="5"/>
      <c r="BB26" s="5"/>
    </row>
    <row r="27" spans="1:54" x14ac:dyDescent="0.3">
      <c r="A27" s="5">
        <v>16780</v>
      </c>
      <c r="B27" s="5"/>
      <c r="C27" s="5">
        <v>-0.13725482127377234</v>
      </c>
      <c r="D27" s="5">
        <v>-8.7540661602103248E-2</v>
      </c>
      <c r="E27" s="5">
        <v>-1.8637600983542356E-2</v>
      </c>
      <c r="F27" s="5">
        <v>-8.8848341674247294E-2</v>
      </c>
      <c r="G27" s="5">
        <v>-4.2694695742726569E-3</v>
      </c>
      <c r="H27" s="5">
        <v>-3.9365148598127828E-2</v>
      </c>
      <c r="I27" s="5">
        <v>-1.8217589546280274E-2</v>
      </c>
      <c r="J27" s="5">
        <v>-4.5882156229862976E-2</v>
      </c>
      <c r="K27" s="5">
        <v>-1.2891253164147206E-2</v>
      </c>
      <c r="L27" s="5">
        <v>-1.6513577357437723E-2</v>
      </c>
      <c r="M27" s="5">
        <v>-5.6376221821352931E-3</v>
      </c>
      <c r="N27" s="5">
        <v>-4.2196710735527672E-2</v>
      </c>
      <c r="O27" s="5">
        <v>-4.0833081846939918E-3</v>
      </c>
      <c r="P27" s="5">
        <v>-7.6270728159823969E-2</v>
      </c>
      <c r="Q27" s="5">
        <v>-7.1033447730149829E-3</v>
      </c>
      <c r="R27" s="5">
        <v>-6.3760069604770014E-2</v>
      </c>
      <c r="S27" s="5">
        <v>-6.856036479904315E-2</v>
      </c>
      <c r="T27" s="5">
        <v>1.7089774016303867E-3</v>
      </c>
      <c r="U27" s="5">
        <v>2.006850325366881E-2</v>
      </c>
      <c r="V27" s="5">
        <v>4.6408069871968962E-3</v>
      </c>
      <c r="W27" s="5">
        <v>-1.1506959674780222E-2</v>
      </c>
      <c r="X27" s="5">
        <v>-2.7877850783705034E-2</v>
      </c>
      <c r="Y27" s="5">
        <v>2.8570992934231841E-2</v>
      </c>
      <c r="Z27" s="5">
        <v>4.5873952429686934E-2</v>
      </c>
      <c r="AA27" s="5">
        <v>7.6167767804344408E-2</v>
      </c>
      <c r="AB27" s="5">
        <v>2.4337703441229038E-2</v>
      </c>
      <c r="AC27" s="5">
        <v>2.3909901519781552E-4</v>
      </c>
      <c r="AD27" s="5">
        <v>5.834882778663375E-2</v>
      </c>
      <c r="AE27" s="5">
        <v>1.1877171754259352E-2</v>
      </c>
      <c r="AF27" s="5">
        <v>-4.5993996023037127E-4</v>
      </c>
      <c r="AG27" s="5">
        <v>2.7255354474690469E-3</v>
      </c>
      <c r="AH27" s="5">
        <v>2.7180267104642775E-2</v>
      </c>
      <c r="AI27" s="5">
        <v>5.3796812644389133E-3</v>
      </c>
      <c r="AJ27" s="5">
        <v>1.734432779462991E-2</v>
      </c>
      <c r="AK27" s="5">
        <v>8.0759490381439108E-4</v>
      </c>
      <c r="AL27" s="5">
        <v>9.7618640834615852E-3</v>
      </c>
      <c r="AM27" s="5">
        <v>2.2617045888809447E-3</v>
      </c>
      <c r="AN27" s="5">
        <v>6.3789999088137081E-3</v>
      </c>
      <c r="AO27" s="5">
        <v>3.6430849835866327E-3</v>
      </c>
      <c r="AP27" s="5">
        <v>1.7290406246439703E-3</v>
      </c>
      <c r="AQ27" s="5">
        <v>2.1383441448721207E-3</v>
      </c>
      <c r="AR27" s="5">
        <v>1.3928807382868424E-2</v>
      </c>
      <c r="AS27" s="5"/>
      <c r="AT27" s="5"/>
      <c r="AU27" s="5"/>
      <c r="AV27" s="5"/>
      <c r="AW27" s="5"/>
      <c r="AX27" s="5"/>
      <c r="AY27" s="5"/>
      <c r="AZ27" s="5"/>
      <c r="BA27" s="5"/>
      <c r="BB27" s="5"/>
    </row>
    <row r="28" spans="1:54" x14ac:dyDescent="0.3">
      <c r="A28" s="5">
        <v>16770</v>
      </c>
      <c r="B28" s="5"/>
      <c r="C28" s="5">
        <v>-0.13614905528042226</v>
      </c>
      <c r="D28" s="5">
        <v>-8.7509756207269057E-2</v>
      </c>
      <c r="E28" s="5">
        <v>-1.8639766023756679E-2</v>
      </c>
      <c r="F28" s="5">
        <v>-8.8900493709410416E-2</v>
      </c>
      <c r="G28" s="5">
        <v>-4.2739926876992464E-3</v>
      </c>
      <c r="H28" s="5">
        <v>-3.9425513768742239E-2</v>
      </c>
      <c r="I28" s="5">
        <v>-1.8254191679881814E-2</v>
      </c>
      <c r="J28" s="5">
        <v>-4.5996242699688709E-2</v>
      </c>
      <c r="K28" s="5">
        <v>-1.2929482389031868E-2</v>
      </c>
      <c r="L28" s="5">
        <v>-1.6570486332656946E-2</v>
      </c>
      <c r="M28" s="5">
        <v>-5.6597698678836402E-3</v>
      </c>
      <c r="N28" s="5">
        <v>-4.2382907991586685E-2</v>
      </c>
      <c r="O28" s="5">
        <v>-4.1033096776429967E-3</v>
      </c>
      <c r="P28" s="5">
        <v>-7.6681508836227083E-2</v>
      </c>
      <c r="Q28" s="5">
        <v>-7.1450770509801417E-3</v>
      </c>
      <c r="R28" s="5">
        <v>-6.4165963010328245E-2</v>
      </c>
      <c r="S28" s="5">
        <v>-6.9030595022936569E-2</v>
      </c>
      <c r="T28" s="5">
        <v>1.721543635811161E-3</v>
      </c>
      <c r="U28" s="5">
        <v>2.0226026674992452E-2</v>
      </c>
      <c r="V28" s="5">
        <v>4.6795451211673663E-3</v>
      </c>
      <c r="W28" s="5">
        <v>-1.1608762647398701E-2</v>
      </c>
      <c r="X28" s="5">
        <v>-2.8138471911785111E-2</v>
      </c>
      <c r="Y28" s="5">
        <v>2.8852477324223452E-2</v>
      </c>
      <c r="Z28" s="5">
        <v>4.6349085461635305E-2</v>
      </c>
      <c r="AA28" s="5">
        <v>7.699528955721964E-2</v>
      </c>
      <c r="AB28" s="5">
        <v>2.4614506373581636E-2</v>
      </c>
      <c r="AC28" s="5">
        <v>2.4194052773871756E-4</v>
      </c>
      <c r="AD28" s="5">
        <v>5.9072176087125096E-2</v>
      </c>
      <c r="AE28" s="5">
        <v>1.20305247316446E-2</v>
      </c>
      <c r="AF28" s="5">
        <v>-4.6611607683863141E-4</v>
      </c>
      <c r="AG28" s="5">
        <v>2.7635472241551505E-3</v>
      </c>
      <c r="AH28" s="5">
        <v>2.7573481690413376E-2</v>
      </c>
      <c r="AI28" s="5">
        <v>5.4603186099835893E-3</v>
      </c>
      <c r="AJ28" s="5">
        <v>1.7613399610924504E-2</v>
      </c>
      <c r="AK28" s="5">
        <v>8.2054856667998239E-4</v>
      </c>
      <c r="AL28" s="5">
        <v>9.9235992578669083E-3</v>
      </c>
      <c r="AM28" s="5">
        <v>2.3003759548050774E-3</v>
      </c>
      <c r="AN28" s="5">
        <v>6.4914655812552567E-3</v>
      </c>
      <c r="AO28" s="5">
        <v>3.7092613681307964E-3</v>
      </c>
      <c r="AP28" s="5">
        <v>1.7613759264211448E-3</v>
      </c>
      <c r="AQ28" s="5">
        <v>2.179485300717013E-3</v>
      </c>
      <c r="AR28" s="5">
        <v>1.4204322444408066E-2</v>
      </c>
      <c r="AS28" s="5"/>
      <c r="AT28" s="5"/>
      <c r="AU28" s="5"/>
      <c r="AV28" s="5"/>
      <c r="AW28" s="5"/>
      <c r="AX28" s="5"/>
      <c r="AY28" s="5"/>
      <c r="AZ28" s="5"/>
      <c r="BA28" s="5"/>
      <c r="BB28" s="5"/>
    </row>
    <row r="29" spans="1:54" x14ac:dyDescent="0.3">
      <c r="A29" s="5">
        <v>16760</v>
      </c>
      <c r="B29" s="5"/>
      <c r="C29" s="5">
        <v>-0.13500770168356507</v>
      </c>
      <c r="D29" s="5">
        <v>-8.7470528294285116E-2</v>
      </c>
      <c r="E29" s="5">
        <v>-1.8640160661524036E-2</v>
      </c>
      <c r="F29" s="5">
        <v>-8.8944252394317094E-2</v>
      </c>
      <c r="G29" s="5">
        <v>-4.2781166146931776E-3</v>
      </c>
      <c r="H29" s="5">
        <v>-3.9482254388585901E-2</v>
      </c>
      <c r="I29" s="5">
        <v>-1.8289150673153988E-2</v>
      </c>
      <c r="J29" s="5">
        <v>-4.6106298256963836E-2</v>
      </c>
      <c r="K29" s="5">
        <v>-1.2966615273105516E-2</v>
      </c>
      <c r="L29" s="5">
        <v>-1.6626045065478275E-2</v>
      </c>
      <c r="M29" s="5">
        <v>-5.6814777656383156E-3</v>
      </c>
      <c r="N29" s="5">
        <v>-4.2565992310531223E-2</v>
      </c>
      <c r="O29" s="5">
        <v>-4.1230292254916959E-3</v>
      </c>
      <c r="P29" s="5">
        <v>-7.7087420930377723E-2</v>
      </c>
      <c r="Q29" s="5">
        <v>-7.1863964755857265E-3</v>
      </c>
      <c r="R29" s="5">
        <v>-6.4568546808864993E-2</v>
      </c>
      <c r="S29" s="5">
        <v>-6.9497727257805841E-2</v>
      </c>
      <c r="T29" s="5">
        <v>1.7340450093340238E-3</v>
      </c>
      <c r="U29" s="5">
        <v>2.0382943995141692E-2</v>
      </c>
      <c r="V29" s="5">
        <v>4.718181496459437E-3</v>
      </c>
      <c r="W29" s="5">
        <v>-1.1710414610487989E-2</v>
      </c>
      <c r="X29" s="5">
        <v>-2.8398987518114916E-2</v>
      </c>
      <c r="Y29" s="5">
        <v>2.913413580530666E-2</v>
      </c>
      <c r="Z29" s="5">
        <v>4.6824976226967165E-2</v>
      </c>
      <c r="AA29" s="5">
        <v>7.7824905468671546E-2</v>
      </c>
      <c r="AB29" s="5">
        <v>2.4892259160047926E-2</v>
      </c>
      <c r="AC29" s="5">
        <v>2.4479426443408433E-4</v>
      </c>
      <c r="AD29" s="5">
        <v>5.9799246665936077E-2</v>
      </c>
      <c r="AE29" s="5">
        <v>1.2184792692212289E-2</v>
      </c>
      <c r="AF29" s="5">
        <v>-4.723339849183446E-4</v>
      </c>
      <c r="AG29" s="5">
        <v>2.8018459373434037E-3</v>
      </c>
      <c r="AH29" s="5">
        <v>2.7969965686955183E-2</v>
      </c>
      <c r="AI29" s="5">
        <v>5.5416870358015622E-3</v>
      </c>
      <c r="AJ29" s="5">
        <v>1.7885109756536545E-2</v>
      </c>
      <c r="AK29" s="5">
        <v>8.3363867072546913E-4</v>
      </c>
      <c r="AL29" s="5">
        <v>1.0087154058175497E-2</v>
      </c>
      <c r="AM29" s="5">
        <v>2.3395098018040459E-3</v>
      </c>
      <c r="AN29" s="5">
        <v>6.6053550480437125E-3</v>
      </c>
      <c r="AO29" s="5">
        <v>3.7763214155743597E-3</v>
      </c>
      <c r="AP29" s="5">
        <v>1.7941652165631267E-3</v>
      </c>
      <c r="AQ29" s="5">
        <v>2.221232100671345E-3</v>
      </c>
      <c r="AR29" s="5">
        <v>1.4484079630088345E-2</v>
      </c>
      <c r="AS29" s="5"/>
      <c r="AT29" s="5"/>
      <c r="AU29" s="5"/>
      <c r="AV29" s="5"/>
      <c r="AW29" s="5"/>
      <c r="AX29" s="5"/>
      <c r="AY29" s="5"/>
      <c r="AZ29" s="5"/>
      <c r="BA29" s="5"/>
      <c r="BB29" s="5"/>
    </row>
    <row r="30" spans="1:54" x14ac:dyDescent="0.3">
      <c r="A30" s="5">
        <v>16750</v>
      </c>
      <c r="B30" s="5"/>
      <c r="C30" s="5">
        <v>-0.13383068121347944</v>
      </c>
      <c r="D30" s="5">
        <v>-8.7422974163316874E-2</v>
      </c>
      <c r="E30" s="5">
        <v>-1.8638781613317879E-2</v>
      </c>
      <c r="F30" s="5">
        <v>-8.8979590198941624E-2</v>
      </c>
      <c r="G30" s="5">
        <v>-4.2818394653360899E-3</v>
      </c>
      <c r="H30" s="5">
        <v>-3.9535347864294981E-2</v>
      </c>
      <c r="I30" s="5">
        <v>-1.8322453718294156E-2</v>
      </c>
      <c r="J30" s="5">
        <v>-4.6212284852008532E-2</v>
      </c>
      <c r="K30" s="5">
        <v>-1.3002639544016311E-2</v>
      </c>
      <c r="L30" s="5">
        <v>-1.6680235879107195E-2</v>
      </c>
      <c r="M30" s="5">
        <v>-5.7027392008945459E-3</v>
      </c>
      <c r="N30" s="5">
        <v>-4.2745909186708321E-2</v>
      </c>
      <c r="O30" s="5">
        <v>-4.1424611400363116E-3</v>
      </c>
      <c r="P30" s="5">
        <v>-7.7488351015361182E-2</v>
      </c>
      <c r="Q30" s="5">
        <v>-7.2272918711636545E-3</v>
      </c>
      <c r="R30" s="5">
        <v>-6.4967715754950472E-2</v>
      </c>
      <c r="S30" s="5">
        <v>-6.9961643689153655E-2</v>
      </c>
      <c r="T30" s="5">
        <v>1.7464784874968696E-3</v>
      </c>
      <c r="U30" s="5">
        <v>2.053921865306859E-2</v>
      </c>
      <c r="V30" s="5">
        <v>4.7567075008642995E-3</v>
      </c>
      <c r="W30" s="5">
        <v>-1.1811893968986718E-2</v>
      </c>
      <c r="X30" s="5">
        <v>-2.8659345088282107E-2</v>
      </c>
      <c r="Y30" s="5">
        <v>2.941591477966659E-2</v>
      </c>
      <c r="Z30" s="5">
        <v>4.7301539747808465E-2</v>
      </c>
      <c r="AA30" s="5">
        <v>7.8656477508496997E-2</v>
      </c>
      <c r="AB30" s="5">
        <v>2.5170919105562895E-2</v>
      </c>
      <c r="AC30" s="5">
        <v>2.4765982414758352E-4</v>
      </c>
      <c r="AD30" s="5">
        <v>6.0529947247689189E-2</v>
      </c>
      <c r="AE30" s="5">
        <v>1.2339958242130746E-2</v>
      </c>
      <c r="AF30" s="5">
        <v>-4.785930747072311E-4</v>
      </c>
      <c r="AG30" s="5">
        <v>2.8404284140455273E-3</v>
      </c>
      <c r="AH30" s="5">
        <v>2.8369692493989636E-2</v>
      </c>
      <c r="AI30" s="5">
        <v>5.6237824097780222E-3</v>
      </c>
      <c r="AJ30" s="5">
        <v>1.815944901582825E-2</v>
      </c>
      <c r="AK30" s="5">
        <v>8.4686500015346592E-4</v>
      </c>
      <c r="AL30" s="5">
        <v>1.0252528732976735E-2</v>
      </c>
      <c r="AM30" s="5">
        <v>2.3791069167345353E-3</v>
      </c>
      <c r="AN30" s="5">
        <v>6.7206727830536996E-3</v>
      </c>
      <c r="AO30" s="5">
        <v>3.8442690861243711E-3</v>
      </c>
      <c r="AP30" s="5">
        <v>1.8274110995288497E-3</v>
      </c>
      <c r="AQ30" s="5">
        <v>2.263588736797001E-3</v>
      </c>
      <c r="AR30" s="5">
        <v>1.4768113075976644E-2</v>
      </c>
      <c r="AS30" s="5"/>
      <c r="AT30" s="5"/>
      <c r="AU30" s="5"/>
      <c r="AV30" s="5"/>
      <c r="AW30" s="5"/>
      <c r="AX30" s="5"/>
      <c r="AY30" s="5"/>
      <c r="AZ30" s="5"/>
      <c r="BA30" s="5"/>
      <c r="BB30" s="5"/>
    </row>
    <row r="31" spans="1:54" x14ac:dyDescent="0.3">
      <c r="A31" s="5">
        <v>16740</v>
      </c>
      <c r="B31" s="5"/>
      <c r="C31" s="5">
        <v>-0.13261792558738963</v>
      </c>
      <c r="D31" s="5">
        <v>-8.7367092489111967E-2</v>
      </c>
      <c r="E31" s="5">
        <v>-1.863562609530724E-2</v>
      </c>
      <c r="F31" s="5">
        <v>-8.9006481924974304E-2</v>
      </c>
      <c r="G31" s="5">
        <v>-4.2851594582530902E-3</v>
      </c>
      <c r="H31" s="5">
        <v>-3.958477256106252E-2</v>
      </c>
      <c r="I31" s="5">
        <v>-1.8354088427009852E-2</v>
      </c>
      <c r="J31" s="5">
        <v>-4.6314165419722678E-2</v>
      </c>
      <c r="K31" s="5">
        <v>-1.3037543182709504E-2</v>
      </c>
      <c r="L31" s="5">
        <v>-1.6733041387450267E-2</v>
      </c>
      <c r="M31" s="5">
        <v>-5.7235475855820696E-3</v>
      </c>
      <c r="N31" s="5">
        <v>-4.2922604656354564E-2</v>
      </c>
      <c r="O31" s="5">
        <v>-4.1615997744999236E-3</v>
      </c>
      <c r="P31" s="5">
        <v>-7.7884186217566292E-2</v>
      </c>
      <c r="Q31" s="5">
        <v>-7.2677520917612372E-3</v>
      </c>
      <c r="R31" s="5">
        <v>-6.5363364663581308E-2</v>
      </c>
      <c r="S31" s="5">
        <v>-7.0422226335559931E-2</v>
      </c>
      <c r="T31" s="5">
        <v>1.7588410254386008E-3</v>
      </c>
      <c r="U31" s="5">
        <v>2.0694813895862328E-2</v>
      </c>
      <c r="V31" s="5">
        <v>4.7951144606398471E-3</v>
      </c>
      <c r="W31" s="5">
        <v>-1.1913178932035348E-2</v>
      </c>
      <c r="X31" s="5">
        <v>-2.8919491527946917E-2</v>
      </c>
      <c r="Y31" s="5">
        <v>2.9697759946923318E-2</v>
      </c>
      <c r="Z31" s="5">
        <v>4.777868974588971E-2</v>
      </c>
      <c r="AA31" s="5">
        <v>7.9489865206113453E-2</v>
      </c>
      <c r="AB31" s="5">
        <v>2.5450442647883424E-2</v>
      </c>
      <c r="AC31" s="5">
        <v>2.5053679639816843E-4</v>
      </c>
      <c r="AD31" s="5">
        <v>6.1264183085682287E-2</v>
      </c>
      <c r="AE31" s="5">
        <v>1.2496003448330484E-2</v>
      </c>
      <c r="AF31" s="5">
        <v>-4.8489271428437335E-4</v>
      </c>
      <c r="AG31" s="5">
        <v>2.879291343270223E-3</v>
      </c>
      <c r="AH31" s="5">
        <v>2.8772634078360598E-2</v>
      </c>
      <c r="AI31" s="5">
        <v>5.706600307277849E-3</v>
      </c>
      <c r="AJ31" s="5">
        <v>1.8436407209720104E-2</v>
      </c>
      <c r="AK31" s="5">
        <v>8.6022729379973528E-4</v>
      </c>
      <c r="AL31" s="5">
        <v>1.0419722982312914E-2</v>
      </c>
      <c r="AM31" s="5">
        <v>2.4191679608532332E-3</v>
      </c>
      <c r="AN31" s="5">
        <v>6.8374229148907327E-3</v>
      </c>
      <c r="AO31" s="5">
        <v>3.9131081509257088E-3</v>
      </c>
      <c r="AP31" s="5">
        <v>1.8611160954584E-3</v>
      </c>
      <c r="AQ31" s="5">
        <v>2.3065593056691221E-3</v>
      </c>
      <c r="AR31" s="5">
        <v>1.5056456368293744E-2</v>
      </c>
      <c r="AS31" s="5"/>
      <c r="AT31" s="5"/>
      <c r="AU31" s="5"/>
      <c r="AV31" s="5"/>
      <c r="AW31" s="5"/>
      <c r="AX31" s="5"/>
      <c r="AY31" s="5"/>
      <c r="AZ31" s="5"/>
      <c r="BA31" s="5"/>
      <c r="BB31" s="5"/>
    </row>
    <row r="32" spans="1:54" x14ac:dyDescent="0.3">
      <c r="A32" s="5">
        <v>16730</v>
      </c>
      <c r="B32" s="5"/>
      <c r="C32" s="5">
        <v>-0.13136937766205783</v>
      </c>
      <c r="D32" s="5">
        <v>-8.7302884328729916E-2</v>
      </c>
      <c r="E32" s="5">
        <v>-1.8630691826179015E-2</v>
      </c>
      <c r="F32" s="5">
        <v>-8.9024904724789147E-2</v>
      </c>
      <c r="G32" s="5">
        <v>-4.2880749217819461E-3</v>
      </c>
      <c r="H32" s="5">
        <v>-3.9630507815704645E-2</v>
      </c>
      <c r="I32" s="5">
        <v>-1.8384042837570599E-2</v>
      </c>
      <c r="J32" s="5">
        <v>-4.6411903899716181E-2</v>
      </c>
      <c r="K32" s="5">
        <v>-1.3071314429696012E-2</v>
      </c>
      <c r="L32" s="5">
        <v>-1.6784444503852271E-2</v>
      </c>
      <c r="M32" s="5">
        <v>-5.7438964212594614E-3</v>
      </c>
      <c r="N32" s="5">
        <v>-4.3096025322841409E-2</v>
      </c>
      <c r="O32" s="5">
        <v>-4.1804395260784874E-3</v>
      </c>
      <c r="P32" s="5">
        <v>-7.8274814265640535E-2</v>
      </c>
      <c r="Q32" s="5">
        <v>-7.307766025777894E-3</v>
      </c>
      <c r="R32" s="5">
        <v>-6.5755388451992497E-2</v>
      </c>
      <c r="S32" s="5">
        <v>-7.0879357093280054E-2</v>
      </c>
      <c r="T32" s="5">
        <v>1.7711295692269524E-3</v>
      </c>
      <c r="U32" s="5">
        <v>2.0849692791062288E-2</v>
      </c>
      <c r="V32" s="5">
        <v>4.8333936432082098E-3</v>
      </c>
      <c r="W32" s="5">
        <v>-1.2014247519184267E-2</v>
      </c>
      <c r="X32" s="5">
        <v>-2.9179373176449291E-2</v>
      </c>
      <c r="Y32" s="5">
        <v>2.9979616316329616E-2</v>
      </c>
      <c r="Z32" s="5">
        <v>4.8256338658877143E-2</v>
      </c>
      <c r="AA32" s="5">
        <v>8.0324925671539857E-2</v>
      </c>
      <c r="AB32" s="5">
        <v>2.5730785362101764E-2</v>
      </c>
      <c r="AC32" s="5">
        <v>2.5342476138069285E-4</v>
      </c>
      <c r="AD32" s="5">
        <v>6.200185696061402E-2</v>
      </c>
      <c r="AE32" s="5">
        <v>1.2652909836863319E-2</v>
      </c>
      <c r="AF32" s="5">
        <v>-4.9123224944961957E-4</v>
      </c>
      <c r="AG32" s="5">
        <v>2.9184312749516495E-3</v>
      </c>
      <c r="AH32" s="5">
        <v>2.917876095962476E-2</v>
      </c>
      <c r="AI32" s="5">
        <v>5.7901360075295911E-3</v>
      </c>
      <c r="AJ32" s="5">
        <v>1.8715973181506435E-2</v>
      </c>
      <c r="AK32" s="5">
        <v>8.7372524435311554E-4</v>
      </c>
      <c r="AL32" s="5">
        <v>1.0588735946796511E-2</v>
      </c>
      <c r="AM32" s="5">
        <v>2.459693466960814E-3</v>
      </c>
      <c r="AN32" s="5">
        <v>6.9556092179116112E-3</v>
      </c>
      <c r="AO32" s="5">
        <v>3.9828421864235323E-3</v>
      </c>
      <c r="AP32" s="5">
        <v>1.8952826372687383E-3</v>
      </c>
      <c r="AQ32" s="5">
        <v>2.3501478045235029E-3</v>
      </c>
      <c r="AR32" s="5">
        <v>1.5349142516803338E-2</v>
      </c>
      <c r="AS32" s="5"/>
      <c r="AT32" s="5"/>
      <c r="AU32" s="5"/>
      <c r="AV32" s="5"/>
      <c r="AW32" s="5"/>
      <c r="AX32" s="5"/>
      <c r="AY32" s="5"/>
      <c r="AZ32" s="5"/>
      <c r="BA32" s="5"/>
      <c r="BB32" s="5"/>
    </row>
    <row r="33" spans="1:54" x14ac:dyDescent="0.3">
      <c r="A33" s="5">
        <v>16720</v>
      </c>
      <c r="B33" s="5"/>
      <c r="C33" s="5">
        <v>-0.13008499158267894</v>
      </c>
      <c r="D33" s="5">
        <v>-8.7230353128159771E-2</v>
      </c>
      <c r="E33" s="5">
        <v>-1.8623977029731315E-2</v>
      </c>
      <c r="F33" s="5">
        <v>-8.9034838119372767E-2</v>
      </c>
      <c r="G33" s="5">
        <v>-4.2905842950956502E-3</v>
      </c>
      <c r="H33" s="5">
        <v>-3.9672533949333469E-2</v>
      </c>
      <c r="I33" s="5">
        <v>-1.8412305421697674E-2</v>
      </c>
      <c r="J33" s="5">
        <v>-4.6505465256088271E-2</v>
      </c>
      <c r="K33" s="5">
        <v>-1.3103941791240479E-2</v>
      </c>
      <c r="L33" s="5">
        <v>-1.6834428449755162E-2</v>
      </c>
      <c r="M33" s="5">
        <v>-5.7637793022909892E-3</v>
      </c>
      <c r="N33" s="5">
        <v>-4.3266118381862444E-2</v>
      </c>
      <c r="O33" s="5">
        <v>-4.1989748384887483E-3</v>
      </c>
      <c r="P33" s="5">
        <v>-7.8660123539621513E-2</v>
      </c>
      <c r="Q33" s="5">
        <v>-7.3473226006321264E-3</v>
      </c>
      <c r="R33" s="5">
        <v>-6.614368218186456E-2</v>
      </c>
      <c r="S33" s="5">
        <v>-7.1332917781399136E-2</v>
      </c>
      <c r="T33" s="5">
        <v>1.7833410569634161E-3</v>
      </c>
      <c r="U33" s="5">
        <v>2.1003818239209254E-2</v>
      </c>
      <c r="V33" s="5">
        <v>4.8715362599166968E-3</v>
      </c>
      <c r="W33" s="5">
        <v>-1.2115077566777514E-2</v>
      </c>
      <c r="X33" s="5">
        <v>-2.9438935820883021E-2</v>
      </c>
      <c r="Y33" s="5">
        <v>3.0261428219484788E-2</v>
      </c>
      <c r="Z33" s="5">
        <v>4.8734397657585984E-2</v>
      </c>
      <c r="AA33" s="5">
        <v>8.1161513617906328E-2</v>
      </c>
      <c r="AB33" s="5">
        <v>2.6011901965661093E-2</v>
      </c>
      <c r="AC33" s="5">
        <v>2.5632328999152811E-4</v>
      </c>
      <c r="AD33" s="5">
        <v>6.2742869180532193E-2</v>
      </c>
      <c r="AE33" s="5">
        <v>1.2810658391504684E-2</v>
      </c>
      <c r="AF33" s="5">
        <v>-4.9761100361205902E-4</v>
      </c>
      <c r="AG33" s="5">
        <v>2.9578446189283247E-3</v>
      </c>
      <c r="AH33" s="5">
        <v>2.9588042196101012E-2</v>
      </c>
      <c r="AI33" s="5">
        <v>5.8743844900896527E-3</v>
      </c>
      <c r="AJ33" s="5">
        <v>1.899813478288389E-2</v>
      </c>
      <c r="AK33" s="5">
        <v>8.8735849758295583E-4</v>
      </c>
      <c r="AL33" s="5">
        <v>1.0759566196784115E-2</v>
      </c>
      <c r="AM33" s="5">
        <v>2.5006838365502519E-3</v>
      </c>
      <c r="AN33" s="5">
        <v>7.0752351032281986E-3</v>
      </c>
      <c r="AO33" s="5">
        <v>4.0534745686980995E-3</v>
      </c>
      <c r="AP33" s="5">
        <v>1.929913067727114E-3</v>
      </c>
      <c r="AQ33" s="5">
        <v>2.394358127364043E-3</v>
      </c>
      <c r="AR33" s="5">
        <v>1.5646203927855089E-2</v>
      </c>
      <c r="AS33" s="5"/>
      <c r="AT33" s="5"/>
      <c r="AU33" s="5"/>
      <c r="AV33" s="5"/>
      <c r="AW33" s="5"/>
      <c r="AX33" s="5"/>
      <c r="AY33" s="5"/>
      <c r="AZ33" s="5"/>
      <c r="BA33" s="5"/>
      <c r="BB33" s="5"/>
    </row>
    <row r="34" spans="1:54" x14ac:dyDescent="0.3">
      <c r="A34" s="5">
        <v>16710</v>
      </c>
      <c r="B34" s="5"/>
      <c r="C34" s="5">
        <v>-0.1287647329279592</v>
      </c>
      <c r="D34" s="5">
        <v>-8.7149504727817476E-2</v>
      </c>
      <c r="E34" s="5">
        <v>-1.8615480437235238E-2</v>
      </c>
      <c r="F34" s="5">
        <v>-8.9036264015198568E-2</v>
      </c>
      <c r="G34" s="5">
        <v>-4.2926861292774E-3</v>
      </c>
      <c r="H34" s="5">
        <v>-3.9710832279626948E-2</v>
      </c>
      <c r="I34" s="5">
        <v>-1.8438865091286817E-2</v>
      </c>
      <c r="J34" s="5">
        <v>-4.6594815496842537E-2</v>
      </c>
      <c r="K34" s="5">
        <v>-1.3135414045464481E-2</v>
      </c>
      <c r="L34" s="5">
        <v>-1.6882976763273289E-2</v>
      </c>
      <c r="M34" s="5">
        <v>-5.7831899190040909E-3</v>
      </c>
      <c r="N34" s="5">
        <v>-4.3432831646549319E-2</v>
      </c>
      <c r="O34" s="5">
        <v>-4.2172002045165946E-3</v>
      </c>
      <c r="P34" s="5">
        <v>-7.9040003120222829E-2</v>
      </c>
      <c r="Q34" s="5">
        <v>-7.3864107874563947E-3</v>
      </c>
      <c r="R34" s="5">
        <v>-6.6528141101906302E-2</v>
      </c>
      <c r="S34" s="5">
        <v>-7.1782790187525716E-2</v>
      </c>
      <c r="T34" s="5">
        <v>1.7954724199049205E-3</v>
      </c>
      <c r="U34" s="5">
        <v>2.1157152986630783E-2</v>
      </c>
      <c r="V34" s="5">
        <v>4.9095334688610852E-3</v>
      </c>
      <c r="W34" s="5">
        <v>-1.2215646734511023E-2</v>
      </c>
      <c r="X34" s="5">
        <v>-2.9698124710634443E-2</v>
      </c>
      <c r="Y34" s="5">
        <v>3.0543139323564943E-2</v>
      </c>
      <c r="Z34" s="5">
        <v>4.9212776664073463E-2</v>
      </c>
      <c r="AA34" s="5">
        <v>8.1999481385499479E-2</v>
      </c>
      <c r="AB34" s="5">
        <v>2.6293746323878559E-2</v>
      </c>
      <c r="AC34" s="5">
        <v>2.5923194385926441E-4</v>
      </c>
      <c r="AD34" s="5">
        <v>6.3487117582019054E-2</v>
      </c>
      <c r="AE34" s="5">
        <v>1.2969229552605311E-2</v>
      </c>
      <c r="AF34" s="5">
        <v>-5.0402827768781188E-4</v>
      </c>
      <c r="AG34" s="5">
        <v>2.997527643974224E-3</v>
      </c>
      <c r="AH34" s="5">
        <v>3.0000445371398853E-2</v>
      </c>
      <c r="AI34" s="5">
        <v>5.9593404313902599E-3</v>
      </c>
      <c r="AJ34" s="5">
        <v>1.9282878860206926E-2</v>
      </c>
      <c r="AK34" s="5">
        <v>9.0112665157471902E-4</v>
      </c>
      <c r="AL34" s="5">
        <v>1.0932211721615822E-2</v>
      </c>
      <c r="AM34" s="5">
        <v>2.5421393369611791E-3</v>
      </c>
      <c r="AN34" s="5">
        <v>7.1963036096998629E-3</v>
      </c>
      <c r="AO34" s="5">
        <v>4.1250084677752373E-3</v>
      </c>
      <c r="AP34" s="5">
        <v>1.9650096365034435E-3</v>
      </c>
      <c r="AQ34" s="5">
        <v>2.4391940610315591E-3</v>
      </c>
      <c r="AR34" s="5">
        <v>1.5947672377090126E-2</v>
      </c>
      <c r="AS34" s="5"/>
      <c r="AT34" s="5"/>
      <c r="AU34" s="5"/>
      <c r="AV34" s="5"/>
      <c r="AW34" s="5"/>
      <c r="AX34" s="5"/>
      <c r="AY34" s="5"/>
      <c r="AZ34" s="5"/>
      <c r="BA34" s="5"/>
      <c r="BB34" s="5"/>
    </row>
    <row r="35" spans="1:54" x14ac:dyDescent="0.3">
      <c r="A35" s="5">
        <v>16700</v>
      </c>
      <c r="B35" s="5"/>
      <c r="C35" s="5">
        <v>-0.12740857885123499</v>
      </c>
      <c r="D35" s="5">
        <v>-8.7060347366913593E-2</v>
      </c>
      <c r="E35" s="5">
        <v>-1.8605201289562438E-2</v>
      </c>
      <c r="F35" s="5">
        <v>-8.9029166720030098E-2</v>
      </c>
      <c r="G35" s="5">
        <v>-4.2943790883471049E-3</v>
      </c>
      <c r="H35" s="5">
        <v>-3.9745385132685863E-2</v>
      </c>
      <c r="I35" s="5">
        <v>-1.8463711204958728E-2</v>
      </c>
      <c r="J35" s="5">
        <v>-4.6679921692922795E-2</v>
      </c>
      <c r="K35" s="5">
        <v>-1.3165720248360668E-2</v>
      </c>
      <c r="L35" s="5">
        <v>-1.6930073307679129E-2</v>
      </c>
      <c r="M35" s="5">
        <v>-5.8021220608254018E-3</v>
      </c>
      <c r="N35" s="5">
        <v>-4.3596113572498839E-2</v>
      </c>
      <c r="O35" s="5">
        <v>-4.2351101685643312E-3</v>
      </c>
      <c r="P35" s="5">
        <v>-7.9414342838242016E-2</v>
      </c>
      <c r="Q35" s="5">
        <v>-7.4250196058174029E-3</v>
      </c>
      <c r="R35" s="5">
        <v>-6.6908660690791585E-2</v>
      </c>
      <c r="S35" s="5">
        <v>-7.2228856114002454E-2</v>
      </c>
      <c r="T35" s="5">
        <v>1.8075205836017376E-3</v>
      </c>
      <c r="U35" s="5">
        <v>2.1309659638455606E-2</v>
      </c>
      <c r="V35" s="5">
        <v>4.9473763777705152E-3</v>
      </c>
      <c r="W35" s="5">
        <v>-1.2315932512163464E-2</v>
      </c>
      <c r="X35" s="5">
        <v>-2.9956884572385861E-2</v>
      </c>
      <c r="Y35" s="5">
        <v>3.0824692645068867E-2</v>
      </c>
      <c r="Z35" s="5">
        <v>4.9691384370620449E-2</v>
      </c>
      <c r="AA35" s="5">
        <v>8.2838678967354834E-2</v>
      </c>
      <c r="AB35" s="5">
        <v>2.6576271455980745E-2</v>
      </c>
      <c r="AC35" s="5">
        <v>2.6215027538053912E-4</v>
      </c>
      <c r="AD35" s="5">
        <v>6.4234497532642237E-2</v>
      </c>
      <c r="AE35" s="5">
        <v>1.3128603216196327E-2</v>
      </c>
      <c r="AF35" s="5">
        <v>-5.1048335000736548E-4</v>
      </c>
      <c r="AG35" s="5">
        <v>3.037476476883608E-3</v>
      </c>
      <c r="AH35" s="5">
        <v>3.0415936581442104E-2</v>
      </c>
      <c r="AI35" s="5">
        <v>6.0449982013746992E-3</v>
      </c>
      <c r="AJ35" s="5">
        <v>1.9570191240984181E-2</v>
      </c>
      <c r="AK35" s="5">
        <v>9.1502925597441651E-4</v>
      </c>
      <c r="AL35" s="5">
        <v>1.1106669918926847E-2</v>
      </c>
      <c r="AM35" s="5">
        <v>2.5840600985420686E-3</v>
      </c>
      <c r="AN35" s="5">
        <v>7.3188173949195138E-3</v>
      </c>
      <c r="AO35" s="5">
        <v>4.1974468419151544E-3</v>
      </c>
      <c r="AP35" s="5">
        <v>2.0005744972029556E-3</v>
      </c>
      <c r="AQ35" s="5">
        <v>2.484659281235692E-3</v>
      </c>
      <c r="AR35" s="5">
        <v>1.6253578981815731E-2</v>
      </c>
      <c r="AS35" s="5"/>
      <c r="AT35" s="5"/>
      <c r="AU35" s="5"/>
      <c r="AV35" s="5"/>
      <c r="AW35" s="5"/>
      <c r="AX35" s="5"/>
      <c r="AY35" s="5"/>
      <c r="AZ35" s="5"/>
      <c r="BA35" s="5"/>
      <c r="BB35" s="5"/>
    </row>
    <row r="36" spans="1:54" x14ac:dyDescent="0.3">
      <c r="A36" s="5">
        <v>16690</v>
      </c>
      <c r="B36" s="5"/>
      <c r="C36" s="5">
        <v>-0.12601651821751164</v>
      </c>
      <c r="D36" s="5">
        <v>-8.6962891686684751E-2</v>
      </c>
      <c r="E36" s="5">
        <v>-1.8593139339076113E-2</v>
      </c>
      <c r="F36" s="5">
        <v>-8.9013532957639044E-2</v>
      </c>
      <c r="G36" s="5">
        <v>-4.2956619502385078E-3</v>
      </c>
      <c r="H36" s="5">
        <v>-3.9776175854468292E-2</v>
      </c>
      <c r="I36" s="5">
        <v>-1.8486833574432315E-2</v>
      </c>
      <c r="J36" s="5">
        <v>-4.6760751996856524E-2</v>
      </c>
      <c r="K36" s="5">
        <v>-1.3194849739713735E-2</v>
      </c>
      <c r="L36" s="5">
        <v>-1.6975702279793857E-2</v>
      </c>
      <c r="M36" s="5">
        <v>-5.8205696193932236E-3</v>
      </c>
      <c r="N36" s="5">
        <v>-4.3755913282697713E-2</v>
      </c>
      <c r="O36" s="5">
        <v>-4.2526993291953788E-3</v>
      </c>
      <c r="P36" s="5">
        <v>-7.978303332406729E-2</v>
      </c>
      <c r="Q36" s="5">
        <v>-7.4631381284593016E-3</v>
      </c>
      <c r="R36" s="5">
        <v>-6.7285136700429293E-2</v>
      </c>
      <c r="S36" s="5">
        <v>-7.2670997424611306E-2</v>
      </c>
      <c r="T36" s="5">
        <v>1.8194824690511702E-3</v>
      </c>
      <c r="U36" s="5">
        <v>2.1461300671853128E-2</v>
      </c>
      <c r="V36" s="5">
        <v>4.9850560469532207E-3</v>
      </c>
      <c r="W36" s="5">
        <v>-1.2415912226498202E-2</v>
      </c>
      <c r="X36" s="5">
        <v>-3.0215159625578702E-2</v>
      </c>
      <c r="Y36" s="5">
        <v>3.1106030564080289E-2</v>
      </c>
      <c r="Z36" s="5">
        <v>5.0170128259597845E-2</v>
      </c>
      <c r="AA36" s="5">
        <v>8.3678954036407183E-2</v>
      </c>
      <c r="AB36" s="5">
        <v>2.6859429541656439E-2</v>
      </c>
      <c r="AC36" s="5">
        <v>2.6507782776108744E-4</v>
      </c>
      <c r="AD36" s="5">
        <v>6.4984901934683967E-2</v>
      </c>
      <c r="AE36" s="5">
        <v>1.328875873335382E-2</v>
      </c>
      <c r="AF36" s="5">
        <v>-5.1697547623268765E-4</v>
      </c>
      <c r="AG36" s="5">
        <v>3.0776871016110867E-3</v>
      </c>
      <c r="AH36" s="5">
        <v>3.0834480422004384E-2</v>
      </c>
      <c r="AI36" s="5">
        <v>6.1313518602243095E-3</v>
      </c>
      <c r="AJ36" s="5">
        <v>1.986005672062716E-2</v>
      </c>
      <c r="AK36" s="5">
        <v>9.2906581124244905E-4</v>
      </c>
      <c r="AL36" s="5">
        <v>1.1282937584040472E-2</v>
      </c>
      <c r="AM36" s="5">
        <v>2.6264461118223588E-3</v>
      </c>
      <c r="AN36" s="5">
        <v>7.4427787261993105E-3</v>
      </c>
      <c r="AO36" s="5">
        <v>4.2707924318824411E-3</v>
      </c>
      <c r="AP36" s="5">
        <v>2.0366097043805513E-3</v>
      </c>
      <c r="AQ36" s="5">
        <v>2.5307573485511561E-3</v>
      </c>
      <c r="AR36" s="5">
        <v>1.6563954173059021E-2</v>
      </c>
      <c r="AS36" s="5"/>
      <c r="AT36" s="5"/>
      <c r="AU36" s="5"/>
      <c r="AV36" s="5"/>
      <c r="AW36" s="5"/>
      <c r="AX36" s="5"/>
      <c r="AY36" s="5"/>
      <c r="AZ36" s="5"/>
      <c r="BA36" s="5"/>
      <c r="BB36" s="5"/>
    </row>
    <row r="37" spans="1:54" x14ac:dyDescent="0.3">
      <c r="A37" s="5">
        <v>16680</v>
      </c>
      <c r="B37" s="5"/>
      <c r="C37" s="5">
        <v>-0.12458855173627963</v>
      </c>
      <c r="D37" s="5">
        <v>-8.6857150732480987E-2</v>
      </c>
      <c r="E37" s="5">
        <v>-1.8579294851283228E-2</v>
      </c>
      <c r="F37" s="5">
        <v>-8.8989351881423068E-2</v>
      </c>
      <c r="G37" s="5">
        <v>-4.2965336077260916E-3</v>
      </c>
      <c r="H37" s="5">
        <v>-3.9803188821792332E-2</v>
      </c>
      <c r="I37" s="5">
        <v>-1.850822247071587E-2</v>
      </c>
      <c r="J37" s="5">
        <v>-4.683727566099171E-2</v>
      </c>
      <c r="K37" s="5">
        <v>-1.3222792148923811E-2</v>
      </c>
      <c r="L37" s="5">
        <v>-1.7019848218276845E-2</v>
      </c>
      <c r="M37" s="5">
        <v>-5.838526591644572E-3</v>
      </c>
      <c r="N37" s="5">
        <v>-4.3912180592327474E-2</v>
      </c>
      <c r="O37" s="5">
        <v>-4.2699623416748624E-3</v>
      </c>
      <c r="P37" s="5">
        <v>-8.0145966057250564E-2</v>
      </c>
      <c r="Q37" s="5">
        <v>-7.5007554860672468E-3</v>
      </c>
      <c r="R37" s="5">
        <v>-6.7657465199544173E-2</v>
      </c>
      <c r="S37" s="5">
        <v>-7.3109096091754117E-2</v>
      </c>
      <c r="T37" s="5">
        <v>1.8313549938665402E-3</v>
      </c>
      <c r="U37" s="5">
        <v>2.1612038449492058E-2</v>
      </c>
      <c r="V37" s="5">
        <v>5.0225634923018432E-3</v>
      </c>
      <c r="W37" s="5">
        <v>-1.2515563048335019E-2</v>
      </c>
      <c r="X37" s="5">
        <v>-3.0472893598336513E-2</v>
      </c>
      <c r="Y37" s="5">
        <v>3.1387094839043964E-2</v>
      </c>
      <c r="Z37" s="5">
        <v>5.0648914624225161E-2</v>
      </c>
      <c r="AA37" s="5">
        <v>8.4520151974202457E-2</v>
      </c>
      <c r="AB37" s="5">
        <v>2.7143171928131076E-2</v>
      </c>
      <c r="AC37" s="5">
        <v>2.6801413506205238E-4</v>
      </c>
      <c r="AD37" s="5">
        <v>6.5738221230176655E-2</v>
      </c>
      <c r="AE37" s="5">
        <v>1.3449674909827134E-2</v>
      </c>
      <c r="AF37" s="5">
        <v>-5.235038892843517E-4</v>
      </c>
      <c r="AG37" s="5">
        <v>3.1181553584686853E-3</v>
      </c>
      <c r="AH37" s="5">
        <v>3.1256039976776229E-2</v>
      </c>
      <c r="AI37" s="5">
        <v>6.2183951551802426E-3</v>
      </c>
      <c r="AJ37" s="5">
        <v>2.0152459049465533E-2</v>
      </c>
      <c r="AK37" s="5">
        <v>9.4323576791761172E-4</v>
      </c>
      <c r="AL37" s="5">
        <v>1.1461010899450164E-2</v>
      </c>
      <c r="AM37" s="5">
        <v>2.6692972246964214E-3</v>
      </c>
      <c r="AN37" s="5">
        <v>7.5681894715607977E-3</v>
      </c>
      <c r="AO37" s="5">
        <v>4.3450477552007547E-3</v>
      </c>
      <c r="AP37" s="5">
        <v>2.0731172105380958E-3</v>
      </c>
      <c r="AQ37" s="5">
        <v>2.5774917043801747E-3</v>
      </c>
      <c r="AR37" s="5">
        <v>1.6878827667309783E-2</v>
      </c>
      <c r="AS37" s="5"/>
      <c r="AT37" s="5"/>
      <c r="AU37" s="5"/>
      <c r="AV37" s="5"/>
      <c r="AW37" s="5"/>
      <c r="AX37" s="5"/>
      <c r="AY37" s="5"/>
      <c r="AZ37" s="5"/>
      <c r="BA37" s="5"/>
      <c r="BB37" s="5"/>
    </row>
    <row r="38" spans="1:54" x14ac:dyDescent="0.3">
      <c r="A38" s="5">
        <v>16670</v>
      </c>
      <c r="B38" s="5"/>
      <c r="C38" s="5">
        <v>-0.12312469208999192</v>
      </c>
      <c r="D38" s="5">
        <v>-8.6743139954703521E-2</v>
      </c>
      <c r="E38" s="5">
        <v>-1.8563668606245663E-2</v>
      </c>
      <c r="F38" s="5">
        <v>-8.8956615086909691E-2</v>
      </c>
      <c r="G38" s="5">
        <v>-4.2969930693009086E-3</v>
      </c>
      <c r="H38" s="5">
        <v>-3.9826409452897893E-2</v>
      </c>
      <c r="I38" s="5">
        <v>-1.8527868630111161E-2</v>
      </c>
      <c r="J38" s="5">
        <v>-4.6909463055313579E-2</v>
      </c>
      <c r="K38" s="5">
        <v>-1.3249537400728336E-2</v>
      </c>
      <c r="L38" s="5">
        <v>-1.7062496011808717E-2</v>
      </c>
      <c r="M38" s="5">
        <v>-5.8559870828746039E-3</v>
      </c>
      <c r="N38" s="5">
        <v>-4.406486603343561E-2</v>
      </c>
      <c r="O38" s="5">
        <v>-4.2868939205045736E-3</v>
      </c>
      <c r="P38" s="5">
        <v>-8.0503033416122236E-2</v>
      </c>
      <c r="Q38" s="5">
        <v>-7.537860872048688E-3</v>
      </c>
      <c r="R38" s="5">
        <v>-6.8025542617546522E-2</v>
      </c>
      <c r="S38" s="5">
        <v>-7.3543034244084649E-2</v>
      </c>
      <c r="T38" s="5">
        <v>1.8431350734609115E-3</v>
      </c>
      <c r="U38" s="5">
        <v>2.1761835233213542E-2</v>
      </c>
      <c r="V38" s="5">
        <v>5.05988968835769E-3</v>
      </c>
      <c r="W38" s="5">
        <v>-1.2614861999788946E-2</v>
      </c>
      <c r="X38" s="5">
        <v>-3.0730029743841959E-2</v>
      </c>
      <c r="Y38" s="5">
        <v>3.1667826622055237E-2</v>
      </c>
      <c r="Z38" s="5">
        <v>5.1127648590216922E-2</v>
      </c>
      <c r="AA38" s="5">
        <v>8.5362115901184393E-2</v>
      </c>
      <c r="AB38" s="5">
        <v>2.7427449137767144E-2</v>
      </c>
      <c r="AC38" s="5">
        <v>2.7095872225162582E-4</v>
      </c>
      <c r="AD38" s="5">
        <v>6.6494343407255921E-2</v>
      </c>
      <c r="AE38" s="5">
        <v>1.3611330005936765E-2</v>
      </c>
      <c r="AF38" s="5">
        <v>-5.3006779927889595E-4</v>
      </c>
      <c r="AG38" s="5">
        <v>3.1588769433811997E-3</v>
      </c>
      <c r="AH38" s="5">
        <v>3.1680576805980319E-2</v>
      </c>
      <c r="AI38" s="5">
        <v>6.3061215174646428E-3</v>
      </c>
      <c r="AJ38" s="5">
        <v>2.0447380920043102E-2</v>
      </c>
      <c r="AK38" s="5">
        <v>9.575385258918436E-4</v>
      </c>
      <c r="AL38" s="5">
        <v>1.1640885424399275E-2</v>
      </c>
      <c r="AM38" s="5">
        <v>2.7126131396211705E-3</v>
      </c>
      <c r="AN38" s="5">
        <v>7.6950510907356591E-3</v>
      </c>
      <c r="AO38" s="5">
        <v>4.420215100395199E-3</v>
      </c>
      <c r="AP38" s="5">
        <v>2.1100988631063528E-3</v>
      </c>
      <c r="AQ38" s="5">
        <v>2.6248656668827089E-3</v>
      </c>
      <c r="AR38" s="5">
        <v>1.7198228437960778E-2</v>
      </c>
      <c r="AS38" s="5"/>
      <c r="AT38" s="5"/>
      <c r="AU38" s="5"/>
      <c r="AV38" s="5"/>
      <c r="AW38" s="5"/>
      <c r="AX38" s="5"/>
      <c r="AY38" s="5"/>
      <c r="AZ38" s="5"/>
      <c r="BA38" s="5"/>
      <c r="BB38" s="5"/>
    </row>
    <row r="39" spans="1:54" x14ac:dyDescent="0.3">
      <c r="A39" s="5">
        <v>16660</v>
      </c>
      <c r="B39" s="5"/>
      <c r="C39" s="5">
        <v>-0.12162496405806228</v>
      </c>
      <c r="D39" s="5">
        <v>-8.6620877208586661E-2</v>
      </c>
      <c r="E39" s="5">
        <v>-1.8546261899748583E-2</v>
      </c>
      <c r="F39" s="5">
        <v>-8.891531662313365E-2</v>
      </c>
      <c r="G39" s="5">
        <v>-4.2970394599945692E-3</v>
      </c>
      <c r="H39" s="5">
        <v>-3.9845824217558681E-2</v>
      </c>
      <c r="I39" s="5">
        <v>-1.8545763260025883E-2</v>
      </c>
      <c r="J39" s="5">
        <v>-4.6977285684827924E-2</v>
      </c>
      <c r="K39" s="5">
        <v>-1.3275075720818139E-2</v>
      </c>
      <c r="L39" s="5">
        <v>-1.7103630907162028E-2</v>
      </c>
      <c r="M39" s="5">
        <v>-5.8729453097664946E-3</v>
      </c>
      <c r="N39" s="5">
        <v>-4.4213920879455512E-2</v>
      </c>
      <c r="O39" s="5">
        <v>-4.303488841950723E-3</v>
      </c>
      <c r="P39" s="5">
        <v>-8.0854128727414959E-2</v>
      </c>
      <c r="Q39" s="5">
        <v>-7.5744435473297901E-3</v>
      </c>
      <c r="R39" s="5">
        <v>-6.8389265788667636E-2</v>
      </c>
      <c r="S39" s="5">
        <v>-7.3972694214567716E-2</v>
      </c>
      <c r="T39" s="5">
        <v>1.854819622245105E-3</v>
      </c>
      <c r="U39" s="5">
        <v>2.1910653197913223E-2</v>
      </c>
      <c r="V39" s="5">
        <v>5.0970255714325044E-3</v>
      </c>
      <c r="W39" s="5">
        <v>-1.2713785961674795E-2</v>
      </c>
      <c r="X39" s="5">
        <v>-3.0986510857167211E-2</v>
      </c>
      <c r="Y39" s="5">
        <v>3.1948166474661401E-2</v>
      </c>
      <c r="Z39" s="5">
        <v>5.1606234138322479E-2</v>
      </c>
      <c r="AA39" s="5">
        <v>8.6204686708557993E-2</v>
      </c>
      <c r="AB39" s="5">
        <v>2.7712210876194431E-2</v>
      </c>
      <c r="AC39" s="5">
        <v>2.7391110526208621E-4</v>
      </c>
      <c r="AD39" s="5">
        <v>6.7253154007858446E-2</v>
      </c>
      <c r="AE39" s="5">
        <v>1.3773701736745539E-2</v>
      </c>
      <c r="AF39" s="5">
        <v>-5.3666639347664893E-4</v>
      </c>
      <c r="AG39" s="5">
        <v>3.1998474072016244E-3</v>
      </c>
      <c r="AH39" s="5">
        <v>3.2108050935550893E-2</v>
      </c>
      <c r="AI39" s="5">
        <v>6.3945240593042615E-3</v>
      </c>
      <c r="AJ39" s="5">
        <v>2.0744803954706376E-2</v>
      </c>
      <c r="AK39" s="5">
        <v>9.7197343369643131E-4</v>
      </c>
      <c r="AL39" s="5">
        <v>1.1822556084566926E-2</v>
      </c>
      <c r="AM39" s="5">
        <v>2.7563934108296509E-3</v>
      </c>
      <c r="AN39" s="5">
        <v>7.8233646261827491E-3</v>
      </c>
      <c r="AO39" s="5">
        <v>4.4962965212254503E-3</v>
      </c>
      <c r="AP39" s="5">
        <v>2.1475564014128844E-3</v>
      </c>
      <c r="AQ39" s="5">
        <v>2.6728824268762294E-3</v>
      </c>
      <c r="AR39" s="5">
        <v>1.7522184686456509E-2</v>
      </c>
      <c r="AS39" s="5"/>
      <c r="AT39" s="5"/>
      <c r="AU39" s="5"/>
      <c r="AV39" s="5"/>
      <c r="AW39" s="5"/>
      <c r="AX39" s="5"/>
      <c r="AY39" s="5"/>
      <c r="AZ39" s="5"/>
      <c r="BA39" s="5"/>
      <c r="BB39" s="5"/>
    </row>
    <row r="40" spans="1:54" x14ac:dyDescent="0.3">
      <c r="A40" s="5">
        <v>16650</v>
      </c>
      <c r="B40" s="5"/>
      <c r="C40" s="5">
        <v>-0.1200894046362678</v>
      </c>
      <c r="D40" s="5">
        <v>-8.6490382752820033E-2</v>
      </c>
      <c r="E40" s="5">
        <v>-1.8527076544223912E-2</v>
      </c>
      <c r="F40" s="5">
        <v>-8.8865453002874406E-2</v>
      </c>
      <c r="G40" s="5">
        <v>-4.296672022150577E-3</v>
      </c>
      <c r="H40" s="5">
        <v>-3.9861420646735715E-2</v>
      </c>
      <c r="I40" s="5">
        <v>-1.8561898044589634E-2</v>
      </c>
      <c r="J40" s="5">
        <v>-4.7040716206497662E-2</v>
      </c>
      <c r="K40" s="5">
        <v>-1.3299397641343632E-2</v>
      </c>
      <c r="L40" s="5">
        <v>-1.7143238517153984E-2</v>
      </c>
      <c r="M40" s="5">
        <v>-5.8893956033896511E-3</v>
      </c>
      <c r="N40" s="5">
        <v>-4.4359297169560954E-2</v>
      </c>
      <c r="O40" s="5">
        <v>-4.3197419465629532E-3</v>
      </c>
      <c r="P40" s="5">
        <v>-8.1199146315870746E-2</v>
      </c>
      <c r="Q40" s="5">
        <v>-7.6104928451642632E-3</v>
      </c>
      <c r="R40" s="5">
        <v>-6.8748531996337972E-2</v>
      </c>
      <c r="S40" s="5">
        <v>-7.4397958588944477E-2</v>
      </c>
      <c r="T40" s="5">
        <v>1.8664055548393934E-3</v>
      </c>
      <c r="U40" s="5">
        <v>2.2058454445626409E-2</v>
      </c>
      <c r="V40" s="5">
        <v>5.133962042786995E-3</v>
      </c>
      <c r="W40" s="5">
        <v>-1.2812311681074717E-2</v>
      </c>
      <c r="X40" s="5">
        <v>-3.1242279292551293E-2</v>
      </c>
      <c r="Y40" s="5">
        <v>3.2228054384172353E-2</v>
      </c>
      <c r="Z40" s="5">
        <v>5.2084574127753892E-2</v>
      </c>
      <c r="AA40" s="5">
        <v>8.70477030917369E-2</v>
      </c>
      <c r="AB40" s="5">
        <v>2.7997406040973609E-2</v>
      </c>
      <c r="AC40" s="5">
        <v>2.7687079105226462E-4</v>
      </c>
      <c r="AD40" s="5">
        <v>6.8014536136774398E-2</v>
      </c>
      <c r="AE40" s="5">
        <v>1.3936767272508713E-2</v>
      </c>
      <c r="AF40" s="5">
        <v>-5.4329883624023201E-4</v>
      </c>
      <c r="AG40" s="5">
        <v>3.2410621550880057E-3</v>
      </c>
      <c r="AH40" s="5">
        <v>3.2538420846898189E-2</v>
      </c>
      <c r="AI40" s="5">
        <v>6.483595571061207E-3</v>
      </c>
      <c r="AJ40" s="5">
        <v>2.104470869350001E-2</v>
      </c>
      <c r="AK40" s="5">
        <v>9.865397878003493E-4</v>
      </c>
      <c r="AL40" s="5">
        <v>1.2006017161868613E-2</v>
      </c>
      <c r="AM40" s="5">
        <v>2.8006374415625182E-3</v>
      </c>
      <c r="AN40" s="5">
        <v>7.9531306941272289E-3</v>
      </c>
      <c r="AO40" s="5">
        <v>4.5732938309134014E-3</v>
      </c>
      <c r="AP40" s="5">
        <v>2.1854914536375276E-3</v>
      </c>
      <c r="AQ40" s="5">
        <v>2.7215450437068542E-3</v>
      </c>
      <c r="AR40" s="5">
        <v>1.7850723813162279E-2</v>
      </c>
      <c r="AS40" s="5"/>
      <c r="AT40" s="5"/>
      <c r="AU40" s="5"/>
      <c r="AV40" s="5"/>
      <c r="AW40" s="5"/>
      <c r="AX40" s="5"/>
      <c r="AY40" s="5"/>
      <c r="AZ40" s="5"/>
      <c r="BA40" s="5"/>
      <c r="BB40" s="5"/>
    </row>
    <row r="41" spans="1:54" x14ac:dyDescent="0.3">
      <c r="A41" s="5">
        <v>16640</v>
      </c>
      <c r="B41" s="5"/>
      <c r="C41" s="5">
        <v>-0.11851806315142374</v>
      </c>
      <c r="D41" s="5">
        <v>-8.6351679247006527E-2</v>
      </c>
      <c r="E41" s="5">
        <v>-1.8506114869427596E-2</v>
      </c>
      <c r="F41" s="5">
        <v>-8.8807023211743219E-2</v>
      </c>
      <c r="G41" s="5">
        <v>-4.2958901161423025E-3</v>
      </c>
      <c r="H41" s="5">
        <v>-3.9873187341764045E-2</v>
      </c>
      <c r="I41" s="5">
        <v>-1.8576265150068962E-2</v>
      </c>
      <c r="J41" s="5">
        <v>-4.7099728445719538E-2</v>
      </c>
      <c r="K41" s="5">
        <v>-1.3322494006307218E-2</v>
      </c>
      <c r="L41" s="5">
        <v>-1.7181304828475706E-2</v>
      </c>
      <c r="M41" s="5">
        <v>-5.9053324121642941E-3</v>
      </c>
      <c r="N41" s="5">
        <v>-4.4500947732837845E-2</v>
      </c>
      <c r="O41" s="5">
        <v>-4.3356481416830257E-3</v>
      </c>
      <c r="P41" s="5">
        <v>-8.1537981553798627E-2</v>
      </c>
      <c r="Q41" s="5">
        <v>-7.6459981759518514E-3</v>
      </c>
      <c r="R41" s="5">
        <v>-6.9103239017784049E-2</v>
      </c>
      <c r="S41" s="5">
        <v>-7.4818710254578064E-2</v>
      </c>
      <c r="T41" s="5">
        <v>1.8778897872983465E-3</v>
      </c>
      <c r="U41" s="5">
        <v>2.2205201019810446E-2</v>
      </c>
      <c r="V41" s="5">
        <v>5.1706899718645767E-3</v>
      </c>
      <c r="W41" s="5">
        <v>-1.2910415779066969E-2</v>
      </c>
      <c r="X41" s="5">
        <v>-3.1497276981122375E-2</v>
      </c>
      <c r="Y41" s="5">
        <v>3.250742978047836E-2</v>
      </c>
      <c r="Z41" s="5">
        <v>5.2562570320506263E-2</v>
      </c>
      <c r="AA41" s="5">
        <v>8.7891001585377729E-2</v>
      </c>
      <c r="AB41" s="5">
        <v>2.828298273079663E-2</v>
      </c>
      <c r="AC41" s="5">
        <v>2.7983727767551996E-4</v>
      </c>
      <c r="AD41" s="5">
        <v>6.8778370472080241E-2</v>
      </c>
      <c r="AE41" s="5">
        <v>1.4100503239406878E-2</v>
      </c>
      <c r="AF41" s="5">
        <v>-5.4996426900396614E-4</v>
      </c>
      <c r="AG41" s="5">
        <v>3.2825164459434598E-3</v>
      </c>
      <c r="AH41" s="5">
        <v>3.2971643467271196E-2</v>
      </c>
      <c r="AI41" s="5">
        <v>6.5733285184738366E-3</v>
      </c>
      <c r="AJ41" s="5">
        <v>2.1347074582383836E-2</v>
      </c>
      <c r="AK41" s="5">
        <v>1.0012368319213638E-3</v>
      </c>
      <c r="AL41" s="5">
        <v>1.2191262284380222E-2</v>
      </c>
      <c r="AM41" s="5">
        <v>2.8453444813193529E-3</v>
      </c>
      <c r="AN41" s="5">
        <v>8.0843494756279478E-3</v>
      </c>
      <c r="AO41" s="5">
        <v>4.6512085963685956E-3</v>
      </c>
      <c r="AP41" s="5">
        <v>2.2239055337570654E-3</v>
      </c>
      <c r="AQ41" s="5">
        <v>2.7708564410937474E-3</v>
      </c>
      <c r="AR41" s="5">
        <v>1.8183872387962971E-2</v>
      </c>
      <c r="AS41" s="5"/>
      <c r="AT41" s="5"/>
      <c r="AU41" s="5"/>
      <c r="AV41" s="5"/>
      <c r="AW41" s="5"/>
      <c r="AX41" s="5"/>
      <c r="AY41" s="5"/>
      <c r="AZ41" s="5"/>
      <c r="BA41" s="5"/>
      <c r="BB41" s="5"/>
    </row>
    <row r="42" spans="1:54" x14ac:dyDescent="0.3">
      <c r="A42" s="5">
        <v>16630</v>
      </c>
      <c r="B42" s="5"/>
      <c r="C42" s="5">
        <v>-0.11691100137120983</v>
      </c>
      <c r="D42" s="5">
        <v>-8.6204791747952939E-2</v>
      </c>
      <c r="E42" s="5">
        <v>-1.848337972286887E-2</v>
      </c>
      <c r="F42" s="5">
        <v>-8.8740028716107824E-2</v>
      </c>
      <c r="G42" s="5">
        <v>-4.2946932210368733E-3</v>
      </c>
      <c r="H42" s="5">
        <v>-3.988111398306448E-2</v>
      </c>
      <c r="I42" s="5">
        <v>-1.8588857230077031E-2</v>
      </c>
      <c r="J42" s="5">
        <v>-4.7154297412328398E-2</v>
      </c>
      <c r="K42" s="5">
        <v>-1.3344355976837721E-2</v>
      </c>
      <c r="L42" s="5">
        <v>-1.7217816209392341E-2</v>
      </c>
      <c r="M42" s="5">
        <v>-5.9207503047903742E-3</v>
      </c>
      <c r="N42" s="5">
        <v>-4.4638826212258717E-2</v>
      </c>
      <c r="O42" s="5">
        <v>-4.3512024039416165E-3</v>
      </c>
      <c r="P42" s="5">
        <v>-8.1870530910555919E-2</v>
      </c>
      <c r="Q42" s="5">
        <v>-7.6809490320638805E-3</v>
      </c>
      <c r="R42" s="5">
        <v>-6.9453285168820392E-2</v>
      </c>
      <c r="S42" s="5">
        <v>-7.5234832449653913E-2</v>
      </c>
      <c r="T42" s="5">
        <v>1.8892692383482624E-3</v>
      </c>
      <c r="U42" s="5">
        <v>2.2350854919818659E-2</v>
      </c>
      <c r="V42" s="5">
        <v>5.2072001995794783E-3</v>
      </c>
      <c r="W42" s="5">
        <v>-1.3008074758612796E-2</v>
      </c>
      <c r="X42" s="5">
        <v>-3.1751445449059612E-2</v>
      </c>
      <c r="Y42" s="5">
        <v>3.2786231553372097E-2</v>
      </c>
      <c r="Z42" s="5">
        <v>5.304012340656402E-2</v>
      </c>
      <c r="AA42" s="5">
        <v>8.8734416600007388E-2</v>
      </c>
      <c r="AB42" s="5">
        <v>2.8568888255226681E-2</v>
      </c>
      <c r="AC42" s="5">
        <v>2.8281005435324709E-4</v>
      </c>
      <c r="AD42" s="5">
        <v>6.9544535276961E-2</v>
      </c>
      <c r="AE42" s="5">
        <v>1.4264885720567121E-2</v>
      </c>
      <c r="AF42" s="5">
        <v>-5.5666181025439512E-4</v>
      </c>
      <c r="AG42" s="5">
        <v>3.324205391920629E-3</v>
      </c>
      <c r="AH42" s="5">
        <v>3.3407674160739656E-2</v>
      </c>
      <c r="AI42" s="5">
        <v>6.6637150400124618E-3</v>
      </c>
      <c r="AJ42" s="5">
        <v>2.165187996178258E-2</v>
      </c>
      <c r="AK42" s="5">
        <v>1.0160637563506728E-3</v>
      </c>
      <c r="AL42" s="5">
        <v>1.2378284416394401E-2</v>
      </c>
      <c r="AM42" s="5">
        <v>2.8905136231323373E-3</v>
      </c>
      <c r="AN42" s="5">
        <v>8.2170207076791898E-3</v>
      </c>
      <c r="AO42" s="5">
        <v>4.7300421324147409E-3</v>
      </c>
      <c r="AP42" s="5">
        <v>2.2628000384807062E-3</v>
      </c>
      <c r="AQ42" s="5">
        <v>2.8208194029487048E-3</v>
      </c>
      <c r="AR42" s="5">
        <v>1.8521656120604253E-2</v>
      </c>
      <c r="AS42" s="5"/>
      <c r="AT42" s="5"/>
      <c r="AU42" s="5"/>
      <c r="AV42" s="5"/>
      <c r="AW42" s="5"/>
      <c r="AX42" s="5"/>
      <c r="AY42" s="5"/>
      <c r="AZ42" s="5"/>
      <c r="BA42" s="5"/>
      <c r="BB42" s="5"/>
    </row>
    <row r="43" spans="1:54" x14ac:dyDescent="0.3">
      <c r="A43" s="5">
        <v>16620</v>
      </c>
      <c r="B43" s="5"/>
      <c r="C43" s="5">
        <v>-0.11526829360902351</v>
      </c>
      <c r="D43" s="5">
        <v>-8.6049747704791152E-2</v>
      </c>
      <c r="E43" s="5">
        <v>-1.8458874469990359E-2</v>
      </c>
      <c r="F43" s="5">
        <v>-8.8664473469845129E-2</v>
      </c>
      <c r="G43" s="5">
        <v>-4.2930809352043093E-3</v>
      </c>
      <c r="H43" s="5">
        <v>-3.9885191338372553E-2</v>
      </c>
      <c r="I43" s="5">
        <v>-1.859966743057347E-2</v>
      </c>
      <c r="J43" s="5">
        <v>-4.7204399316116072E-2</v>
      </c>
      <c r="K43" s="5">
        <v>-1.3364975036342982E-2</v>
      </c>
      <c r="L43" s="5">
        <v>-1.7252759417308475E-2</v>
      </c>
      <c r="M43" s="5">
        <v>-5.9356439731387215E-3</v>
      </c>
      <c r="N43" s="5">
        <v>-4.4772887088442737E-2</v>
      </c>
      <c r="O43" s="5">
        <v>-4.3663997817415838E-3</v>
      </c>
      <c r="P43" s="5">
        <v>-8.2196692001920063E-2</v>
      </c>
      <c r="Q43" s="5">
        <v>-7.7153349926727998E-3</v>
      </c>
      <c r="R43" s="5">
        <v>-6.9798569348811068E-2</v>
      </c>
      <c r="S43" s="5">
        <v>-7.5646208812711474E-2</v>
      </c>
      <c r="T43" s="5">
        <v>1.9005408306365414E-3</v>
      </c>
      <c r="U43" s="5">
        <v>2.2495378115558743E-2</v>
      </c>
      <c r="V43" s="5">
        <v>5.2434835416576182E-3</v>
      </c>
      <c r="W43" s="5">
        <v>-1.3105265012599083E-2</v>
      </c>
      <c r="X43" s="5">
        <v>-3.2004725836188866E-2</v>
      </c>
      <c r="Y43" s="5">
        <v>3.3064398070371495E-2</v>
      </c>
      <c r="Z43" s="5">
        <v>5.3517133029995778E-2</v>
      </c>
      <c r="AA43" s="5">
        <v>8.9577780460240258E-2</v>
      </c>
      <c r="AB43" s="5">
        <v>2.8855069144980389E-2</v>
      </c>
      <c r="AC43" s="5">
        <v>2.8578860155397366E-4</v>
      </c>
      <c r="AD43" s="5">
        <v>7.0312906412945894E-2</v>
      </c>
      <c r="AE43" s="5">
        <v>1.44298902573757E-2</v>
      </c>
      <c r="AF43" s="5">
        <v>-5.633905555221311E-4</v>
      </c>
      <c r="AG43" s="5">
        <v>3.3661239579922146E-3</v>
      </c>
      <c r="AH43" s="5">
        <v>3.3846466719810765E-2</v>
      </c>
      <c r="AI43" s="5">
        <v>6.7547469443528848E-3</v>
      </c>
      <c r="AJ43" s="5">
        <v>2.1959102055485073E-2</v>
      </c>
      <c r="AK43" s="5">
        <v>1.0310196972917085E-3</v>
      </c>
      <c r="AL43" s="5">
        <v>1.2567075848618062E-2</v>
      </c>
      <c r="AM43" s="5">
        <v>2.9361438008639927E-3</v>
      </c>
      <c r="AN43" s="5">
        <v>8.3511436743530839E-3</v>
      </c>
      <c r="AO43" s="5">
        <v>4.8097954960213407E-3</v>
      </c>
      <c r="AP43" s="5">
        <v>2.302176244178084E-3</v>
      </c>
      <c r="AQ43" s="5">
        <v>2.8714365691729646E-3</v>
      </c>
      <c r="AR43" s="5">
        <v>1.8864099830789398E-2</v>
      </c>
      <c r="AS43" s="5"/>
      <c r="AT43" s="5"/>
      <c r="AU43" s="5"/>
      <c r="AV43" s="5"/>
      <c r="AW43" s="5"/>
      <c r="AX43" s="5"/>
      <c r="AY43" s="5"/>
      <c r="AZ43" s="5"/>
      <c r="BA43" s="5"/>
      <c r="BB43" s="5"/>
    </row>
    <row r="44" spans="1:54" x14ac:dyDescent="0.3">
      <c r="A44" s="5">
        <v>16610</v>
      </c>
      <c r="B44" s="5"/>
      <c r="C44" s="5">
        <v>-0.11359002682374555</v>
      </c>
      <c r="D44" s="5">
        <v>-8.5886576952928145E-2</v>
      </c>
      <c r="E44" s="5">
        <v>-1.8432602994097783E-2</v>
      </c>
      <c r="F44" s="5">
        <v>-8.8580363919911823E-2</v>
      </c>
      <c r="G44" s="5">
        <v>-4.2910529768712498E-3</v>
      </c>
      <c r="H44" s="5">
        <v>-3.9885411270476977E-2</v>
      </c>
      <c r="I44" s="5">
        <v>-1.8608689394650282E-2</v>
      </c>
      <c r="J44" s="5">
        <v>-4.7250011581852873E-2</v>
      </c>
      <c r="K44" s="5">
        <v>-1.3384342995536692E-2</v>
      </c>
      <c r="L44" s="5">
        <v>-1.7286121606193468E-2</v>
      </c>
      <c r="M44" s="5">
        <v>-5.9500082351025222E-3</v>
      </c>
      <c r="N44" s="5">
        <v>-4.4903085703186595E-2</v>
      </c>
      <c r="O44" s="5">
        <v>-4.381235397726186E-3</v>
      </c>
      <c r="P44" s="5">
        <v>-8.2516363639324061E-2</v>
      </c>
      <c r="Q44" s="5">
        <v>-7.7491457285831424E-3</v>
      </c>
      <c r="R44" s="5">
        <v>-7.0138991085777064E-2</v>
      </c>
      <c r="S44" s="5">
        <v>-7.6052723432480582E-2</v>
      </c>
      <c r="T44" s="5">
        <v>1.9117014919924646E-3</v>
      </c>
      <c r="U44" s="5">
        <v>2.2638732562329653E-2</v>
      </c>
      <c r="V44" s="5">
        <v>5.2795307920290371E-3</v>
      </c>
      <c r="W44" s="5">
        <v>-1.3201962832034239E-2</v>
      </c>
      <c r="X44" s="5">
        <v>-3.2257058915009094E-2</v>
      </c>
      <c r="Y44" s="5">
        <v>3.3341867195039947E-2</v>
      </c>
      <c r="Z44" s="5">
        <v>5.3993497815930366E-2</v>
      </c>
      <c r="AA44" s="5">
        <v>9.0420923444592349E-2</v>
      </c>
      <c r="AB44" s="5">
        <v>2.9141471162754663E-2</v>
      </c>
      <c r="AC44" s="5">
        <v>2.8877239107809896E-4</v>
      </c>
      <c r="AD44" s="5">
        <v>7.1083357354565183E-2</v>
      </c>
      <c r="AE44" s="5">
        <v>1.4595491851086984E-2</v>
      </c>
      <c r="AF44" s="5">
        <v>-5.7014957738523472E-4</v>
      </c>
      <c r="AG44" s="5">
        <v>3.4082669615889682E-3</v>
      </c>
      <c r="AH44" s="5">
        <v>3.4287973357696885E-2</v>
      </c>
      <c r="AI44" s="5">
        <v>6.8464157079725181E-3</v>
      </c>
      <c r="AJ44" s="5">
        <v>2.2268716959904129E-2</v>
      </c>
      <c r="AK44" s="5">
        <v>1.0461037362138198E-3</v>
      </c>
      <c r="AL44" s="5">
        <v>1.2757628188520134E-2</v>
      </c>
      <c r="AM44" s="5">
        <v>2.982233786531536E-3</v>
      </c>
      <c r="AN44" s="5">
        <v>8.4867171979888367E-3</v>
      </c>
      <c r="AO44" s="5">
        <v>4.8904694805439481E-3</v>
      </c>
      <c r="AP44" s="5">
        <v>2.342035303801498E-3</v>
      </c>
      <c r="AQ44" s="5">
        <v>2.9227104314333112E-3</v>
      </c>
      <c r="AR44" s="5">
        <v>1.9211227418042518E-2</v>
      </c>
      <c r="AS44" s="5"/>
      <c r="AT44" s="5"/>
      <c r="AU44" s="5"/>
      <c r="AV44" s="5"/>
      <c r="AW44" s="5"/>
      <c r="AX44" s="5"/>
      <c r="AY44" s="5"/>
      <c r="AZ44" s="5"/>
      <c r="BA44" s="5"/>
      <c r="BB44" s="5"/>
    </row>
    <row r="45" spans="1:54" x14ac:dyDescent="0.3">
      <c r="A45" s="5">
        <v>16600</v>
      </c>
      <c r="B45" s="5"/>
      <c r="C45" s="5">
        <v>-0.11187630071428949</v>
      </c>
      <c r="D45" s="5">
        <v>-8.5715311706823422E-2</v>
      </c>
      <c r="E45" s="5">
        <v>-1.8404569696038264E-2</v>
      </c>
      <c r="F45" s="5">
        <v>-8.848770901072478E-2</v>
      </c>
      <c r="G45" s="5">
        <v>-4.2886091846186785E-3</v>
      </c>
      <c r="H45" s="5">
        <v>-3.9881766744460576E-2</v>
      </c>
      <c r="I45" s="5">
        <v>-1.8615917267099637E-2</v>
      </c>
      <c r="J45" s="5">
        <v>-4.7291112863799299E-2</v>
      </c>
      <c r="K45" s="5">
        <v>-1.3402451997335627E-2</v>
      </c>
      <c r="L45" s="5">
        <v>-1.7317890333861222E-2</v>
      </c>
      <c r="M45" s="5">
        <v>-5.9638380374070592E-3</v>
      </c>
      <c r="N45" s="5">
        <v>-4.5029378282749249E-2</v>
      </c>
      <c r="O45" s="5">
        <v>-4.3957044512306052E-3</v>
      </c>
      <c r="P45" s="5">
        <v>-8.2829445878921201E-2</v>
      </c>
      <c r="Q45" s="5">
        <v>-7.7823710070608803E-3</v>
      </c>
      <c r="R45" s="5">
        <v>-7.0474450581622508E-2</v>
      </c>
      <c r="S45" s="5">
        <v>-7.6454260897994605E-2</v>
      </c>
      <c r="T45" s="5">
        <v>1.9227481566987028E-3</v>
      </c>
      <c r="U45" s="5">
        <v>2.2780880215830104E-2</v>
      </c>
      <c r="V45" s="5">
        <v>5.3153327262706277E-3</v>
      </c>
      <c r="W45" s="5">
        <v>-1.3298144414393861E-2</v>
      </c>
      <c r="X45" s="5">
        <v>-3.2508385110141223E-2</v>
      </c>
      <c r="Y45" s="5">
        <v>3.3618576305799661E-2</v>
      </c>
      <c r="Z45" s="5">
        <v>5.4469115398415403E-2</v>
      </c>
      <c r="AA45" s="5">
        <v>9.1263673826888395E-2</v>
      </c>
      <c r="AB45" s="5">
        <v>2.9428039314599815E-2</v>
      </c>
      <c r="AC45" s="5">
        <v>2.9176088614828812E-4</v>
      </c>
      <c r="AD45" s="5">
        <v>7.1855759205450856E-2</v>
      </c>
      <c r="AE45" s="5">
        <v>1.4761664964733284E-2</v>
      </c>
      <c r="AF45" s="5">
        <v>-5.7693792548432928E-4</v>
      </c>
      <c r="AG45" s="5">
        <v>3.4506290723067649E-3</v>
      </c>
      <c r="AH45" s="5">
        <v>3.473214470125334E-2</v>
      </c>
      <c r="AI45" s="5">
        <v>6.93871247287194E-3</v>
      </c>
      <c r="AJ45" s="5">
        <v>2.2580699633711905E-2</v>
      </c>
      <c r="AK45" s="5">
        <v>1.0613148992215653E-3</v>
      </c>
      <c r="AL45" s="5">
        <v>1.2949932350838633E-2</v>
      </c>
      <c r="AM45" s="5">
        <v>3.0287821876599629E-3</v>
      </c>
      <c r="AN45" s="5">
        <v>8.6237396304359067E-3</v>
      </c>
      <c r="AO45" s="5">
        <v>4.9720646099765727E-3</v>
      </c>
      <c r="AP45" s="5">
        <v>2.382378243804256E-3</v>
      </c>
      <c r="AQ45" s="5">
        <v>2.9746433289196406E-3</v>
      </c>
      <c r="AR45" s="5">
        <v>1.9563061831352462E-2</v>
      </c>
      <c r="AS45" s="5"/>
      <c r="AT45" s="5"/>
      <c r="AU45" s="5"/>
      <c r="AV45" s="5"/>
      <c r="AW45" s="5"/>
      <c r="AX45" s="5"/>
      <c r="AY45" s="5"/>
      <c r="AZ45" s="5"/>
      <c r="BA45" s="5"/>
      <c r="BB45" s="5"/>
    </row>
    <row r="46" spans="1:54" x14ac:dyDescent="0.3">
      <c r="A46" s="5">
        <v>16590</v>
      </c>
      <c r="B46" s="5"/>
      <c r="C46" s="5">
        <v>-0.11012722780882893</v>
      </c>
      <c r="D46" s="5">
        <v>-8.5535986551595014E-2</v>
      </c>
      <c r="E46" s="5">
        <v>-1.8374779493626401E-2</v>
      </c>
      <c r="F46" s="5">
        <v>-8.8386520187342665E-2</v>
      </c>
      <c r="G46" s="5">
        <v>-4.2857495178230589E-3</v>
      </c>
      <c r="H46" s="5">
        <v>-3.9874251834436339E-2</v>
      </c>
      <c r="I46" s="5">
        <v>-1.8621345698759527E-2</v>
      </c>
      <c r="J46" s="5">
        <v>-4.7327683059696327E-2</v>
      </c>
      <c r="K46" s="5">
        <v>-1.341929452162347E-2</v>
      </c>
      <c r="L46" s="5">
        <v>-1.7348053569098847E-2</v>
      </c>
      <c r="M46" s="5">
        <v>-5.9771284583757227E-3</v>
      </c>
      <c r="N46" s="5">
        <v>-4.51517219608756E-2</v>
      </c>
      <c r="O46" s="5">
        <v>-4.4098022207151666E-3</v>
      </c>
      <c r="P46" s="5">
        <v>-8.3135840070451869E-2</v>
      </c>
      <c r="Q46" s="5">
        <v>-7.8150006966583689E-3</v>
      </c>
      <c r="R46" s="5">
        <v>-7.0804848757456323E-2</v>
      </c>
      <c r="S46" s="5">
        <v>-7.6850706348956146E-2</v>
      </c>
      <c r="T46" s="5">
        <v>1.9336777667729465E-3</v>
      </c>
      <c r="U46" s="5">
        <v>2.2921783047331688E-2</v>
      </c>
      <c r="V46" s="5">
        <v>5.3508801050973975E-3</v>
      </c>
      <c r="W46" s="5">
        <v>-1.3393785872113326E-2</v>
      </c>
      <c r="X46" s="5">
        <v>-3.2758644518196003E-2</v>
      </c>
      <c r="Y46" s="5">
        <v>3.3894462315233888E-2</v>
      </c>
      <c r="Z46" s="5">
        <v>5.4943882449149328E-2</v>
      </c>
      <c r="AA46" s="5">
        <v>9.2105857919261569E-2</v>
      </c>
      <c r="AB46" s="5">
        <v>2.9714717861840934E-2</v>
      </c>
      <c r="AC46" s="5">
        <v>2.9475354150558893E-4</v>
      </c>
      <c r="AD46" s="5">
        <v>7.2629980715887263E-2</v>
      </c>
      <c r="AE46" s="5">
        <v>1.4928383525338443E-2</v>
      </c>
      <c r="AF46" s="5">
        <v>-5.8375462654964574E-4</v>
      </c>
      <c r="AG46" s="5">
        <v>3.4932048116839225E-3</v>
      </c>
      <c r="AH46" s="5">
        <v>3.517892978460211E-2</v>
      </c>
      <c r="AI46" s="5">
        <v>7.0316280444265465E-3</v>
      </c>
      <c r="AJ46" s="5">
        <v>2.2895023887865431E-2</v>
      </c>
      <c r="AK46" s="5">
        <v>1.0766521564402446E-3</v>
      </c>
      <c r="AL46" s="5">
        <v>1.3143978548256243E-2</v>
      </c>
      <c r="AM46" s="5">
        <v>3.0757874446659486E-3</v>
      </c>
      <c r="AN46" s="5">
        <v>8.7622088443568991E-3</v>
      </c>
      <c r="AO46" s="5">
        <v>5.0545811332205568E-3</v>
      </c>
      <c r="AP46" s="5">
        <v>2.4232059610567597E-3</v>
      </c>
      <c r="AQ46" s="5">
        <v>3.0272374440860985E-3</v>
      </c>
      <c r="AR46" s="5">
        <v>1.9919625038612058E-2</v>
      </c>
      <c r="AS46" s="5"/>
      <c r="AT46" s="5"/>
      <c r="AU46" s="5"/>
      <c r="AV46" s="5"/>
      <c r="AW46" s="5"/>
      <c r="AX46" s="5"/>
      <c r="AY46" s="5"/>
      <c r="AZ46" s="5"/>
      <c r="BA46" s="5"/>
      <c r="BB46" s="5"/>
    </row>
    <row r="47" spans="1:54" x14ac:dyDescent="0.3">
      <c r="A47" s="5">
        <v>16580</v>
      </c>
      <c r="B47" s="5"/>
      <c r="C47" s="5">
        <v>-0.10834293354857957</v>
      </c>
      <c r="D47" s="5">
        <v>-8.5348638433453555E-2</v>
      </c>
      <c r="E47" s="5">
        <v>-1.8343237820817461E-2</v>
      </c>
      <c r="F47" s="5">
        <v>-8.8276811397441896E-2</v>
      </c>
      <c r="G47" s="5">
        <v>-4.2824740570403565E-3</v>
      </c>
      <c r="H47" s="5">
        <v>-3.9862861729772242E-2</v>
      </c>
      <c r="I47" s="5">
        <v>-1.8624969850633513E-2</v>
      </c>
      <c r="J47" s="5">
        <v>-4.7359703324222485E-2</v>
      </c>
      <c r="K47" s="5">
        <v>-1.3434863389877502E-2</v>
      </c>
      <c r="L47" s="5">
        <v>-1.7376599698639195E-2</v>
      </c>
      <c r="M47" s="5">
        <v>-5.9898747106503052E-3</v>
      </c>
      <c r="N47" s="5">
        <v>-4.5270074801542395E-2</v>
      </c>
      <c r="O47" s="5">
        <v>-4.4235240661786709E-3</v>
      </c>
      <c r="P47" s="5">
        <v>-8.3435448905878423E-2</v>
      </c>
      <c r="Q47" s="5">
        <v>-7.8470247720318978E-3</v>
      </c>
      <c r="R47" s="5">
        <v>-7.1130087298980543E-2</v>
      </c>
      <c r="S47" s="5">
        <v>-7.7241945526325573E-2</v>
      </c>
      <c r="T47" s="5">
        <v>1.9444872732589647E-3</v>
      </c>
      <c r="U47" s="5">
        <v>2.3061403059009233E-2</v>
      </c>
      <c r="V47" s="5">
        <v>5.3861636779011556E-3</v>
      </c>
      <c r="W47" s="5">
        <v>-1.34888632412244E-2</v>
      </c>
      <c r="X47" s="5">
        <v>-3.3007776928052096E-2</v>
      </c>
      <c r="Y47" s="5">
        <v>3.4169461689872491E-2</v>
      </c>
      <c r="Z47" s="5">
        <v>5.5417694707087073E-2</v>
      </c>
      <c r="AA47" s="5">
        <v>9.2947300116745166E-2</v>
      </c>
      <c r="AB47" s="5">
        <v>3.0001450333548303E-2</v>
      </c>
      <c r="AC47" s="5">
        <v>2.9774980351127221E-4</v>
      </c>
      <c r="AD47" s="5">
        <v>7.3405888301832839E-2</v>
      </c>
      <c r="AE47" s="5">
        <v>1.5095620926439939E-2</v>
      </c>
      <c r="AF47" s="5">
        <v>-5.9059868444019149E-4</v>
      </c>
      <c r="AG47" s="5">
        <v>3.5359885530503966E-3</v>
      </c>
      <c r="AH47" s="5">
        <v>3.5628276043456711E-2</v>
      </c>
      <c r="AI47" s="5">
        <v>7.1251528893717369E-3</v>
      </c>
      <c r="AJ47" s="5">
        <v>2.3211662376034337E-2</v>
      </c>
      <c r="AK47" s="5">
        <v>1.092114421418479E-3</v>
      </c>
      <c r="AL47" s="5">
        <v>1.333975628225364E-2</v>
      </c>
      <c r="AM47" s="5">
        <v>3.1232478282751191E-3</v>
      </c>
      <c r="AN47" s="5">
        <v>8.9021222245975144E-3</v>
      </c>
      <c r="AO47" s="5">
        <v>5.1380190183735967E-3</v>
      </c>
      <c r="AP47" s="5">
        <v>2.4645192197624653E-3</v>
      </c>
      <c r="AQ47" s="5">
        <v>3.0804947983783262E-3</v>
      </c>
      <c r="AR47" s="5">
        <v>2.0280937995864924E-2</v>
      </c>
      <c r="AS47" s="5"/>
      <c r="AT47" s="5"/>
      <c r="AU47" s="5"/>
      <c r="AV47" s="5"/>
      <c r="AW47" s="5"/>
      <c r="AX47" s="5"/>
      <c r="AY47" s="5"/>
      <c r="AZ47" s="5"/>
      <c r="BA47" s="5"/>
      <c r="BB47" s="5"/>
    </row>
    <row r="48" spans="1:54" x14ac:dyDescent="0.3">
      <c r="A48" s="5">
        <v>16570</v>
      </c>
      <c r="B48" s="5"/>
      <c r="C48" s="5">
        <v>-0.10652355636603131</v>
      </c>
      <c r="D48" s="5">
        <v>-8.5153306648966781E-2</v>
      </c>
      <c r="E48" s="5">
        <v>-1.8309950626627099E-2</v>
      </c>
      <c r="F48" s="5">
        <v>-8.8158599092080472E-2</v>
      </c>
      <c r="G48" s="5">
        <v>-4.2787830043324237E-3</v>
      </c>
      <c r="H48" s="5">
        <v>-3.9847592740798174E-2</v>
      </c>
      <c r="I48" s="5">
        <v>-1.8626785397780697E-2</v>
      </c>
      <c r="J48" s="5">
        <v>-4.738715608190662E-2</v>
      </c>
      <c r="K48" s="5">
        <v>-1.344915176965448E-2</v>
      </c>
      <c r="L48" s="5">
        <v>-1.74035175339717E-2</v>
      </c>
      <c r="M48" s="5">
        <v>-6.0020721438636586E-3</v>
      </c>
      <c r="N48" s="5">
        <v>-4.5384395821411488E-2</v>
      </c>
      <c r="O48" s="5">
        <v>-4.4368654315502156E-3</v>
      </c>
      <c r="P48" s="5">
        <v>-8.3728176467759916E-2</v>
      </c>
      <c r="Q48" s="5">
        <v>-7.8784333187489775E-3</v>
      </c>
      <c r="R48" s="5">
        <v>-7.1450068701920819E-2</v>
      </c>
      <c r="S48" s="5">
        <v>-7.7627864823106435E-2</v>
      </c>
      <c r="T48" s="5">
        <v>1.9551736375264797E-3</v>
      </c>
      <c r="U48" s="5">
        <v>2.3199702299421733E-2</v>
      </c>
      <c r="V48" s="5">
        <v>5.4211741863346811E-3</v>
      </c>
      <c r="W48" s="5">
        <v>-1.3583352490131909E-2</v>
      </c>
      <c r="X48" s="5">
        <v>-3.3255721841539437E-2</v>
      </c>
      <c r="Y48" s="5">
        <v>3.4443510470457038E-2</v>
      </c>
      <c r="Z48" s="5">
        <v>5.5890447008908925E-2</v>
      </c>
      <c r="AA48" s="5">
        <v>9.3787822943448687E-2</v>
      </c>
      <c r="AB48" s="5">
        <v>3.0288179539558046E-2</v>
      </c>
      <c r="AC48" s="5">
        <v>3.0074911025445487E-4</v>
      </c>
      <c r="AD48" s="5">
        <v>7.4183346065417433E-2</v>
      </c>
      <c r="AE48" s="5">
        <v>1.5263350030922513E-2</v>
      </c>
      <c r="AF48" s="5">
        <v>-5.9746908019523283E-4</v>
      </c>
      <c r="AG48" s="5">
        <v>3.5789745214501465E-3</v>
      </c>
      <c r="AH48" s="5">
        <v>3.6080129310167304E-2</v>
      </c>
      <c r="AI48" s="5">
        <v>7.2192771339251293E-3</v>
      </c>
      <c r="AJ48" s="5">
        <v>2.3530586585445476E-2</v>
      </c>
      <c r="AK48" s="5">
        <v>1.1077005505484752E-3</v>
      </c>
      <c r="AL48" s="5">
        <v>1.353725433414997E-2</v>
      </c>
      <c r="AM48" s="5">
        <v>3.1711614369748864E-3</v>
      </c>
      <c r="AN48" s="5">
        <v>9.0434766596301473E-3</v>
      </c>
      <c r="AO48" s="5">
        <v>5.2223779470427622E-3</v>
      </c>
      <c r="AP48" s="5">
        <v>2.5063186483754345E-3</v>
      </c>
      <c r="AQ48" s="5">
        <v>3.1344172479488334E-3</v>
      </c>
      <c r="AR48" s="5">
        <v>2.0647020616375543E-2</v>
      </c>
      <c r="AS48" s="5"/>
      <c r="AT48" s="5"/>
      <c r="AU48" s="5"/>
      <c r="AV48" s="5"/>
      <c r="AW48" s="5"/>
      <c r="AX48" s="5"/>
      <c r="AY48" s="5"/>
      <c r="AZ48" s="5"/>
      <c r="BA48" s="5"/>
      <c r="BB48" s="5"/>
    </row>
    <row r="49" spans="1:54" x14ac:dyDescent="0.3">
      <c r="A49" s="5">
        <v>16560</v>
      </c>
      <c r="B49" s="5"/>
      <c r="C49" s="5">
        <v>-0.10466924775751113</v>
      </c>
      <c r="D49" s="5">
        <v>-8.4950032833156788E-2</v>
      </c>
      <c r="E49" s="5">
        <v>-1.8274924373797387E-2</v>
      </c>
      <c r="F49" s="5">
        <v>-8.8031902225243513E-2</v>
      </c>
      <c r="G49" s="5">
        <v>-4.2746766835352968E-3</v>
      </c>
      <c r="H49" s="5">
        <v>-3.9828442303989138E-2</v>
      </c>
      <c r="I49" s="5">
        <v>-1.8626788532972425E-2</v>
      </c>
      <c r="J49" s="5">
        <v>-4.7410025039485257E-2</v>
      </c>
      <c r="K49" s="5">
        <v>-1.3462153178932132E-2</v>
      </c>
      <c r="L49" s="5">
        <v>-1.742879631798654E-2</v>
      </c>
      <c r="M49" s="5">
        <v>-6.0137162472626935E-3</v>
      </c>
      <c r="N49" s="5">
        <v>-4.5494645011973714E-2</v>
      </c>
      <c r="O49" s="5">
        <v>-4.449821847057894E-3</v>
      </c>
      <c r="P49" s="5">
        <v>-8.4013928277332214E-2</v>
      </c>
      <c r="Q49" s="5">
        <v>-7.9092165380822942E-3</v>
      </c>
      <c r="R49" s="5">
        <v>-7.1764696317471649E-2</v>
      </c>
      <c r="S49" s="5">
        <v>-7.8008351335296808E-2</v>
      </c>
      <c r="T49" s="5">
        <v>1.9657338325791314E-3</v>
      </c>
      <c r="U49" s="5">
        <v>2.3336642879135384E-2</v>
      </c>
      <c r="V49" s="5">
        <v>5.4559023679401552E-3</v>
      </c>
      <c r="W49" s="5">
        <v>-1.3677229528527384E-2</v>
      </c>
      <c r="X49" s="5">
        <v>-3.3502418494520084E-2</v>
      </c>
      <c r="Y49" s="5">
        <v>3.4716544292677717E-2</v>
      </c>
      <c r="Z49" s="5">
        <v>5.6362033320351501E-2</v>
      </c>
      <c r="AA49" s="5">
        <v>9.4627247100318848E-2</v>
      </c>
      <c r="AB49" s="5">
        <v>3.0574847584043174E-2</v>
      </c>
      <c r="AC49" s="5">
        <v>3.0375089166550606E-4</v>
      </c>
      <c r="AD49" s="5">
        <v>7.4962215816934824E-2</v>
      </c>
      <c r="AE49" s="5">
        <v>1.543154317416753E-2</v>
      </c>
      <c r="AF49" s="5">
        <v>-6.0436477209826491E-4</v>
      </c>
      <c r="AG49" s="5">
        <v>3.622156793637961E-3</v>
      </c>
      <c r="AH49" s="5">
        <v>3.6534433809501075E-2</v>
      </c>
      <c r="AI49" s="5">
        <v>7.3139905620503362E-3</v>
      </c>
      <c r="AJ49" s="5">
        <v>2.3851766828159073E-2</v>
      </c>
      <c r="AK49" s="5">
        <v>1.1234093425047053E-3</v>
      </c>
      <c r="AL49" s="5">
        <v>1.3736460756339797E-2</v>
      </c>
      <c r="AM49" s="5">
        <v>3.2195261945050166E-3</v>
      </c>
      <c r="AN49" s="5">
        <v>9.1862685330780531E-3</v>
      </c>
      <c r="AO49" s="5">
        <v>5.3076573086859357E-3</v>
      </c>
      <c r="AP49" s="5">
        <v>2.5486047365215481E-3</v>
      </c>
      <c r="AQ49" s="5">
        <v>3.1890064793631276E-3</v>
      </c>
      <c r="AR49" s="5">
        <v>2.101789173953891E-2</v>
      </c>
      <c r="AS49" s="5"/>
      <c r="AT49" s="5"/>
      <c r="AU49" s="5"/>
      <c r="AV49" s="5"/>
      <c r="AW49" s="5"/>
      <c r="AX49" s="5"/>
      <c r="AY49" s="5"/>
      <c r="AZ49" s="5"/>
      <c r="BA49" s="5"/>
      <c r="BB49" s="5"/>
    </row>
    <row r="50" spans="1:54" x14ac:dyDescent="0.3">
      <c r="A50" s="5">
        <v>16550</v>
      </c>
      <c r="B50" s="5"/>
      <c r="C50" s="5">
        <v>-0.10278017234998089</v>
      </c>
      <c r="D50" s="5">
        <v>-8.4738860946432765E-2</v>
      </c>
      <c r="E50" s="5">
        <v>-1.8238166037208892E-2</v>
      </c>
      <c r="F50" s="5">
        <v>-8.7896742252166732E-2</v>
      </c>
      <c r="G50" s="5">
        <v>-4.2701555404689746E-3</v>
      </c>
      <c r="H50" s="5">
        <v>-3.9805408986618683E-2</v>
      </c>
      <c r="I50" s="5">
        <v>-1.8624975970112149E-2</v>
      </c>
      <c r="J50" s="5">
        <v>-4.7428295197693753E-2</v>
      </c>
      <c r="K50" s="5">
        <v>-1.3473861490302746E-2</v>
      </c>
      <c r="L50" s="5">
        <v>-1.7452425731446872E-2</v>
      </c>
      <c r="M50" s="5">
        <v>-6.0248026522798544E-3</v>
      </c>
      <c r="N50" s="5">
        <v>-4.5600783361368705E-2</v>
      </c>
      <c r="O50" s="5">
        <v>-4.4623889315727697E-3</v>
      </c>
      <c r="P50" s="5">
        <v>-8.4292611342265747E-2</v>
      </c>
      <c r="Q50" s="5">
        <v>-7.9393647517874318E-3</v>
      </c>
      <c r="R50" s="5">
        <v>-7.2073874397729026E-2</v>
      </c>
      <c r="S50" s="5">
        <v>-7.8383292912980823E-2</v>
      </c>
      <c r="T50" s="5">
        <v>1.9761648443698487E-3</v>
      </c>
      <c r="U50" s="5">
        <v>2.3472186986481583E-2</v>
      </c>
      <c r="V50" s="5">
        <v>5.4903389598198096E-3</v>
      </c>
      <c r="W50" s="5">
        <v>-1.3770470216435762E-2</v>
      </c>
      <c r="X50" s="5">
        <v>-3.3747805878358003E-2</v>
      </c>
      <c r="Y50" s="5">
        <v>3.4988498408377408E-2</v>
      </c>
      <c r="Z50" s="5">
        <v>5.6832346768388511E-2</v>
      </c>
      <c r="AA50" s="5">
        <v>9.5465391514475792E-2</v>
      </c>
      <c r="AB50" s="5">
        <v>3.0861395879635378E-2</v>
      </c>
      <c r="AC50" s="5">
        <v>3.0675456963526947E-4</v>
      </c>
      <c r="AD50" s="5">
        <v>7.574235709833281E-2</v>
      </c>
      <c r="AE50" s="5">
        <v>1.5600172167520712E-2</v>
      </c>
      <c r="AF50" s="5">
        <v>-6.1128469575365881E-4</v>
      </c>
      <c r="AG50" s="5">
        <v>3.6655292981522874E-3</v>
      </c>
      <c r="AH50" s="5">
        <v>3.6991132155172537E-2</v>
      </c>
      <c r="AI50" s="5">
        <v>7.4092826138650566E-3</v>
      </c>
      <c r="AJ50" s="5">
        <v>2.4175172232787846E-2</v>
      </c>
      <c r="AK50" s="5">
        <v>1.1392395377017596E-3</v>
      </c>
      <c r="AL50" s="5">
        <v>1.3937362863736041E-2</v>
      </c>
      <c r="AM50" s="5">
        <v>3.2683398473885759E-3</v>
      </c>
      <c r="AN50" s="5">
        <v>9.3304937153271261E-3</v>
      </c>
      <c r="AO50" s="5">
        <v>5.3938561949857574E-3</v>
      </c>
      <c r="AP50" s="5">
        <v>2.5913778319253391E-3</v>
      </c>
      <c r="AQ50" s="5">
        <v>3.2442640052990192E-3</v>
      </c>
      <c r="AR50" s="5">
        <v>2.1393569099643201E-2</v>
      </c>
      <c r="AS50" s="5"/>
      <c r="AT50" s="5"/>
      <c r="AU50" s="5"/>
      <c r="AV50" s="5"/>
      <c r="AW50" s="5"/>
      <c r="AX50" s="5"/>
      <c r="AY50" s="5"/>
      <c r="AZ50" s="5"/>
      <c r="BA50" s="5"/>
      <c r="BB50" s="5"/>
    </row>
    <row r="51" spans="1:54" x14ac:dyDescent="0.3">
      <c r="A51" s="5">
        <v>16540</v>
      </c>
      <c r="B51" s="5"/>
      <c r="C51" s="5">
        <v>-0.10085650796195272</v>
      </c>
      <c r="D51" s="5">
        <v>-8.4519837260363592E-2</v>
      </c>
      <c r="E51" s="5">
        <v>-1.8199683102038899E-2</v>
      </c>
      <c r="F51" s="5">
        <v>-8.7753143126432731E-2</v>
      </c>
      <c r="G51" s="5">
        <v>-4.2652201430882853E-3</v>
      </c>
      <c r="H51" s="5">
        <v>-3.9778492490877469E-2</v>
      </c>
      <c r="I51" s="5">
        <v>-1.8621344947415214E-2</v>
      </c>
      <c r="J51" s="5">
        <v>-4.7441952862481158E-2</v>
      </c>
      <c r="K51" s="5">
        <v>-1.3484270935015382E-2</v>
      </c>
      <c r="L51" s="5">
        <v>-1.7474395899284189E-2</v>
      </c>
      <c r="M51" s="5">
        <v>-6.0353271350510919E-3</v>
      </c>
      <c r="N51" s="5">
        <v>-4.5702772875864175E-2</v>
      </c>
      <c r="O51" s="5">
        <v>-4.4745623949265251E-3</v>
      </c>
      <c r="P51" s="5">
        <v>-8.4564134204065944E-2</v>
      </c>
      <c r="Q51" s="5">
        <v>-7.9688684068612882E-3</v>
      </c>
      <c r="R51" s="5">
        <v>-7.2377508141083874E-2</v>
      </c>
      <c r="S51" s="5">
        <v>-7.8752578211529409E-2</v>
      </c>
      <c r="T51" s="5">
        <v>1.9864636731229384E-3</v>
      </c>
      <c r="U51" s="5">
        <v>2.3606296903441792E-2</v>
      </c>
      <c r="V51" s="5">
        <v>5.5244747023474759E-3</v>
      </c>
      <c r="W51" s="5">
        <v>-1.3863050373391703E-2</v>
      </c>
      <c r="X51" s="5">
        <v>-3.3991822761772018E-2</v>
      </c>
      <c r="Y51" s="5">
        <v>3.5259307707215935E-2</v>
      </c>
      <c r="Z51" s="5">
        <v>5.7301279674259499E-2</v>
      </c>
      <c r="AA51" s="5">
        <v>9.6302073390118759E-2</v>
      </c>
      <c r="AB51" s="5">
        <v>3.1147765162097031E-2</v>
      </c>
      <c r="AC51" s="5">
        <v>3.0975955814012689E-4</v>
      </c>
      <c r="AD51" s="5">
        <v>7.6523627208219563E-2</v>
      </c>
      <c r="AE51" s="5">
        <v>1.5769208302081818E-2</v>
      </c>
      <c r="AF51" s="5">
        <v>-6.1822776417614191E-4</v>
      </c>
      <c r="AG51" s="5">
        <v>3.7090858154650826E-3</v>
      </c>
      <c r="AH51" s="5">
        <v>3.7450165347142322E-2</v>
      </c>
      <c r="AI51" s="5">
        <v>7.5051423841982073E-3</v>
      </c>
      <c r="AJ51" s="5">
        <v>2.4500770736675712E-2</v>
      </c>
      <c r="AK51" s="5">
        <v>1.1551898177719882E-3</v>
      </c>
      <c r="AL51" s="5">
        <v>1.4139947225428409E-2</v>
      </c>
      <c r="AM51" s="5">
        <v>3.3175999625055042E-3</v>
      </c>
      <c r="AN51" s="5">
        <v>9.4761475552324528E-3</v>
      </c>
      <c r="AO51" s="5">
        <v>5.4809733942599061E-3</v>
      </c>
      <c r="AP51" s="5">
        <v>2.6346381373445267E-3</v>
      </c>
      <c r="AQ51" s="5">
        <v>3.3001911602416369E-3</v>
      </c>
      <c r="AR51" s="5">
        <v>2.1774069294502985E-2</v>
      </c>
      <c r="AS51" s="5"/>
      <c r="AT51" s="5"/>
      <c r="AU51" s="5"/>
      <c r="AV51" s="5"/>
      <c r="AW51" s="5"/>
      <c r="AX51" s="5"/>
      <c r="AY51" s="5"/>
      <c r="AZ51" s="5"/>
      <c r="BA51" s="5"/>
      <c r="BB51" s="5"/>
    </row>
    <row r="52" spans="1:54" x14ac:dyDescent="0.3">
      <c r="A52" s="5">
        <v>16530</v>
      </c>
      <c r="B52" s="5"/>
      <c r="C52" s="5">
        <v>-9.8898445658430048E-2</v>
      </c>
      <c r="D52" s="5">
        <v>-8.4293010342295055E-2</v>
      </c>
      <c r="E52" s="5">
        <v>-1.8159483561665891E-2</v>
      </c>
      <c r="F52" s="5">
        <v>-8.7601131295837381E-2</v>
      </c>
      <c r="G52" s="5">
        <v>-4.2598711815744796E-3</v>
      </c>
      <c r="H52" s="5">
        <v>-3.9747693657451635E-2</v>
      </c>
      <c r="I52" s="5">
        <v>-1.8615893230345289E-2</v>
      </c>
      <c r="J52" s="5">
        <v>-4.7450985655638295E-2</v>
      </c>
      <c r="K52" s="5">
        <v>-1.3493376106863353E-2</v>
      </c>
      <c r="L52" s="5">
        <v>-1.7494697396711757E-2</v>
      </c>
      <c r="M52" s="5">
        <v>-6.0452856188785032E-3</v>
      </c>
      <c r="N52" s="5">
        <v>-4.5800576600979914E-2</v>
      </c>
      <c r="O52" s="5">
        <v>-4.4863380402011552E-3</v>
      </c>
      <c r="P52" s="5">
        <v>-8.4828406985087895E-2</v>
      </c>
      <c r="Q52" s="5">
        <v>-7.9977180802781878E-3</v>
      </c>
      <c r="R52" s="5">
        <v>-7.2675503737547817E-2</v>
      </c>
      <c r="S52" s="5">
        <v>-7.9116096742879935E-2</v>
      </c>
      <c r="T52" s="5">
        <v>1.9966273346621122E-3</v>
      </c>
      <c r="U52" s="5">
        <v>2.3738935021651079E-2</v>
      </c>
      <c r="V52" s="5">
        <v>5.5583003429189497E-3</v>
      </c>
      <c r="W52" s="5">
        <v>-1.3954945787741068E-2</v>
      </c>
      <c r="X52" s="5">
        <v>-3.4234407713061077E-2</v>
      </c>
      <c r="Y52" s="5">
        <v>3.552890673878728E-2</v>
      </c>
      <c r="Z52" s="5">
        <v>5.7768723587332413E-2</v>
      </c>
      <c r="AA52" s="5">
        <v>9.7137108260992727E-2</v>
      </c>
      <c r="AB52" s="5">
        <v>3.1433895505542708E-2</v>
      </c>
      <c r="AC52" s="5">
        <v>3.1276526337289441E-4</v>
      </c>
      <c r="AD52" s="5">
        <v>7.7305881228385664E-2</v>
      </c>
      <c r="AE52" s="5">
        <v>1.5938622352818961E-2</v>
      </c>
      <c r="AF52" s="5">
        <v>-6.2519286789328513E-4</v>
      </c>
      <c r="AG52" s="5">
        <v>3.7528199782101554E-3</v>
      </c>
      <c r="AH52" s="5">
        <v>3.7911472769698695E-2</v>
      </c>
      <c r="AI52" s="5">
        <v>7.6015586212987056E-3</v>
      </c>
      <c r="AJ52" s="5">
        <v>2.4828529078547129E-2</v>
      </c>
      <c r="AK52" s="5">
        <v>1.1712588050637716E-3</v>
      </c>
      <c r="AL52" s="5">
        <v>1.4344199656566798E-2</v>
      </c>
      <c r="AM52" s="5">
        <v>3.3673039247110346E-3</v>
      </c>
      <c r="AN52" s="5">
        <v>9.6232248719267614E-3</v>
      </c>
      <c r="AO52" s="5">
        <v>5.5690073859126117E-3</v>
      </c>
      <c r="AP52" s="5">
        <v>2.6783857075143224E-3</v>
      </c>
      <c r="AQ52" s="5">
        <v>3.3567890961767382E-3</v>
      </c>
      <c r="AR52" s="5">
        <v>2.2159407753980377E-2</v>
      </c>
      <c r="AS52" s="5"/>
      <c r="AT52" s="5"/>
      <c r="AU52" s="5"/>
      <c r="AV52" s="5"/>
      <c r="AW52" s="5"/>
      <c r="AX52" s="5"/>
      <c r="AY52" s="5"/>
      <c r="AZ52" s="5"/>
      <c r="BA52" s="5"/>
      <c r="BB52" s="5"/>
    </row>
    <row r="53" spans="1:54" x14ac:dyDescent="0.3">
      <c r="A53" s="5">
        <v>16520</v>
      </c>
      <c r="B53" s="5"/>
      <c r="C53" s="5">
        <v>-9.6906189799766423E-2</v>
      </c>
      <c r="D53" s="5">
        <v>-8.4058431038816897E-2</v>
      </c>
      <c r="E53" s="5">
        <v>-1.8117575915320688E-2</v>
      </c>
      <c r="F53" s="5">
        <v>-8.744073569702418E-2</v>
      </c>
      <c r="G53" s="5">
        <v>-4.254109468367258E-3</v>
      </c>
      <c r="H53" s="5">
        <v>-3.9713014468556365E-2</v>
      </c>
      <c r="I53" s="5">
        <v>-1.8608619114304514E-2</v>
      </c>
      <c r="J53" s="5">
        <v>-4.7455382524829837E-2</v>
      </c>
      <c r="K53" s="5">
        <v>-1.3501171965913694E-2</v>
      </c>
      <c r="L53" s="5">
        <v>-1.7513321255151312E-2</v>
      </c>
      <c r="M53" s="5">
        <v>-6.0546741766357185E-3</v>
      </c>
      <c r="N53" s="5">
        <v>-4.5894158642240654E-2</v>
      </c>
      <c r="O53" s="5">
        <v>-4.4977117659891347E-3</v>
      </c>
      <c r="P53" s="5">
        <v>-8.5085341435131218E-2</v>
      </c>
      <c r="Q53" s="5">
        <v>-8.0259044837006112E-3</v>
      </c>
      <c r="R53" s="5">
        <v>-7.2967768413984058E-2</v>
      </c>
      <c r="S53" s="5">
        <v>-7.9473738926866808E-2</v>
      </c>
      <c r="T53" s="5">
        <v>2.0066528617437929E-3</v>
      </c>
      <c r="U53" s="5">
        <v>2.3870063858511925E-2</v>
      </c>
      <c r="V53" s="5">
        <v>5.5918066397395178E-3</v>
      </c>
      <c r="W53" s="5">
        <v>-1.4046132226063782E-2</v>
      </c>
      <c r="X53" s="5">
        <v>-3.4475499122695659E-2</v>
      </c>
      <c r="Y53" s="5">
        <v>3.5797229735182685E-2</v>
      </c>
      <c r="Z53" s="5">
        <v>5.8234569319796516E-2</v>
      </c>
      <c r="AA53" s="5">
        <v>9.7970310044407691E-2</v>
      </c>
      <c r="AB53" s="5">
        <v>3.1719726338209381E-2</v>
      </c>
      <c r="AC53" s="5">
        <v>3.1577108387959035E-4</v>
      </c>
      <c r="AD53" s="5">
        <v>7.8088972051859523E-2</v>
      </c>
      <c r="AE53" s="5">
        <v>1.6108384583011153E-2</v>
      </c>
      <c r="AF53" s="5">
        <v>-6.3217887506115207E-4</v>
      </c>
      <c r="AG53" s="5">
        <v>3.7967252714910969E-3</v>
      </c>
      <c r="AH53" s="5">
        <v>3.837499219033548E-2</v>
      </c>
      <c r="AI53" s="5">
        <v>7.6985197257006237E-3</v>
      </c>
      <c r="AJ53" s="5">
        <v>2.5158412791641833E-2</v>
      </c>
      <c r="AK53" s="5">
        <v>1.1874450621610446E-3</v>
      </c>
      <c r="AL53" s="5">
        <v>1.4550105210479414E-2</v>
      </c>
      <c r="AM53" s="5">
        <v>3.4174489345017876E-3</v>
      </c>
      <c r="AN53" s="5">
        <v>9.771719946737905E-3</v>
      </c>
      <c r="AO53" s="5">
        <v>5.6579563349314702E-3</v>
      </c>
      <c r="AP53" s="5">
        <v>2.7226204461037137E-3</v>
      </c>
      <c r="AQ53" s="5">
        <v>3.4140587782850373E-3</v>
      </c>
      <c r="AR53" s="5">
        <v>2.2549598708409429E-2</v>
      </c>
      <c r="AS53" s="5"/>
      <c r="AT53" s="5"/>
      <c r="AU53" s="5"/>
      <c r="AV53" s="5"/>
      <c r="AW53" s="5"/>
      <c r="AX53" s="5"/>
      <c r="AY53" s="5"/>
      <c r="AZ53" s="5"/>
      <c r="BA53" s="5"/>
      <c r="BB53" s="5"/>
    </row>
    <row r="54" spans="1:54" x14ac:dyDescent="0.3">
      <c r="A54" s="5">
        <v>16510</v>
      </c>
      <c r="B54" s="5"/>
      <c r="C54" s="5">
        <v>-9.4879958084353788E-2</v>
      </c>
      <c r="D54" s="5">
        <v>-8.3816152458086962E-2</v>
      </c>
      <c r="E54" s="5">
        <v>-1.8073969165484767E-2</v>
      </c>
      <c r="F54" s="5">
        <v>-8.7271987748884644E-2</v>
      </c>
      <c r="G54" s="5">
        <v>-4.2479359381369253E-3</v>
      </c>
      <c r="H54" s="5">
        <v>-3.9674458050420115E-2</v>
      </c>
      <c r="I54" s="5">
        <v>-1.8599521427074328E-2</v>
      </c>
      <c r="J54" s="5">
        <v>-4.7455133753020545E-2</v>
      </c>
      <c r="K54" s="5">
        <v>-1.3507653842075421E-2</v>
      </c>
      <c r="L54" s="5">
        <v>-1.7530258967968247E-2</v>
      </c>
      <c r="M54" s="5">
        <v>-6.0634890331142163E-3</v>
      </c>
      <c r="N54" s="5">
        <v>-4.5983484185542864E-2</v>
      </c>
      <c r="O54" s="5">
        <v>-4.5086795686224502E-3</v>
      </c>
      <c r="P54" s="5">
        <v>-8.5334850977585724E-2</v>
      </c>
      <c r="Q54" s="5">
        <v>-8.0534184681615543E-3</v>
      </c>
      <c r="R54" s="5">
        <v>-7.3254210479214918E-2</v>
      </c>
      <c r="S54" s="5">
        <v>-7.9825396142571475E-2</v>
      </c>
      <c r="T54" s="5">
        <v>2.0165373053948874E-3</v>
      </c>
      <c r="U54" s="5">
        <v>2.3999646073410243E-2</v>
      </c>
      <c r="V54" s="5">
        <v>5.62498436564687E-3</v>
      </c>
      <c r="W54" s="5">
        <v>-1.4136585442713975E-2</v>
      </c>
      <c r="X54" s="5">
        <v>-3.4715035226263742E-2</v>
      </c>
      <c r="Y54" s="5">
        <v>3.6064210633991581E-2</v>
      </c>
      <c r="Z54" s="5">
        <v>5.8698706982170668E-2</v>
      </c>
      <c r="AA54" s="5">
        <v>9.8801491096795729E-2</v>
      </c>
      <c r="AB54" s="5">
        <v>3.2005196458773297E-2</v>
      </c>
      <c r="AC54" s="5">
        <v>3.1877641070205434E-4</v>
      </c>
      <c r="AD54" s="5">
        <v>7.8872750412493739E-2</v>
      </c>
      <c r="AE54" s="5">
        <v>1.6278464749020526E-2</v>
      </c>
      <c r="AF54" s="5">
        <v>-6.3918463159325935E-4</v>
      </c>
      <c r="AG54" s="5">
        <v>3.8407950332701945E-3</v>
      </c>
      <c r="AH54" s="5">
        <v>3.8840659759445471E-2</v>
      </c>
      <c r="AI54" s="5">
        <v>7.7960137492471739E-3</v>
      </c>
      <c r="AJ54" s="5">
        <v>2.5490386197349162E-2</v>
      </c>
      <c r="AK54" s="5">
        <v>1.2037470914248202E-3</v>
      </c>
      <c r="AL54" s="5">
        <v>1.4757648171035111E-2</v>
      </c>
      <c r="AM54" s="5">
        <v>3.468032005731498E-3</v>
      </c>
      <c r="AN54" s="5">
        <v>9.9216265152233425E-3</v>
      </c>
      <c r="AO54" s="5">
        <v>5.7478180864337656E-3</v>
      </c>
      <c r="AP54" s="5">
        <v>2.7673421026857144E-3</v>
      </c>
      <c r="AQ54" s="5">
        <v>3.4720009806402238E-3</v>
      </c>
      <c r="AR54" s="5">
        <v>2.2944655156942443E-2</v>
      </c>
      <c r="AS54" s="5"/>
      <c r="AT54" s="5"/>
      <c r="AU54" s="5"/>
      <c r="AV54" s="5"/>
      <c r="AW54" s="5"/>
      <c r="AX54" s="5"/>
      <c r="AY54" s="5"/>
      <c r="AZ54" s="5"/>
      <c r="BA54" s="5"/>
      <c r="BB54" s="5"/>
    </row>
    <row r="55" spans="1:54" x14ac:dyDescent="0.3">
      <c r="A55" s="5">
        <v>16500</v>
      </c>
      <c r="B55" s="5"/>
      <c r="C55" s="5">
        <v>-9.2819981585036071E-2</v>
      </c>
      <c r="D55" s="5">
        <v>-8.3566229951018672E-2</v>
      </c>
      <c r="E55" s="5">
        <v>-1.8028672815036513E-2</v>
      </c>
      <c r="F55" s="5">
        <v>-8.7094921344723797E-2</v>
      </c>
      <c r="G55" s="5">
        <v>-4.2413516476964789E-3</v>
      </c>
      <c r="H55" s="5">
        <v>-3.963202867521573E-2</v>
      </c>
      <c r="I55" s="5">
        <v>-1.8588599531004394E-2</v>
      </c>
      <c r="J55" s="5">
        <v>-4.7450230967287017E-2</v>
      </c>
      <c r="K55" s="5">
        <v>-1.3512817438503449E-2</v>
      </c>
      <c r="L55" s="5">
        <v>-1.7545502496010553E-2</v>
      </c>
      <c r="M55" s="5">
        <v>-6.0717265673087299E-3</v>
      </c>
      <c r="N55" s="5">
        <v>-4.6068519517119981E-2</v>
      </c>
      <c r="O55" s="5">
        <v>-4.5192375443689247E-3</v>
      </c>
      <c r="P55" s="5">
        <v>-8.5576850755094303E-2</v>
      </c>
      <c r="Q55" s="5">
        <v>-8.0802510287153254E-3</v>
      </c>
      <c r="R55" s="5">
        <v>-7.353473936897785E-2</v>
      </c>
      <c r="S55" s="5">
        <v>-8.0170960779660058E-2</v>
      </c>
      <c r="T55" s="5">
        <v>2.0262777362543036E-3</v>
      </c>
      <c r="U55" s="5">
        <v>2.4127644484024317E-2</v>
      </c>
      <c r="V55" s="5">
        <v>5.657824311967226E-3</v>
      </c>
      <c r="W55" s="5">
        <v>-1.4226281189472667E-2</v>
      </c>
      <c r="X55" s="5">
        <v>-3.4952954127764432E-2</v>
      </c>
      <c r="Y55" s="5">
        <v>3.6329783101732384E-2</v>
      </c>
      <c r="Z55" s="5">
        <v>5.9161026019621622E-2</v>
      </c>
      <c r="AA55" s="5">
        <v>9.9630462270799663E-2</v>
      </c>
      <c r="AB55" s="5">
        <v>3.2290244053212042E-2</v>
      </c>
      <c r="AC55" s="5">
        <v>3.2178062752643313E-4</v>
      </c>
      <c r="AD55" s="5">
        <v>7.9657064916097198E-2</v>
      </c>
      <c r="AE55" s="5">
        <v>1.644883210539768E-2</v>
      </c>
      <c r="AF55" s="5">
        <v>-6.4620896130299608E-4</v>
      </c>
      <c r="AG55" s="5">
        <v>3.8850224548392146E-3</v>
      </c>
      <c r="AH55" s="5">
        <v>3.9308410010839095E-2</v>
      </c>
      <c r="AI55" s="5">
        <v>7.8940283942781873E-3</v>
      </c>
      <c r="AJ55" s="5">
        <v>2.5824412399353718E-2</v>
      </c>
      <c r="AK55" s="5">
        <v>1.220163334557454E-3</v>
      </c>
      <c r="AL55" s="5">
        <v>1.4966812045259625E-2</v>
      </c>
      <c r="AM55" s="5">
        <v>3.5190499633792269E-3</v>
      </c>
      <c r="AN55" s="5">
        <v>1.0072937759328261E-2</v>
      </c>
      <c r="AO55" s="5">
        <v>5.8385901602672685E-3</v>
      </c>
      <c r="AP55" s="5">
        <v>2.8125502697240691E-3</v>
      </c>
      <c r="AQ55" s="5">
        <v>3.5306162819135024E-3</v>
      </c>
      <c r="AR55" s="5">
        <v>2.3344588835837357E-2</v>
      </c>
      <c r="AS55" s="5"/>
      <c r="AT55" s="5"/>
      <c r="AU55" s="5"/>
      <c r="AV55" s="5"/>
      <c r="AW55" s="5"/>
      <c r="AX55" s="5"/>
      <c r="AY55" s="5"/>
      <c r="AZ55" s="5"/>
      <c r="BA55" s="5"/>
      <c r="BB55" s="5"/>
    </row>
    <row r="56" spans="1:54" x14ac:dyDescent="0.3">
      <c r="A56" s="5">
        <v>16490</v>
      </c>
      <c r="B56" s="5"/>
      <c r="C56" s="5">
        <v>-9.0726504779168729E-2</v>
      </c>
      <c r="D56" s="5">
        <v>-8.3308721091340493E-2</v>
      </c>
      <c r="E56" s="5">
        <v>-1.7981696864146177E-2</v>
      </c>
      <c r="F56" s="5">
        <v>-8.6909572843191937E-2</v>
      </c>
      <c r="G56" s="5">
        <v>-4.2343577758534026E-3</v>
      </c>
      <c r="H56" s="5">
        <v>-3.9585731762434434E-2</v>
      </c>
      <c r="I56" s="5">
        <v>-1.857585332494701E-2</v>
      </c>
      <c r="J56" s="5">
        <v>-4.7440667147006052E-2</v>
      </c>
      <c r="K56" s="5">
        <v>-1.3516658834835221E-2</v>
      </c>
      <c r="L56" s="5">
        <v>-1.7559044272946973E-2</v>
      </c>
      <c r="M56" s="5">
        <v>-6.0793833146399936E-3</v>
      </c>
      <c r="N56" s="5">
        <v>-4.6149232043091792E-2</v>
      </c>
      <c r="O56" s="5">
        <v>-4.5293818915942306E-3</v>
      </c>
      <c r="P56" s="5">
        <v>-8.5811257674703684E-2</v>
      </c>
      <c r="Q56" s="5">
        <v>-8.1063933090538519E-3</v>
      </c>
      <c r="R56" s="5">
        <v>-7.3809265690701467E-2</v>
      </c>
      <c r="S56" s="5">
        <v>-8.0510326289679912E-2</v>
      </c>
      <c r="T56" s="5">
        <v>2.035871245917433E-3</v>
      </c>
      <c r="U56" s="5">
        <v>2.4254022082718239E-2</v>
      </c>
      <c r="V56" s="5">
        <v>5.6903172924030777E-3</v>
      </c>
      <c r="W56" s="5">
        <v>-1.4315195225308667E-2</v>
      </c>
      <c r="X56" s="5">
        <v>-3.5189193823236965E-2</v>
      </c>
      <c r="Y56" s="5">
        <v>3.6593880557704135E-2</v>
      </c>
      <c r="Z56" s="5">
        <v>5.9621415249076007E-2</v>
      </c>
      <c r="AA56" s="5">
        <v>0.10045703297387523</v>
      </c>
      <c r="AB56" s="5">
        <v>3.2574806712209012E-2</v>
      </c>
      <c r="AC56" s="5">
        <v>3.2478311083753624E-4</v>
      </c>
      <c r="AD56" s="5">
        <v>8.0441762073109796E-2</v>
      </c>
      <c r="AE56" s="5">
        <v>1.6619455410321678E-2</v>
      </c>
      <c r="AF56" s="5">
        <v>-6.5325066605963602E-4</v>
      </c>
      <c r="AG56" s="5">
        <v>3.9294005813734168E-3</v>
      </c>
      <c r="AH56" s="5">
        <v>3.9778175863106911E-2</v>
      </c>
      <c r="AI56" s="5">
        <v>7.9925510129834863E-3</v>
      </c>
      <c r="AJ56" s="5">
        <v>2.6160453278306538E-2</v>
      </c>
      <c r="AK56" s="5">
        <v>1.2366921721902785E-3</v>
      </c>
      <c r="AL56" s="5">
        <v>1.517757955621544E-2</v>
      </c>
      <c r="AM56" s="5">
        <v>3.5704994413723627E-3</v>
      </c>
      <c r="AN56" s="5">
        <v>1.0225646299675376E-2</v>
      </c>
      <c r="AO56" s="5">
        <v>5.9302697456698663E-3</v>
      </c>
      <c r="AP56" s="5">
        <v>2.8582443795784453E-3</v>
      </c>
      <c r="AQ56" s="5">
        <v>3.5899050610874901E-3</v>
      </c>
      <c r="AR56" s="5">
        <v>2.3749410186702607E-2</v>
      </c>
      <c r="AS56" s="5"/>
      <c r="AT56" s="5"/>
      <c r="AU56" s="5"/>
      <c r="AV56" s="5"/>
      <c r="AW56" s="5"/>
      <c r="AX56" s="5"/>
      <c r="AY56" s="5"/>
      <c r="AZ56" s="5"/>
      <c r="BA56" s="5"/>
      <c r="BB56" s="5"/>
    </row>
    <row r="57" spans="1:54" x14ac:dyDescent="0.3">
      <c r="A57" s="5">
        <v>16480</v>
      </c>
      <c r="B57" s="5"/>
      <c r="C57" s="5">
        <v>-8.8599785572227224E-2</v>
      </c>
      <c r="D57" s="5">
        <v>-8.3043685654536015E-2</v>
      </c>
      <c r="E57" s="5">
        <v>-1.7933051806920772E-2</v>
      </c>
      <c r="F57" s="5">
        <v>-8.6715981057982477E-2</v>
      </c>
      <c r="G57" s="5">
        <v>-4.2269556232010118E-3</v>
      </c>
      <c r="H57" s="5">
        <v>-3.953557387969963E-2</v>
      </c>
      <c r="I57" s="5">
        <v>-1.8561283245934444E-2</v>
      </c>
      <c r="J57" s="5">
        <v>-4.7426436631411481E-2</v>
      </c>
      <c r="K57" s="5">
        <v>-1.3519174490256979E-2</v>
      </c>
      <c r="L57" s="5">
        <v>-1.7570877210399911E-2</v>
      </c>
      <c r="M57" s="5">
        <v>-6.0864559691129897E-3</v>
      </c>
      <c r="N57" s="5">
        <v>-4.6225590308582344E-2</v>
      </c>
      <c r="O57" s="5">
        <v>-4.5391089128880551E-3</v>
      </c>
      <c r="P57" s="5">
        <v>-8.6037990452469487E-2</v>
      </c>
      <c r="Q57" s="5">
        <v>-8.1318366060852635E-3</v>
      </c>
      <c r="R57" s="5">
        <v>-7.4077701268072629E-2</v>
      </c>
      <c r="S57" s="5">
        <v>-8.0843387237282044E-2</v>
      </c>
      <c r="T57" s="5">
        <v>2.0453149482827873E-3</v>
      </c>
      <c r="U57" s="5">
        <v>2.4378742053010709E-2</v>
      </c>
      <c r="V57" s="5">
        <v>5.7224541469501735E-3</v>
      </c>
      <c r="W57" s="5">
        <v>-1.4403303326243297E-2</v>
      </c>
      <c r="X57" s="5">
        <v>-3.5423692224716821E-2</v>
      </c>
      <c r="Y57" s="5">
        <v>3.6856436198250166E-2</v>
      </c>
      <c r="Z57" s="5">
        <v>6.0079762897119159E-2</v>
      </c>
      <c r="AA57" s="5">
        <v>0.1012810112283937</v>
      </c>
      <c r="AB57" s="5">
        <v>3.2858821449097977E-2</v>
      </c>
      <c r="AC57" s="5">
        <v>3.277832300790333E-4</v>
      </c>
      <c r="AD57" s="5">
        <v>8.1226686332831338E-2</v>
      </c>
      <c r="AE57" s="5">
        <v>1.6790302931377593E-2</v>
      </c>
      <c r="AF57" s="5">
        <v>-6.6030852595807415E-4</v>
      </c>
      <c r="AG57" s="5">
        <v>3.9739223125697578E-3</v>
      </c>
      <c r="AH57" s="5">
        <v>4.0249888621838245E-2</v>
      </c>
      <c r="AI57" s="5">
        <v>8.0915686069265927E-3</v>
      </c>
      <c r="AJ57" s="5">
        <v>2.6498469487035832E-2</v>
      </c>
      <c r="AK57" s="5">
        <v>1.2533319234954265E-3</v>
      </c>
      <c r="AL57" s="5">
        <v>1.5389932636154822E-2</v>
      </c>
      <c r="AM57" s="5">
        <v>3.6223768804667343E-3</v>
      </c>
      <c r="AN57" s="5">
        <v>1.0379744187993884E-2</v>
      </c>
      <c r="AO57" s="5">
        <v>6.0228536959923487E-3</v>
      </c>
      <c r="AP57" s="5">
        <v>2.9044237015305109E-3</v>
      </c>
      <c r="AQ57" s="5">
        <v>3.6498674931824183E-3</v>
      </c>
      <c r="AR57" s="5">
        <v>2.4159128324719996E-2</v>
      </c>
      <c r="AS57" s="5"/>
      <c r="AT57" s="5"/>
      <c r="AU57" s="5"/>
      <c r="AV57" s="5"/>
      <c r="AW57" s="5"/>
      <c r="AX57" s="5"/>
      <c r="AY57" s="5"/>
      <c r="AZ57" s="5"/>
      <c r="BA57" s="5"/>
      <c r="BB57" s="5"/>
    </row>
    <row r="58" spans="1:54" x14ac:dyDescent="0.3">
      <c r="A58" s="5">
        <v>16470</v>
      </c>
      <c r="B58" s="5"/>
      <c r="C58" s="5">
        <v>-8.6440095314886584E-2</v>
      </c>
      <c r="D58" s="5">
        <v>-8.277118559567434E-2</v>
      </c>
      <c r="E58" s="5">
        <v>-1.7882748627800007E-2</v>
      </c>
      <c r="F58" s="5">
        <v>-8.6514187246298446E-2</v>
      </c>
      <c r="G58" s="5">
        <v>-4.2191466118492752E-3</v>
      </c>
      <c r="H58" s="5">
        <v>-3.9481562743017493E-2</v>
      </c>
      <c r="I58" s="5">
        <v>-1.8544890270597213E-2</v>
      </c>
      <c r="J58" s="5">
        <v>-4.740753512651167E-2</v>
      </c>
      <c r="K58" s="5">
        <v>-1.3520361246397054E-2</v>
      </c>
      <c r="L58" s="5">
        <v>-1.7580994702868634E-2</v>
      </c>
      <c r="M58" s="5">
        <v>-6.0929413854090564E-3</v>
      </c>
      <c r="N58" s="5">
        <v>-4.6297564016392477E-2</v>
      </c>
      <c r="O58" s="5">
        <v>-4.5484150171528426E-3</v>
      </c>
      <c r="P58" s="5">
        <v>-8.625696965748611E-2</v>
      </c>
      <c r="Q58" s="5">
        <v>-8.156572374471786E-3</v>
      </c>
      <c r="R58" s="5">
        <v>-7.4339959185366303E-2</v>
      </c>
      <c r="S58" s="5">
        <v>-8.117003935133757E-2</v>
      </c>
      <c r="T58" s="5">
        <v>2.054605980900054E-3</v>
      </c>
      <c r="U58" s="5">
        <v>2.4501767786110094E-2</v>
      </c>
      <c r="V58" s="5">
        <v>5.7542257458420626E-3</v>
      </c>
      <c r="W58" s="5">
        <v>-1.449058129531367E-2</v>
      </c>
      <c r="X58" s="5">
        <v>-3.5656387184507671E-2</v>
      </c>
      <c r="Y58" s="5">
        <v>3.711738302142429E-2</v>
      </c>
      <c r="Z58" s="5">
        <v>6.0535956638663055E-2</v>
      </c>
      <c r="AA58" s="5">
        <v>0.10210220373323087</v>
      </c>
      <c r="AB58" s="5">
        <v>3.3142224718344049E-2</v>
      </c>
      <c r="AC58" s="5">
        <v>3.3078034781951047E-4</v>
      </c>
      <c r="AD58" s="5">
        <v>8.2011680119200306E-2</v>
      </c>
      <c r="AE58" s="5">
        <v>1.696134245167235E-2</v>
      </c>
      <c r="AF58" s="5">
        <v>-6.6738129950240908E-4</v>
      </c>
      <c r="AG58" s="5">
        <v>4.0185804033703119E-3</v>
      </c>
      <c r="AH58" s="5">
        <v>4.0723477982708374E-2</v>
      </c>
      <c r="AI58" s="5">
        <v>8.1910678267412586E-3</v>
      </c>
      <c r="AJ58" s="5">
        <v>2.6838420446307965E-2</v>
      </c>
      <c r="AK58" s="5">
        <v>1.2700808458224653E-3</v>
      </c>
      <c r="AL58" s="5">
        <v>1.5603852419955908E-2</v>
      </c>
      <c r="AM58" s="5">
        <v>3.6746785261866427E-3</v>
      </c>
      <c r="AN58" s="5">
        <v>1.0535222899695171E-2</v>
      </c>
      <c r="AO58" s="5">
        <v>6.1163385234895172E-3</v>
      </c>
      <c r="AP58" s="5">
        <v>2.9510873388332078E-3</v>
      </c>
      <c r="AQ58" s="5">
        <v>3.7105035449974725E-3</v>
      </c>
      <c r="AR58" s="5">
        <v>2.4573751006865784E-2</v>
      </c>
      <c r="AS58" s="5"/>
      <c r="AT58" s="5"/>
      <c r="AU58" s="5"/>
      <c r="AV58" s="5"/>
      <c r="AW58" s="5"/>
      <c r="AX58" s="5"/>
      <c r="AY58" s="5"/>
      <c r="AZ58" s="5"/>
      <c r="BA58" s="5"/>
      <c r="BB58" s="5"/>
    </row>
    <row r="59" spans="1:54" x14ac:dyDescent="0.3">
      <c r="A59" s="5">
        <v>16460</v>
      </c>
      <c r="B59" s="5"/>
      <c r="C59" s="5">
        <v>-8.4247718813487527E-2</v>
      </c>
      <c r="D59" s="5">
        <v>-8.2491285026141087E-2</v>
      </c>
      <c r="E59" s="5">
        <v>-1.7830798797704751E-2</v>
      </c>
      <c r="F59" s="5">
        <v>-8.6304235096090282E-2</v>
      </c>
      <c r="G59" s="5">
        <v>-4.2109322850949942E-3</v>
      </c>
      <c r="H59" s="5">
        <v>-3.9423707216461719E-2</v>
      </c>
      <c r="I59" s="5">
        <v>-1.8526675916320984E-2</v>
      </c>
      <c r="J59" s="5">
        <v>-4.738395971135994E-2</v>
      </c>
      <c r="K59" s="5">
        <v>-1.3520216330043277E-2</v>
      </c>
      <c r="L59" s="5">
        <v>-1.7589390632438702E-2</v>
      </c>
      <c r="M59" s="5">
        <v>-6.0988365809100959E-3</v>
      </c>
      <c r="N59" s="5">
        <v>-4.6365124045212265E-2</v>
      </c>
      <c r="O59" s="5">
        <v>-4.5572967216535839E-3</v>
      </c>
      <c r="P59" s="5">
        <v>-8.6468117755308813E-2</v>
      </c>
      <c r="Q59" s="5">
        <v>-8.1805922311237855E-3</v>
      </c>
      <c r="R59" s="5">
        <v>-7.4595953831508757E-2</v>
      </c>
      <c r="S59" s="5">
        <v>-8.1490179575917671E-2</v>
      </c>
      <c r="T59" s="5">
        <v>2.0637415063187196E-3</v>
      </c>
      <c r="U59" s="5">
        <v>2.4623062897506216E-2</v>
      </c>
      <c r="V59" s="5">
        <v>5.7856229935197775E-3</v>
      </c>
      <c r="W59" s="5">
        <v>-1.4577004972630082E-2</v>
      </c>
      <c r="X59" s="5">
        <v>-3.5887216519757445E-2</v>
      </c>
      <c r="Y59" s="5">
        <v>3.7376653852049101E-2</v>
      </c>
      <c r="Z59" s="5">
        <v>6.0989883636374989E-2</v>
      </c>
      <c r="AA59" s="5">
        <v>0.10292041592682022</v>
      </c>
      <c r="AB59" s="5">
        <v>3.3424952434557717E-2</v>
      </c>
      <c r="AC59" s="5">
        <v>3.3377381992434629E-4</v>
      </c>
      <c r="AD59" s="5">
        <v>8.2796583868131532E-2</v>
      </c>
      <c r="AE59" s="5">
        <v>1.7132541276291387E-2</v>
      </c>
      <c r="AF59" s="5">
        <v>-6.7446772380348502E-4</v>
      </c>
      <c r="AG59" s="5">
        <v>4.0633674647720889E-3</v>
      </c>
      <c r="AH59" s="5">
        <v>4.1198872035450154E-2</v>
      </c>
      <c r="AI59" s="5">
        <v>8.2910349720049237E-3</v>
      </c>
      <c r="AJ59" s="5">
        <v>2.7180264341154579E-2</v>
      </c>
      <c r="AK59" s="5">
        <v>1.2869371343605727E-3</v>
      </c>
      <c r="AL59" s="5">
        <v>1.5819319238851281E-2</v>
      </c>
      <c r="AM59" s="5">
        <v>3.7274004268271384E-3</v>
      </c>
      <c r="AN59" s="5">
        <v>1.0692073326603036E-2</v>
      </c>
      <c r="AO59" s="5">
        <v>6.2107203941841743E-3</v>
      </c>
      <c r="AP59" s="5">
        <v>2.9982342257855658E-3</v>
      </c>
      <c r="AQ59" s="5">
        <v>3.7718129708706311E-3</v>
      </c>
      <c r="AR59" s="5">
        <v>2.4993284600148272E-2</v>
      </c>
      <c r="AS59" s="5"/>
      <c r="AT59" s="5"/>
      <c r="AU59" s="5"/>
      <c r="AV59" s="5"/>
      <c r="AW59" s="5"/>
      <c r="AX59" s="5"/>
      <c r="AY59" s="5"/>
      <c r="AZ59" s="5"/>
      <c r="BA59" s="5"/>
      <c r="BB59" s="5"/>
    </row>
    <row r="60" spans="1:54" x14ac:dyDescent="0.3">
      <c r="A60" s="5">
        <v>16450</v>
      </c>
      <c r="B60" s="5"/>
      <c r="C60" s="5">
        <v>-8.2022954333815554E-2</v>
      </c>
      <c r="D60" s="5">
        <v>-8.2204050189281563E-2</v>
      </c>
      <c r="E60" s="5">
        <v>-1.7777214269939577E-2</v>
      </c>
      <c r="F60" s="5">
        <v>-8.6086170712068227E-2</v>
      </c>
      <c r="G60" s="5">
        <v>-4.2023143070313383E-3</v>
      </c>
      <c r="H60" s="5">
        <v>-3.9362017311290395E-2</v>
      </c>
      <c r="I60" s="5">
        <v>-1.8506642242140305E-2</v>
      </c>
      <c r="J60" s="5">
        <v>-4.7355708843671115E-2</v>
      </c>
      <c r="K60" s="5">
        <v>-1.3518737355682006E-2</v>
      </c>
      <c r="L60" s="5">
        <v>-1.7596059373273246E-2</v>
      </c>
      <c r="M60" s="5">
        <v>-6.104138737653233E-3</v>
      </c>
      <c r="N60" s="5">
        <v>-4.6428242467358979E-2</v>
      </c>
      <c r="O60" s="5">
        <v>-4.5657506540271054E-3</v>
      </c>
      <c r="P60" s="5">
        <v>-8.6671359150738106E-2</v>
      </c>
      <c r="Q60" s="5">
        <v>-8.2038879596468932E-3</v>
      </c>
      <c r="R60" s="5">
        <v>-7.4845600943845153E-2</v>
      </c>
      <c r="S60" s="5">
        <v>-8.1803706121103506E-2</v>
      </c>
      <c r="T60" s="5">
        <v>2.0727187134364608E-3</v>
      </c>
      <c r="U60" s="5">
        <v>2.4742591243609866E-2</v>
      </c>
      <c r="V60" s="5">
        <v>5.8166368326248155E-3</v>
      </c>
      <c r="W60" s="5">
        <v>-1.4662550245522038E-2</v>
      </c>
      <c r="X60" s="5">
        <v>-3.6116118037329038E-2</v>
      </c>
      <c r="Y60" s="5">
        <v>3.7634181367157252E-2</v>
      </c>
      <c r="Z60" s="5">
        <v>6.1441430580847903E-2</v>
      </c>
      <c r="AA60" s="5">
        <v>0.10373545205165771</v>
      </c>
      <c r="AB60" s="5">
        <v>3.3706939992037686E-2</v>
      </c>
      <c r="AC60" s="5">
        <v>3.367629957333964E-4</v>
      </c>
      <c r="AD60" s="5">
        <v>8.3581236066406134E-2</v>
      </c>
      <c r="AE60" s="5">
        <v>1.7303866239096844E-2</v>
      </c>
      <c r="AF60" s="5">
        <v>-6.8156651479050025E-4</v>
      </c>
      <c r="AG60" s="5">
        <v>4.1082759647239273E-3</v>
      </c>
      <c r="AH60" s="5">
        <v>4.1675997268722079E-2</v>
      </c>
      <c r="AI60" s="5">
        <v>8.391455991291619E-3</v>
      </c>
      <c r="AJ60" s="5">
        <v>2.752395811777595E-2</v>
      </c>
      <c r="AK60" s="5">
        <v>1.3038989218269841E-3</v>
      </c>
      <c r="AL60" s="5">
        <v>1.6036312614458856E-2</v>
      </c>
      <c r="AM60" s="5">
        <v>3.7805384315209205E-3</v>
      </c>
      <c r="AN60" s="5">
        <v>1.085028576984616E-2</v>
      </c>
      <c r="AO60" s="5">
        <v>6.3059951228084058E-3</v>
      </c>
      <c r="AP60" s="5">
        <v>3.0458631248355119E-3</v>
      </c>
      <c r="AQ60" s="5">
        <v>3.8337953084596615E-3</v>
      </c>
      <c r="AR60" s="5">
        <v>2.541773404988314E-2</v>
      </c>
      <c r="AS60" s="5"/>
      <c r="AT60" s="5"/>
      <c r="AU60" s="5"/>
      <c r="AV60" s="5"/>
      <c r="AW60" s="5"/>
      <c r="AX60" s="5"/>
      <c r="AY60" s="5"/>
      <c r="AZ60" s="5"/>
      <c r="BA60" s="5"/>
      <c r="BB60" s="5"/>
    </row>
    <row r="61" spans="1:54" x14ac:dyDescent="0.3">
      <c r="A61" s="5">
        <v>16440</v>
      </c>
      <c r="B61" s="5"/>
      <c r="C61" s="5">
        <v>-7.976611359811378E-2</v>
      </c>
      <c r="D61" s="5">
        <v>-8.1909549434967532E-2</v>
      </c>
      <c r="E61" s="5">
        <v>-1.7722007475851204E-2</v>
      </c>
      <c r="F61" s="5">
        <v>-8.5860042600493985E-2</v>
      </c>
      <c r="G61" s="5">
        <v>-4.1932944620967473E-3</v>
      </c>
      <c r="H61" s="5">
        <v>-3.9296504184492952E-2</v>
      </c>
      <c r="I61" s="5">
        <v>-1.8484791849367396E-2</v>
      </c>
      <c r="J61" s="5">
        <v>-4.7322782364777251E-2</v>
      </c>
      <c r="K61" s="5">
        <v>-1.3515922327856183E-2</v>
      </c>
      <c r="L61" s="5">
        <v>-1.7600995795882337E-2</v>
      </c>
      <c r="M61" s="5">
        <v>-6.1088452042143164E-3</v>
      </c>
      <c r="N61" s="5">
        <v>-4.6486892566027081E-2</v>
      </c>
      <c r="O61" s="5">
        <v>-4.5737735542493545E-3</v>
      </c>
      <c r="P61" s="5">
        <v>-8.686662022993405E-2</v>
      </c>
      <c r="Q61" s="5">
        <v>-8.2264515147391325E-3</v>
      </c>
      <c r="R61" s="5">
        <v>-7.5088817651582679E-2</v>
      </c>
      <c r="S61" s="5">
        <v>-8.2110518513594813E-2</v>
      </c>
      <c r="T61" s="5">
        <v>2.0815348188465135E-3</v>
      </c>
      <c r="U61" s="5">
        <v>2.4860316938429758E-2</v>
      </c>
      <c r="V61" s="5">
        <v>5.8472582480130122E-3</v>
      </c>
      <c r="W61" s="5">
        <v>-1.474719305876838E-2</v>
      </c>
      <c r="X61" s="5">
        <v>-3.6343029558951842E-2</v>
      </c>
      <c r="Y61" s="5">
        <v>3.7889898121803281E-2</v>
      </c>
      <c r="Z61" s="5">
        <v>6.1890483731502376E-2</v>
      </c>
      <c r="AA61" s="5">
        <v>0.10454711522023419</v>
      </c>
      <c r="AB61" s="5">
        <v>3.3988122284838093E-2</v>
      </c>
      <c r="AC61" s="5">
        <v>3.3974721824447441E-4</v>
      </c>
      <c r="AD61" s="5">
        <v>8.4365473292121032E-2</v>
      </c>
      <c r="AE61" s="5">
        <v>1.7475283709869331E-2</v>
      </c>
      <c r="AF61" s="5">
        <v>-6.8867636743677929E-4</v>
      </c>
      <c r="AG61" s="5">
        <v>4.1532982291115957E-3</v>
      </c>
      <c r="AH61" s="5">
        <v>4.2154778575883178E-2</v>
      </c>
      <c r="AI61" s="5">
        <v>8.4923164824080577E-3</v>
      </c>
      <c r="AJ61" s="5">
        <v>2.7869457481034192E-2</v>
      </c>
      <c r="AK61" s="5">
        <v>1.320964278182304E-3</v>
      </c>
      <c r="AL61" s="5">
        <v>1.6254811253124678E-2</v>
      </c>
      <c r="AM61" s="5">
        <v>3.8340881883726476E-3</v>
      </c>
      <c r="AN61" s="5">
        <v>1.1009849932920477E-2</v>
      </c>
      <c r="AO61" s="5">
        <v>6.4021581678275806E-3</v>
      </c>
      <c r="AP61" s="5">
        <v>3.0939726237130334E-3</v>
      </c>
      <c r="AQ61" s="5">
        <v>3.8964498745477456E-3</v>
      </c>
      <c r="AR61" s="5">
        <v>2.584710284802897E-2</v>
      </c>
      <c r="AS61" s="5"/>
      <c r="AT61" s="5"/>
      <c r="AU61" s="5"/>
      <c r="AV61" s="5"/>
      <c r="AW61" s="5"/>
      <c r="AX61" s="5"/>
      <c r="AY61" s="5"/>
      <c r="AZ61" s="5"/>
      <c r="BA61" s="5"/>
      <c r="BB61" s="5"/>
    </row>
    <row r="62" spans="1:54" x14ac:dyDescent="0.3">
      <c r="A62" s="5">
        <v>16430</v>
      </c>
      <c r="B62" s="5"/>
      <c r="C62" s="5">
        <v>-7.7477521775267455E-2</v>
      </c>
      <c r="D62" s="5">
        <v>-8.1607853193101015E-2</v>
      </c>
      <c r="E62" s="5">
        <v>-1.7665191320244716E-2</v>
      </c>
      <c r="F62" s="5">
        <v>-8.5625901652756825E-2</v>
      </c>
      <c r="G62" s="5">
        <v>-4.1838746545632341E-3</v>
      </c>
      <c r="H62" s="5">
        <v>-3.9227180136766099E-2</v>
      </c>
      <c r="I62" s="5">
        <v>-1.8461127881954469E-2</v>
      </c>
      <c r="J62" s="5">
        <v>-4.7285181503916661E-2</v>
      </c>
      <c r="K62" s="5">
        <v>-1.3511769643340107E-2</v>
      </c>
      <c r="L62" s="5">
        <v>-1.760419527116637E-2</v>
      </c>
      <c r="M62" s="5">
        <v>-6.1129534975186564E-3</v>
      </c>
      <c r="N62" s="5">
        <v>-4.6541048852035964E-2</v>
      </c>
      <c r="O62" s="5">
        <v>-4.5813622765592064E-3</v>
      </c>
      <c r="P62" s="5">
        <v>-8.7053829401831914E-2</v>
      </c>
      <c r="Q62" s="5">
        <v>-8.2482750265349576E-3</v>
      </c>
      <c r="R62" s="5">
        <v>-7.532552251887957E-2</v>
      </c>
      <c r="S62" s="5">
        <v>-8.2410517647083265E-2</v>
      </c>
      <c r="T62" s="5">
        <v>2.0901870681831304E-3</v>
      </c>
      <c r="U62" s="5">
        <v>2.4976204370277873E-2</v>
      </c>
      <c r="V62" s="5">
        <v>5.8774782707872071E-3</v>
      </c>
      <c r="W62" s="5">
        <v>-1.4830909424905527E-2</v>
      </c>
      <c r="X62" s="5">
        <v>-3.6567888946644395E-2</v>
      </c>
      <c r="Y62" s="5">
        <v>3.8143736575236196E-2</v>
      </c>
      <c r="Z62" s="5">
        <v>6.2336928958199901E-2</v>
      </c>
      <c r="AA62" s="5">
        <v>0.10535520748237595</v>
      </c>
      <c r="AB62" s="5">
        <v>3.4268433727355045E-2</v>
      </c>
      <c r="AC62" s="5">
        <v>3.4272582430257433E-4</v>
      </c>
      <c r="AD62" s="5">
        <v>8.514913025668866E-2</v>
      </c>
      <c r="AE62" s="5">
        <v>1.7646759601793186E-2</v>
      </c>
      <c r="AF62" s="5">
        <v>-6.9579595599979715E-4</v>
      </c>
      <c r="AG62" s="5">
        <v>4.198426442831792E-3</v>
      </c>
      <c r="AH62" s="5">
        <v>4.2635139261690345E-2</v>
      </c>
      <c r="AI62" s="5">
        <v>8.5936016928159116E-3</v>
      </c>
      <c r="AJ62" s="5">
        <v>2.8216716892549776E-2</v>
      </c>
      <c r="AK62" s="5">
        <v>1.3381312103735031E-3</v>
      </c>
      <c r="AL62" s="5">
        <v>1.647479304058715E-2</v>
      </c>
      <c r="AM62" s="5">
        <v>3.888045142663059E-3</v>
      </c>
      <c r="AN62" s="5">
        <v>1.1170754914929875E-2</v>
      </c>
      <c r="AO62" s="5">
        <v>6.4992046265516619E-3</v>
      </c>
      <c r="AP62" s="5">
        <v>3.1425611325963053E-3</v>
      </c>
      <c r="AQ62" s="5">
        <v>3.9597757608767943E-3</v>
      </c>
      <c r="AR62" s="5">
        <v>2.6281393001601962E-2</v>
      </c>
      <c r="AS62" s="5"/>
      <c r="AT62" s="5"/>
      <c r="AU62" s="5"/>
      <c r="AV62" s="5"/>
      <c r="AW62" s="5"/>
      <c r="AX62" s="5"/>
      <c r="AY62" s="5"/>
      <c r="AZ62" s="5"/>
      <c r="BA62" s="5"/>
      <c r="BB62" s="5"/>
    </row>
    <row r="63" spans="1:54" x14ac:dyDescent="0.3">
      <c r="A63" s="5">
        <v>16420</v>
      </c>
      <c r="B63" s="5"/>
      <c r="C63" s="5">
        <v>-7.5157517464085569E-2</v>
      </c>
      <c r="D63" s="5">
        <v>-8.1299033946068119E-2</v>
      </c>
      <c r="E63" s="5">
        <v>-1.7606779176559804E-2</v>
      </c>
      <c r="F63" s="5">
        <v>-8.5383801127740494E-2</v>
      </c>
      <c r="G63" s="5">
        <v>-4.1740569079642209E-3</v>
      </c>
      <c r="H63" s="5">
        <v>-3.9154058609917372E-2</v>
      </c>
      <c r="I63" s="5">
        <v>-1.8435654026588109E-2</v>
      </c>
      <c r="J63" s="5">
        <v>-4.7242908881850065E-2</v>
      </c>
      <c r="K63" s="5">
        <v>-1.3506278093128526E-2</v>
      </c>
      <c r="L63" s="5">
        <v>-1.7605653674229834E-2</v>
      </c>
      <c r="M63" s="5">
        <v>-6.1164613045774458E-3</v>
      </c>
      <c r="N63" s="5">
        <v>-4.6590687080062254E-2</v>
      </c>
      <c r="O63" s="5">
        <v>-4.5885137913372542E-3</v>
      </c>
      <c r="P63" s="5">
        <v>-8.7232917138826041E-2</v>
      </c>
      <c r="Q63" s="5">
        <v>-8.2693508048931556E-3</v>
      </c>
      <c r="R63" s="5">
        <v>-7.5555635587551365E-2</v>
      </c>
      <c r="S63" s="5">
        <v>-8.2703605832359056E-2</v>
      </c>
      <c r="T63" s="5">
        <v>2.0986727374643554E-3</v>
      </c>
      <c r="U63" s="5">
        <v>2.5090218218492714E-2</v>
      </c>
      <c r="V63" s="5">
        <v>5.9072879823464913E-3</v>
      </c>
      <c r="W63" s="5">
        <v>-1.4913675434608798E-2</v>
      </c>
      <c r="X63" s="5">
        <v>-3.679063412839341E-2</v>
      </c>
      <c r="Y63" s="5">
        <v>3.8395629117420643E-2</v>
      </c>
      <c r="Z63" s="5">
        <v>6.2780651783555699E-2</v>
      </c>
      <c r="AA63" s="5">
        <v>0.10615952989396997</v>
      </c>
      <c r="AB63" s="5">
        <v>3.4547808275427069E-2</v>
      </c>
      <c r="AC63" s="5">
        <v>3.4569814479483072E-4</v>
      </c>
      <c r="AD63" s="5">
        <v>8.5932039848392469E-2</v>
      </c>
      <c r="AE63" s="5">
        <v>1.7818259379286432E-2</v>
      </c>
      <c r="AF63" s="5">
        <v>-7.0292393427553643E-4</v>
      </c>
      <c r="AG63" s="5">
        <v>4.2436526509560943E-3</v>
      </c>
      <c r="AH63" s="5">
        <v>4.3117001049927772E-2</v>
      </c>
      <c r="AI63" s="5">
        <v>8.695296520242788E-3</v>
      </c>
      <c r="AJ63" s="5">
        <v>2.8565689569411367E-2</v>
      </c>
      <c r="AK63" s="5">
        <v>1.3553976621051744E-3</v>
      </c>
      <c r="AL63" s="5">
        <v>1.6696235036972321E-2</v>
      </c>
      <c r="AM63" s="5">
        <v>3.9424045351252159E-3</v>
      </c>
      <c r="AN63" s="5">
        <v>1.1332989204012246E-2</v>
      </c>
      <c r="AO63" s="5">
        <v>6.5971292303384403E-3</v>
      </c>
      <c r="AP63" s="5">
        <v>3.1916268813130116E-3</v>
      </c>
      <c r="AQ63" s="5">
        <v>4.0237718300117301E-3</v>
      </c>
      <c r="AR63" s="5">
        <v>2.6720605001192756E-2</v>
      </c>
      <c r="AS63" s="5"/>
      <c r="AT63" s="5"/>
      <c r="AU63" s="5"/>
      <c r="AV63" s="5"/>
      <c r="AW63" s="5"/>
      <c r="AX63" s="5"/>
      <c r="AY63" s="5"/>
      <c r="AZ63" s="5"/>
      <c r="BA63" s="5"/>
      <c r="BB63" s="5"/>
    </row>
    <row r="64" spans="1:54" x14ac:dyDescent="0.3">
      <c r="A64" s="5">
        <v>16410</v>
      </c>
      <c r="B64" s="5"/>
      <c r="C64" s="5">
        <v>-7.280645266962528E-2</v>
      </c>
      <c r="D64" s="5">
        <v>-8.0983166200157414E-2</v>
      </c>
      <c r="E64" s="5">
        <v>-1.754678488180907E-2</v>
      </c>
      <c r="F64" s="5">
        <v>-8.5133796632987785E-2</v>
      </c>
      <c r="G64" s="5">
        <v>-4.1638433644619974E-3</v>
      </c>
      <c r="H64" s="5">
        <v>-3.9077154183695888E-2</v>
      </c>
      <c r="I64" s="5">
        <v>-1.8408374512514571E-2</v>
      </c>
      <c r="J64" s="5">
        <v>-4.719596851379855E-2</v>
      </c>
      <c r="K64" s="5">
        <v>-1.3499446864238018E-2</v>
      </c>
      <c r="L64" s="5">
        <v>-1.7605367387961809E-2</v>
      </c>
      <c r="M64" s="5">
        <v>-6.119366484148377E-3</v>
      </c>
      <c r="N64" s="5">
        <v>-4.6635784264343318E-2</v>
      </c>
      <c r="O64" s="5">
        <v>-4.5952251869381955E-3</v>
      </c>
      <c r="P64" s="5">
        <v>-8.7403816016694363E-2</v>
      </c>
      <c r="Q64" s="5">
        <v>-8.2896713436255362E-3</v>
      </c>
      <c r="R64" s="5">
        <v>-7.5779078419364446E-2</v>
      </c>
      <c r="S64" s="5">
        <v>-8.2989686847117938E-2</v>
      </c>
      <c r="T64" s="5">
        <v>2.1069891344312306E-3</v>
      </c>
      <c r="U64" s="5">
        <v>2.5202323470170967E-2</v>
      </c>
      <c r="V64" s="5">
        <v>5.9366785184495644E-3</v>
      </c>
      <c r="W64" s="5">
        <v>-1.4995467267141478E-2</v>
      </c>
      <c r="X64" s="5">
        <v>-3.7011203124078927E-2</v>
      </c>
      <c r="Y64" s="5">
        <v>3.8645508095894718E-2</v>
      </c>
      <c r="Z64" s="5">
        <v>6.3221537425929702E-2</v>
      </c>
      <c r="AA64" s="5">
        <v>0.10695988258705233</v>
      </c>
      <c r="AB64" s="5">
        <v>3.4826179447943653E-2</v>
      </c>
      <c r="AC64" s="5">
        <v>3.4866350485114996E-4</v>
      </c>
      <c r="AD64" s="5">
        <v>8.6714033177485883E-2</v>
      </c>
      <c r="AE64" s="5">
        <v>1.7989748066176418E-2</v>
      </c>
      <c r="AF64" s="5">
        <v>-7.1005893586725019E-4</v>
      </c>
      <c r="AG64" s="5">
        <v>4.2889687599853054E-3</v>
      </c>
      <c r="AH64" s="5">
        <v>4.3600284091978567E-2</v>
      </c>
      <c r="AI64" s="5">
        <v>8.7973855134858159E-3</v>
      </c>
      <c r="AJ64" s="5">
        <v>2.8916327483512121E-2</v>
      </c>
      <c r="AK64" s="5">
        <v>1.3727615136397589E-3</v>
      </c>
      <c r="AL64" s="5">
        <v>1.6919113472129786E-2</v>
      </c>
      <c r="AM64" s="5">
        <v>3.9971614002957349E-3</v>
      </c>
      <c r="AN64" s="5">
        <v>1.149654067095952E-2</v>
      </c>
      <c r="AO64" s="5">
        <v>6.6959263398942408E-3</v>
      </c>
      <c r="AP64" s="5">
        <v>3.2411679165797341E-3</v>
      </c>
      <c r="AQ64" s="5">
        <v>4.0884367112390468E-3</v>
      </c>
      <c r="AR64" s="5">
        <v>2.7164737789609095E-2</v>
      </c>
      <c r="AS64" s="5"/>
      <c r="AT64" s="5"/>
      <c r="AU64" s="5"/>
      <c r="AV64" s="5"/>
      <c r="AW64" s="5"/>
      <c r="AX64" s="5"/>
      <c r="AY64" s="5"/>
      <c r="AZ64" s="5"/>
      <c r="BA64" s="5"/>
      <c r="BB64" s="5"/>
    </row>
    <row r="65" spans="1:54" x14ac:dyDescent="0.3">
      <c r="A65" s="5">
        <v>16400</v>
      </c>
      <c r="B65" s="5"/>
      <c r="C65" s="5">
        <v>-7.0424692772493303E-2</v>
      </c>
      <c r="D65" s="5">
        <v>-8.0660326455958428E-2</v>
      </c>
      <c r="E65" s="5">
        <v>-1.7485222731281169E-2</v>
      </c>
      <c r="F65" s="5">
        <v>-8.4875946104670391E-2</v>
      </c>
      <c r="G65" s="5">
        <v>-4.1532362841550496E-3</v>
      </c>
      <c r="H65" s="5">
        <v>-3.8996482572050017E-2</v>
      </c>
      <c r="I65" s="5">
        <v>-1.8379294111094992E-2</v>
      </c>
      <c r="J65" s="5">
        <v>-4.714436581169866E-2</v>
      </c>
      <c r="K65" s="5">
        <v>-1.3491275541318435E-2</v>
      </c>
      <c r="L65" s="5">
        <v>-1.7603333306379705E-2</v>
      </c>
      <c r="M65" s="5">
        <v>-6.1216670683189502E-3</v>
      </c>
      <c r="N65" s="5">
        <v>-4.6676318693838939E-2</v>
      </c>
      <c r="O65" s="5">
        <v>-4.6014936714753232E-3</v>
      </c>
      <c r="P65" s="5">
        <v>-8.7566460753731257E-2</v>
      </c>
      <c r="Q65" s="5">
        <v>-8.3092293246633392E-3</v>
      </c>
      <c r="R65" s="5">
        <v>-7.5995774137888369E-2</v>
      </c>
      <c r="S65" s="5">
        <v>-8.3268665985433726E-2</v>
      </c>
      <c r="T65" s="5">
        <v>2.1151335998826075E-3</v>
      </c>
      <c r="U65" s="5">
        <v>2.5312485436896952E-2</v>
      </c>
      <c r="V65" s="5">
        <v>5.9656410732901195E-3</v>
      </c>
      <c r="W65" s="5">
        <v>-1.5076261200865504E-2</v>
      </c>
      <c r="X65" s="5">
        <v>-3.7229534071630183E-2</v>
      </c>
      <c r="Y65" s="5">
        <v>3.8893305842952149E-2</v>
      </c>
      <c r="Z65" s="5">
        <v>6.3659470843082044E-2</v>
      </c>
      <c r="AA65" s="5">
        <v>0.10775606484123001</v>
      </c>
      <c r="AB65" s="5">
        <v>3.5103480348955371E-2</v>
      </c>
      <c r="AC65" s="5">
        <v>3.5162122405049673E-4</v>
      </c>
      <c r="AD65" s="5">
        <v>8.7494939622838358E-2</v>
      </c>
      <c r="AE65" s="5">
        <v>1.8161190254220257E-2</v>
      </c>
      <c r="AF65" s="5">
        <v>-7.1719957446868808E-4</v>
      </c>
      <c r="AG65" s="5">
        <v>4.3343665391951669E-3</v>
      </c>
      <c r="AH65" s="5">
        <v>4.4084906976351743E-2</v>
      </c>
      <c r="AI65" s="5">
        <v>8.8998528734095771E-3</v>
      </c>
      <c r="AJ65" s="5">
        <v>2.9268581361525142E-2</v>
      </c>
      <c r="AK65" s="5">
        <v>1.3902205816274348E-3</v>
      </c>
      <c r="AL65" s="5">
        <v>1.714340374131847E-2</v>
      </c>
      <c r="AM65" s="5">
        <v>4.0523105649433412E-3</v>
      </c>
      <c r="AN65" s="5">
        <v>1.1661396563039291E-2</v>
      </c>
      <c r="AO65" s="5">
        <v>6.795589940676805E-3</v>
      </c>
      <c r="AP65" s="5">
        <v>3.2911820992817093E-3</v>
      </c>
      <c r="AQ65" s="5">
        <v>4.1537687965029924E-3</v>
      </c>
      <c r="AR65" s="5">
        <v>2.7613788730664519E-2</v>
      </c>
      <c r="AS65" s="5"/>
      <c r="AT65" s="5"/>
      <c r="AU65" s="5"/>
      <c r="AV65" s="5"/>
      <c r="AW65" s="5"/>
      <c r="AX65" s="5"/>
      <c r="AY65" s="5"/>
      <c r="AZ65" s="5"/>
      <c r="BA65" s="5"/>
      <c r="BB65" s="5"/>
    </row>
    <row r="66" spans="1:54" x14ac:dyDescent="0.3">
      <c r="A66" s="5">
        <v>16390</v>
      </c>
      <c r="B66" s="5"/>
      <c r="C66" s="5">
        <v>-6.8012616491078801E-2</v>
      </c>
      <c r="D66" s="5">
        <v>-8.0330593177755066E-2</v>
      </c>
      <c r="E66" s="5">
        <v>-1.7422107473011223E-2</v>
      </c>
      <c r="F66" s="5">
        <v>-8.4610309786373877E-2</v>
      </c>
      <c r="G66" s="5">
        <v>-4.1422380443254065E-3</v>
      </c>
      <c r="H66" s="5">
        <v>-3.8912060618812042E-2</v>
      </c>
      <c r="I66" s="5">
        <v>-1.8348418135089577E-2</v>
      </c>
      <c r="J66" s="5">
        <v>-4.7088107585769742E-2</v>
      </c>
      <c r="K66" s="5">
        <v>-1.3481764108072641E-2</v>
      </c>
      <c r="L66" s="5">
        <v>-1.7599548837732956E-2</v>
      </c>
      <c r="M66" s="5">
        <v>-6.1233612640111098E-3</v>
      </c>
      <c r="N66" s="5">
        <v>-4.6712269946838629E-2</v>
      </c>
      <c r="O66" s="5">
        <v>-4.6073165745557296E-3</v>
      </c>
      <c r="P66" s="5">
        <v>-8.772078824906096E-2</v>
      </c>
      <c r="Q66" s="5">
        <v>-8.3280176221584238E-3</v>
      </c>
      <c r="R66" s="5">
        <v>-7.6205647469877291E-2</v>
      </c>
      <c r="S66" s="5">
        <v>-8.3540450106865755E-2</v>
      </c>
      <c r="T66" s="5">
        <v>2.1231035090046773E-3</v>
      </c>
      <c r="U66" s="5">
        <v>2.5420669771460274E-2</v>
      </c>
      <c r="V66" s="5">
        <v>5.9941669035816136E-3</v>
      </c>
      <c r="W66" s="5">
        <v>-1.515603362380831E-2</v>
      </c>
      <c r="X66" s="5">
        <v>-3.7445565253400814E-2</v>
      </c>
      <c r="Y66" s="5">
        <v>3.9138954703136046E-2</v>
      </c>
      <c r="Z66" s="5">
        <v>6.4094336776470515E-2</v>
      </c>
      <c r="AA66" s="5">
        <v>0.10854787515641513</v>
      </c>
      <c r="AB66" s="5">
        <v>3.5379643690279086E-2</v>
      </c>
      <c r="AC66" s="5">
        <v>3.5457061663276781E-4</v>
      </c>
      <c r="AD66" s="5">
        <v>8.8274586880113901E-2</v>
      </c>
      <c r="AE66" s="5">
        <v>1.8332550111971033E-2</v>
      </c>
      <c r="AF66" s="5">
        <v>-7.2434444416184264E-4</v>
      </c>
      <c r="AG66" s="5">
        <v>4.3798376220738761E-3</v>
      </c>
      <c r="AH66" s="5">
        <v>4.4570786739173654E-2</v>
      </c>
      <c r="AI66" s="5">
        <v>9.0026824541422738E-3</v>
      </c>
      <c r="AJ66" s="5">
        <v>2.9622400685526757E-2</v>
      </c>
      <c r="AK66" s="5">
        <v>1.4077726189662314E-3</v>
      </c>
      <c r="AL66" s="5">
        <v>1.7369080401251881E-2</v>
      </c>
      <c r="AM66" s="5">
        <v>4.1078466465770836E-3</v>
      </c>
      <c r="AN66" s="5">
        <v>1.1827543498026083E-2</v>
      </c>
      <c r="AO66" s="5">
        <v>6.8961136384050369E-3</v>
      </c>
      <c r="AP66" s="5">
        <v>3.3416671017956387E-3</v>
      </c>
      <c r="AQ66" s="5">
        <v>4.2197662363827881E-3</v>
      </c>
      <c r="AR66" s="5">
        <v>2.8067753578137518E-2</v>
      </c>
      <c r="AS66" s="5"/>
      <c r="AT66" s="5"/>
      <c r="AU66" s="5"/>
      <c r="AV66" s="5"/>
      <c r="AW66" s="5"/>
      <c r="AX66" s="5"/>
      <c r="AY66" s="5"/>
      <c r="AZ66" s="5"/>
      <c r="BA66" s="5"/>
      <c r="BB66" s="5"/>
    </row>
    <row r="67" spans="1:54" x14ac:dyDescent="0.3">
      <c r="A67" s="5">
        <v>16380</v>
      </c>
      <c r="B67" s="5"/>
      <c r="C67" s="5">
        <v>-6.5570615836658783E-2</v>
      </c>
      <c r="D67" s="5">
        <v>-7.9994046761931364E-2</v>
      </c>
      <c r="E67" s="5">
        <v>-1.7357454302021326E-2</v>
      </c>
      <c r="F67" s="5">
        <v>-8.433695020670548E-2</v>
      </c>
      <c r="G67" s="5">
        <v>-4.1308511386263262E-3</v>
      </c>
      <c r="H67" s="5">
        <v>-3.882390629281058E-2</v>
      </c>
      <c r="I67" s="5">
        <v>-1.8315752437670217E-2</v>
      </c>
      <c r="J67" s="5">
        <v>-4.7027202045389925E-2</v>
      </c>
      <c r="K67" s="5">
        <v>-1.3470912948482669E-2</v>
      </c>
      <c r="L67" s="5">
        <v>-1.7594011907363455E-2</v>
      </c>
      <c r="M67" s="5">
        <v>-6.124447454405762E-3</v>
      </c>
      <c r="N67" s="5">
        <v>-4.6743618905001894E-2</v>
      </c>
      <c r="O67" s="5">
        <v>-4.6126913489648235E-3</v>
      </c>
      <c r="P67" s="5">
        <v>-8.7866737620100957E-2</v>
      </c>
      <c r="Q67" s="5">
        <v>-8.346029306516109E-3</v>
      </c>
      <c r="R67" s="5">
        <v>-7.6408624786151472E-2</v>
      </c>
      <c r="S67" s="5">
        <v>-8.3804947685166706E-2</v>
      </c>
      <c r="T67" s="5">
        <v>2.1308962726944072E-3</v>
      </c>
      <c r="U67" s="5">
        <v>2.5526842484550623E-2</v>
      </c>
      <c r="V67" s="5">
        <v>6.0222473326493105E-3</v>
      </c>
      <c r="W67" s="5">
        <v>-1.523476104428014E-2</v>
      </c>
      <c r="X67" s="5">
        <v>-3.7659235122748914E-2</v>
      </c>
      <c r="Y67" s="5">
        <v>3.9382387061031074E-2</v>
      </c>
      <c r="Z67" s="5">
        <v>6.4526019796174894E-2</v>
      </c>
      <c r="AA67" s="5">
        <v>0.10933511132684055</v>
      </c>
      <c r="AB67" s="5">
        <v>3.5654601814590639E-2</v>
      </c>
      <c r="AC67" s="5">
        <v>3.5751099171620683E-4</v>
      </c>
      <c r="AD67" s="5">
        <v>8.9052801011483024E-2</v>
      </c>
      <c r="AE67" s="5">
        <v>1.8503791393988764E-2</v>
      </c>
      <c r="AF67" s="5">
        <v>-7.3149211972925725E-4</v>
      </c>
      <c r="AG67" s="5">
        <v>4.4253735078522783E-3</v>
      </c>
      <c r="AH67" s="5">
        <v>4.5057838875651665E-2</v>
      </c>
      <c r="AI67" s="5">
        <v>9.1058577644717344E-3</v>
      </c>
      <c r="AJ67" s="5">
        <v>2.9977733694282326E-2</v>
      </c>
      <c r="AK67" s="5">
        <v>1.4254153146931378E-3</v>
      </c>
      <c r="AL67" s="5">
        <v>1.7596117166512024E-2</v>
      </c>
      <c r="AM67" s="5">
        <v>4.163764052037138E-3</v>
      </c>
      <c r="AN67" s="5">
        <v>1.1994967458450256E-2</v>
      </c>
      <c r="AO67" s="5">
        <v>6.9974906546813372E-3</v>
      </c>
      <c r="AP67" s="5">
        <v>3.3926204053581453E-3</v>
      </c>
      <c r="AQ67" s="5">
        <v>4.2864269361143226E-3</v>
      </c>
      <c r="AR67" s="5">
        <v>2.8526626444926012E-2</v>
      </c>
      <c r="AS67" s="5"/>
      <c r="AT67" s="5"/>
      <c r="AU67" s="5"/>
      <c r="AV67" s="5"/>
      <c r="AW67" s="5"/>
      <c r="AX67" s="5"/>
      <c r="AY67" s="5"/>
      <c r="AZ67" s="5"/>
      <c r="BA67" s="5"/>
      <c r="BB67" s="5"/>
    </row>
    <row r="68" spans="1:54" x14ac:dyDescent="0.3">
      <c r="A68" s="5">
        <v>16370</v>
      </c>
      <c r="B68" s="5"/>
      <c r="C68" s="5">
        <v>-6.3099096061338011E-2</v>
      </c>
      <c r="D68" s="5">
        <v>-7.9650769504406554E-2</v>
      </c>
      <c r="E68" s="5">
        <v>-1.7291278854334187E-2</v>
      </c>
      <c r="F68" s="5">
        <v>-8.4055932155737215E-2</v>
      </c>
      <c r="G68" s="5">
        <v>-4.1190781762106259E-3</v>
      </c>
      <c r="H68" s="5">
        <v>-3.8732038682411332E-2</v>
      </c>
      <c r="I68" s="5">
        <v>-1.8281303411160958E-2</v>
      </c>
      <c r="J68" s="5">
        <v>-4.6961658799276676E-2</v>
      </c>
      <c r="K68" s="5">
        <v>-1.345872284784054E-2</v>
      </c>
      <c r="L68" s="5">
        <v>-1.7586720960319678E-2</v>
      </c>
      <c r="M68" s="5">
        <v>-6.1249242002858976E-3</v>
      </c>
      <c r="N68" s="5">
        <v>-4.6770347766819695E-2</v>
      </c>
      <c r="O68" s="5">
        <v>-4.617615572298792E-3</v>
      </c>
      <c r="P68" s="5">
        <v>-8.8004250239146847E-2</v>
      </c>
      <c r="Q68" s="5">
        <v>-8.3632576483567752E-3</v>
      </c>
      <c r="R68" s="5">
        <v>-7.6604634141949818E-2</v>
      </c>
      <c r="S68" s="5">
        <v>-8.4062068856557162E-2</v>
      </c>
      <c r="T68" s="5">
        <v>2.1385093388759683E-3</v>
      </c>
      <c r="U68" s="5">
        <v>2.563096996141976E-2</v>
      </c>
      <c r="V68" s="5">
        <v>6.049873754526874E-3</v>
      </c>
      <c r="W68" s="5">
        <v>-1.5312420101535412E-2</v>
      </c>
      <c r="X68" s="5">
        <v>-3.7870482330807122E-2</v>
      </c>
      <c r="Y68" s="5">
        <v>3.9623535369340358E-2</v>
      </c>
      <c r="Z68" s="5">
        <v>6.4954404346423827E-2</v>
      </c>
      <c r="AA68" s="5">
        <v>0.11011757051632776</v>
      </c>
      <c r="AB68" s="5">
        <v>3.5928286718997657E-2</v>
      </c>
      <c r="AC68" s="5">
        <v>3.6044165352031509E-4</v>
      </c>
      <c r="AD68" s="5">
        <v>8.9829406496851172E-2</v>
      </c>
      <c r="AE68" s="5">
        <v>1.8674877450396504E-2</v>
      </c>
      <c r="AF68" s="5">
        <v>-7.3864115698092593E-4</v>
      </c>
      <c r="AG68" s="5">
        <v>4.4709655631269603E-3</v>
      </c>
      <c r="AH68" s="5">
        <v>4.5545977352523109E-2</v>
      </c>
      <c r="AI68" s="5">
        <v>9.2093619694448882E-3</v>
      </c>
      <c r="AJ68" s="5">
        <v>3.0334527385202602E-2</v>
      </c>
      <c r="AK68" s="5">
        <v>1.4431462939067433E-3</v>
      </c>
      <c r="AL68" s="5">
        <v>1.7824486906341166E-2</v>
      </c>
      <c r="AM68" s="5">
        <v>4.2200569761701723E-3</v>
      </c>
      <c r="AN68" s="5">
        <v>1.2163653786072438E-2</v>
      </c>
      <c r="AO68" s="5">
        <v>7.0997138227311945E-3</v>
      </c>
      <c r="AP68" s="5">
        <v>3.444039297482522E-3</v>
      </c>
      <c r="AQ68" s="5">
        <v>4.3537485516598031E-3</v>
      </c>
      <c r="AR68" s="5">
        <v>2.899039977241839E-2</v>
      </c>
      <c r="AS68" s="5"/>
      <c r="AT68" s="5"/>
      <c r="AU68" s="5"/>
      <c r="AV68" s="5"/>
      <c r="AW68" s="5"/>
      <c r="AX68" s="5"/>
      <c r="AY68" s="5"/>
      <c r="AZ68" s="5"/>
      <c r="BA68" s="5"/>
      <c r="BB68" s="5"/>
    </row>
    <row r="69" spans="1:54" x14ac:dyDescent="0.3">
      <c r="A69" s="5">
        <v>16360</v>
      </c>
      <c r="B69" s="5"/>
      <c r="C69" s="5">
        <v>-6.0598475598777159E-2</v>
      </c>
      <c r="D69" s="5">
        <v>-7.9300845567117473E-2</v>
      </c>
      <c r="E69" s="5">
        <v>-1.7223597200763004E-2</v>
      </c>
      <c r="F69" s="5">
        <v>-8.3767322660294158E-2</v>
      </c>
      <c r="G69" s="5">
        <v>-4.1069218807999837E-3</v>
      </c>
      <c r="H69" s="5">
        <v>-3.8636477989488091E-2</v>
      </c>
      <c r="I69" s="5">
        <v>-1.8245077985506116E-2</v>
      </c>
      <c r="J69" s="5">
        <v>-4.6891488854969368E-2</v>
      </c>
      <c r="K69" s="5">
        <v>-1.344519499358233E-2</v>
      </c>
      <c r="L69" s="5">
        <v>-1.7577674963721694E-2</v>
      </c>
      <c r="M69" s="5">
        <v>-6.1247902412970194E-3</v>
      </c>
      <c r="N69" s="5">
        <v>-4.679244006048501E-2</v>
      </c>
      <c r="O69" s="5">
        <v>-4.6220869485436725E-3</v>
      </c>
      <c r="P69" s="5">
        <v>-8.8133269769050282E-2</v>
      </c>
      <c r="Q69" s="5">
        <v>-8.3796961224032098E-3</v>
      </c>
      <c r="R69" s="5">
        <v>-7.6793605316724661E-2</v>
      </c>
      <c r="S69" s="5">
        <v>-8.4311725467534779E-2</v>
      </c>
      <c r="T69" s="5">
        <v>2.1459401938093213E-3</v>
      </c>
      <c r="U69" s="5">
        <v>2.57330189785001E-2</v>
      </c>
      <c r="V69" s="5">
        <v>6.0770376380553269E-3</v>
      </c>
      <c r="W69" s="5">
        <v>-1.538898757647247E-2</v>
      </c>
      <c r="X69" s="5">
        <v>-3.8079245753430448E-2</v>
      </c>
      <c r="Y69" s="5">
        <v>3.9862332177233548E-2</v>
      </c>
      <c r="Z69" s="5">
        <v>6.5379374791708508E-2</v>
      </c>
      <c r="AA69" s="5">
        <v>0.11089504933477916</v>
      </c>
      <c r="AB69" s="5">
        <v>3.6200630079084063E-2</v>
      </c>
      <c r="AC69" s="5">
        <v>3.633619015941724E-4</v>
      </c>
      <c r="AD69" s="5">
        <v>9.0604226286602085E-2</v>
      </c>
      <c r="AE69" s="5">
        <v>1.8845771236779725E-2</v>
      </c>
      <c r="AF69" s="5">
        <v>-7.4579009309581228E-4</v>
      </c>
      <c r="AG69" s="5">
        <v>4.5166050235769407E-3</v>
      </c>
      <c r="AH69" s="5">
        <v>4.6035114621493546E-2</v>
      </c>
      <c r="AI69" s="5">
        <v>9.3131778921720816E-3</v>
      </c>
      <c r="AJ69" s="5">
        <v>3.0692727516982404E-2</v>
      </c>
      <c r="AK69" s="5">
        <v>1.4609631177220758E-3</v>
      </c>
      <c r="AL69" s="5">
        <v>1.8054161641820644E-2</v>
      </c>
      <c r="AM69" s="5">
        <v>4.2767194005921775E-3</v>
      </c>
      <c r="AN69" s="5">
        <v>1.2333587176591689E-2</v>
      </c>
      <c r="AO69" s="5">
        <v>7.2027755832649674E-3</v>
      </c>
      <c r="AP69" s="5">
        <v>3.4959208694263972E-3</v>
      </c>
      <c r="AQ69" s="5">
        <v>4.421728485828955E-3</v>
      </c>
      <c r="AR69" s="5">
        <v>2.9459064300107241E-2</v>
      </c>
      <c r="AS69" s="5"/>
      <c r="AT69" s="5"/>
      <c r="AU69" s="5"/>
      <c r="AV69" s="5"/>
      <c r="AW69" s="5"/>
      <c r="AX69" s="5"/>
      <c r="AY69" s="5"/>
      <c r="AZ69" s="5"/>
      <c r="BA69" s="5"/>
      <c r="BB69" s="5"/>
    </row>
    <row r="70" spans="1:54" x14ac:dyDescent="0.3">
      <c r="A70" s="5">
        <v>16350</v>
      </c>
      <c r="B70" s="5"/>
      <c r="C70" s="5">
        <v>-5.8069185997676201E-2</v>
      </c>
      <c r="D70" s="5">
        <v>-7.8944360943566577E-2</v>
      </c>
      <c r="E70" s="5">
        <v>-1.7154425840480832E-2</v>
      </c>
      <c r="F70" s="5">
        <v>-8.3471190958100822E-2</v>
      </c>
      <c r="G70" s="5">
        <v>-4.0943850896956024E-3</v>
      </c>
      <c r="H70" s="5">
        <v>-3.8537245522825142E-2</v>
      </c>
      <c r="I70" s="5">
        <v>-1.8207083626465947E-2</v>
      </c>
      <c r="J70" s="5">
        <v>-4.6816704617610824E-2</v>
      </c>
      <c r="K70" s="5">
        <v>-1.3430330975923966E-2</v>
      </c>
      <c r="L70" s="5">
        <v>-1.7566873408874258E-2</v>
      </c>
      <c r="M70" s="5">
        <v>-6.1240444971236343E-3</v>
      </c>
      <c r="N70" s="5">
        <v>-4.680988065616136E-2</v>
      </c>
      <c r="O70" s="5">
        <v>-4.6261033095997151E-3</v>
      </c>
      <c r="P70" s="5">
        <v>-8.8253742197961366E-2</v>
      </c>
      <c r="Q70" s="5">
        <v>-8.395338411290797E-3</v>
      </c>
      <c r="R70" s="5">
        <v>-7.697546985334984E-2</v>
      </c>
      <c r="S70" s="5">
        <v>-8.4553831122184536E-2</v>
      </c>
      <c r="T70" s="5">
        <v>2.1531863633900724E-3</v>
      </c>
      <c r="U70" s="5">
        <v>2.5832956719969158E-2</v>
      </c>
      <c r="V70" s="5">
        <v>6.1037305309816648E-3</v>
      </c>
      <c r="W70" s="5">
        <v>-1.5464440402365245E-2</v>
      </c>
      <c r="X70" s="5">
        <v>-3.8285464518304863E-2</v>
      </c>
      <c r="Y70" s="5">
        <v>4.0098710158951056E-2</v>
      </c>
      <c r="Z70" s="5">
        <v>6.5800815463456633E-2</v>
      </c>
      <c r="AA70" s="5">
        <v>0.11166734391585879</v>
      </c>
      <c r="AB70" s="5">
        <v>3.6471563273417759E-2</v>
      </c>
      <c r="AC70" s="5">
        <v>3.6627103105012833E-4</v>
      </c>
      <c r="AD70" s="5">
        <v>9.1377081855836928E-2</v>
      </c>
      <c r="AE70" s="5">
        <v>1.9016435324428777E-2</v>
      </c>
      <c r="AF70" s="5">
        <v>-7.5293744697799473E-4</v>
      </c>
      <c r="AG70" s="5">
        <v>4.5622829957743137E-3</v>
      </c>
      <c r="AH70" s="5">
        <v>4.6525161633675885E-2</v>
      </c>
      <c r="AI70" s="5">
        <v>9.4172880158397802E-3</v>
      </c>
      <c r="AJ70" s="5">
        <v>3.1052278612933065E-2</v>
      </c>
      <c r="AK70" s="5">
        <v>1.4788632832582677E-3</v>
      </c>
      <c r="AL70" s="5">
        <v>1.8285112543445729E-2</v>
      </c>
      <c r="AM70" s="5">
        <v>4.3337450925410581E-3</v>
      </c>
      <c r="AN70" s="5">
        <v>1.2504751674594838E-2</v>
      </c>
      <c r="AO70" s="5">
        <v>7.306667980467434E-3</v>
      </c>
      <c r="AP70" s="5">
        <v>3.5482620137130124E-3</v>
      </c>
      <c r="AQ70" s="5">
        <v>4.4903638844552935E-3</v>
      </c>
      <c r="AR70" s="5">
        <v>2.993260903547116E-2</v>
      </c>
      <c r="AS70" s="5"/>
      <c r="AT70" s="5"/>
      <c r="AU70" s="5"/>
      <c r="AV70" s="5"/>
      <c r="AW70" s="5"/>
      <c r="AX70" s="5"/>
      <c r="AY70" s="5"/>
      <c r="AZ70" s="5"/>
      <c r="BA70" s="5"/>
      <c r="BB70" s="5"/>
    </row>
    <row r="71" spans="1:54" x14ac:dyDescent="0.3">
      <c r="A71" s="5">
        <v>16340</v>
      </c>
      <c r="B71" s="5"/>
      <c r="C71" s="5">
        <v>-5.5511671847976049E-2</v>
      </c>
      <c r="D71" s="5">
        <v>-7.8581403423456292E-2</v>
      </c>
      <c r="E71" s="5">
        <v>-1.7083781694373072E-2</v>
      </c>
      <c r="F71" s="5">
        <v>-8.3167608470798335E-2</v>
      </c>
      <c r="G71" s="5">
        <v>-4.0814707527307382E-3</v>
      </c>
      <c r="H71" s="5">
        <v>-3.8434363690953849E-2</v>
      </c>
      <c r="I71" s="5">
        <v>-1.8167328333539866E-2</v>
      </c>
      <c r="J71" s="5">
        <v>-4.6737319888025861E-2</v>
      </c>
      <c r="K71" s="5">
        <v>-1.3414132788297459E-2</v>
      </c>
      <c r="L71" s="5">
        <v>-1.7554316313125453E-2</v>
      </c>
      <c r="M71" s="5">
        <v>-6.1226860685806477E-3</v>
      </c>
      <c r="N71" s="5">
        <v>-4.6822655777637875E-2</v>
      </c>
      <c r="O71" s="5">
        <v>-4.629662616749749E-3</v>
      </c>
      <c r="P71" s="5">
        <v>-8.8365615873108039E-2</v>
      </c>
      <c r="Q71" s="5">
        <v>-8.4101784092976088E-3</v>
      </c>
      <c r="R71" s="5">
        <v>-7.7150161096713049E-2</v>
      </c>
      <c r="S71" s="5">
        <v>-8.4788301228955726E-2</v>
      </c>
      <c r="T71" s="5">
        <v>2.1602454144397164E-3</v>
      </c>
      <c r="U71" s="5">
        <v>2.5930750794249204E-2</v>
      </c>
      <c r="V71" s="5">
        <v>6.1299440640546887E-3</v>
      </c>
      <c r="W71" s="5">
        <v>-1.5538755675620949E-2</v>
      </c>
      <c r="X71" s="5">
        <v>-3.8489078032203992E-2</v>
      </c>
      <c r="Y71" s="5">
        <v>4.03326021426509E-2</v>
      </c>
      <c r="Z71" s="5">
        <v>6.62186107072497E-2</v>
      </c>
      <c r="AA71" s="5">
        <v>0.11243424999583303</v>
      </c>
      <c r="AB71" s="5">
        <v>3.674101740851244E-2</v>
      </c>
      <c r="AC71" s="5">
        <v>3.6916833280277033E-4</v>
      </c>
      <c r="AD71" s="5">
        <v>9.2147793260104582E-2</v>
      </c>
      <c r="AE71" s="5">
        <v>1.918683191092245E-2</v>
      </c>
      <c r="AF71" s="5">
        <v>-7.6008171962744576E-4</v>
      </c>
      <c r="AG71" s="5">
        <v>4.6079904590891332E-3</v>
      </c>
      <c r="AH71" s="5">
        <v>4.7016027855036453E-2</v>
      </c>
      <c r="AI71" s="5">
        <v>9.5216744859327272E-3</v>
      </c>
      <c r="AJ71" s="5">
        <v>3.1413123965016526E-2</v>
      </c>
      <c r="AK71" s="5">
        <v>1.4968442236595694E-3</v>
      </c>
      <c r="AL71" s="5">
        <v>1.8517309929105281E-2</v>
      </c>
      <c r="AM71" s="5">
        <v>4.3911276038212602E-3</v>
      </c>
      <c r="AN71" s="5">
        <v>1.2677130668755934E-2</v>
      </c>
      <c r="AO71" s="5">
        <v>7.4113826581200621E-3</v>
      </c>
      <c r="AP71" s="5">
        <v>3.6010594217088824E-3</v>
      </c>
      <c r="AQ71" s="5">
        <v>4.5596516326310045E-3</v>
      </c>
      <c r="AR71" s="5">
        <v>3.0411021224147773E-2</v>
      </c>
      <c r="AS71" s="5"/>
      <c r="AT71" s="5"/>
      <c r="AU71" s="5"/>
      <c r="AV71" s="5"/>
      <c r="AW71" s="5"/>
      <c r="AX71" s="5"/>
      <c r="AY71" s="5"/>
      <c r="AZ71" s="5"/>
      <c r="BA71" s="5"/>
      <c r="BB71" s="5"/>
    </row>
    <row r="72" spans="1:54" x14ac:dyDescent="0.3">
      <c r="A72" s="5">
        <v>16330</v>
      </c>
      <c r="B72" s="5"/>
      <c r="C72" s="5">
        <v>-5.2926390699756541E-2</v>
      </c>
      <c r="D72" s="5">
        <v>-7.8212062556427805E-2</v>
      </c>
      <c r="E72" s="5">
        <v>-1.7011682098176391E-2</v>
      </c>
      <c r="F72" s="5">
        <v>-8.2856648775845781E-2</v>
      </c>
      <c r="G72" s="5">
        <v>-4.0681819311654639E-3</v>
      </c>
      <c r="H72" s="5">
        <v>-3.8327855994425487E-2</v>
      </c>
      <c r="I72" s="5">
        <v>-1.8125820637617633E-2</v>
      </c>
      <c r="J72" s="5">
        <v>-4.6653349860095138E-2</v>
      </c>
      <c r="K72" s="5">
        <v>-1.3396602827586415E-2</v>
      </c>
      <c r="L72" s="5">
        <v>-1.7540004221468581E-2</v>
      </c>
      <c r="M72" s="5">
        <v>-6.120714238618514E-3</v>
      </c>
      <c r="N72" s="5">
        <v>-4.6830753013360475E-2</v>
      </c>
      <c r="O72" s="5">
        <v>-4.6327629620702953E-3</v>
      </c>
      <c r="P72" s="5">
        <v>-8.8468841533585252E-2</v>
      </c>
      <c r="Q72" s="5">
        <v>-8.4242102259915706E-3</v>
      </c>
      <c r="R72" s="5">
        <v>-7.731761423166493E-2</v>
      </c>
      <c r="S72" s="5">
        <v>-8.5015053046874456E-2</v>
      </c>
      <c r="T72" s="5">
        <v>2.167114955985408E-3</v>
      </c>
      <c r="U72" s="5">
        <v>2.6026369250431607E-2</v>
      </c>
      <c r="V72" s="5">
        <v>6.1556699551155933E-3</v>
      </c>
      <c r="W72" s="5">
        <v>-1.5611910666557038E-2</v>
      </c>
      <c r="X72" s="5">
        <v>-3.8690026008376725E-2</v>
      </c>
      <c r="Y72" s="5">
        <v>4.0563941139481932E-2</v>
      </c>
      <c r="Z72" s="5">
        <v>6.6632644930556387E-2</v>
      </c>
      <c r="AA72" s="5">
        <v>0.11319556299353431</v>
      </c>
      <c r="AB72" s="5">
        <v>3.7008923344233981E-2</v>
      </c>
      <c r="AC72" s="5">
        <v>3.7205309381310102E-4</v>
      </c>
      <c r="AD72" s="5">
        <v>9.2916179192601797E-2</v>
      </c>
      <c r="AE72" s="5">
        <v>1.9356922831052038E-2</v>
      </c>
      <c r="AF72" s="5">
        <v>-7.6722139452543132E-4</v>
      </c>
      <c r="AG72" s="5">
        <v>4.6537182676890413E-3</v>
      </c>
      <c r="AH72" s="5">
        <v>4.7507621282853123E-2</v>
      </c>
      <c r="AI72" s="5">
        <v>9.6263191126688425E-3</v>
      </c>
      <c r="AJ72" s="5">
        <v>3.1775205638591833E-2</v>
      </c>
      <c r="AK72" s="5">
        <v>1.5149033081504086E-3</v>
      </c>
      <c r="AL72" s="5">
        <v>1.8750723262475254E-2</v>
      </c>
      <c r="AM72" s="5">
        <v>4.4488602698431849E-3</v>
      </c>
      <c r="AN72" s="5">
        <v>1.2850706887292585E-2</v>
      </c>
      <c r="AO72" s="5">
        <v>7.5169108558607546E-3</v>
      </c>
      <c r="AP72" s="5">
        <v>3.6543095812602983E-3</v>
      </c>
      <c r="AQ72" s="5">
        <v>4.6295883510044031E-3</v>
      </c>
      <c r="AR72" s="5">
        <v>3.0894286320424191E-2</v>
      </c>
      <c r="AS72" s="5"/>
      <c r="AT72" s="5"/>
      <c r="AU72" s="5"/>
      <c r="AV72" s="5"/>
      <c r="AW72" s="5"/>
      <c r="AX72" s="5"/>
      <c r="AY72" s="5"/>
      <c r="AZ72" s="5"/>
      <c r="BA72" s="5"/>
      <c r="BB72" s="5"/>
    </row>
    <row r="73" spans="1:54" x14ac:dyDescent="0.3">
      <c r="A73" s="5">
        <v>16320</v>
      </c>
      <c r="B73" s="5"/>
      <c r="C73" s="5">
        <v>-5.0313812974802932E-2</v>
      </c>
      <c r="D73" s="5">
        <v>-7.78364296149269E-2</v>
      </c>
      <c r="E73" s="5">
        <v>-1.6938144795408252E-2</v>
      </c>
      <c r="F73" s="5">
        <v>-8.2538387577321431E-2</v>
      </c>
      <c r="G73" s="5">
        <v>-4.0545217965242989E-3</v>
      </c>
      <c r="H73" s="5">
        <v>-3.8217747017523618E-2</v>
      </c>
      <c r="I73" s="5">
        <v>-1.8082569598358939E-2</v>
      </c>
      <c r="J73" s="5">
        <v>-4.6564811117423201E-2</v>
      </c>
      <c r="K73" s="5">
        <v>-1.3377743894159886E-2</v>
      </c>
      <c r="L73" s="5">
        <v>-1.7523938207884858E-2</v>
      </c>
      <c r="M73" s="5">
        <v>-6.1181284732410935E-3</v>
      </c>
      <c r="N73" s="5">
        <v>-4.6834161326828612E-2</v>
      </c>
      <c r="O73" s="5">
        <v>-4.635402569784227E-3</v>
      </c>
      <c r="P73" s="5">
        <v>-8.856337234212687E-2</v>
      </c>
      <c r="Q73" s="5">
        <v>-8.4374281897918284E-3</v>
      </c>
      <c r="R73" s="5">
        <v>-7.747776632029546E-2</v>
      </c>
      <c r="S73" s="5">
        <v>-8.5234005731157386E-2</v>
      </c>
      <c r="T73" s="5">
        <v>2.1737926405283789E-3</v>
      </c>
      <c r="U73" s="5">
        <v>2.6119780594614818E-2</v>
      </c>
      <c r="V73" s="5">
        <v>6.1809000131805413E-3</v>
      </c>
      <c r="W73" s="5">
        <v>-1.5683882830191152E-2</v>
      </c>
      <c r="X73" s="5">
        <v>-3.8888248494051848E-2</v>
      </c>
      <c r="Y73" s="5">
        <v>4.0792660372868897E-2</v>
      </c>
      <c r="Z73" s="5">
        <v>6.7042802650962838E-2</v>
      </c>
      <c r="AA73" s="5">
        <v>0.11395107809141296</v>
      </c>
      <c r="AB73" s="5">
        <v>3.7275211719641307E-2</v>
      </c>
      <c r="AC73" s="5">
        <v>3.7492459733785193E-4</v>
      </c>
      <c r="AD73" s="5">
        <v>9.3682057042836261E-2</v>
      </c>
      <c r="AE73" s="5">
        <v>1.9526669568082751E-2</v>
      </c>
      <c r="AF73" s="5">
        <v>-7.7435493803451291E-4</v>
      </c>
      <c r="AG73" s="5">
        <v>4.6994571526335965E-3</v>
      </c>
      <c r="AH73" s="5">
        <v>4.7999848463194508E-2</v>
      </c>
      <c r="AI73" s="5">
        <v>9.7312033736478096E-3</v>
      </c>
      <c r="AJ73" s="5">
        <v>3.2138464477884585E-2</v>
      </c>
      <c r="AK73" s="5">
        <v>1.533037842124984E-3</v>
      </c>
      <c r="AL73" s="5">
        <v>1.8985321151834399E-2</v>
      </c>
      <c r="AM73" s="5">
        <v>4.5069362087596359E-3</v>
      </c>
      <c r="AN73" s="5">
        <v>1.3025462393687908E-2</v>
      </c>
      <c r="AO73" s="5">
        <v>7.6232434055868697E-3</v>
      </c>
      <c r="AP73" s="5">
        <v>3.7080087743917483E-3</v>
      </c>
      <c r="AQ73" s="5">
        <v>4.7001703921432242E-3</v>
      </c>
      <c r="AR73" s="5">
        <v>3.1382387958072605E-2</v>
      </c>
      <c r="AS73" s="5"/>
      <c r="AT73" s="5"/>
      <c r="AU73" s="5"/>
      <c r="AV73" s="5"/>
      <c r="AW73" s="5"/>
      <c r="AX73" s="5"/>
      <c r="AY73" s="5"/>
      <c r="AZ73" s="5"/>
      <c r="BA73" s="5"/>
      <c r="BB73" s="5"/>
    </row>
    <row r="74" spans="1:54" x14ac:dyDescent="0.3">
      <c r="A74" s="5">
        <v>16310</v>
      </c>
      <c r="B74" s="5"/>
      <c r="C74" s="5">
        <v>-4.7674421870824428E-2</v>
      </c>
      <c r="D74" s="5">
        <v>-7.7454597556216795E-2</v>
      </c>
      <c r="E74" s="5">
        <v>-1.6863187930090656E-2</v>
      </c>
      <c r="F74" s="5">
        <v>-8.221290267563805E-2</v>
      </c>
      <c r="G74" s="5">
        <v>-4.0404936293771919E-3</v>
      </c>
      <c r="H74" s="5">
        <v>-3.8104062419419348E-2</v>
      </c>
      <c r="I74" s="5">
        <v>-1.8037584801302031E-2</v>
      </c>
      <c r="J74" s="5">
        <v>-4.6471721629299897E-2</v>
      </c>
      <c r="K74" s="5">
        <v>-1.3357559191703505E-2</v>
      </c>
      <c r="L74" s="5">
        <v>-1.7506119876425117E-2</v>
      </c>
      <c r="M74" s="5">
        <v>-6.1149284223351516E-3</v>
      </c>
      <c r="N74" s="5">
        <v>-4.6832871066347578E-2</v>
      </c>
      <c r="O74" s="5">
        <v>-4.6375797975537376E-3</v>
      </c>
      <c r="P74" s="5">
        <v>-8.8649163915834092E-2</v>
      </c>
      <c r="Q74" s="5">
        <v>-8.4498268514415185E-3</v>
      </c>
      <c r="R74" s="5">
        <v>-7.7630556338510626E-2</v>
      </c>
      <c r="S74" s="5">
        <v>-8.5445080378193511E-2</v>
      </c>
      <c r="T74" s="5">
        <v>2.1802761653001079E-3</v>
      </c>
      <c r="U74" s="5">
        <v>2.6210953806145122E-2</v>
      </c>
      <c r="V74" s="5">
        <v>6.2056261425128762E-3</v>
      </c>
      <c r="W74" s="5">
        <v>-1.5754649817037759E-2</v>
      </c>
      <c r="X74" s="5">
        <v>-3.9083685898043258E-2</v>
      </c>
      <c r="Y74" s="5">
        <v>4.1018693307993181E-2</v>
      </c>
      <c r="Z74" s="5">
        <v>6.7448968544871687E-2</v>
      </c>
      <c r="AA74" s="5">
        <v>0.11470059031763995</v>
      </c>
      <c r="AB74" s="5">
        <v>3.7539812979251408E-2</v>
      </c>
      <c r="AC74" s="5">
        <v>3.7778212318382583E-4</v>
      </c>
      <c r="AD74" s="5">
        <v>9.444524295672807E-2</v>
      </c>
      <c r="AE74" s="5">
        <v>1.9696033265351433E-2</v>
      </c>
      <c r="AF74" s="5">
        <v>-7.8148079981312391E-4</v>
      </c>
      <c r="AG74" s="5">
        <v>4.7451977240636715E-3</v>
      </c>
      <c r="AH74" s="5">
        <v>4.849261450942436E-2</v>
      </c>
      <c r="AI74" s="5">
        <v>9.836308416716304E-3</v>
      </c>
      <c r="AJ74" s="5">
        <v>3.2502840112185384E-2</v>
      </c>
      <c r="AK74" s="5">
        <v>1.5512450672719787E-3</v>
      </c>
      <c r="AL74" s="5">
        <v>1.9221071349310812E-2</v>
      </c>
      <c r="AM74" s="5">
        <v>4.5653483207015056E-3</v>
      </c>
      <c r="AN74" s="5">
        <v>1.3201378582685705E-2</v>
      </c>
      <c r="AO74" s="5">
        <v>7.7303707280063153E-3</v>
      </c>
      <c r="AP74" s="5">
        <v>3.7621530750687132E-3</v>
      </c>
      <c r="AQ74" s="5">
        <v>4.7713938369677664E-3</v>
      </c>
      <c r="AR74" s="5">
        <v>3.187530792155395E-2</v>
      </c>
      <c r="AS74" s="5"/>
      <c r="AT74" s="5"/>
      <c r="AU74" s="5"/>
      <c r="AV74" s="5"/>
      <c r="AW74" s="5"/>
      <c r="AX74" s="5"/>
      <c r="AY74" s="5"/>
      <c r="AZ74" s="5"/>
      <c r="BA74" s="5"/>
      <c r="BB74" s="5"/>
    </row>
    <row r="75" spans="1:54" x14ac:dyDescent="0.3">
      <c r="A75" s="5">
        <v>16300</v>
      </c>
      <c r="B75" s="5"/>
      <c r="C75" s="5">
        <v>-4.5008713258311572E-2</v>
      </c>
      <c r="D75" s="5">
        <v>-7.7066660983560686E-2</v>
      </c>
      <c r="E75" s="5">
        <v>-1.6786830039272387E-2</v>
      </c>
      <c r="F75" s="5">
        <v>-8.188027393618956E-2</v>
      </c>
      <c r="G75" s="5">
        <v>-4.0261008180644811E-3</v>
      </c>
      <c r="H75" s="5">
        <v>-3.7986828924773126E-2</v>
      </c>
      <c r="I75" s="5">
        <v>-1.7990876354702257E-2</v>
      </c>
      <c r="J75" s="5">
        <v>-4.6374100745955063E-2</v>
      </c>
      <c r="K75" s="5">
        <v>-1.3336052326847304E-2</v>
      </c>
      <c r="L75" s="5">
        <v>-1.7486551362028441E-2</v>
      </c>
      <c r="M75" s="5">
        <v>-6.1111139204106085E-3</v>
      </c>
      <c r="N75" s="5">
        <v>-4.682687397412693E-2</v>
      </c>
      <c r="O75" s="5">
        <v>-4.6392931377125159E-3</v>
      </c>
      <c r="P75" s="5">
        <v>-8.8726174355835075E-2</v>
      </c>
      <c r="Q75" s="5">
        <v>-8.4614009873892008E-3</v>
      </c>
      <c r="R75" s="5">
        <v>-7.7775925211880911E-2</v>
      </c>
      <c r="S75" s="5">
        <v>-8.5648200069862304E-2</v>
      </c>
      <c r="T75" s="5">
        <v>2.1865632735053905E-3</v>
      </c>
      <c r="U75" s="5">
        <v>2.6299858353749529E-2</v>
      </c>
      <c r="V75" s="5">
        <v>6.2298403466821105E-3</v>
      </c>
      <c r="W75" s="5">
        <v>-1.5824189483904492E-2</v>
      </c>
      <c r="X75" s="5">
        <v>-3.9276279018439372E-2</v>
      </c>
      <c r="Y75" s="5">
        <v>4.1241973681453492E-2</v>
      </c>
      <c r="Z75" s="5">
        <v>6.7851027496649424E-2</v>
      </c>
      <c r="AA75" s="5">
        <v>0.11544389462922422</v>
      </c>
      <c r="AB75" s="5">
        <v>3.7802657399717603E-2</v>
      </c>
      <c r="AC75" s="5">
        <v>3.8062494796720157E-4</v>
      </c>
      <c r="AD75" s="5">
        <v>9.5205551898140534E-2</v>
      </c>
      <c r="AE75" s="5">
        <v>1.9864974738197379E-2</v>
      </c>
      <c r="AF75" s="5">
        <v>-7.885974132446729E-4</v>
      </c>
      <c r="AG75" s="5">
        <v>4.7909304734858856E-3</v>
      </c>
      <c r="AH75" s="5">
        <v>4.8985823121734474E-2</v>
      </c>
      <c r="AI75" s="5">
        <v>9.9416150630506107E-3</v>
      </c>
      <c r="AJ75" s="5">
        <v>3.2868270962789249E-2</v>
      </c>
      <c r="AK75" s="5">
        <v>1.5695221617349595E-3</v>
      </c>
      <c r="AL75" s="5">
        <v>1.9457940750567577E-2</v>
      </c>
      <c r="AM75" s="5">
        <v>4.6240892871153771E-3</v>
      </c>
      <c r="AN75" s="5">
        <v>1.3378436176566613E-2</v>
      </c>
      <c r="AO75" s="5">
        <v>7.8382828293416095E-3</v>
      </c>
      <c r="AP75" s="5">
        <v>3.8167383470277295E-3</v>
      </c>
      <c r="AQ75" s="5">
        <v>4.8432544912575459E-3</v>
      </c>
      <c r="AR75" s="5">
        <v>3.2373026117617734E-2</v>
      </c>
      <c r="AS75" s="5"/>
      <c r="AT75" s="5"/>
      <c r="AU75" s="5"/>
      <c r="AV75" s="5"/>
      <c r="AW75" s="5"/>
      <c r="AX75" s="5"/>
      <c r="AY75" s="5"/>
      <c r="AZ75" s="5"/>
      <c r="BA75" s="5"/>
      <c r="BB75" s="5"/>
    </row>
    <row r="76" spans="1:54" x14ac:dyDescent="0.3">
      <c r="A76" s="5">
        <v>16290</v>
      </c>
      <c r="B76" s="5"/>
      <c r="C76" s="5">
        <v>-4.2317195570024967E-2</v>
      </c>
      <c r="D76" s="5">
        <v>-7.6672716106597039E-2</v>
      </c>
      <c r="E76" s="5">
        <v>-1.6709090045353918E-2</v>
      </c>
      <c r="F76" s="5">
        <v>-8.1540583256945229E-2</v>
      </c>
      <c r="G76" s="5">
        <v>-4.0113468573665179E-3</v>
      </c>
      <c r="H76" s="5">
        <v>-3.7866074313787454E-2</v>
      </c>
      <c r="I76" s="5">
        <v>-1.7942454886101716E-2</v>
      </c>
      <c r="J76" s="5">
        <v>-4.627196919310686E-2</v>
      </c>
      <c r="K76" s="5">
        <v>-1.3313227308589509E-2</v>
      </c>
      <c r="L76" s="5">
        <v>-1.7465235331076114E-2</v>
      </c>
      <c r="M76" s="5">
        <v>-6.106684987250555E-3</v>
      </c>
      <c r="N76" s="5">
        <v>-4.6816163194715668E-2</v>
      </c>
      <c r="O76" s="5">
        <v>-4.640541218435967E-3</v>
      </c>
      <c r="P76" s="5">
        <v>-8.879436427584983E-2</v>
      </c>
      <c r="Q76" s="5">
        <v>-8.4721456030762282E-3</v>
      </c>
      <c r="R76" s="5">
        <v>-7.7913815850734355E-2</v>
      </c>
      <c r="S76" s="5">
        <v>-8.584328991715523E-2</v>
      </c>
      <c r="T76" s="5">
        <v>2.1926517555513952E-3</v>
      </c>
      <c r="U76" s="5">
        <v>2.6386464211549686E-2</v>
      </c>
      <c r="V76" s="5">
        <v>6.2535347326073149E-3</v>
      </c>
      <c r="W76" s="5">
        <v>-1.5892479904681713E-2</v>
      </c>
      <c r="X76" s="5">
        <v>-3.9465969070361713E-2</v>
      </c>
      <c r="Y76" s="5">
        <v>4.1462435531089838E-2</v>
      </c>
      <c r="Z76" s="5">
        <v>6.8248864648192603E-2</v>
      </c>
      <c r="AA76" s="5">
        <v>0.11618078599610149</v>
      </c>
      <c r="AB76" s="5">
        <v>3.8063675116909543E-2</v>
      </c>
      <c r="AC76" s="5">
        <v>3.8345234537768576E-4</v>
      </c>
      <c r="AD76" s="5">
        <v>9.5962797711813139E-2</v>
      </c>
      <c r="AE76" s="5">
        <v>2.0033454486224504E-2</v>
      </c>
      <c r="AF76" s="5">
        <v>-7.9570319588112754E-4</v>
      </c>
      <c r="AG76" s="5">
        <v>4.8366457761522914E-3</v>
      </c>
      <c r="AH76" s="5">
        <v>4.9479376607712969E-2</v>
      </c>
      <c r="AI76" s="5">
        <v>1.004710381045916E-2</v>
      </c>
      <c r="AJ76" s="5">
        <v>3.3234694250681589E-2</v>
      </c>
      <c r="AK76" s="5">
        <v>1.5878662403089098E-3</v>
      </c>
      <c r="AL76" s="5">
        <v>1.9695895394935787E-2</v>
      </c>
      <c r="AM76" s="5">
        <v>4.6831515702052354E-3</v>
      </c>
      <c r="AN76" s="5">
        <v>1.3556615221713187E-2</v>
      </c>
      <c r="AO76" s="5">
        <v>7.9469692981926372E-3</v>
      </c>
      <c r="AP76" s="5">
        <v>3.8717602416764134E-3</v>
      </c>
      <c r="AQ76" s="5">
        <v>4.9157478822352283E-3</v>
      </c>
      <c r="AR76" s="5">
        <v>3.2875520547326093E-2</v>
      </c>
      <c r="AS76" s="5"/>
      <c r="AT76" s="5"/>
      <c r="AU76" s="5"/>
      <c r="AV76" s="5"/>
      <c r="AW76" s="5"/>
      <c r="AX76" s="5"/>
      <c r="AY76" s="5"/>
      <c r="AZ76" s="5"/>
      <c r="BA76" s="5"/>
      <c r="BB76" s="5"/>
    </row>
    <row r="77" spans="1:54" x14ac:dyDescent="0.3">
      <c r="A77" s="5">
        <v>16280</v>
      </c>
      <c r="B77" s="5"/>
      <c r="C77" s="5">
        <v>-3.9600389683107175E-2</v>
      </c>
      <c r="D77" s="5">
        <v>-7.6272860700929562E-2</v>
      </c>
      <c r="E77" s="5">
        <v>-1.6629987248219368E-2</v>
      </c>
      <c r="F77" s="5">
        <v>-8.1193914535010098E-2</v>
      </c>
      <c r="G77" s="5">
        <v>-3.9962353471185586E-3</v>
      </c>
      <c r="H77" s="5">
        <v>-3.7741827411715043E-2</v>
      </c>
      <c r="I77" s="5">
        <v>-1.7892331538630974E-2</v>
      </c>
      <c r="J77" s="5">
        <v>-4.6165349065804412E-2</v>
      </c>
      <c r="K77" s="5">
        <v>-1.3289088547515931E-2</v>
      </c>
      <c r="L77" s="5">
        <v>-1.7442174981679309E-2</v>
      </c>
      <c r="M77" s="5">
        <v>-6.1016418284702539E-3</v>
      </c>
      <c r="N77" s="5">
        <v>-4.6800733282765419E-2</v>
      </c>
      <c r="O77" s="5">
        <v>-4.6413228048484013E-3</v>
      </c>
      <c r="P77" s="5">
        <v>-8.8853696829636564E-2</v>
      </c>
      <c r="Q77" s="5">
        <v>-8.4820559361273758E-3</v>
      </c>
      <c r="R77" s="5">
        <v>-7.8044173184467214E-2</v>
      </c>
      <c r="S77" s="5">
        <v>-8.6030277103067626E-2</v>
      </c>
      <c r="T77" s="5">
        <v>2.1985394502618749E-3</v>
      </c>
      <c r="U77" s="5">
        <v>2.6470741874945809E-2</v>
      </c>
      <c r="V77" s="5">
        <v>6.2767015145819881E-3</v>
      </c>
      <c r="W77" s="5">
        <v>-1.5959499381118718E-2</v>
      </c>
      <c r="X77" s="5">
        <v>-3.9652697713774616E-2</v>
      </c>
      <c r="Y77" s="5">
        <v>4.1680013225954285E-2</v>
      </c>
      <c r="Z77" s="5">
        <v>6.8642365448890949E-2</v>
      </c>
      <c r="AA77" s="5">
        <v>0.11691105948615885</v>
      </c>
      <c r="AB77" s="5">
        <v>3.8322796153383389E-2</v>
      </c>
      <c r="AC77" s="5">
        <v>3.8626358644741556E-4</v>
      </c>
      <c r="AD77" s="5">
        <v>9.6716793187684932E-2</v>
      </c>
      <c r="AE77" s="5">
        <v>2.0201432705890775E-2</v>
      </c>
      <c r="AF77" s="5">
        <v>-8.0279654990100726E-4</v>
      </c>
      <c r="AG77" s="5">
        <v>4.8823338935350177E-3</v>
      </c>
      <c r="AH77" s="5">
        <v>4.997317590395027E-2</v>
      </c>
      <c r="AI77" s="5">
        <v>1.0152754836906083E-2</v>
      </c>
      <c r="AJ77" s="5">
        <v>3.3602046004979388E-2</v>
      </c>
      <c r="AK77" s="5">
        <v>1.6062743546735175E-3</v>
      </c>
      <c r="AL77" s="5">
        <v>1.9934900466002745E-2</v>
      </c>
      <c r="AM77" s="5">
        <v>4.7425274124803215E-3</v>
      </c>
      <c r="AN77" s="5">
        <v>1.3735895085471472E-2</v>
      </c>
      <c r="AO77" s="5">
        <v>8.0564193025628589E-3</v>
      </c>
      <c r="AP77" s="5">
        <v>3.9272141960662232E-3</v>
      </c>
      <c r="AQ77" s="5">
        <v>4.9888692552316569E-3</v>
      </c>
      <c r="AR77" s="5">
        <v>3.3382767278526321E-2</v>
      </c>
      <c r="AS77" s="5"/>
      <c r="AT77" s="5"/>
      <c r="AU77" s="5"/>
      <c r="AV77" s="5"/>
      <c r="AW77" s="5"/>
      <c r="AX77" s="5"/>
      <c r="AY77" s="5"/>
      <c r="AZ77" s="5"/>
      <c r="BA77" s="5"/>
      <c r="BB77" s="5"/>
    </row>
    <row r="78" spans="1:54" x14ac:dyDescent="0.3">
      <c r="A78" s="5">
        <v>16270</v>
      </c>
      <c r="B78" s="5"/>
      <c r="C78" s="5">
        <v>-3.6858828793825398E-2</v>
      </c>
      <c r="D78" s="5">
        <v>-7.5867194066956939E-2</v>
      </c>
      <c r="E78" s="5">
        <v>-1.6549541317180054E-2</v>
      </c>
      <c r="F78" s="5">
        <v>-8.0840353632168988E-2</v>
      </c>
      <c r="G78" s="5">
        <v>-3.9807699907717462E-3</v>
      </c>
      <c r="H78" s="5">
        <v>-3.7614118077827309E-2</v>
      </c>
      <c r="I78" s="5">
        <v>-1.7840517967044656E-2</v>
      </c>
      <c r="J78" s="5">
        <v>-4.6054263821566188E-2</v>
      </c>
      <c r="K78" s="5">
        <v>-1.3263640854814523E-2</v>
      </c>
      <c r="L78" s="5">
        <v>-1.7417374043699245E-2</v>
      </c>
      <c r="M78" s="5">
        <v>-6.0959848359842961E-3</v>
      </c>
      <c r="N78" s="5">
        <v>-4.6780580210113373E-2</v>
      </c>
      <c r="O78" s="5">
        <v>-4.6416368000661602E-3</v>
      </c>
      <c r="P78" s="5">
        <v>-8.8904137737295066E-2</v>
      </c>
      <c r="Q78" s="5">
        <v>-8.4911274594421139E-3</v>
      </c>
      <c r="R78" s="5">
        <v>-7.8166944195044705E-2</v>
      </c>
      <c r="S78" s="5">
        <v>-8.6209090924729406E-2</v>
      </c>
      <c r="T78" s="5">
        <v>2.2042242460756228E-3</v>
      </c>
      <c r="U78" s="5">
        <v>2.6552662376359976E-2</v>
      </c>
      <c r="V78" s="5">
        <v>6.2993330182780404E-3</v>
      </c>
      <c r="W78" s="5">
        <v>-1.6025226453579438E-2</v>
      </c>
      <c r="X78" s="5">
        <v>-3.9836407081331085E-2</v>
      </c>
      <c r="Y78" s="5">
        <v>4.1894641496411332E-2</v>
      </c>
      <c r="Z78" s="5">
        <v>6.9031415705957028E-2</v>
      </c>
      <c r="AA78" s="5">
        <v>0.11763451035114961</v>
      </c>
      <c r="AB78" s="5">
        <v>3.8579950446229611E-2</v>
      </c>
      <c r="AC78" s="5">
        <v>3.8905793982451964E-4</v>
      </c>
      <c r="AD78" s="5">
        <v>9.7467350126578603E-2</v>
      </c>
      <c r="AE78" s="5">
        <v>2.0368869303422479E-2</v>
      </c>
      <c r="AF78" s="5">
        <v>-8.0987586258171769E-4</v>
      </c>
      <c r="AG78" s="5">
        <v>4.9279849758959706E-3</v>
      </c>
      <c r="AH78" s="5">
        <v>5.0467120598683676E-2</v>
      </c>
      <c r="AI78" s="5">
        <v>1.0258548004256912E-2</v>
      </c>
      <c r="AJ78" s="5">
        <v>3.3970261072136222E-2</v>
      </c>
      <c r="AK78" s="5">
        <v>1.624743493663609E-3</v>
      </c>
      <c r="AL78" s="5">
        <v>2.0174920292663285E-2</v>
      </c>
      <c r="AM78" s="5">
        <v>4.8022088364119428E-3</v>
      </c>
      <c r="AN78" s="5">
        <v>1.3916254453316901E-2</v>
      </c>
      <c r="AO78" s="5">
        <v>8.1666215870538957E-3</v>
      </c>
      <c r="AP78" s="5">
        <v>3.9830954309407283E-3</v>
      </c>
      <c r="AQ78" s="5">
        <v>5.0626135704357833E-3</v>
      </c>
      <c r="AR78" s="5">
        <v>3.3894740418800431E-2</v>
      </c>
      <c r="AS78" s="5"/>
      <c r="AT78" s="5"/>
      <c r="AU78" s="5"/>
      <c r="AV78" s="5"/>
      <c r="AW78" s="5"/>
      <c r="AX78" s="5"/>
      <c r="AY78" s="5"/>
      <c r="AZ78" s="5"/>
      <c r="BA78" s="5"/>
      <c r="BB78" s="5"/>
    </row>
    <row r="79" spans="1:54" x14ac:dyDescent="0.3">
      <c r="A79" s="5">
        <v>16260</v>
      </c>
      <c r="B79" s="5"/>
      <c r="C79" s="5">
        <v>-3.4093058284945757E-2</v>
      </c>
      <c r="D79" s="5">
        <v>-7.5455816987966023E-2</v>
      </c>
      <c r="E79" s="5">
        <v>-1.6467772282734383E-2</v>
      </c>
      <c r="F79" s="5">
        <v>-8.0479988339434844E-2</v>
      </c>
      <c r="G79" s="5">
        <v>-3.9649545939008726E-3</v>
      </c>
      <c r="H79" s="5">
        <v>-3.7482977193848778E-2</v>
      </c>
      <c r="I79" s="5">
        <v>-1.778702633349229E-2</v>
      </c>
      <c r="J79" s="5">
        <v>-4.5938738272815791E-2</v>
      </c>
      <c r="K79" s="5">
        <v>-1.3236889441084971E-2</v>
      </c>
      <c r="L79" s="5">
        <v>-1.7390836778498502E-2</v>
      </c>
      <c r="M79" s="5">
        <v>-6.0897145883811975E-3</v>
      </c>
      <c r="N79" s="5">
        <v>-4.6755701372176925E-2</v>
      </c>
      <c r="O79" s="5">
        <v>-4.641482246175643E-3</v>
      </c>
      <c r="P79" s="5">
        <v>-8.8945655310403965E-2</v>
      </c>
      <c r="Q79" s="5">
        <v>-8.4993558841839414E-3</v>
      </c>
      <c r="R79" s="5">
        <v>-7.8282077949666226E-2</v>
      </c>
      <c r="S79" s="5">
        <v>-8.6379662834742854E-2</v>
      </c>
      <c r="T79" s="5">
        <v>2.2097040822283308E-3</v>
      </c>
      <c r="U79" s="5">
        <v>2.6632197300827394E-2</v>
      </c>
      <c r="V79" s="5">
        <v>6.321421684725952E-3</v>
      </c>
      <c r="W79" s="5">
        <v>-1.608963991177103E-2</v>
      </c>
      <c r="X79" s="5">
        <v>-4.0017039806236082E-2</v>
      </c>
      <c r="Y79" s="5">
        <v>4.2106255464350838E-2</v>
      </c>
      <c r="Z79" s="5">
        <v>6.9415901635098962E-2</v>
      </c>
      <c r="AA79" s="5">
        <v>0.11835093411345672</v>
      </c>
      <c r="AB79" s="5">
        <v>3.8835067875286053E-2</v>
      </c>
      <c r="AC79" s="5">
        <v>3.9183467205120015E-4</v>
      </c>
      <c r="AD79" s="5">
        <v>9.821427940723064E-2</v>
      </c>
      <c r="AE79" s="5">
        <v>2.0535723908049239E-2</v>
      </c>
      <c r="AF79" s="5">
        <v>-8.169395067861272E-4</v>
      </c>
      <c r="AG79" s="5">
        <v>4.9735890649512393E-3</v>
      </c>
      <c r="AH79" s="5">
        <v>5.096110895548582E-2</v>
      </c>
      <c r="AI79" s="5">
        <v>1.0364462862248425E-2</v>
      </c>
      <c r="AJ79" s="5">
        <v>3.4339273125915976E-2</v>
      </c>
      <c r="AK79" s="5">
        <v>1.6432705835772554E-3</v>
      </c>
      <c r="AL79" s="5">
        <v>2.0415918350641795E-2</v>
      </c>
      <c r="AM79" s="5">
        <v>4.8621876442008095E-3</v>
      </c>
      <c r="AN79" s="5">
        <v>1.4097671326331643E-2</v>
      </c>
      <c r="AO79" s="5">
        <v>8.2775644702340681E-3</v>
      </c>
      <c r="AP79" s="5">
        <v>4.0393989488622297E-3</v>
      </c>
      <c r="AQ79" s="5">
        <v>5.1369754997333599E-3</v>
      </c>
      <c r="AR79" s="5">
        <v>3.4411412088920915E-2</v>
      </c>
      <c r="AS79" s="5"/>
      <c r="AT79" s="5"/>
      <c r="AU79" s="5"/>
      <c r="AV79" s="5"/>
      <c r="AW79" s="5"/>
      <c r="AX79" s="5"/>
      <c r="AY79" s="5"/>
      <c r="AZ79" s="5"/>
      <c r="BA79" s="5"/>
      <c r="BB79" s="5"/>
    </row>
    <row r="80" spans="1:54" x14ac:dyDescent="0.3">
      <c r="A80" s="5">
        <v>16250</v>
      </c>
      <c r="B80" s="5"/>
      <c r="C80" s="5">
        <v>-3.1303635585754226E-2</v>
      </c>
      <c r="D80" s="5">
        <v>-7.5038831687513644E-2</v>
      </c>
      <c r="E80" s="5">
        <v>-1.6384700528148659E-2</v>
      </c>
      <c r="F80" s="5">
        <v>-8.0112908340620487E-2</v>
      </c>
      <c r="G80" s="5">
        <v>-3.9487930626597497E-3</v>
      </c>
      <c r="H80" s="5">
        <v>-3.7348436651863118E-2</v>
      </c>
      <c r="I80" s="5">
        <v>-1.7731869303026362E-2</v>
      </c>
      <c r="J80" s="5">
        <v>-4.5818798578617696E-2</v>
      </c>
      <c r="K80" s="5">
        <v>-1.3208839914943321E-2</v>
      </c>
      <c r="L80" s="5">
        <v>-1.7362567978422672E-2</v>
      </c>
      <c r="M80" s="5">
        <v>-6.082831851204811E-3</v>
      </c>
      <c r="N80" s="5">
        <v>-4.6726095593652497E-2</v>
      </c>
      <c r="O80" s="5">
        <v>-4.6408583251452964E-3</v>
      </c>
      <c r="P80" s="5">
        <v>-8.8978220475969247E-2</v>
      </c>
      <c r="Q80" s="5">
        <v>-8.5067371626652826E-3</v>
      </c>
      <c r="R80" s="5">
        <v>-7.8389525632568097E-2</v>
      </c>
      <c r="S80" s="5">
        <v>-8.6541926481695508E-2</v>
      </c>
      <c r="T80" s="5">
        <v>2.2149769499169498E-3</v>
      </c>
      <c r="U80" s="5">
        <v>2.6709318801425047E-2</v>
      </c>
      <c r="V80" s="5">
        <v>6.34296007426856E-3</v>
      </c>
      <c r="W80" s="5">
        <v>-1.6152718805438247E-2</v>
      </c>
      <c r="X80" s="5">
        <v>-4.0194539050111874E-2</v>
      </c>
      <c r="Y80" s="5">
        <v>4.231479067349557E-2</v>
      </c>
      <c r="Z80" s="5">
        <v>6.9795709911505022E-2</v>
      </c>
      <c r="AA80" s="5">
        <v>0.11906012665366239</v>
      </c>
      <c r="AB80" s="5">
        <v>3.908807829170291E-2</v>
      </c>
      <c r="AC80" s="5">
        <v>3.9459304784624974E-4</v>
      </c>
      <c r="AD80" s="5">
        <v>9.8957391054635691E-2</v>
      </c>
      <c r="AE80" s="5">
        <v>2.0701955885556657E-2</v>
      </c>
      <c r="AF80" s="5">
        <v>-8.2398584146329645E-4</v>
      </c>
      <c r="AG80" s="5">
        <v>5.0191360966302043E-3</v>
      </c>
      <c r="AH80" s="5">
        <v>5.145503793799644E-2</v>
      </c>
      <c r="AI80" s="5">
        <v>1.047047865268276E-2</v>
      </c>
      <c r="AJ80" s="5">
        <v>3.4709014678142636E-2</v>
      </c>
      <c r="AK80" s="5">
        <v>1.6618524885220053E-3</v>
      </c>
      <c r="AL80" s="5">
        <v>2.0657857264492298E-2</v>
      </c>
      <c r="AM80" s="5">
        <v>4.9224554176575978E-3</v>
      </c>
      <c r="AN80" s="5">
        <v>1.4280123019001834E-2</v>
      </c>
      <c r="AO80" s="5">
        <v>8.3892358421857292E-3</v>
      </c>
      <c r="AP80" s="5">
        <v>4.0961195324192437E-3</v>
      </c>
      <c r="AQ80" s="5">
        <v>5.2119494236382178E-3</v>
      </c>
      <c r="AR80" s="5">
        <v>3.4932752396837505E-2</v>
      </c>
      <c r="AS80" s="5"/>
      <c r="AT80" s="5"/>
      <c r="AU80" s="5"/>
      <c r="AV80" s="5"/>
      <c r="AW80" s="5"/>
      <c r="AX80" s="5"/>
      <c r="AY80" s="5"/>
      <c r="AZ80" s="5"/>
      <c r="BA80" s="5"/>
      <c r="BB80" s="5"/>
    </row>
    <row r="81" spans="1:54" x14ac:dyDescent="0.3">
      <c r="A81" s="5">
        <v>16240</v>
      </c>
      <c r="B81" s="5"/>
      <c r="C81" s="5">
        <v>-2.8491130024738531E-2</v>
      </c>
      <c r="D81" s="5">
        <v>-7.4616341786122004E-2</v>
      </c>
      <c r="E81" s="5">
        <v>-1.6300346780864072E-2</v>
      </c>
      <c r="F81" s="5">
        <v>-7.9739205174954975E-2</v>
      </c>
      <c r="G81" s="5">
        <v>-3.9322894021850841E-3</v>
      </c>
      <c r="H81" s="5">
        <v>-3.7210529341696892E-2</v>
      </c>
      <c r="I81" s="5">
        <v>-1.767506003884959E-2</v>
      </c>
      <c r="J81" s="5">
        <v>-4.5694472235715621E-2</v>
      </c>
      <c r="K81" s="5">
        <v>-1.3179498281421686E-2</v>
      </c>
      <c r="L81" s="5">
        <v>-1.7332572966011494E-2</v>
      </c>
      <c r="M81" s="5">
        <v>-6.0753375771418648E-3</v>
      </c>
      <c r="N81" s="5">
        <v>-4.6691763133511741E-2</v>
      </c>
      <c r="O81" s="5">
        <v>-4.6397643596706017E-3</v>
      </c>
      <c r="P81" s="5">
        <v>-8.9001806799162003E-2</v>
      </c>
      <c r="Q81" s="5">
        <v>-8.5132674911254647E-3</v>
      </c>
      <c r="R81" s="5">
        <v>-7.8489240575938618E-2</v>
      </c>
      <c r="S81" s="5">
        <v>-8.6695817749816814E-2</v>
      </c>
      <c r="T81" s="5">
        <v>2.2200408934457379E-3</v>
      </c>
      <c r="U81" s="5">
        <v>2.6783999614526537E-2</v>
      </c>
      <c r="V81" s="5">
        <v>6.3639408704858329E-3</v>
      </c>
      <c r="W81" s="5">
        <v>-1.6214442455016947E-2</v>
      </c>
      <c r="X81" s="5">
        <v>-4.0368848530846602E-2</v>
      </c>
      <c r="Y81" s="5">
        <v>4.2520183119785927E-2</v>
      </c>
      <c r="Z81" s="5">
        <v>7.0170727721115239E-2</v>
      </c>
      <c r="AA81" s="5">
        <v>0.11976188429887399</v>
      </c>
      <c r="AB81" s="5">
        <v>3.9338911546846024E-2</v>
      </c>
      <c r="AC81" s="5">
        <v>3.9733233039185978E-4</v>
      </c>
      <c r="AD81" s="5">
        <v>9.9696494309687536E-2</v>
      </c>
      <c r="AE81" s="5">
        <v>2.0867524352151549E-2</v>
      </c>
      <c r="AF81" s="5">
        <v>-8.3101321216324522E-4</v>
      </c>
      <c r="AG81" s="5">
        <v>5.0646159039286938E-3</v>
      </c>
      <c r="AH81" s="5">
        <v>5.1948803235696672E-2</v>
      </c>
      <c r="AI81" s="5">
        <v>1.0576574313847771E-2</v>
      </c>
      <c r="AJ81" s="5">
        <v>3.5079417090233628E-2</v>
      </c>
      <c r="AK81" s="5">
        <v>1.6804860107996109E-3</v>
      </c>
      <c r="AL81" s="5">
        <v>2.0900698810083738E-2</v>
      </c>
      <c r="AM81" s="5">
        <v>4.9830035181986886E-3</v>
      </c>
      <c r="AN81" s="5">
        <v>1.4463586157340952E-2</v>
      </c>
      <c r="AO81" s="5">
        <v>8.501623162236056E-3</v>
      </c>
      <c r="AP81" s="5">
        <v>4.1532517425179761E-3</v>
      </c>
      <c r="AQ81" s="5">
        <v>5.2875294283200513E-3</v>
      </c>
      <c r="AR81" s="5">
        <v>3.5458729412224187E-2</v>
      </c>
      <c r="AS81" s="5"/>
      <c r="AT81" s="5"/>
      <c r="AU81" s="5"/>
      <c r="AV81" s="5"/>
      <c r="AW81" s="5"/>
      <c r="AX81" s="5"/>
      <c r="AY81" s="5"/>
      <c r="AZ81" s="5"/>
      <c r="BA81" s="5"/>
      <c r="BB81" s="5"/>
    </row>
    <row r="82" spans="1:54" x14ac:dyDescent="0.3">
      <c r="A82" s="5">
        <v>16230</v>
      </c>
      <c r="B82" s="5"/>
      <c r="C82" s="5">
        <v>-2.565612267495581E-2</v>
      </c>
      <c r="D82" s="5">
        <v>-7.4188452257314991E-2</v>
      </c>
      <c r="E82" s="5">
        <v>-1.6214732103734676E-2</v>
      </c>
      <c r="F82" s="5">
        <v>-7.9358972198765823E-2</v>
      </c>
      <c r="G82" s="5">
        <v>-3.9154477149496618E-3</v>
      </c>
      <c r="H82" s="5">
        <v>-3.7069289137787731E-2</v>
      </c>
      <c r="I82" s="5">
        <v>-1.7616612197303559E-2</v>
      </c>
      <c r="J82" s="5">
        <v>-4.556578806887672E-2</v>
      </c>
      <c r="K82" s="5">
        <v>-1.3148870940163277E-2</v>
      </c>
      <c r="L82" s="5">
        <v>-1.730085759293877E-2</v>
      </c>
      <c r="M82" s="5">
        <v>-6.0672329061151904E-3</v>
      </c>
      <c r="N82" s="5">
        <v>-4.6652705689288185E-2</v>
      </c>
      <c r="O82" s="5">
        <v>-4.6381998139512015E-3</v>
      </c>
      <c r="P82" s="5">
        <v>-8.9016390504824267E-2</v>
      </c>
      <c r="Q82" s="5">
        <v>-8.5189433123993609E-3</v>
      </c>
      <c r="R82" s="5">
        <v>-7.8581178289920131E-2</v>
      </c>
      <c r="S82" s="5">
        <v>-8.6841274797748183E-2</v>
      </c>
      <c r="T82" s="5">
        <v>2.2248940113530962E-3</v>
      </c>
      <c r="U82" s="5">
        <v>2.6856213074872331E-2</v>
      </c>
      <c r="V82" s="5">
        <v>6.3843568840877456E-3</v>
      </c>
      <c r="W82" s="5">
        <v>-1.62747904622393E-2</v>
      </c>
      <c r="X82" s="5">
        <v>-4.0539912550409604E-2</v>
      </c>
      <c r="Y82" s="5">
        <v>4.2722369281823179E-2</v>
      </c>
      <c r="Z82" s="5">
        <v>7.0540842812147689E-2</v>
      </c>
      <c r="AA82" s="5">
        <v>0.12045600391176552</v>
      </c>
      <c r="AB82" s="5">
        <v>3.9587497521524795E-2</v>
      </c>
      <c r="AC82" s="5">
        <v>4.0005178162460283E-4</v>
      </c>
      <c r="AD82" s="5">
        <v>0.1004313977000821</v>
      </c>
      <c r="AE82" s="5">
        <v>2.1032388188635818E-2</v>
      </c>
      <c r="AF82" s="5">
        <v>-8.3801995156562845E-4</v>
      </c>
      <c r="AG82" s="5">
        <v>5.1100182198560301E-3</v>
      </c>
      <c r="AH82" s="5">
        <v>5.2442299290729508E-2</v>
      </c>
      <c r="AI82" s="5">
        <v>1.0682728485163355E-2</v>
      </c>
      <c r="AJ82" s="5">
        <v>3.5450410585519031E-2</v>
      </c>
      <c r="AK82" s="5">
        <v>1.6991678913297601E-3</v>
      </c>
      <c r="AL82" s="5">
        <v>2.114440391757752E-2</v>
      </c>
      <c r="AM82" s="5">
        <v>5.0438230869589663E-3</v>
      </c>
      <c r="AN82" s="5">
        <v>1.4648036677347456E-2</v>
      </c>
      <c r="AO82" s="5">
        <v>8.6147134568769455E-3</v>
      </c>
      <c r="AP82" s="5">
        <v>4.2107899167602714E-3</v>
      </c>
      <c r="AQ82" s="5">
        <v>5.3637093027325529E-3</v>
      </c>
      <c r="AR82" s="5">
        <v>3.5989309141616341E-2</v>
      </c>
      <c r="AS82" s="5"/>
      <c r="AT82" s="5"/>
      <c r="AU82" s="5"/>
      <c r="AV82" s="5"/>
      <c r="AW82" s="5"/>
      <c r="AX82" s="5"/>
      <c r="AY82" s="5"/>
      <c r="AZ82" s="5"/>
      <c r="BA82" s="5"/>
      <c r="BB82" s="5"/>
    </row>
    <row r="83" spans="1:54" x14ac:dyDescent="0.3">
      <c r="A83" s="5">
        <v>16220</v>
      </c>
      <c r="B83" s="5"/>
      <c r="C83" s="5">
        <v>-2.2799206192107672E-2</v>
      </c>
      <c r="D83" s="5">
        <v>-7.3755269383019892E-2</v>
      </c>
      <c r="E83" s="5">
        <v>-1.6127877886101684E-2</v>
      </c>
      <c r="F83" s="5">
        <v>-7.8972304546250149E-2</v>
      </c>
      <c r="G83" s="5">
        <v>-3.898272199065792E-3</v>
      </c>
      <c r="H83" s="5">
        <v>-3.6924750885543804E-2</v>
      </c>
      <c r="I83" s="5">
        <v>-1.7556539922601345E-2</v>
      </c>
      <c r="J83" s="5">
        <v>-4.5432776220545847E-2</v>
      </c>
      <c r="K83" s="5">
        <v>-1.3116964683413192E-2</v>
      </c>
      <c r="L83" s="5">
        <v>-1.7267428238680802E-2</v>
      </c>
      <c r="M83" s="5">
        <v>-6.0585191652820797E-3</v>
      </c>
      <c r="N83" s="5">
        <v>-4.6608926400648495E-2</v>
      </c>
      <c r="O83" s="5">
        <v>-4.6361642943993121E-3</v>
      </c>
      <c r="P83" s="5">
        <v>-8.9021950497722213E-2</v>
      </c>
      <c r="Q83" s="5">
        <v>-8.5237613184744026E-3</v>
      </c>
      <c r="R83" s="5">
        <v>-7.8665296491672893E-2</v>
      </c>
      <c r="S83" s="5">
        <v>-8.6978238096395252E-2</v>
      </c>
      <c r="T83" s="5">
        <v>2.2295344575183696E-3</v>
      </c>
      <c r="U83" s="5">
        <v>2.6925933130444328E-2</v>
      </c>
      <c r="V83" s="5">
        <v>6.4042010567727679E-3</v>
      </c>
      <c r="W83" s="5">
        <v>-1.6333742720683837E-2</v>
      </c>
      <c r="X83" s="5">
        <v>-4.0707676022615658E-2</v>
      </c>
      <c r="Y83" s="5">
        <v>4.2921286151353648E-2</v>
      </c>
      <c r="Z83" s="5">
        <v>7.0905943546853492E-2</v>
      </c>
      <c r="AA83" s="5">
        <v>0.12114228298028318</v>
      </c>
      <c r="AB83" s="5">
        <v>3.9833766155529929E-2</v>
      </c>
      <c r="AC83" s="5">
        <v>4.0275066253046848E-4</v>
      </c>
      <c r="AD83" s="5">
        <v>0.10116190911246263</v>
      </c>
      <c r="AE83" s="5">
        <v>2.1196506054884639E-2</v>
      </c>
      <c r="AF83" s="5">
        <v>-8.4500438002219264E-4</v>
      </c>
      <c r="AG83" s="5">
        <v>5.155332680475402E-3</v>
      </c>
      <c r="AH83" s="5">
        <v>5.2935419325760638E-2</v>
      </c>
      <c r="AI83" s="5">
        <v>1.0788919512055462E-2</v>
      </c>
      <c r="AJ83" s="5">
        <v>3.5821924262355614E-2</v>
      </c>
      <c r="AK83" s="5">
        <v>1.7178948101131263E-3</v>
      </c>
      <c r="AL83" s="5">
        <v>2.1388932674903889E-2</v>
      </c>
      <c r="AM83" s="5">
        <v>5.1049050450240902E-3</v>
      </c>
      <c r="AN83" s="5">
        <v>1.4833449823803529E-2</v>
      </c>
      <c r="AO83" s="5">
        <v>8.7284933178786248E-3</v>
      </c>
      <c r="AP83" s="5">
        <v>4.2687281679108765E-3</v>
      </c>
      <c r="AQ83" s="5">
        <v>5.440482535845682E-3</v>
      </c>
      <c r="AR83" s="5">
        <v>3.6524455504163236E-2</v>
      </c>
      <c r="AS83" s="5"/>
      <c r="AT83" s="5"/>
      <c r="AU83" s="5"/>
      <c r="AV83" s="5"/>
      <c r="AW83" s="5"/>
      <c r="AX83" s="5"/>
      <c r="AY83" s="5"/>
      <c r="AZ83" s="5"/>
      <c r="BA83" s="5"/>
      <c r="BB83" s="5"/>
    </row>
    <row r="84" spans="1:54" x14ac:dyDescent="0.3">
      <c r="A84" s="5">
        <v>16210</v>
      </c>
      <c r="B84" s="5"/>
      <c r="C84" s="5">
        <v>-1.992098464536159E-2</v>
      </c>
      <c r="D84" s="5">
        <v>-7.3316900708362859E-2</v>
      </c>
      <c r="E84" s="5">
        <v>-1.6039805834709389E-2</v>
      </c>
      <c r="F84" s="5">
        <v>-7.8579299089356069E-2</v>
      </c>
      <c r="G84" s="5">
        <v>-3.8807671465400351E-3</v>
      </c>
      <c r="H84" s="5">
        <v>-3.6776950387201968E-2</v>
      </c>
      <c r="I84" s="5">
        <v>-1.7494857841306399E-2</v>
      </c>
      <c r="J84" s="5">
        <v>-4.5295468139813874E-2</v>
      </c>
      <c r="K84" s="5">
        <v>-1.3083786693805579E-2</v>
      </c>
      <c r="L84" s="5">
        <v>-1.7232291808913065E-2</v>
      </c>
      <c r="M84" s="5">
        <v>-6.0491978689374394E-3</v>
      </c>
      <c r="N84" s="5">
        <v>-4.6560429852242721E-2</v>
      </c>
      <c r="O84" s="5">
        <v>-4.6336575502786224E-3</v>
      </c>
      <c r="P84" s="5">
        <v>-8.9018468381527452E-2</v>
      </c>
      <c r="Q84" s="5">
        <v>-8.5277184529336195E-3</v>
      </c>
      <c r="R84" s="5">
        <v>-7.8741555133476984E-2</v>
      </c>
      <c r="S84" s="5">
        <v>-8.7106650465832783E-2</v>
      </c>
      <c r="T84" s="5">
        <v>2.2339604422477637E-3</v>
      </c>
      <c r="U84" s="5">
        <v>2.6993134357134234E-2</v>
      </c>
      <c r="V84" s="5">
        <v>6.4234664650490991E-3</v>
      </c>
      <c r="W84" s="5">
        <v>-1.6391279426263512E-2</v>
      </c>
      <c r="X84" s="5">
        <v>-4.0872084500819555E-2</v>
      </c>
      <c r="Y84" s="5">
        <v>4.311687126377426E-2</v>
      </c>
      <c r="Z84" s="5">
        <v>7.1265918953467483E-2</v>
      </c>
      <c r="AA84" s="5">
        <v>0.12182051970796806</v>
      </c>
      <c r="AB84" s="5">
        <v>4.0077647477466512E-2</v>
      </c>
      <c r="AC84" s="5">
        <v>4.0542823344379695E-4</v>
      </c>
      <c r="AD84" s="5">
        <v>0.10188783586576974</v>
      </c>
      <c r="AE84" s="5">
        <v>2.1359836404623089E-2</v>
      </c>
      <c r="AF84" s="5">
        <v>-8.5196480611286101E-4</v>
      </c>
      <c r="AG84" s="5">
        <v>5.2005488280369317E-3</v>
      </c>
      <c r="AH84" s="5">
        <v>5.3428055372881658E-2</v>
      </c>
      <c r="AI84" s="5">
        <v>1.089512545105722E-2</v>
      </c>
      <c r="AJ84" s="5">
        <v>3.619388610803697E-2</v>
      </c>
      <c r="AK84" s="5">
        <v>1.7366633867341307E-3</v>
      </c>
      <c r="AL84" s="5">
        <v>2.1634244331743706E-2</v>
      </c>
      <c r="AM84" s="5">
        <v>5.1662400937840698E-3</v>
      </c>
      <c r="AN84" s="5">
        <v>1.5019800149422214E-2</v>
      </c>
      <c r="AO84" s="5">
        <v>8.842948900601626E-3</v>
      </c>
      <c r="AP84" s="5">
        <v>4.3270603824567743E-3</v>
      </c>
      <c r="AQ84" s="5">
        <v>5.5178423139863155E-3</v>
      </c>
      <c r="AR84" s="5">
        <v>3.7064130308025862E-2</v>
      </c>
      <c r="AS84" s="5"/>
      <c r="AT84" s="5"/>
      <c r="AU84" s="5"/>
      <c r="AV84" s="5"/>
      <c r="AW84" s="5"/>
      <c r="AX84" s="5"/>
      <c r="AY84" s="5"/>
      <c r="AZ84" s="5"/>
      <c r="BA84" s="5"/>
      <c r="BB84" s="5"/>
    </row>
    <row r="85" spans="1:54" x14ac:dyDescent="0.3">
      <c r="A85" s="5">
        <v>16200</v>
      </c>
      <c r="B85" s="5"/>
      <c r="C85" s="5">
        <v>-1.7022073340950052E-2</v>
      </c>
      <c r="D85" s="5">
        <v>-7.2873454995885073E-2</v>
      </c>
      <c r="E85" s="5">
        <v>-1.5950537964468083E-2</v>
      </c>
      <c r="F85" s="5">
        <v>-7.818005439679955E-2</v>
      </c>
      <c r="G85" s="5">
        <v>-3.8629369414800779E-3</v>
      </c>
      <c r="H85" s="5">
        <v>-3.6625924387192185E-2</v>
      </c>
      <c r="I85" s="5">
        <v>-1.7431581056560789E-2</v>
      </c>
      <c r="J85" s="5">
        <v>-4.5153896570704906E-2</v>
      </c>
      <c r="K85" s="5">
        <v>-1.304934454194768E-2</v>
      </c>
      <c r="L85" s="5">
        <v>-1.7195455733634995E-2</v>
      </c>
      <c r="M85" s="5">
        <v>-6.0392707183213211E-3</v>
      </c>
      <c r="N85" s="5">
        <v>-4.6507222075828032E-2</v>
      </c>
      <c r="O85" s="5">
        <v>-4.6306794742729052E-3</v>
      </c>
      <c r="P85" s="5">
        <v>-8.9005928476506749E-2</v>
      </c>
      <c r="Q85" s="5">
        <v>-8.5308119132825218E-3</v>
      </c>
      <c r="R85" s="5">
        <v>-7.8809916429847832E-2</v>
      </c>
      <c r="S85" s="5">
        <v>-8.7226457111232017E-2</v>
      </c>
      <c r="T85" s="5">
        <v>2.2381702333385315E-3</v>
      </c>
      <c r="U85" s="5">
        <v>2.7057791973194485E-2</v>
      </c>
      <c r="V85" s="5">
        <v>6.4421463240160615E-3</v>
      </c>
      <c r="W85" s="5">
        <v>-1.6447381087644125E-2</v>
      </c>
      <c r="X85" s="5">
        <v>-4.103308420552438E-2</v>
      </c>
      <c r="Y85" s="5">
        <v>4.3309062728641323E-2</v>
      </c>
      <c r="Z85" s="5">
        <v>7.1620658778327212E-2</v>
      </c>
      <c r="AA85" s="5">
        <v>0.12249051310484545</v>
      </c>
      <c r="AB85" s="5">
        <v>4.031907163486699E-2</v>
      </c>
      <c r="AC85" s="5">
        <v>4.0808375434999539E-4</v>
      </c>
      <c r="AD85" s="5">
        <v>0.10260898478577336</v>
      </c>
      <c r="AE85" s="5">
        <v>2.1522337500496664E-2</v>
      </c>
      <c r="AF85" s="5">
        <v>-8.5889952721528596E-4</v>
      </c>
      <c r="AG85" s="5">
        <v>5.2456561142030355E-3</v>
      </c>
      <c r="AH85" s="5">
        <v>5.3920098303551843E-2</v>
      </c>
      <c r="AI85" s="5">
        <v>1.1001324075138512E-2</v>
      </c>
      <c r="AJ85" s="5">
        <v>3.6566223013505254E-2</v>
      </c>
      <c r="AK85" s="5">
        <v>1.7554701809037842E-3</v>
      </c>
      <c r="AL85" s="5">
        <v>2.1880297304021794E-2</v>
      </c>
      <c r="AM85" s="5">
        <v>5.2278187154098637E-3</v>
      </c>
      <c r="AN85" s="5">
        <v>1.5207061514349631E-2</v>
      </c>
      <c r="AO85" s="5">
        <v>8.9580659225125103E-3</v>
      </c>
      <c r="AP85" s="5">
        <v>4.3857802192612937E-3</v>
      </c>
      <c r="AQ85" s="5">
        <v>5.5957815182906588E-3</v>
      </c>
      <c r="AR85" s="5">
        <v>3.7608293227450185E-2</v>
      </c>
      <c r="AS85" s="5"/>
      <c r="AT85" s="5"/>
      <c r="AU85" s="5"/>
      <c r="AV85" s="5"/>
      <c r="AW85" s="5"/>
      <c r="AX85" s="5"/>
      <c r="AY85" s="5"/>
      <c r="AZ85" s="5"/>
      <c r="BA85" s="5"/>
      <c r="BB85" s="5"/>
    </row>
    <row r="86" spans="1:54" x14ac:dyDescent="0.3">
      <c r="A86" s="5">
        <v>16190</v>
      </c>
      <c r="B86" s="5"/>
      <c r="C86" s="5">
        <v>-1.4103098638594467E-2</v>
      </c>
      <c r="D86" s="5">
        <v>-7.2425042179207297E-2</v>
      </c>
      <c r="E86" s="5">
        <v>-1.5860096589069578E-2</v>
      </c>
      <c r="F86" s="5">
        <v>-7.7774670692240117E-2</v>
      </c>
      <c r="G86" s="5">
        <v>-3.8447860582549384E-3</v>
      </c>
      <c r="H86" s="5">
        <v>-3.64717105570165E-2</v>
      </c>
      <c r="I86" s="5">
        <v>-1.7366725142065609E-2</v>
      </c>
      <c r="J86" s="5">
        <v>-4.5008095539788032E-2</v>
      </c>
      <c r="K86" s="5">
        <v>-1.3013646183801738E-2</v>
      </c>
      <c r="L86" s="5">
        <v>-1.7156927965023213E-2</v>
      </c>
      <c r="M86" s="5">
        <v>-6.0287396013306311E-3</v>
      </c>
      <c r="N86" s="5">
        <v>-4.6449310551661821E-2</v>
      </c>
      <c r="O86" s="5">
        <v>-4.6272301029836793E-3</v>
      </c>
      <c r="P86" s="5">
        <v>-8.8984317835902854E-2</v>
      </c>
      <c r="Q86" s="5">
        <v>-8.5330391531576958E-3</v>
      </c>
      <c r="R86" s="5">
        <v>-7.8870344883642557E-2</v>
      </c>
      <c r="S86" s="5">
        <v>-8.7337605657781661E-2</v>
      </c>
      <c r="T86" s="5">
        <v>2.2421621571206232E-3</v>
      </c>
      <c r="U86" s="5">
        <v>2.7119881853461279E-2</v>
      </c>
      <c r="V86" s="5">
        <v>6.4602339911028388E-3</v>
      </c>
      <c r="W86" s="5">
        <v>-1.650202853658642E-2</v>
      </c>
      <c r="X86" s="5">
        <v>-4.1190622051883938E-2</v>
      </c>
      <c r="Y86" s="5">
        <v>4.3497799260163228E-2</v>
      </c>
      <c r="Z86" s="5">
        <v>7.1970053538126161E-2</v>
      </c>
      <c r="AA86" s="5">
        <v>0.12315206307883204</v>
      </c>
      <c r="AB86" s="5">
        <v>4.0557968924568519E-2</v>
      </c>
      <c r="AC86" s="5">
        <v>4.1071648519186665E-4</v>
      </c>
      <c r="AD86" s="5">
        <v>0.10332516228074755</v>
      </c>
      <c r="AE86" s="5">
        <v>2.1683967429429466E-2</v>
      </c>
      <c r="AF86" s="5">
        <v>-8.6580683008769519E-4</v>
      </c>
      <c r="AG86" s="5">
        <v>5.2906439033650488E-3</v>
      </c>
      <c r="AH86" s="5">
        <v>5.4411437859573163E-2</v>
      </c>
      <c r="AI86" s="5">
        <v>1.1107492879263166E-2</v>
      </c>
      <c r="AJ86" s="5">
        <v>3.693886078886903E-2</v>
      </c>
      <c r="AK86" s="5">
        <v>1.7743116930428523E-3</v>
      </c>
      <c r="AL86" s="5">
        <v>2.2127049178917672E-2</v>
      </c>
      <c r="AM86" s="5">
        <v>5.2896311734552896E-3</v>
      </c>
      <c r="AN86" s="5">
        <v>1.5395207086029497E-2</v>
      </c>
      <c r="AO86" s="5">
        <v>9.0738296619079263E-3</v>
      </c>
      <c r="AP86" s="5">
        <v>4.4448811083156936E-3</v>
      </c>
      <c r="AQ86" s="5">
        <v>5.6742927222726853E-3</v>
      </c>
      <c r="AR86" s="5">
        <v>3.8156901780541645E-2</v>
      </c>
      <c r="AS86" s="5"/>
      <c r="AT86" s="5"/>
      <c r="AU86" s="5"/>
      <c r="AV86" s="5"/>
      <c r="AW86" s="5"/>
      <c r="AX86" s="5"/>
      <c r="AY86" s="5"/>
      <c r="AZ86" s="5"/>
      <c r="BA86" s="5"/>
      <c r="BB86" s="5"/>
    </row>
    <row r="87" spans="1:54" x14ac:dyDescent="0.3">
      <c r="A87" s="5">
        <v>16180</v>
      </c>
      <c r="B87" s="5"/>
      <c r="C87" s="5">
        <v>-1.1164697760799949E-2</v>
      </c>
      <c r="D87" s="5">
        <v>-7.1971773316170856E-2</v>
      </c>
      <c r="E87" s="5">
        <v>-1.576850431146112E-2</v>
      </c>
      <c r="F87" s="5">
        <v>-7.7363249811640375E-2</v>
      </c>
      <c r="G87" s="5">
        <v>-3.8263190596094414E-3</v>
      </c>
      <c r="H87" s="5">
        <v>-3.6314347479650781E-2</v>
      </c>
      <c r="I87" s="5">
        <v>-1.7300306135816765E-2</v>
      </c>
      <c r="J87" s="5">
        <v>-4.4858100343119239E-2</v>
      </c>
      <c r="K87" s="5">
        <v>-1.2976699957865798E-2</v>
      </c>
      <c r="L87" s="5">
        <v>-1.7116716975013477E-2</v>
      </c>
      <c r="M87" s="5">
        <v>-6.0176065921347423E-3</v>
      </c>
      <c r="N87" s="5">
        <v>-4.6386704209159524E-2</v>
      </c>
      <c r="O87" s="5">
        <v>-4.6233096173562043E-3</v>
      </c>
      <c r="P87" s="5">
        <v>-8.8953626260988211E-2</v>
      </c>
      <c r="Q87" s="5">
        <v>-8.5343978844150004E-3</v>
      </c>
      <c r="R87" s="5">
        <v>-7.8922807311134074E-2</v>
      </c>
      <c r="S87" s="5">
        <v>-8.7440046184573586E-2</v>
      </c>
      <c r="T87" s="5">
        <v>2.2459345994749655E-3</v>
      </c>
      <c r="U87" s="5">
        <v>2.7179380543338998E-2</v>
      </c>
      <c r="V87" s="5">
        <v>6.4777229697620033E-3</v>
      </c>
      <c r="W87" s="5">
        <v>-1.6555202938204599E-2</v>
      </c>
      <c r="X87" s="5">
        <v>-4.1344645677082632E-2</v>
      </c>
      <c r="Y87" s="5">
        <v>4.3683020207657762E-2</v>
      </c>
      <c r="Z87" s="5">
        <v>7.2313994572273263E-2</v>
      </c>
      <c r="AA87" s="5">
        <v>0.12380497052760572</v>
      </c>
      <c r="AB87" s="5">
        <v>4.0794269823338551E-2</v>
      </c>
      <c r="AC87" s="5">
        <v>4.133256861794302E-4</v>
      </c>
      <c r="AD87" s="5">
        <v>0.10403617441826216</v>
      </c>
      <c r="AE87" s="5">
        <v>2.1844684118265113E-2</v>
      </c>
      <c r="AF87" s="5">
        <v>-8.7268499146485258E-4</v>
      </c>
      <c r="AG87" s="5">
        <v>5.3355014760505916E-3</v>
      </c>
      <c r="AH87" s="5">
        <v>5.4901962685097463E-2</v>
      </c>
      <c r="AI87" s="5">
        <v>1.1213609086174733E-2</v>
      </c>
      <c r="AJ87" s="5">
        <v>3.7311724179727931E-2</v>
      </c>
      <c r="AK87" s="5">
        <v>1.7931843649057449E-3</v>
      </c>
      <c r="AL87" s="5">
        <v>2.2374456720399484E-2</v>
      </c>
      <c r="AM87" s="5">
        <v>5.3516675135858597E-3</v>
      </c>
      <c r="AN87" s="5">
        <v>1.5584209339435936E-2</v>
      </c>
      <c r="AO87" s="5">
        <v>9.1902249568513467E-3</v>
      </c>
      <c r="AP87" s="5">
        <v>4.5043562495909227E-3</v>
      </c>
      <c r="AQ87" s="5">
        <v>5.7533681895123685E-3</v>
      </c>
      <c r="AR87" s="5">
        <v>3.8709911307770947E-2</v>
      </c>
      <c r="AS87" s="5"/>
      <c r="AT87" s="5"/>
      <c r="AU87" s="5"/>
      <c r="AV87" s="5"/>
      <c r="AW87" s="5"/>
      <c r="AX87" s="5"/>
      <c r="AY87" s="5"/>
      <c r="AZ87" s="5"/>
      <c r="BA87" s="5"/>
      <c r="BB87" s="5"/>
    </row>
    <row r="88" spans="1:54" x14ac:dyDescent="0.3">
      <c r="A88" s="5">
        <v>16170</v>
      </c>
      <c r="B88" s="5"/>
      <c r="C88" s="5">
        <v>-8.2075185950761763E-3</v>
      </c>
      <c r="D88" s="5">
        <v>-7.1513760541484492E-2</v>
      </c>
      <c r="E88" s="5">
        <v>-1.5675784014183076E-2</v>
      </c>
      <c r="F88" s="5">
        <v>-7.6945895159834701E-2</v>
      </c>
      <c r="G88" s="5">
        <v>-3.807540594734129E-3</v>
      </c>
      <c r="H88" s="5">
        <v>-3.6153874633478203E-2</v>
      </c>
      <c r="I88" s="5">
        <v>-1.7232340533599469E-2</v>
      </c>
      <c r="J88" s="5">
        <v>-4.4703947532519807E-2</v>
      </c>
      <c r="K88" s="5">
        <v>-1.2938514582154359E-2</v>
      </c>
      <c r="L88" s="5">
        <v>-1.7074831752611788E-2</v>
      </c>
      <c r="M88" s="5">
        <v>-6.0058739506949187E-3</v>
      </c>
      <c r="N88" s="5">
        <v>-4.6319413426813831E-2</v>
      </c>
      <c r="O88" s="5">
        <v>-4.6189183430332273E-3</v>
      </c>
      <c r="P88" s="5">
        <v>-8.8913846314775946E-2</v>
      </c>
      <c r="Q88" s="5">
        <v>-8.5348860790953555E-3</v>
      </c>
      <c r="R88" s="5">
        <v>-7.8967272866030808E-2</v>
      </c>
      <c r="S88" s="5">
        <v>-8.7533731257424946E-2</v>
      </c>
      <c r="T88" s="5">
        <v>2.2494860068275765E-3</v>
      </c>
      <c r="U88" s="5">
        <v>2.7236265272535237E-2</v>
      </c>
      <c r="V88" s="5">
        <v>6.4946069131150159E-3</v>
      </c>
      <c r="W88" s="5">
        <v>-1.6606885801133925E-2</v>
      </c>
      <c r="X88" s="5">
        <v>-4.1495103467572889E-2</v>
      </c>
      <c r="Y88" s="5">
        <v>4.3864665585954712E-2</v>
      </c>
      <c r="Z88" s="5">
        <v>7.2652374095323685E-2</v>
      </c>
      <c r="AA88" s="5">
        <v>0.12444903743088946</v>
      </c>
      <c r="AB88" s="5">
        <v>4.102790501873245E-2</v>
      </c>
      <c r="AC88" s="5">
        <v>4.1591061810305493E-4</v>
      </c>
      <c r="AD88" s="5">
        <v>0.10474182700304939</v>
      </c>
      <c r="AE88" s="5">
        <v>2.2004445349682978E-2</v>
      </c>
      <c r="AF88" s="5">
        <v>-8.7953227866692713E-4</v>
      </c>
      <c r="AG88" s="5">
        <v>5.3802180324205905E-3</v>
      </c>
      <c r="AH88" s="5">
        <v>5.5391560359659052E-2</v>
      </c>
      <c r="AI88" s="5">
        <v>1.1319649652409683E-2</v>
      </c>
      <c r="AJ88" s="5">
        <v>3.7684736884308012E-2</v>
      </c>
      <c r="AK88" s="5">
        <v>1.8120845802453219E-3</v>
      </c>
      <c r="AL88" s="5">
        <v>2.262247587528644E-2</v>
      </c>
      <c r="AM88" s="5">
        <v>5.413917564436108E-3</v>
      </c>
      <c r="AN88" s="5">
        <v>1.5774040057682313E-2</v>
      </c>
      <c r="AO88" s="5">
        <v>9.307236204327822E-3</v>
      </c>
      <c r="AP88" s="5">
        <v>4.5641986119923181E-3</v>
      </c>
      <c r="AQ88" s="5">
        <v>5.8329998714675277E-3</v>
      </c>
      <c r="AR88" s="5">
        <v>3.9267274951241729E-2</v>
      </c>
      <c r="AS88" s="5"/>
      <c r="AT88" s="5"/>
      <c r="AU88" s="5"/>
      <c r="AV88" s="5"/>
      <c r="AW88" s="5"/>
      <c r="AX88" s="5"/>
      <c r="AY88" s="5"/>
      <c r="AZ88" s="5"/>
      <c r="BA88" s="5"/>
      <c r="BB88" s="5"/>
    </row>
    <row r="89" spans="1:54" x14ac:dyDescent="0.3">
      <c r="A89" s="5">
        <v>16160</v>
      </c>
      <c r="B89" s="5"/>
      <c r="C89" s="5">
        <v>-5.2322194891386981E-3</v>
      </c>
      <c r="D89" s="5">
        <v>-7.105111701890468E-2</v>
      </c>
      <c r="E89" s="5">
        <v>-1.5581958849576754E-2</v>
      </c>
      <c r="F89" s="5">
        <v>-7.6522711666333856E-2</v>
      </c>
      <c r="G89" s="5">
        <v>-3.7884553972917581E-3</v>
      </c>
      <c r="H89" s="5">
        <v>-3.5990332375763476E-2</v>
      </c>
      <c r="I89" s="5">
        <v>-1.7162845282244946E-2</v>
      </c>
      <c r="J89" s="5">
        <v>-4.4545674901198047E-2</v>
      </c>
      <c r="K89" s="5">
        <v>-1.2899099150980342E-2</v>
      </c>
      <c r="L89" s="5">
        <v>-1.7031281800935629E-2</v>
      </c>
      <c r="M89" s="5">
        <v>-5.9935441221874546E-3</v>
      </c>
      <c r="N89" s="5">
        <v>-4.6247450031371956E-2</v>
      </c>
      <c r="O89" s="5">
        <v>-4.6140567506359042E-3</v>
      </c>
      <c r="P89" s="5">
        <v>-8.8864973334371711E-2</v>
      </c>
      <c r="Q89" s="5">
        <v>-8.5345019712662548E-3</v>
      </c>
      <c r="R89" s="5">
        <v>-7.9003713062420627E-2</v>
      </c>
      <c r="S89" s="5">
        <v>-8.7618615960609242E-2</v>
      </c>
      <c r="T89" s="5">
        <v>2.2528148871187015E-3</v>
      </c>
      <c r="U89" s="5">
        <v>2.7290513968536122E-2</v>
      </c>
      <c r="V89" s="5">
        <v>6.5108796275470714E-3</v>
      </c>
      <c r="W89" s="5">
        <v>-1.6657058987600469E-2</v>
      </c>
      <c r="X89" s="5">
        <v>-4.1641944586153362E-2</v>
      </c>
      <c r="Y89" s="5">
        <v>4.4042676105724113E-2</v>
      </c>
      <c r="Z89" s="5">
        <v>7.2985085249451631E-2</v>
      </c>
      <c r="AA89" s="5">
        <v>0.1250840669430931</v>
      </c>
      <c r="AB89" s="5">
        <v>4.1258805440166114E-2</v>
      </c>
      <c r="AC89" s="5">
        <v>4.1847054264976182E-4</v>
      </c>
      <c r="AD89" s="5">
        <v>0.1054419256559174</v>
      </c>
      <c r="AE89" s="5">
        <v>2.2163208778384309E-2</v>
      </c>
      <c r="AF89" s="5">
        <v>-8.8634695022106534E-4</v>
      </c>
      <c r="AG89" s="5">
        <v>5.4247826958552861E-3</v>
      </c>
      <c r="AH89" s="5">
        <v>5.5880117432225693E-2</v>
      </c>
      <c r="AI89" s="5">
        <v>1.1425591274538517E-2</v>
      </c>
      <c r="AJ89" s="5">
        <v>3.8057821571410341E-2</v>
      </c>
      <c r="AK89" s="5">
        <v>1.8310086655188857E-3</v>
      </c>
      <c r="AL89" s="5">
        <v>2.2871061779844683E-2</v>
      </c>
      <c r="AM89" s="5">
        <v>5.4763709385976097E-3</v>
      </c>
      <c r="AN89" s="5">
        <v>1.5964670333011029E-2</v>
      </c>
      <c r="AO89" s="5">
        <v>9.4248473596210101E-3</v>
      </c>
      <c r="AP89" s="5">
        <v>4.6244009324196153E-3</v>
      </c>
      <c r="AQ89" s="5">
        <v>5.9131794054132145E-3</v>
      </c>
      <c r="AR89" s="5">
        <v>3.9828943634745963E-2</v>
      </c>
      <c r="AS89" s="5"/>
      <c r="AT89" s="5"/>
      <c r="AU89" s="5"/>
      <c r="AV89" s="5"/>
      <c r="AW89" s="5"/>
      <c r="AX89" s="5"/>
      <c r="AY89" s="5"/>
      <c r="AZ89" s="5"/>
      <c r="BA89" s="5"/>
      <c r="BB89" s="5"/>
    </row>
    <row r="90" spans="1:54" x14ac:dyDescent="0.3">
      <c r="A90" s="5">
        <v>16150</v>
      </c>
      <c r="B90" s="5"/>
      <c r="C90" s="5">
        <v>-2.2394690391634303E-3</v>
      </c>
      <c r="D90" s="5">
        <v>-7.0583956892979652E-2</v>
      </c>
      <c r="E90" s="5">
        <v>-1.5487052229867982E-2</v>
      </c>
      <c r="F90" s="5">
        <v>-7.6093805740390888E-2</v>
      </c>
      <c r="G90" s="5">
        <v>-3.7690682834014859E-3</v>
      </c>
      <c r="H90" s="5">
        <v>-3.5823761925677586E-2</v>
      </c>
      <c r="I90" s="5">
        <v>-1.7091837772653176E-2</v>
      </c>
      <c r="J90" s="5">
        <v>-4.438332146872212E-2</v>
      </c>
      <c r="K90" s="5">
        <v>-1.2858463131539655E-2</v>
      </c>
      <c r="L90" s="5">
        <v>-1.6986077133986199E-2</v>
      </c>
      <c r="M90" s="5">
        <v>-5.9806197363305195E-3</v>
      </c>
      <c r="N90" s="5">
        <v>-4.617082729626848E-2</v>
      </c>
      <c r="O90" s="5">
        <v>-4.608725455971391E-3</v>
      </c>
      <c r="P90" s="5">
        <v>-8.88070054419524E-2</v>
      </c>
      <c r="Q90" s="5">
        <v>-8.5332440587370644E-3</v>
      </c>
      <c r="R90" s="5">
        <v>-7.903210179661796E-2</v>
      </c>
      <c r="S90" s="5">
        <v>-8.7694657927469138E-2</v>
      </c>
      <c r="T90" s="5">
        <v>2.2559198107462144E-3</v>
      </c>
      <c r="U90" s="5">
        <v>2.7342105269811408E-2</v>
      </c>
      <c r="V90" s="5">
        <v>6.5265350762486792E-3</v>
      </c>
      <c r="W90" s="5">
        <v>-1.6705704723385645E-2</v>
      </c>
      <c r="X90" s="5">
        <v>-4.1785118998867991E-2</v>
      </c>
      <c r="Y90" s="5">
        <v>4.4216993203710253E-2</v>
      </c>
      <c r="Z90" s="5">
        <v>7.3312022156929876E-2</v>
      </c>
      <c r="AA90" s="5">
        <v>0.12570986348625918</v>
      </c>
      <c r="AB90" s="5">
        <v>4.1486902290186582E-2</v>
      </c>
      <c r="AC90" s="5">
        <v>4.2100472272253676E-4</v>
      </c>
      <c r="AD90" s="5">
        <v>0.10613627589366623</v>
      </c>
      <c r="AE90" s="5">
        <v>2.2320931947540718E-2</v>
      </c>
      <c r="AF90" s="5">
        <v>-8.931272564954429E-4</v>
      </c>
      <c r="AG90" s="5">
        <v>5.4691845166278535E-3</v>
      </c>
      <c r="AH90" s="5">
        <v>5.6367519456263601E-2</v>
      </c>
      <c r="AI90" s="5">
        <v>1.1531410395633844E-2</v>
      </c>
      <c r="AJ90" s="5">
        <v>3.8430899899171665E-2</v>
      </c>
      <c r="AK90" s="5">
        <v>1.8499528906356071E-3</v>
      </c>
      <c r="AL90" s="5">
        <v>2.3120168766921509E-2</v>
      </c>
      <c r="AM90" s="5">
        <v>5.5390170337387429E-3</v>
      </c>
      <c r="AN90" s="5">
        <v>1.6156070568171581E-2</v>
      </c>
      <c r="AO90" s="5">
        <v>9.5430419359167039E-3</v>
      </c>
      <c r="AP90" s="5">
        <v>4.6849557149352544E-3</v>
      </c>
      <c r="AQ90" s="5">
        <v>5.9938981125124621E-3</v>
      </c>
      <c r="AR90" s="5">
        <v>4.0394866044637233E-2</v>
      </c>
      <c r="AS90" s="5"/>
      <c r="AT90" s="5"/>
      <c r="AU90" s="5"/>
      <c r="AV90" s="5"/>
      <c r="AW90" s="5"/>
      <c r="AX90" s="5"/>
      <c r="AY90" s="5"/>
      <c r="AZ90" s="5"/>
      <c r="BA90" s="5"/>
      <c r="BB90" s="5"/>
    </row>
    <row r="91" spans="1:54" x14ac:dyDescent="0.3">
      <c r="A91" s="5">
        <v>16140</v>
      </c>
      <c r="B91" s="5"/>
      <c r="C91" s="5">
        <v>7.7005412884693231E-4</v>
      </c>
      <c r="D91" s="5">
        <v>-7.0112395240386621E-2</v>
      </c>
      <c r="E91" s="5">
        <v>-1.539108781713262E-2</v>
      </c>
      <c r="F91" s="5">
        <v>-7.5659285225356726E-2</v>
      </c>
      <c r="G91" s="5">
        <v>-3.7493841495820192E-3</v>
      </c>
      <c r="H91" s="5">
        <v>-3.5654205346882469E-2</v>
      </c>
      <c r="I91" s="5">
        <v>-1.7019335832585337E-2</v>
      </c>
      <c r="J91" s="5">
        <v>-4.4216927465350941E-2</v>
      </c>
      <c r="K91" s="5">
        <v>-1.2816616360300107E-2</v>
      </c>
      <c r="L91" s="5">
        <v>-1.6939228273152585E-2</v>
      </c>
      <c r="M91" s="5">
        <v>-5.967103606614811E-3</v>
      </c>
      <c r="N91" s="5">
        <v>-4.608955993931152E-2</v>
      </c>
      <c r="O91" s="5">
        <v>-4.6029252201665993E-3</v>
      </c>
      <c r="P91" s="5">
        <v>-8.8739943554357117E-2</v>
      </c>
      <c r="Q91" s="5">
        <v>-8.5311111046463984E-3</v>
      </c>
      <c r="R91" s="5">
        <v>-7.9052415367893619E-2</v>
      </c>
      <c r="S91" s="5">
        <v>-8.7761817369884559E-2</v>
      </c>
      <c r="T91" s="5">
        <v>2.2587994114824741E-3</v>
      </c>
      <c r="U91" s="5">
        <v>2.7391018538738987E-2</v>
      </c>
      <c r="V91" s="5">
        <v>6.5415673827012117E-3</v>
      </c>
      <c r="W91" s="5">
        <v>-1.6752805607678629E-2</v>
      </c>
      <c r="X91" s="5">
        <v>-4.1924577501708388E-2</v>
      </c>
      <c r="Y91" s="5">
        <v>4.4387559072851648E-2</v>
      </c>
      <c r="Z91" s="5">
        <v>7.3633079972585724E-2</v>
      </c>
      <c r="AA91" s="5">
        <v>0.12632623284325839</v>
      </c>
      <c r="AB91" s="5">
        <v>4.1712127075923158E-2</v>
      </c>
      <c r="AC91" s="5">
        <v>4.2351242276247002E-4</v>
      </c>
      <c r="AD91" s="5">
        <v>0.10682468320997522</v>
      </c>
      <c r="AE91" s="5">
        <v>2.247757230549885E-2</v>
      </c>
      <c r="AF91" s="5">
        <v>-8.9987144034555982E-4</v>
      </c>
      <c r="AG91" s="5">
        <v>5.5134124756647807E-3</v>
      </c>
      <c r="AH91" s="5">
        <v>5.6853651025807639E-2</v>
      </c>
      <c r="AI91" s="5">
        <v>1.1637083211964492E-2</v>
      </c>
      <c r="AJ91" s="5">
        <v>3.8803892534640991E-2</v>
      </c>
      <c r="AK91" s="5">
        <v>1.8689134697454826E-3</v>
      </c>
      <c r="AL91" s="5">
        <v>2.3369750373622294E-2</v>
      </c>
      <c r="AM91" s="5">
        <v>5.6018450338582264E-3</v>
      </c>
      <c r="AN91" s="5">
        <v>1.6348210478192404E-2</v>
      </c>
      <c r="AO91" s="5">
        <v>9.661803004137855E-3</v>
      </c>
      <c r="AP91" s="5">
        <v>4.7458552300433127E-3</v>
      </c>
      <c r="AQ91" s="5">
        <v>6.0751469960221693E-3</v>
      </c>
      <c r="AR91" s="5">
        <v>4.0964988611552802E-2</v>
      </c>
      <c r="AS91" s="5"/>
      <c r="AT91" s="5"/>
      <c r="AU91" s="5"/>
      <c r="AV91" s="5"/>
      <c r="AW91" s="5"/>
      <c r="AX91" s="5"/>
      <c r="AY91" s="5"/>
      <c r="AZ91" s="5"/>
      <c r="BA91" s="5"/>
      <c r="BB91" s="5"/>
    </row>
    <row r="92" spans="1:54" x14ac:dyDescent="0.3">
      <c r="A92" s="5">
        <v>16130</v>
      </c>
      <c r="B92" s="5"/>
      <c r="C92" s="5">
        <v>3.7956615844998848E-3</v>
      </c>
      <c r="D92" s="5">
        <v>-6.9636548020891267E-2</v>
      </c>
      <c r="E92" s="5">
        <v>-1.5294089513150149E-2</v>
      </c>
      <c r="F92" s="5">
        <v>-7.5219259352352935E-2</v>
      </c>
      <c r="G92" s="5">
        <v>-3.7294079706549029E-3</v>
      </c>
      <c r="H92" s="5">
        <v>-3.5481705529686228E-2</v>
      </c>
      <c r="I92" s="5">
        <v>-1.6945357719230208E-2</v>
      </c>
      <c r="J92" s="5">
        <v>-4.4046534315732244E-2</v>
      </c>
      <c r="K92" s="5">
        <v>-1.2773569039196206E-2</v>
      </c>
      <c r="L92" s="5">
        <v>-1.689074624344955E-2</v>
      </c>
      <c r="M92" s="5">
        <v>-5.9529987294380873E-3</v>
      </c>
      <c r="N92" s="5">
        <v>-4.6003664119620834E-2</v>
      </c>
      <c r="O92" s="5">
        <v>-4.5966569497277619E-3</v>
      </c>
      <c r="P92" s="5">
        <v>-8.866379139127821E-2</v>
      </c>
      <c r="Q92" s="5">
        <v>-8.5281021389198401E-3</v>
      </c>
      <c r="R92" s="5">
        <v>-7.9064632498067902E-2</v>
      </c>
      <c r="S92" s="5">
        <v>-8.7820057106570287E-2</v>
      </c>
      <c r="T92" s="5">
        <v>2.2614523873639176E-3</v>
      </c>
      <c r="U92" s="5">
        <v>2.743723387423877E-2</v>
      </c>
      <c r="V92" s="5">
        <v>6.5559708341039078E-3</v>
      </c>
      <c r="W92" s="5">
        <v>-1.6798344622809221E-2</v>
      </c>
      <c r="X92" s="5">
        <v>-4.206027174710078E-2</v>
      </c>
      <c r="Y92" s="5">
        <v>4.4554316692266963E-2</v>
      </c>
      <c r="Z92" s="5">
        <v>7.3948154936197302E-2</v>
      </c>
      <c r="AA92" s="5">
        <v>0.12693298225117622</v>
      </c>
      <c r="AB92" s="5">
        <v>4.1934411640701025E-2</v>
      </c>
      <c r="AC92" s="5">
        <v>4.2599290907357394E-4</v>
      </c>
      <c r="AD92" s="5">
        <v>0.10750695315721577</v>
      </c>
      <c r="AE92" s="5">
        <v>2.2633087222732884E-2</v>
      </c>
      <c r="AF92" s="5">
        <v>-9.065777377725324E-4</v>
      </c>
      <c r="AG92" s="5">
        <v>5.5574554883917274E-3</v>
      </c>
      <c r="AH92" s="5">
        <v>5.733839581252681E-2</v>
      </c>
      <c r="AI92" s="5">
        <v>1.1742585679915516E-2</v>
      </c>
      <c r="AJ92" s="5">
        <v>3.9176719174169539E-2</v>
      </c>
      <c r="AK92" s="5">
        <v>1.887886562070119E-3</v>
      </c>
      <c r="AL92" s="5">
        <v>2.361975934953417E-2</v>
      </c>
      <c r="AM92" s="5">
        <v>5.6648439106737293E-3</v>
      </c>
      <c r="AN92" s="5">
        <v>1.6541059092552511E-2</v>
      </c>
      <c r="AO92" s="5">
        <v>9.7811131930152419E-3</v>
      </c>
      <c r="AP92" s="5">
        <v>4.8070915140817115E-3</v>
      </c>
      <c r="AQ92" s="5">
        <v>6.1569167396379933E-3</v>
      </c>
      <c r="AR92" s="5">
        <v>4.1539255493009616E-2</v>
      </c>
      <c r="AS92" s="5"/>
      <c r="AT92" s="5"/>
      <c r="AU92" s="5"/>
      <c r="AV92" s="5"/>
      <c r="AW92" s="5"/>
      <c r="AX92" s="5"/>
      <c r="AY92" s="5"/>
      <c r="AZ92" s="5"/>
      <c r="BA92" s="5"/>
      <c r="BB92" s="5"/>
    </row>
    <row r="93" spans="1:54" x14ac:dyDescent="0.3">
      <c r="A93" s="5">
        <v>16120</v>
      </c>
      <c r="B93" s="5"/>
      <c r="C93" s="5">
        <v>6.8366553251784923E-3</v>
      </c>
      <c r="D93" s="5">
        <v>-6.9156532027961237E-2</v>
      </c>
      <c r="E93" s="5">
        <v>-1.5196081449151558E-2</v>
      </c>
      <c r="F93" s="5">
        <v>-7.4773838693289046E-2</v>
      </c>
      <c r="G93" s="5">
        <v>-3.7091447976092123E-3</v>
      </c>
      <c r="H93" s="5">
        <v>-3.530630617277912E-2</v>
      </c>
      <c r="I93" s="5">
        <v>-1.6869922111548689E-2</v>
      </c>
      <c r="J93" s="5">
        <v>-4.3872184621976069E-2</v>
      </c>
      <c r="K93" s="5">
        <v>-1.2729331731631826E-2</v>
      </c>
      <c r="L93" s="5">
        <v>-1.6840642569490298E-2</v>
      </c>
      <c r="M93" s="5">
        <v>-5.9383082831438666E-3</v>
      </c>
      <c r="N93" s="5">
        <v>-4.591315743381659E-2</v>
      </c>
      <c r="O93" s="5">
        <v>-4.5899216965253845E-3</v>
      </c>
      <c r="P93" s="5">
        <v>-8.8578555482039883E-2</v>
      </c>
      <c r="Q93" s="5">
        <v>-8.5242164595964402E-3</v>
      </c>
      <c r="R93" s="5">
        <v>-7.9068734349948128E-2</v>
      </c>
      <c r="S93" s="5">
        <v>-8.7869342590177604E-2</v>
      </c>
      <c r="T93" s="5">
        <v>2.2638775015526103E-3</v>
      </c>
      <c r="U93" s="5">
        <v>2.7480732124105602E-2</v>
      </c>
      <c r="V93" s="5">
        <v>6.5697398847395947E-3</v>
      </c>
      <c r="W93" s="5">
        <v>-1.6842305143854146E-2</v>
      </c>
      <c r="X93" s="5">
        <v>-4.2192154270158204E-2</v>
      </c>
      <c r="Y93" s="5">
        <v>4.4717209857086548E-2</v>
      </c>
      <c r="Z93" s="5">
        <v>7.4257144424799623E-2</v>
      </c>
      <c r="AA93" s="5">
        <v>0.12752992049483683</v>
      </c>
      <c r="AB93" s="5">
        <v>4.215368819579926E-2</v>
      </c>
      <c r="AC93" s="5">
        <v>4.284454501500854E-4</v>
      </c>
      <c r="AD93" s="5">
        <v>0.10818289142915487</v>
      </c>
      <c r="AE93" s="5">
        <v>2.2787434009038095E-2</v>
      </c>
      <c r="AF93" s="5">
        <v>-9.1324437859311976E-4</v>
      </c>
      <c r="AG93" s="5">
        <v>5.6013024086635135E-3</v>
      </c>
      <c r="AH93" s="5">
        <v>5.782163660377846E-2</v>
      </c>
      <c r="AI93" s="5">
        <v>1.1847893523131989E-2</v>
      </c>
      <c r="AJ93" s="5">
        <v>3.9549298564614477E-2</v>
      </c>
      <c r="AK93" s="5">
        <v>1.9068682727753673E-3</v>
      </c>
      <c r="AL93" s="5">
        <v>2.387014766550026E-2</v>
      </c>
      <c r="AM93" s="5">
        <v>5.728002425146806E-3</v>
      </c>
      <c r="AN93" s="5">
        <v>1.673458475775853E-2</v>
      </c>
      <c r="AO93" s="5">
        <v>9.9009546893975668E-3</v>
      </c>
      <c r="AP93" s="5">
        <v>4.8686563687301964E-3</v>
      </c>
      <c r="AQ93" s="5">
        <v>6.2391977059819328E-3</v>
      </c>
      <c r="AR93" s="5">
        <v>4.2117608556905071E-2</v>
      </c>
      <c r="AS93" s="5"/>
      <c r="AT93" s="5"/>
      <c r="AU93" s="5"/>
      <c r="AV93" s="5"/>
      <c r="AW93" s="5"/>
      <c r="AX93" s="5"/>
      <c r="AY93" s="5"/>
      <c r="AZ93" s="5"/>
      <c r="BA93" s="5"/>
      <c r="BB93" s="5"/>
    </row>
    <row r="94" spans="1:54" x14ac:dyDescent="0.3">
      <c r="A94" s="5">
        <v>16110</v>
      </c>
      <c r="B94" s="5"/>
      <c r="C94" s="5">
        <v>9.8923280148481615E-3</v>
      </c>
      <c r="D94" s="5">
        <v>-6.8672464839062169E-2</v>
      </c>
      <c r="E94" s="5">
        <v>-1.5097087975467775E-2</v>
      </c>
      <c r="F94" s="5">
        <v>-7.4323135113254377E-2</v>
      </c>
      <c r="G94" s="5">
        <v>-3.688599755429007E-3</v>
      </c>
      <c r="H94" s="5">
        <v>-3.512805176456122E-2</v>
      </c>
      <c r="I94" s="5">
        <v>-1.6793048102400766E-2</v>
      </c>
      <c r="J94" s="5">
        <v>-4.3693922146113333E-2</v>
      </c>
      <c r="K94" s="5">
        <v>-1.2683915358292691E-2</v>
      </c>
      <c r="L94" s="5">
        <v>-1.6788929271195806E-2</v>
      </c>
      <c r="M94" s="5">
        <v>-5.9230356269644778E-3</v>
      </c>
      <c r="N94" s="5">
        <v>-4.5818058911458473E-2</v>
      </c>
      <c r="O94" s="5">
        <v>-4.5827206577042949E-3</v>
      </c>
      <c r="P94" s="5">
        <v>-8.8484245170953629E-2</v>
      </c>
      <c r="Q94" s="5">
        <v>-8.5194536340223934E-3</v>
      </c>
      <c r="R94" s="5">
        <v>-7.9064704544591941E-2</v>
      </c>
      <c r="S94" s="5">
        <v>-8.7909641933176089E-2</v>
      </c>
      <c r="T94" s="5">
        <v>2.2660735831690425E-3</v>
      </c>
      <c r="U94" s="5">
        <v>2.7521494897031578E-2</v>
      </c>
      <c r="V94" s="5">
        <v>6.5828691592766785E-3</v>
      </c>
      <c r="W94" s="5">
        <v>-1.6884670948109918E-2</v>
      </c>
      <c r="X94" s="5">
        <v>-4.2320178514680729E-2</v>
      </c>
      <c r="Y94" s="5">
        <v>4.487618320810928E-2</v>
      </c>
      <c r="Z94" s="5">
        <v>7.4559947004863153E-2</v>
      </c>
      <c r="AA94" s="5">
        <v>0.12811685800040401</v>
      </c>
      <c r="AB94" s="5">
        <v>4.2369889352335023E-2</v>
      </c>
      <c r="AC94" s="5">
        <v>4.308693170060822E-4</v>
      </c>
      <c r="AD94" s="5">
        <v>0.10885230394450171</v>
      </c>
      <c r="AE94" s="5">
        <v>2.294056993095684E-2</v>
      </c>
      <c r="AF94" s="5">
        <v>-9.1986958712121365E-4</v>
      </c>
      <c r="AG94" s="5">
        <v>5.6449420327770875E-3</v>
      </c>
      <c r="AH94" s="5">
        <v>5.830325534163918E-2</v>
      </c>
      <c r="AI94" s="5">
        <v>1.1952982239886478E-2</v>
      </c>
      <c r="AJ94" s="5">
        <v>3.9921548525356648E-2</v>
      </c>
      <c r="AK94" s="5">
        <v>1.9258546538859615E-3</v>
      </c>
      <c r="AL94" s="5">
        <v>2.4120866522947905E-2</v>
      </c>
      <c r="AM94" s="5">
        <v>5.7913091291458257E-3</v>
      </c>
      <c r="AN94" s="5">
        <v>1.6928755140332638E-2</v>
      </c>
      <c r="AO94" s="5">
        <v>1.0021309238805894E-2</v>
      </c>
      <c r="AP94" s="5">
        <v>4.9305413606366153E-3</v>
      </c>
      <c r="AQ94" s="5">
        <v>6.321979935236405E-3</v>
      </c>
      <c r="AR94" s="5">
        <v>4.2699987365952666E-2</v>
      </c>
      <c r="AS94" s="5"/>
      <c r="AT94" s="5"/>
      <c r="AU94" s="5"/>
      <c r="AV94" s="5"/>
      <c r="AW94" s="5"/>
      <c r="AX94" s="5"/>
      <c r="AY94" s="5"/>
      <c r="AZ94" s="5"/>
      <c r="BA94" s="5"/>
      <c r="BB94" s="5"/>
    </row>
    <row r="95" spans="1:54" x14ac:dyDescent="0.3">
      <c r="A95" s="5">
        <v>16100</v>
      </c>
      <c r="B95" s="5"/>
      <c r="C95" s="5">
        <v>1.2961963229415471E-2</v>
      </c>
      <c r="D95" s="5">
        <v>-6.8184464765668071E-2</v>
      </c>
      <c r="E95" s="5">
        <v>-1.4997133651085223E-2</v>
      </c>
      <c r="F95" s="5">
        <v>-7.386726172231288E-2</v>
      </c>
      <c r="G95" s="5">
        <v>-3.6677780408847665E-3</v>
      </c>
      <c r="H95" s="5">
        <v>-3.494698756407294E-2</v>
      </c>
      <c r="I95" s="5">
        <v>-1.6714755190459632E-2</v>
      </c>
      <c r="J95" s="5">
        <v>-4.3511791791948883E-2</v>
      </c>
      <c r="K95" s="5">
        <v>-1.2637331192770968E-2</v>
      </c>
      <c r="L95" s="5">
        <v>-1.6735618859243018E-2</v>
      </c>
      <c r="M95" s="5">
        <v>-5.907184299868912E-3</v>
      </c>
      <c r="N95" s="5">
        <v>-4.5718389009735211E-2</v>
      </c>
      <c r="O95" s="5">
        <v>-4.5750551755185474E-3</v>
      </c>
      <c r="P95" s="5">
        <v>-8.8380872621240295E-2</v>
      </c>
      <c r="Q95" s="5">
        <v>-8.5138134999105542E-3</v>
      </c>
      <c r="R95" s="5">
        <v>-7.9052529177379441E-2</v>
      </c>
      <c r="S95" s="5">
        <v>-8.7940925932491046E-2</v>
      </c>
      <c r="T95" s="5">
        <v>2.2680395280954536E-3</v>
      </c>
      <c r="U95" s="5">
        <v>2.755950457430777E-2</v>
      </c>
      <c r="V95" s="5">
        <v>6.5953534560046715E-3</v>
      </c>
      <c r="W95" s="5">
        <v>-1.6925426224424771E-2</v>
      </c>
      <c r="X95" s="5">
        <v>-4.2444298858883435E-2</v>
      </c>
      <c r="Y95" s="5">
        <v>4.5031182261265054E-2</v>
      </c>
      <c r="Z95" s="5">
        <v>7.4856462484314032E-2</v>
      </c>
      <c r="AA95" s="5">
        <v>0.12869360692900236</v>
      </c>
      <c r="AB95" s="5">
        <v>4.2582948153254113E-2</v>
      </c>
      <c r="AC95" s="5">
        <v>4.3326378350723709E-4</v>
      </c>
      <c r="AD95" s="5">
        <v>0.10951499693126095</v>
      </c>
      <c r="AE95" s="5">
        <v>2.3092452229429735E-2</v>
      </c>
      <c r="AF95" s="5">
        <v>-9.2645158286050846E-4</v>
      </c>
      <c r="AG95" s="5">
        <v>5.6883631035657932E-3</v>
      </c>
      <c r="AH95" s="5">
        <v>5.8783133162900222E-2</v>
      </c>
      <c r="AI95" s="5">
        <v>1.2057827110667557E-2</v>
      </c>
      <c r="AJ95" s="5">
        <v>4.0293385971128227E-2</v>
      </c>
      <c r="AK95" s="5">
        <v>1.9448417052422566E-3</v>
      </c>
      <c r="AL95" s="5">
        <v>2.4371866363773788E-2</v>
      </c>
      <c r="AM95" s="5">
        <v>5.8547523672480067E-3</v>
      </c>
      <c r="AN95" s="5">
        <v>1.7123537230216635E-2</v>
      </c>
      <c r="AO95" s="5">
        <v>1.0142158146236041E-2</v>
      </c>
      <c r="AP95" s="5">
        <v>4.9927378211638848E-3</v>
      </c>
      <c r="AQ95" s="5">
        <v>6.4052531439284964E-3</v>
      </c>
      <c r="AR95" s="5">
        <v>4.32863291630778E-2</v>
      </c>
      <c r="AS95" s="5"/>
      <c r="AT95" s="5"/>
      <c r="AU95" s="5"/>
      <c r="AV95" s="5"/>
      <c r="AW95" s="5"/>
      <c r="AX95" s="5"/>
      <c r="AY95" s="5"/>
      <c r="AZ95" s="5"/>
      <c r="BA95" s="5"/>
      <c r="BB95" s="5"/>
    </row>
    <row r="96" spans="1:54" x14ac:dyDescent="0.3">
      <c r="A96" s="5">
        <v>16090</v>
      </c>
      <c r="B96" s="5"/>
      <c r="C96" s="5">
        <v>1.6044835708537077E-2</v>
      </c>
      <c r="D96" s="5">
        <v>-6.7692650803016494E-2</v>
      </c>
      <c r="E96" s="5">
        <v>-1.4896243233114554E-2</v>
      </c>
      <c r="F96" s="5">
        <v>-7.34063328267303E-2</v>
      </c>
      <c r="G96" s="5">
        <v>-3.646684920290205E-3</v>
      </c>
      <c r="H96" s="5">
        <v>-3.4763159581539679E-2</v>
      </c>
      <c r="I96" s="5">
        <v>-1.6635063271917473E-2</v>
      </c>
      <c r="J96" s="5">
        <v>-4.3325839586319144E-2</v>
      </c>
      <c r="K96" s="5">
        <v>-1.2589590857004035E-2</v>
      </c>
      <c r="L96" s="5">
        <v>-1.6680724330253686E-2</v>
      </c>
      <c r="M96" s="5">
        <v>-5.8907580193157602E-3</v>
      </c>
      <c r="N96" s="5">
        <v>-4.5614169607404782E-2</v>
      </c>
      <c r="O96" s="5">
        <v>-4.5669267370909315E-3</v>
      </c>
      <c r="P96" s="5">
        <v>-8.8268452817509807E-2</v>
      </c>
      <c r="Q96" s="5">
        <v>-8.5072961662643609E-3</v>
      </c>
      <c r="R96" s="5">
        <v>-7.9032196832876878E-2</v>
      </c>
      <c r="S96" s="5">
        <v>-8.7963168092873856E-2</v>
      </c>
      <c r="T96" s="5">
        <v>2.2697742997489735E-3</v>
      </c>
      <c r="U96" s="5">
        <v>2.7594744321195703E-2</v>
      </c>
      <c r="V96" s="5">
        <v>6.6071877500008562E-3</v>
      </c>
      <c r="W96" s="5">
        <v>-1.6964555582382967E-2</v>
      </c>
      <c r="X96" s="5">
        <v>-4.2564470640835225E-2</v>
      </c>
      <c r="Y96" s="5">
        <v>4.5182153436861341E-2</v>
      </c>
      <c r="Z96" s="5">
        <v>7.5146591964358328E-2</v>
      </c>
      <c r="AA96" s="5">
        <v>0.12925998127029809</v>
      </c>
      <c r="AB96" s="5">
        <v>4.2792798105410118E-2</v>
      </c>
      <c r="AC96" s="5">
        <v>4.356281267045039E-4</v>
      </c>
      <c r="AD96" s="5">
        <v>0.11017077701184082</v>
      </c>
      <c r="AE96" s="5">
        <v>2.3243038137662462E-2</v>
      </c>
      <c r="AF96" s="5">
        <v>-9.3298858120804767E-4</v>
      </c>
      <c r="AG96" s="5">
        <v>5.7315543145735823E-3</v>
      </c>
      <c r="AH96" s="5">
        <v>5.926115044001886E-2</v>
      </c>
      <c r="AI96" s="5">
        <v>1.2162403205988905E-2</v>
      </c>
      <c r="AJ96" s="5">
        <v>4.0664726935648945E-2</v>
      </c>
      <c r="AK96" s="5">
        <v>1.9638253754990171E-3</v>
      </c>
      <c r="AL96" s="5">
        <v>2.4623096880788852E-2</v>
      </c>
      <c r="AM96" s="5">
        <v>5.9183202786815001E-3</v>
      </c>
      <c r="AN96" s="5">
        <v>1.7318897344596913E-2</v>
      </c>
      <c r="AO96" s="5">
        <v>1.0263482277212627E-2</v>
      </c>
      <c r="AP96" s="5">
        <v>5.0552368462600597E-3</v>
      </c>
      <c r="AQ96" s="5">
        <v>6.4890067238678861E-3</v>
      </c>
      <c r="AR96" s="5">
        <v>4.3876568857803964E-2</v>
      </c>
      <c r="AS96" s="5"/>
      <c r="AT96" s="5"/>
      <c r="AU96" s="5"/>
      <c r="AV96" s="5"/>
      <c r="AW96" s="5"/>
      <c r="AX96" s="5"/>
      <c r="AY96" s="5"/>
      <c r="AZ96" s="5"/>
      <c r="BA96" s="5"/>
      <c r="BB96" s="5"/>
    </row>
    <row r="97" spans="1:54" x14ac:dyDescent="0.3">
      <c r="A97" s="5">
        <v>16080</v>
      </c>
      <c r="B97" s="5"/>
      <c r="C97" s="5">
        <v>1.9140211613785825E-2</v>
      </c>
      <c r="D97" s="5">
        <v>-6.7197142579639477E-2</v>
      </c>
      <c r="E97" s="5">
        <v>-1.4794441666179509E-2</v>
      </c>
      <c r="F97" s="5">
        <v>-7.2940463879664699E-2</v>
      </c>
      <c r="G97" s="5">
        <v>-3.6253257272258728E-3</v>
      </c>
      <c r="H97" s="5">
        <v>-3.4576614558542565E-2</v>
      </c>
      <c r="I97" s="5">
        <v>-1.6553992631988097E-2</v>
      </c>
      <c r="J97" s="5">
        <v>-4.3136112659765573E-2</v>
      </c>
      <c r="K97" s="5">
        <v>-1.2540706316530027E-2</v>
      </c>
      <c r="L97" s="5">
        <v>-1.6624259161726308E-2</v>
      </c>
      <c r="M97" s="5">
        <v>-5.8737606799118556E-3</v>
      </c>
      <c r="N97" s="5">
        <v>-4.5505423997986794E-2</v>
      </c>
      <c r="O97" s="5">
        <v>-4.5583369740969711E-3</v>
      </c>
      <c r="P97" s="5">
        <v>-8.8147003566790366E-2</v>
      </c>
      <c r="Q97" s="5">
        <v>-8.4999020141649489E-3</v>
      </c>
      <c r="R97" s="5">
        <v>-7.9003698598476335E-2</v>
      </c>
      <c r="S97" s="5">
        <v>-8.797634464898324E-2</v>
      </c>
      <c r="T97" s="5">
        <v>2.2712769298239184E-3</v>
      </c>
      <c r="U97" s="5">
        <v>2.7627198097959292E-2</v>
      </c>
      <c r="V97" s="5">
        <v>6.6183671962254855E-3</v>
      </c>
      <c r="W97" s="5">
        <v>-1.7002044061334411E-2</v>
      </c>
      <c r="X97" s="5">
        <v>-4.268065018358843E-2</v>
      </c>
      <c r="Y97" s="5">
        <v>4.5329044088594408E-2</v>
      </c>
      <c r="Z97" s="5">
        <v>7.5430237891078514E-2</v>
      </c>
      <c r="AA97" s="5">
        <v>0.12981579693598194</v>
      </c>
      <c r="AB97" s="5">
        <v>4.29993732117116E-2</v>
      </c>
      <c r="AC97" s="5">
        <v>4.3796162716956975E-4</v>
      </c>
      <c r="AD97" s="5">
        <v>0.11081945128887893</v>
      </c>
      <c r="AE97" s="5">
        <v>2.3392284899200307E-2</v>
      </c>
      <c r="AF97" s="5">
        <v>-9.394787941683462E-4</v>
      </c>
      <c r="AG97" s="5">
        <v>5.7745043143074427E-3</v>
      </c>
      <c r="AH97" s="5">
        <v>5.9737186823008159E-2</v>
      </c>
      <c r="AI97" s="5">
        <v>1.2266685394416037E-2</v>
      </c>
      <c r="AJ97" s="5">
        <v>4.1035486596069239E-2</v>
      </c>
      <c r="AK97" s="5">
        <v>1.9828015631663978E-3</v>
      </c>
      <c r="AL97" s="5">
        <v>2.4874507028725058E-2</v>
      </c>
      <c r="AM97" s="5">
        <v>5.9820007994090263E-3</v>
      </c>
      <c r="AN97" s="5">
        <v>1.7514801132155887E-2</v>
      </c>
      <c r="AO97" s="5">
        <v>1.0385262059099129E-2</v>
      </c>
      <c r="AP97" s="5">
        <v>5.1180292964539513E-3</v>
      </c>
      <c r="AQ97" s="5">
        <v>6.5732297412424883E-3</v>
      </c>
      <c r="AR97" s="5">
        <v>4.44706390136589E-2</v>
      </c>
      <c r="AS97" s="5"/>
      <c r="AT97" s="5"/>
      <c r="AU97" s="5"/>
      <c r="AV97" s="5"/>
      <c r="AW97" s="5"/>
      <c r="AX97" s="5"/>
      <c r="AY97" s="5"/>
      <c r="AZ97" s="5"/>
      <c r="BA97" s="5"/>
      <c r="BB97" s="5"/>
    </row>
    <row r="98" spans="1:54" x14ac:dyDescent="0.3">
      <c r="A98" s="5">
        <v>16070</v>
      </c>
      <c r="B98" s="5"/>
      <c r="C98" s="5">
        <v>2.2247348793059073E-2</v>
      </c>
      <c r="D98" s="5">
        <v>-6.669806030670089E-2</v>
      </c>
      <c r="E98" s="5">
        <v>-1.4691754071732172E-2</v>
      </c>
      <c r="F98" s="5">
        <v>-7.2469771431350055E-2</v>
      </c>
      <c r="G98" s="5">
        <v>-3.6037058602308427E-3</v>
      </c>
      <c r="H98" s="5">
        <v>-3.4387399947827094E-2</v>
      </c>
      <c r="I98" s="5">
        <v>-1.6471563936211058E-2</v>
      </c>
      <c r="J98" s="5">
        <v>-4.2942659226634303E-2</v>
      </c>
      <c r="K98" s="5">
        <v>-1.2490689875562778E-2</v>
      </c>
      <c r="L98" s="5">
        <v>-1.6566237306713714E-2</v>
      </c>
      <c r="M98" s="5">
        <v>-5.8561963519771004E-3</v>
      </c>
      <c r="N98" s="5">
        <v>-4.5392176882208542E-2</v>
      </c>
      <c r="O98" s="5">
        <v>-4.5492876623732872E-3</v>
      </c>
      <c r="P98" s="5">
        <v>-8.8016545498100104E-2</v>
      </c>
      <c r="Q98" s="5">
        <v>-8.4916316974202773E-3</v>
      </c>
      <c r="R98" s="5">
        <v>-7.8967028076795925E-2</v>
      </c>
      <c r="S98" s="5">
        <v>-8.7980434586155343E-2</v>
      </c>
      <c r="T98" s="5">
        <v>2.2725465190025552E-3</v>
      </c>
      <c r="U98" s="5">
        <v>2.7656850670547756E-2</v>
      </c>
      <c r="V98" s="5">
        <v>6.6288871325430598E-3</v>
      </c>
      <c r="W98" s="5">
        <v>-1.7037877139262577E-2</v>
      </c>
      <c r="X98" s="5">
        <v>-4.2792794819981814E-2</v>
      </c>
      <c r="Y98" s="5">
        <v>4.5471802532304192E-2</v>
      </c>
      <c r="Z98" s="5">
        <v>7.5707304106764642E-2</v>
      </c>
      <c r="AA98" s="5">
        <v>0.13036087185309062</v>
      </c>
      <c r="AB98" s="5">
        <v>4.320260800331828E-2</v>
      </c>
      <c r="AC98" s="5">
        <v>4.402635693318585E-4</v>
      </c>
      <c r="AD98" s="5">
        <v>0.11146082743173187</v>
      </c>
      <c r="AE98" s="5">
        <v>2.3540149786200844E-2</v>
      </c>
      <c r="AF98" s="5">
        <v>-9.4592043107775048E-4</v>
      </c>
      <c r="AG98" s="5">
        <v>5.817201710566584E-3</v>
      </c>
      <c r="AH98" s="5">
        <v>6.0211121282255309E-2</v>
      </c>
      <c r="AI98" s="5">
        <v>1.2370648350809707E-2</v>
      </c>
      <c r="AJ98" s="5">
        <v>4.1405579298213382E-2</v>
      </c>
      <c r="AK98" s="5">
        <v>2.0017661176930041E-3</v>
      </c>
      <c r="AL98" s="5">
        <v>2.5126045035806132E-2</v>
      </c>
      <c r="AM98" s="5">
        <v>6.0457816643538489E-3</v>
      </c>
      <c r="AN98" s="5">
        <v>1.7711213577753421E-2</v>
      </c>
      <c r="AO98" s="5">
        <v>1.0507477482667444E-2</v>
      </c>
      <c r="AP98" s="5">
        <v>5.1811057969783202E-3</v>
      </c>
      <c r="AQ98" s="5">
        <v>6.6579109358747791E-3</v>
      </c>
      <c r="AR98" s="5">
        <v>4.506846983662606E-2</v>
      </c>
      <c r="AS98" s="5"/>
      <c r="AT98" s="5"/>
      <c r="AU98" s="5"/>
      <c r="AV98" s="5"/>
      <c r="AW98" s="5"/>
      <c r="AX98" s="5"/>
      <c r="AY98" s="5"/>
      <c r="AZ98" s="5"/>
      <c r="BA98" s="5"/>
      <c r="BB98" s="5"/>
    </row>
    <row r="99" spans="1:54" x14ac:dyDescent="0.3">
      <c r="A99" s="5">
        <v>16060</v>
      </c>
      <c r="B99" s="5"/>
      <c r="C99" s="5">
        <v>2.5365497051120647E-2</v>
      </c>
      <c r="D99" s="5">
        <v>-6.619552472717273E-2</v>
      </c>
      <c r="E99" s="5">
        <v>-1.4588205737301347E-2</v>
      </c>
      <c r="F99" s="5">
        <v>-7.199437307880388E-2</v>
      </c>
      <c r="G99" s="5">
        <v>-3.5818307804640153E-3</v>
      </c>
      <c r="H99" s="5">
        <v>-3.4195563892762022E-2</v>
      </c>
      <c r="I99" s="5">
        <v>-1.6387798221562888E-2</v>
      </c>
      <c r="J99" s="5">
        <v>-4.274552856461377E-2</v>
      </c>
      <c r="K99" s="5">
        <v>-1.2439554171888684E-2</v>
      </c>
      <c r="L99" s="5">
        <v>-1.6506673188249006E-2</v>
      </c>
      <c r="M99" s="5">
        <v>-5.8380692800160819E-3</v>
      </c>
      <c r="N99" s="5">
        <v>-4.5274454359706749E-2</v>
      </c>
      <c r="O99" s="5">
        <v>-4.5397807214503112E-3</v>
      </c>
      <c r="P99" s="5">
        <v>-8.7877102060555351E-2</v>
      </c>
      <c r="Q99" s="5">
        <v>-8.4824861430752036E-3</v>
      </c>
      <c r="R99" s="5">
        <v>-7.8922181396826246E-2</v>
      </c>
      <c r="S99" s="5">
        <v>-8.7975419659842402E-2</v>
      </c>
      <c r="T99" s="5">
        <v>2.2735822376337019E-3</v>
      </c>
      <c r="U99" s="5">
        <v>2.7683687620920445E-2</v>
      </c>
      <c r="V99" s="5">
        <v>6.6387430826672341E-3</v>
      </c>
      <c r="W99" s="5">
        <v>-1.7072040741483913E-2</v>
      </c>
      <c r="X99" s="5">
        <v>-4.2900862917098041E-2</v>
      </c>
      <c r="Y99" s="5">
        <v>4.5610378074452375E-2</v>
      </c>
      <c r="Z99" s="5">
        <v>7.5977695900947634E-2</v>
      </c>
      <c r="AA99" s="5">
        <v>0.13089502605710929</v>
      </c>
      <c r="AB99" s="5">
        <v>4.3402437571865751E-2</v>
      </c>
      <c r="AC99" s="5">
        <v>4.4253324181689653E-4</v>
      </c>
      <c r="AD99" s="5">
        <v>0.11209471376358734</v>
      </c>
      <c r="AE99" s="5">
        <v>2.3686590117896155E-2</v>
      </c>
      <c r="AF99" s="5">
        <v>-9.5231169933873336E-4</v>
      </c>
      <c r="AG99" s="5">
        <v>5.8596350748463125E-3</v>
      </c>
      <c r="AH99" s="5">
        <v>6.0682832152252078E-2</v>
      </c>
      <c r="AI99" s="5">
        <v>1.2474266564782748E-2</v>
      </c>
      <c r="AJ99" s="5">
        <v>4.1774918582622118E-2</v>
      </c>
      <c r="AK99" s="5">
        <v>2.0207148405910311E-3</v>
      </c>
      <c r="AL99" s="5">
        <v>2.5377658415883592E-2</v>
      </c>
      <c r="AM99" s="5">
        <v>6.1096504097688051E-3</v>
      </c>
      <c r="AN99" s="5">
        <v>1.7908099007543275E-2</v>
      </c>
      <c r="AO99" s="5">
        <v>1.0630108103930039E-2</v>
      </c>
      <c r="AP99" s="5">
        <v>5.2444567380232664E-3</v>
      </c>
      <c r="AQ99" s="5">
        <v>6.7430387206428022E-3</v>
      </c>
      <c r="AR99" s="5">
        <v>4.5669989164669918E-2</v>
      </c>
      <c r="AS99" s="5"/>
      <c r="AT99" s="5"/>
      <c r="AU99" s="5"/>
      <c r="AV99" s="5"/>
      <c r="AW99" s="5"/>
      <c r="AX99" s="5"/>
      <c r="AY99" s="5"/>
      <c r="AZ99" s="5"/>
      <c r="BA99" s="5"/>
      <c r="BB99" s="5"/>
    </row>
    <row r="100" spans="1:54" x14ac:dyDescent="0.3">
      <c r="A100" s="5">
        <v>16050</v>
      </c>
      <c r="B100" s="5"/>
      <c r="C100" s="5">
        <v>2.8493898426161061E-2</v>
      </c>
      <c r="D100" s="5">
        <v>-6.5689657064879989E-2</v>
      </c>
      <c r="E100" s="5">
        <v>-1.4483822105680649E-2</v>
      </c>
      <c r="F100" s="5">
        <v>-7.1514387415090433E-2</v>
      </c>
      <c r="G100" s="5">
        <v>-3.5597060093364003E-3</v>
      </c>
      <c r="H100" s="5">
        <v>-3.4001155206461117E-2</v>
      </c>
      <c r="I100" s="5">
        <v>-1.6302716887380407E-2</v>
      </c>
      <c r="J100" s="5">
        <v>-4.2544770993722385E-2</v>
      </c>
      <c r="K100" s="5">
        <v>-1.2387312171588517E-2</v>
      </c>
      <c r="L100" s="5">
        <v>-1.6445581693522584E-2</v>
      </c>
      <c r="M100" s="5">
        <v>-5.8193838810972663E-3</v>
      </c>
      <c r="N100" s="5">
        <v>-4.5152283919988316E-2</v>
      </c>
      <c r="O100" s="5">
        <v>-4.5298182140093065E-3</v>
      </c>
      <c r="P100" s="5">
        <v>-8.7728699520009959E-2</v>
      </c>
      <c r="Q100" s="5">
        <v>-8.4724665517815004E-3</v>
      </c>
      <c r="R100" s="5">
        <v>-7.8869157223809563E-2</v>
      </c>
      <c r="S100" s="5">
        <v>-8.7961284413699978E-2</v>
      </c>
      <c r="T100" s="5">
        <v>2.2743833263785319E-3</v>
      </c>
      <c r="U100" s="5">
        <v>2.7707695357004673E-2</v>
      </c>
      <c r="V100" s="5">
        <v>6.6479307590269435E-3</v>
      </c>
      <c r="W100" s="5">
        <v>-1.7104521249171903E-2</v>
      </c>
      <c r="X100" s="5">
        <v>-4.300481390035709E-2</v>
      </c>
      <c r="Y100" s="5">
        <v>4.5744721040303381E-2</v>
      </c>
      <c r="Z100" s="5">
        <v>7.6241320061097101E-2</v>
      </c>
      <c r="AA100" s="5">
        <v>0.13141808178479158</v>
      </c>
      <c r="AB100" s="5">
        <v>4.3598797601699019E-2</v>
      </c>
      <c r="AC100" s="5">
        <v>4.4476993778584678E-4</v>
      </c>
      <c r="AD100" s="5">
        <v>0.11272091934914523</v>
      </c>
      <c r="AE100" s="5">
        <v>2.3831563279234264E-2</v>
      </c>
      <c r="AF100" s="5">
        <v>-9.5865080516373789E-4</v>
      </c>
      <c r="AG100" s="5">
        <v>5.9017929468149826E-3</v>
      </c>
      <c r="AH100" s="5">
        <v>6.115219717622037E-2</v>
      </c>
      <c r="AI100" s="5">
        <v>1.2577514349368966E-2</v>
      </c>
      <c r="AJ100" s="5">
        <v>4.2143417211386411E-2</v>
      </c>
      <c r="AK100" s="5">
        <v>2.0396434866033391E-3</v>
      </c>
      <c r="AL100" s="5">
        <v>2.56292939811394E-2</v>
      </c>
      <c r="AM100" s="5">
        <v>6.1735943757497049E-3</v>
      </c>
      <c r="AN100" s="5">
        <v>1.8105421094528448E-2</v>
      </c>
      <c r="AO100" s="5">
        <v>1.0753133046238884E-2</v>
      </c>
      <c r="AP100" s="5">
        <v>5.3080722751217306E-3</v>
      </c>
      <c r="AQ100" s="5">
        <v>6.8286011810690618E-3</v>
      </c>
      <c r="AR100" s="5">
        <v>4.6275122458365514E-2</v>
      </c>
      <c r="AS100" s="5"/>
      <c r="AT100" s="5"/>
      <c r="AU100" s="5"/>
      <c r="AV100" s="5"/>
      <c r="AW100" s="5"/>
      <c r="AX100" s="5"/>
      <c r="AY100" s="5"/>
      <c r="AZ100" s="5"/>
      <c r="BA100" s="5"/>
      <c r="BB100" s="5"/>
    </row>
    <row r="101" spans="1:54" x14ac:dyDescent="0.3">
      <c r="A101" s="5">
        <v>16040</v>
      </c>
      <c r="B101" s="5"/>
      <c r="C101" s="5">
        <v>3.1631787472249109E-2</v>
      </c>
      <c r="D101" s="5">
        <v>-6.5180578973446465E-2</v>
      </c>
      <c r="E101" s="5">
        <v>-1.4378628764063098E-2</v>
      </c>
      <c r="F101" s="5">
        <v>-7.1029933978169993E-2</v>
      </c>
      <c r="G101" s="5">
        <v>-3.537337126115858E-3</v>
      </c>
      <c r="H101" s="5">
        <v>-3.380422335058049E-2</v>
      </c>
      <c r="I101" s="5">
        <v>-1.6216341686101858E-2</v>
      </c>
      <c r="J101" s="5">
        <v>-4.2340437854758488E-2</v>
      </c>
      <c r="K101" s="5">
        <v>-1.2333977163587039E-2</v>
      </c>
      <c r="L101" s="5">
        <v>-1.6382978167813554E-2</v>
      </c>
      <c r="M101" s="5">
        <v>-5.8001447431404261E-3</v>
      </c>
      <c r="N101" s="5">
        <v>-4.5025694432652731E-2</v>
      </c>
      <c r="O101" s="5">
        <v>-4.5194023452638232E-3</v>
      </c>
      <c r="P101" s="5">
        <v>-8.7571366954222546E-2</v>
      </c>
      <c r="Q101" s="5">
        <v>-8.4615743980270015E-3</v>
      </c>
      <c r="R101" s="5">
        <v>-7.8807956767839069E-2</v>
      </c>
      <c r="S101" s="5">
        <v>-8.7938016196303731E-2</v>
      </c>
      <c r="T101" s="5">
        <v>2.2749490968229716E-3</v>
      </c>
      <c r="U101" s="5">
        <v>2.7728861122277893E-2</v>
      </c>
      <c r="V101" s="5">
        <v>6.6564460655513663E-3</v>
      </c>
      <c r="W101" s="5">
        <v>-1.7135305507699122E-2</v>
      </c>
      <c r="X101" s="5">
        <v>-4.3104608277227986E-2</v>
      </c>
      <c r="Y101" s="5">
        <v>4.5874782801787563E-2</v>
      </c>
      <c r="Z101" s="5">
        <v>7.6498084922950668E-2</v>
      </c>
      <c r="AA101" s="5">
        <v>0.13192986356663611</v>
      </c>
      <c r="AB101" s="5">
        <v>4.3791624402093936E-2</v>
      </c>
      <c r="AC101" s="5">
        <v>4.4697295527598886E-4</v>
      </c>
      <c r="AD101" s="5">
        <v>0.11333925408282278</v>
      </c>
      <c r="AE101" s="5">
        <v>2.3975026739690607E-2</v>
      </c>
      <c r="AF101" s="5">
        <v>-9.6493595432824099E-4</v>
      </c>
      <c r="AG101" s="5">
        <v>5.9436638388619557E-3</v>
      </c>
      <c r="AH101" s="5">
        <v>6.1619093551619118E-2</v>
      </c>
      <c r="AI101" s="5">
        <v>1.2680365849900458E-2</v>
      </c>
      <c r="AJ101" s="5">
        <v>4.2510987195768221E-2</v>
      </c>
      <c r="AK101" s="5">
        <v>2.0585477649124333E-3</v>
      </c>
      <c r="AL101" s="5">
        <v>2.5880897855355783E-2</v>
      </c>
      <c r="AM101" s="5">
        <v>6.2376007088932378E-3</v>
      </c>
      <c r="AN101" s="5">
        <v>1.8303142864559151E-2</v>
      </c>
      <c r="AO101" s="5">
        <v>1.0876531002654077E-2</v>
      </c>
      <c r="AP101" s="5">
        <v>5.371942329669338E-3</v>
      </c>
      <c r="AQ101" s="5">
        <v>6.9145860750807848E-3</v>
      </c>
      <c r="AR101" s="5">
        <v>4.688379279265513E-2</v>
      </c>
      <c r="AS101" s="5"/>
      <c r="AT101" s="5"/>
      <c r="AU101" s="5"/>
      <c r="AV101" s="5"/>
      <c r="AW101" s="5"/>
      <c r="AX101" s="5"/>
      <c r="AY101" s="5"/>
      <c r="AZ101" s="5"/>
      <c r="BA101" s="5"/>
      <c r="BB101" s="5"/>
    </row>
    <row r="102" spans="1:54" x14ac:dyDescent="0.3">
      <c r="A102" s="5">
        <v>16030</v>
      </c>
      <c r="B102" s="5"/>
      <c r="C102" s="5">
        <v>3.477839154754904E-2</v>
      </c>
      <c r="D102" s="5">
        <v>-6.4668412485172938E-2</v>
      </c>
      <c r="E102" s="5">
        <v>-1.4272651433128836E-2</v>
      </c>
      <c r="F102" s="5">
        <v>-7.0541133199367556E-2</v>
      </c>
      <c r="G102" s="5">
        <v>-3.5147297655058604E-3</v>
      </c>
      <c r="H102" s="5">
        <v>-3.3604818413804631E-2</v>
      </c>
      <c r="I102" s="5">
        <v>-1.6128694713831295E-2</v>
      </c>
      <c r="J102" s="5">
        <v>-4.2132581487225387E-2</v>
      </c>
      <c r="K102" s="5">
        <v>-1.2279562754033699E-2</v>
      </c>
      <c r="L102" s="5">
        <v>-1.6318878408178743E-2</v>
      </c>
      <c r="M102" s="5">
        <v>-5.7803566231132324E-3</v>
      </c>
      <c r="N102" s="5">
        <v>-4.4894716136880487E-2</v>
      </c>
      <c r="O102" s="5">
        <v>-4.5085354622656513E-3</v>
      </c>
      <c r="P102" s="5">
        <v>-8.7405136246547804E-2</v>
      </c>
      <c r="Q102" s="5">
        <v>-8.449811430222989E-3</v>
      </c>
      <c r="R102" s="5">
        <v>-7.8738583791165967E-2</v>
      </c>
      <c r="S102" s="5">
        <v>-8.7905605176477705E-2</v>
      </c>
      <c r="T102" s="5">
        <v>2.2752789320561011E-3</v>
      </c>
      <c r="U102" s="5">
        <v>2.7747173004965479E-2</v>
      </c>
      <c r="V102" s="5">
        <v>6.6642851003713786E-3</v>
      </c>
      <c r="W102" s="5">
        <v>-1.7164380834790466E-2</v>
      </c>
      <c r="X102" s="5">
        <v>-4.3200207660539905E-2</v>
      </c>
      <c r="Y102" s="5">
        <v>4.6000515805026183E-2</v>
      </c>
      <c r="Z102" s="5">
        <v>7.6747900420437221E-2</v>
      </c>
      <c r="AA102" s="5">
        <v>0.13243019831895692</v>
      </c>
      <c r="AB102" s="5">
        <v>4.3980854939446208E-2</v>
      </c>
      <c r="AC102" s="5">
        <v>4.4914159754196064E-4</v>
      </c>
      <c r="AD102" s="5">
        <v>0.11394952877742807</v>
      </c>
      <c r="AE102" s="5">
        <v>2.4116938072238969E-2</v>
      </c>
      <c r="AF102" s="5">
        <v>-9.7116535293265832E-4</v>
      </c>
      <c r="AG102" s="5">
        <v>5.9852362407147326E-3</v>
      </c>
      <c r="AH102" s="5">
        <v>6.2083397976513667E-2</v>
      </c>
      <c r="AI102" s="5">
        <v>1.2782795053091562E-2</v>
      </c>
      <c r="AJ102" s="5">
        <v>4.2877539824602622E-2</v>
      </c>
      <c r="AK102" s="5">
        <v>2.0774233403911329E-3</v>
      </c>
      <c r="AL102" s="5">
        <v>2.613241548775249E-2</v>
      </c>
      <c r="AM102" s="5">
        <v>6.3016563651004829E-3</v>
      </c>
      <c r="AN102" s="5">
        <v>1.850122670277702E-2</v>
      </c>
      <c r="AO102" s="5">
        <v>1.100028023858495E-2</v>
      </c>
      <c r="AP102" s="5">
        <v>5.4360565895806498E-3</v>
      </c>
      <c r="AQ102" s="5">
        <v>7.0009808329448611E-3</v>
      </c>
      <c r="AR102" s="5">
        <v>4.7495920849761245E-2</v>
      </c>
      <c r="AS102" s="5"/>
      <c r="AT102" s="5"/>
      <c r="AU102" s="5"/>
      <c r="AV102" s="5"/>
      <c r="AW102" s="5"/>
      <c r="AX102" s="5"/>
      <c r="AY102" s="5"/>
      <c r="AZ102" s="5"/>
      <c r="BA102" s="5"/>
      <c r="BB102" s="5"/>
    </row>
    <row r="103" spans="1:54" x14ac:dyDescent="0.3">
      <c r="A103" s="5">
        <v>16020</v>
      </c>
      <c r="B103" s="5"/>
      <c r="C103" s="5">
        <v>3.7932931108174667E-2</v>
      </c>
      <c r="D103" s="5">
        <v>-6.4153279959878309E-2</v>
      </c>
      <c r="E103" s="5">
        <v>-1.4165915956092933E-2</v>
      </c>
      <c r="F103" s="5">
        <v>-7.0048106351491585E-2</v>
      </c>
      <c r="G103" s="5">
        <v>-3.4918896151996301E-3</v>
      </c>
      <c r="H103" s="5">
        <v>-3.3402991090034383E-2</v>
      </c>
      <c r="I103" s="5">
        <v>-1.6039798400732094E-2</v>
      </c>
      <c r="J103" s="5">
        <v>-4.1921255206744466E-2</v>
      </c>
      <c r="K103" s="5">
        <v>-1.2224082860517474E-2</v>
      </c>
      <c r="L103" s="5">
        <v>-1.6253298656902594E-2</v>
      </c>
      <c r="M103" s="5">
        <v>-5.7600244451378197E-3</v>
      </c>
      <c r="N103" s="5">
        <v>-4.4759380630191629E-2</v>
      </c>
      <c r="O103" s="5">
        <v>-4.4972200531354914E-3</v>
      </c>
      <c r="P103" s="5">
        <v>-8.7230042078151049E-2</v>
      </c>
      <c r="Q103" s="5">
        <v>-8.4371796706492579E-3</v>
      </c>
      <c r="R103" s="5">
        <v>-7.8661044614204131E-2</v>
      </c>
      <c r="S103" s="5">
        <v>-8.7864044357216814E-2</v>
      </c>
      <c r="T103" s="5">
        <v>2.2753722872140042E-3</v>
      </c>
      <c r="U103" s="5">
        <v>2.7762619946846138E-2</v>
      </c>
      <c r="V103" s="5">
        <v>6.6714441584352357E-3</v>
      </c>
      <c r="W103" s="5">
        <v>-1.7191735028481113E-2</v>
      </c>
      <c r="X103" s="5">
        <v>-4.3291574791375451E-2</v>
      </c>
      <c r="Y103" s="5">
        <v>4.6121873597498066E-2</v>
      </c>
      <c r="Z103" s="5">
        <v>7.699067813516082E-2</v>
      </c>
      <c r="AA103" s="5">
        <v>0.13291891543548512</v>
      </c>
      <c r="AB103" s="5">
        <v>4.4166426869406777E-2</v>
      </c>
      <c r="AC103" s="5">
        <v>4.5127517339752746E-4</v>
      </c>
      <c r="AD103" s="5">
        <v>0.11455155525325637</v>
      </c>
      <c r="AE103" s="5">
        <v>2.4257254972472397E-2</v>
      </c>
      <c r="AF103" s="5">
        <v>-9.7733720817270802E-4</v>
      </c>
      <c r="AG103" s="5">
        <v>6.0264986241229399E-3</v>
      </c>
      <c r="AH103" s="5">
        <v>6.254498669678786E-2</v>
      </c>
      <c r="AI103" s="5">
        <v>1.2884775796325465E-2</v>
      </c>
      <c r="AJ103" s="5">
        <v>4.3242985693472145E-2</v>
      </c>
      <c r="AK103" s="5">
        <v>2.0962658348947648E-3</v>
      </c>
      <c r="AL103" s="5">
        <v>2.6383791667391521E-2</v>
      </c>
      <c r="AM103" s="5">
        <v>6.3657481125263789E-3</v>
      </c>
      <c r="AN103" s="5">
        <v>1.8699634360508845E-2</v>
      </c>
      <c r="AO103" s="5">
        <v>1.1124358594707352E-2</v>
      </c>
      <c r="AP103" s="5">
        <v>5.5004045100838003E-3</v>
      </c>
      <c r="AQ103" s="5">
        <v>7.0877725573806807E-3</v>
      </c>
      <c r="AR103" s="5">
        <v>4.8111424913284143E-2</v>
      </c>
      <c r="AS103" s="5"/>
      <c r="AT103" s="5"/>
      <c r="AU103" s="5"/>
      <c r="AV103" s="5"/>
      <c r="AW103" s="5"/>
      <c r="AX103" s="5"/>
      <c r="AY103" s="5"/>
      <c r="AZ103" s="5"/>
      <c r="BA103" s="5"/>
      <c r="BB103" s="5"/>
    </row>
    <row r="104" spans="1:54" x14ac:dyDescent="0.3">
      <c r="A104" s="5">
        <v>16010</v>
      </c>
      <c r="B104" s="5"/>
      <c r="C104" s="5">
        <v>4.1094620007533958E-2</v>
      </c>
      <c r="D104" s="5">
        <v>-6.3635304033736712E-2</v>
      </c>
      <c r="E104" s="5">
        <v>-1.4058448287719696E-2</v>
      </c>
      <c r="F104" s="5">
        <v>-6.9550975496635872E-2</v>
      </c>
      <c r="G104" s="5">
        <v>-3.4688224134113467E-3</v>
      </c>
      <c r="H104" s="5">
        <v>-3.319879265629036E-2</v>
      </c>
      <c r="I104" s="5">
        <v>-1.594967550125552E-2</v>
      </c>
      <c r="J104" s="5">
        <v>-4.1706513281970545E-2</v>
      </c>
      <c r="K104" s="5">
        <v>-1.2167551706119276E-2</v>
      </c>
      <c r="L104" s="5">
        <v>-1.6186255594711846E-2</v>
      </c>
      <c r="M104" s="5">
        <v>-5.7391532985084023E-3</v>
      </c>
      <c r="N104" s="5">
        <v>-4.461972085647966E-2</v>
      </c>
      <c r="O104" s="5">
        <v>-4.4854587462185491E-3</v>
      </c>
      <c r="P104" s="5">
        <v>-8.7046121918744057E-2</v>
      </c>
      <c r="Q104" s="5">
        <v>-8.423681415256172E-3</v>
      </c>
      <c r="R104" s="5">
        <v>-7.8575348120221461E-2</v>
      </c>
      <c r="S104" s="5">
        <v>-8.7813329588187411E-2</v>
      </c>
      <c r="T104" s="5">
        <v>2.2752286899885002E-3</v>
      </c>
      <c r="U104" s="5">
        <v>2.7775191751656558E-2</v>
      </c>
      <c r="V104" s="5">
        <v>6.6779197340362025E-3</v>
      </c>
      <c r="W104" s="5">
        <v>-1.7217356374872629E-2</v>
      </c>
      <c r="X104" s="5">
        <v>-4.3378673561527532E-2</v>
      </c>
      <c r="Y104" s="5">
        <v>4.6238810854827145E-2</v>
      </c>
      <c r="Z104" s="5">
        <v>7.7226331345407392E-2</v>
      </c>
      <c r="AA104" s="5">
        <v>0.13339584687843964</v>
      </c>
      <c r="AB104" s="5">
        <v>4.434827856894278E-2</v>
      </c>
      <c r="AC104" s="5">
        <v>4.533729975576881E-4</v>
      </c>
      <c r="AD104" s="5">
        <v>0.11514514642755007</v>
      </c>
      <c r="AE104" s="5">
        <v>2.4395935277862497E-2</v>
      </c>
      <c r="AF104" s="5">
        <v>-9.8344972911784288E-4</v>
      </c>
      <c r="AG104" s="5">
        <v>6.067439447607197E-3</v>
      </c>
      <c r="AH104" s="5">
        <v>6.3003735554182316E-2</v>
      </c>
      <c r="AI104" s="5">
        <v>1.298628177714109E-2</v>
      </c>
      <c r="AJ104" s="5">
        <v>4.360723473464688E-2</v>
      </c>
      <c r="AK104" s="5">
        <v>2.1150708285946869E-3</v>
      </c>
      <c r="AL104" s="5">
        <v>2.6634970538148527E-2</v>
      </c>
      <c r="AM104" s="5">
        <v>6.429862534675361E-3</v>
      </c>
      <c r="AN104" s="5">
        <v>1.8898326962612445E-2</v>
      </c>
      <c r="AO104" s="5">
        <v>1.1248743490159583E-2</v>
      </c>
      <c r="AP104" s="5">
        <v>5.5649753146554907E-3</v>
      </c>
      <c r="AQ104" s="5">
        <v>7.1749480238541318E-3</v>
      </c>
      <c r="AR104" s="5">
        <v>4.87302208635065E-2</v>
      </c>
      <c r="AS104" s="5"/>
      <c r="AT104" s="5"/>
      <c r="AU104" s="5"/>
      <c r="AV104" s="5"/>
      <c r="AW104" s="5"/>
      <c r="AX104" s="5"/>
      <c r="AY104" s="5"/>
      <c r="AZ104" s="5"/>
      <c r="BA104" s="5"/>
      <c r="BB104" s="5"/>
    </row>
    <row r="105" spans="1:54" x14ac:dyDescent="0.3">
      <c r="A105" s="5">
        <v>16000</v>
      </c>
      <c r="B105" s="5"/>
      <c r="C105" s="5">
        <v>4.4262665801030672E-2</v>
      </c>
      <c r="D105" s="5">
        <v>-6.3114607568140094E-2</v>
      </c>
      <c r="E105" s="5">
        <v>-1.3950274483310748E-2</v>
      </c>
      <c r="F105" s="5">
        <v>-6.9049863433696762E-2</v>
      </c>
      <c r="G105" s="5">
        <v>-3.4455339463858358E-3</v>
      </c>
      <c r="H105" s="5">
        <v>-3.2992274950345749E-2</v>
      </c>
      <c r="I105" s="5">
        <v>-1.585834908421007E-2</v>
      </c>
      <c r="J105" s="5">
        <v>-4.1488410911022663E-2</v>
      </c>
      <c r="K105" s="5">
        <v>-1.2109983813305598E-2</v>
      </c>
      <c r="L105" s="5">
        <v>-1.6117766333758686E-2</v>
      </c>
      <c r="M105" s="5">
        <v>-5.7177484356208683E-3</v>
      </c>
      <c r="N105" s="5">
        <v>-4.4475771093326025E-2</v>
      </c>
      <c r="O105" s="5">
        <v>-4.4732543091653282E-3</v>
      </c>
      <c r="P105" s="5">
        <v>-8.6853416015843843E-2</v>
      </c>
      <c r="Q105" s="5">
        <v>-8.409319233323314E-3</v>
      </c>
      <c r="R105" s="5">
        <v>-7.8481505758709338E-2</v>
      </c>
      <c r="S105" s="5">
        <v>-8.7753459576790246E-2</v>
      </c>
      <c r="T105" s="5">
        <v>2.2748477411002549E-3</v>
      </c>
      <c r="U105" s="5">
        <v>2.7784879093087734E-2</v>
      </c>
      <c r="V105" s="5">
        <v>6.6837085232499469E-3</v>
      </c>
      <c r="W105" s="5">
        <v>-1.7241233655680917E-2</v>
      </c>
      <c r="X105" s="5">
        <v>-4.3461469035502728E-2</v>
      </c>
      <c r="Y105" s="5">
        <v>4.6351283407171186E-2</v>
      </c>
      <c r="Z105" s="5">
        <v>7.7454775074641283E-2</v>
      </c>
      <c r="AA105" s="5">
        <v>0.13386082726900267</v>
      </c>
      <c r="AB105" s="5">
        <v>4.4526349168302684E-2</v>
      </c>
      <c r="AC105" s="5">
        <v>4.5543439098088444E-4</v>
      </c>
      <c r="AD105" s="5">
        <v>0.1157301164042758</v>
      </c>
      <c r="AE105" s="5">
        <v>2.4532936987146967E-2</v>
      </c>
      <c r="AF105" s="5">
        <v>-9.8950112749734411E-4</v>
      </c>
      <c r="AG105" s="5">
        <v>6.1080471612705283E-3</v>
      </c>
      <c r="AH105" s="5">
        <v>6.3459520035137301E-2</v>
      </c>
      <c r="AI105" s="5">
        <v>1.3087286562916486E-2</v>
      </c>
      <c r="AJ105" s="5">
        <v>4.3970196247782506E-2</v>
      </c>
      <c r="AK105" s="5">
        <v>2.1338338613528197E-3</v>
      </c>
      <c r="AL105" s="5">
        <v>2.6885895614250067E-2</v>
      </c>
      <c r="AM105" s="5">
        <v>6.4939860336438631E-3</v>
      </c>
      <c r="AN105" s="5">
        <v>1.9097265015278232E-2</v>
      </c>
      <c r="AO105" s="5">
        <v>1.1373411926019284E-2</v>
      </c>
      <c r="AP105" s="5">
        <v>5.6297579960982464E-3</v>
      </c>
      <c r="AQ105" s="5">
        <v>7.2624936810557917E-3</v>
      </c>
      <c r="AR105" s="5">
        <v>4.9352222173933057E-2</v>
      </c>
      <c r="AS105" s="5"/>
      <c r="AT105" s="5"/>
      <c r="AU105" s="5"/>
      <c r="AV105" s="5"/>
      <c r="AW105" s="5"/>
      <c r="AX105" s="5"/>
      <c r="AY105" s="5"/>
      <c r="AZ105" s="5"/>
      <c r="BA105" s="5"/>
      <c r="BB105" s="5"/>
    </row>
    <row r="106" spans="1:54" x14ac:dyDescent="0.3">
      <c r="A106" s="5">
        <v>15990</v>
      </c>
      <c r="B106" s="5"/>
      <c r="C106" s="5">
        <v>4.7436270055970307E-2</v>
      </c>
      <c r="D106" s="5">
        <v>-6.2591313598618831E-2</v>
      </c>
      <c r="E106" s="5">
        <v>-1.3841420687673356E-2</v>
      </c>
      <c r="F106" s="5">
        <v>-6.8544893645638941E-2</v>
      </c>
      <c r="G106" s="5">
        <v>-3.4220300458883265E-3</v>
      </c>
      <c r="H106" s="5">
        <v>-3.2783490348101921E-2</v>
      </c>
      <c r="I106" s="5">
        <v>-1.5765842522678174E-2</v>
      </c>
      <c r="J106" s="5">
        <v>-4.1267004197445147E-2</v>
      </c>
      <c r="K106" s="5">
        <v>-1.2051393997666743E-2</v>
      </c>
      <c r="L106" s="5">
        <v>-1.6047848410376282E-2</v>
      </c>
      <c r="M106" s="5">
        <v>-5.6958152698155483E-3</v>
      </c>
      <c r="N106" s="5">
        <v>-4.4327566938601411E-2</v>
      </c>
      <c r="O106" s="5">
        <v>-4.4606096479380226E-3</v>
      </c>
      <c r="P106" s="5">
        <v>-8.6651967382554568E-2</v>
      </c>
      <c r="Q106" s="5">
        <v>-8.3940959669742774E-3</v>
      </c>
      <c r="R106" s="5">
        <v>-7.8379531547421916E-2</v>
      </c>
      <c r="S106" s="5">
        <v>-8.7684435897771945E-2</v>
      </c>
      <c r="T106" s="5">
        <v>2.2742291147357587E-3</v>
      </c>
      <c r="U106" s="5">
        <v>2.7791673522365203E-2</v>
      </c>
      <c r="V106" s="5">
        <v>6.6888074262795669E-3</v>
      </c>
      <c r="W106" s="5">
        <v>-1.7263356155569586E-2</v>
      </c>
      <c r="X106" s="5">
        <v>-4.3539927472053194E-2</v>
      </c>
      <c r="Y106" s="5">
        <v>4.645924826519103E-2</v>
      </c>
      <c r="Z106" s="5">
        <v>7.7675926139453705E-2</v>
      </c>
      <c r="AA106" s="5">
        <v>0.13431369397713788</v>
      </c>
      <c r="AB106" s="5">
        <v>4.4700578582864151E-2</v>
      </c>
      <c r="AC106" s="5">
        <v>4.5745868121110331E-4</v>
      </c>
      <c r="AD106" s="5">
        <v>0.11630628056415789</v>
      </c>
      <c r="AE106" s="5">
        <v>2.4668218279834626E-2</v>
      </c>
      <c r="AF106" s="5">
        <v>-9.9548961849366862E-4</v>
      </c>
      <c r="AG106" s="5">
        <v>6.1483102116699807E-3</v>
      </c>
      <c r="AH106" s="5">
        <v>6.391221532041802E-2</v>
      </c>
      <c r="AI106" s="5">
        <v>1.3187763600744895E-2</v>
      </c>
      <c r="AJ106" s="5">
        <v>4.43317789313648E-2</v>
      </c>
      <c r="AK106" s="5">
        <v>2.1525504341369898E-3</v>
      </c>
      <c r="AL106" s="5">
        <v>2.7136509796375091E-2</v>
      </c>
      <c r="AM106" s="5">
        <v>6.5581048335097312E-3</v>
      </c>
      <c r="AN106" s="5">
        <v>1.9296408414287699E-2</v>
      </c>
      <c r="AO106" s="5">
        <v>1.1498340489064529E-2</v>
      </c>
      <c r="AP106" s="5">
        <v>5.6947413177614913E-3</v>
      </c>
      <c r="AQ106" s="5">
        <v>7.3503956515663755E-3</v>
      </c>
      <c r="AR106" s="5">
        <v>4.997733990909204E-2</v>
      </c>
      <c r="AS106" s="5"/>
      <c r="AT106" s="5"/>
      <c r="AU106" s="5"/>
      <c r="AV106" s="5"/>
      <c r="AW106" s="5"/>
      <c r="AX106" s="5"/>
      <c r="AY106" s="5"/>
      <c r="AZ106" s="5"/>
      <c r="BA106" s="5"/>
      <c r="BB106" s="5"/>
    </row>
    <row r="107" spans="1:54" x14ac:dyDescent="0.3">
      <c r="A107" s="5">
        <v>15980</v>
      </c>
      <c r="B107" s="5"/>
      <c r="C107" s="5">
        <v>5.0614628666520146E-2</v>
      </c>
      <c r="D107" s="5">
        <v>-6.2065545283851095E-2</v>
      </c>
      <c r="E107" s="5">
        <v>-1.3731913124075961E-2</v>
      </c>
      <c r="F107" s="5">
        <v>-6.8036190246541409E-2</v>
      </c>
      <c r="G107" s="5">
        <v>-3.3983165866759207E-3</v>
      </c>
      <c r="H107" s="5">
        <v>-3.2572491740721646E-2</v>
      </c>
      <c r="I107" s="5">
        <v>-1.5672179483786124E-2</v>
      </c>
      <c r="J107" s="5">
        <v>-4.1042350125713438E-2</v>
      </c>
      <c r="K107" s="5">
        <v>-1.1991797361503565E-2</v>
      </c>
      <c r="L107" s="5">
        <v>-1.5976519777611074E-2</v>
      </c>
      <c r="M107" s="5">
        <v>-5.6733593731343084E-3</v>
      </c>
      <c r="N107" s="5">
        <v>-4.4175145296360491E-2</v>
      </c>
      <c r="O107" s="5">
        <v>-4.4475278057428316E-3</v>
      </c>
      <c r="P107" s="5">
        <v>-8.6441821783875633E-2</v>
      </c>
      <c r="Q107" s="5">
        <v>-8.3780147305473843E-3</v>
      </c>
      <c r="R107" s="5">
        <v>-7.8269442073077164E-2</v>
      </c>
      <c r="S107" s="5">
        <v>-8.7606263001371129E-2</v>
      </c>
      <c r="T107" s="5">
        <v>2.2733725589476903E-3</v>
      </c>
      <c r="U107" s="5">
        <v>2.7795567475405951E-2</v>
      </c>
      <c r="V107" s="5">
        <v>6.6932135497061035E-3</v>
      </c>
      <c r="W107" s="5">
        <v>-1.7283713669262655E-2</v>
      </c>
      <c r="X107" s="5">
        <v>-4.3614016345220122E-2</v>
      </c>
      <c r="Y107" s="5">
        <v>4.6562663645581009E-2</v>
      </c>
      <c r="Z107" s="5">
        <v>7.7889703196930032E-2</v>
      </c>
      <c r="AA107" s="5">
        <v>0.134754287210686</v>
      </c>
      <c r="AB107" s="5">
        <v>4.4870907544843179E-2</v>
      </c>
      <c r="AC107" s="5">
        <v>4.5944520271965563E-4</v>
      </c>
      <c r="AD107" s="5">
        <v>0.11687345565491911</v>
      </c>
      <c r="AE107" s="5">
        <v>2.4801737535815847E-2</v>
      </c>
      <c r="AF107" s="5">
        <v>-1.0014134215426138E-3</v>
      </c>
      <c r="AG107" s="5">
        <v>6.1882170467461835E-3</v>
      </c>
      <c r="AH107" s="5">
        <v>6.4361696335502705E-2</v>
      </c>
      <c r="AI107" s="5">
        <v>1.3287686227500392E-2</v>
      </c>
      <c r="AJ107" s="5">
        <v>4.4691890914893548E-2</v>
      </c>
      <c r="AK107" s="5">
        <v>2.171216010476696E-3</v>
      </c>
      <c r="AL107" s="5">
        <v>2.7386755388318852E-2</v>
      </c>
      <c r="AM107" s="5">
        <v>6.622204983868403E-3</v>
      </c>
      <c r="AN107" s="5">
        <v>1.9495716453731684E-2</v>
      </c>
      <c r="AO107" s="5">
        <v>1.1623505355821033E-2</v>
      </c>
      <c r="AP107" s="5">
        <v>5.7599138149085098E-3</v>
      </c>
      <c r="AQ107" s="5">
        <v>7.4386397327123903E-3</v>
      </c>
      <c r="AR107" s="5">
        <v>5.0605482723619907E-2</v>
      </c>
      <c r="AS107" s="5"/>
      <c r="AT107" s="5"/>
      <c r="AU107" s="5"/>
      <c r="AV107" s="5"/>
      <c r="AW107" s="5"/>
      <c r="AX107" s="5"/>
      <c r="AY107" s="5"/>
      <c r="AZ107" s="5"/>
      <c r="BA107" s="5"/>
      <c r="BB107" s="5"/>
    </row>
    <row r="108" spans="1:54" x14ac:dyDescent="0.3">
      <c r="A108" s="5">
        <v>15970</v>
      </c>
      <c r="B108" s="5"/>
      <c r="C108" s="5">
        <v>5.3796932173564321E-2</v>
      </c>
      <c r="D108" s="5">
        <v>-6.1537425854792625E-2</v>
      </c>
      <c r="E108" s="5">
        <v>-1.3621778083197733E-2</v>
      </c>
      <c r="F108" s="5">
        <v>-6.7523877928458306E-2</v>
      </c>
      <c r="G108" s="5">
        <v>-3.3743994839522417E-3</v>
      </c>
      <c r="H108" s="5">
        <v>-3.2359332511533632E-2</v>
      </c>
      <c r="I108" s="5">
        <v>-1.557738391833377E-2</v>
      </c>
      <c r="J108" s="5">
        <v>-4.0814506536299915E-2</v>
      </c>
      <c r="K108" s="5">
        <v>-1.1931209287266492E-2</v>
      </c>
      <c r="L108" s="5">
        <v>-1.5903798797536093E-2</v>
      </c>
      <c r="M108" s="5">
        <v>-5.650386473993135E-3</v>
      </c>
      <c r="N108" s="5">
        <v>-4.4018544362037039E-2</v>
      </c>
      <c r="O108" s="5">
        <v>-4.4340119618886953E-3</v>
      </c>
      <c r="P108" s="5">
        <v>-8.6223027721539697E-2</v>
      </c>
      <c r="Q108" s="5">
        <v>-8.3610789098221422E-3</v>
      </c>
      <c r="R108" s="5">
        <v>-7.8151256490714555E-2</v>
      </c>
      <c r="S108" s="5">
        <v>-8.7518948219986903E-2</v>
      </c>
      <c r="T108" s="5">
        <v>2.272277896018231E-3</v>
      </c>
      <c r="U108" s="5">
        <v>2.7796554279544895E-2</v>
      </c>
      <c r="V108" s="5">
        <v>6.6969242086425528E-3</v>
      </c>
      <c r="W108" s="5">
        <v>-1.7302296508430515E-2</v>
      </c>
      <c r="X108" s="5">
        <v>-4.3683704364871415E-2</v>
      </c>
      <c r="Y108" s="5">
        <v>4.6661488996140102E-2</v>
      </c>
      <c r="Z108" s="5">
        <v>7.809602679139846E-2</v>
      </c>
      <c r="AA108" s="5">
        <v>0.13518245010367649</v>
      </c>
      <c r="AB108" s="5">
        <v>4.5037277634842755E-2</v>
      </c>
      <c r="AC108" s="5">
        <v>4.6139329724639475E-4</v>
      </c>
      <c r="AD108" s="5">
        <v>0.1174314598816671</v>
      </c>
      <c r="AE108" s="5">
        <v>2.4933453355067726E-2</v>
      </c>
      <c r="AF108" s="5">
        <v>-1.0072707611398751E-3</v>
      </c>
      <c r="AG108" s="5">
        <v>6.2277561208081708E-3</v>
      </c>
      <c r="AH108" s="5">
        <v>6.4807837801709595E-2</v>
      </c>
      <c r="AI108" s="5">
        <v>1.338702768008824E-2</v>
      </c>
      <c r="AJ108" s="5">
        <v>4.5050439791792921E-2</v>
      </c>
      <c r="AK108" s="5">
        <v>2.1898260179589496E-3</v>
      </c>
      <c r="AL108" s="5">
        <v>2.7636574114216727E-2</v>
      </c>
      <c r="AM108" s="5">
        <v>6.6862723635162987E-3</v>
      </c>
      <c r="AN108" s="5">
        <v>1.9695147835189934E-2</v>
      </c>
      <c r="AO108" s="5">
        <v>1.1748882296897323E-2</v>
      </c>
      <c r="AP108" s="5">
        <v>5.8252637962306611E-3</v>
      </c>
      <c r="AQ108" s="5">
        <v>7.5272113976146788E-3</v>
      </c>
      <c r="AR108" s="5">
        <v>5.1236556862655477E-2</v>
      </c>
      <c r="AS108" s="5"/>
      <c r="AT108" s="5"/>
      <c r="AU108" s="5"/>
      <c r="AV108" s="5"/>
      <c r="AW108" s="5"/>
      <c r="AX108" s="5"/>
      <c r="AY108" s="5"/>
      <c r="AZ108" s="5"/>
      <c r="BA108" s="5"/>
      <c r="BB108" s="5"/>
    </row>
    <row r="109" spans="1:54" x14ac:dyDescent="0.3">
      <c r="A109" s="5">
        <v>15960</v>
      </c>
      <c r="B109" s="5"/>
      <c r="C109" s="5">
        <v>5.6982366089297014E-2</v>
      </c>
      <c r="D109" s="5">
        <v>-6.100707856395652E-2</v>
      </c>
      <c r="E109" s="5">
        <v>-1.3511041912078969E-2</v>
      </c>
      <c r="F109" s="5">
        <v>-6.7008081908126654E-2</v>
      </c>
      <c r="G109" s="5">
        <v>-3.3502846908069193E-3</v>
      </c>
      <c r="H109" s="5">
        <v>-3.21440665127233E-2</v>
      </c>
      <c r="I109" s="5">
        <v>-1.5481480050290441E-2</v>
      </c>
      <c r="J109" s="5">
        <v>-4.0583532100314804E-2</v>
      </c>
      <c r="K109" s="5">
        <v>-1.1869645430850929E-2</v>
      </c>
      <c r="L109" s="5">
        <v>-1.5829704233349624E-2</v>
      </c>
      <c r="M109" s="5">
        <v>-5.6269024547716583E-3</v>
      </c>
      <c r="N109" s="5">
        <v>-4.3857803606947299E-2</v>
      </c>
      <c r="O109" s="5">
        <v>-4.4200654305729644E-3</v>
      </c>
      <c r="P109" s="5">
        <v>-8.5995636417384697E-2</v>
      </c>
      <c r="Q109" s="5">
        <v>-8.3432921611013549E-3</v>
      </c>
      <c r="R109" s="5">
        <v>-7.8024996521702791E-2</v>
      </c>
      <c r="S109" s="5">
        <v>-8.7422501773358821E-2</v>
      </c>
      <c r="T109" s="5">
        <v>2.2709450227848789E-3</v>
      </c>
      <c r="U109" s="5">
        <v>2.7794628159824097E-2</v>
      </c>
      <c r="V109" s="5">
        <v>6.699936928789345E-3</v>
      </c>
      <c r="W109" s="5">
        <v>-1.7319095508343093E-2</v>
      </c>
      <c r="X109" s="5">
        <v>-4.3748961496716927E-2</v>
      </c>
      <c r="Y109" s="5">
        <v>4.6755685020364486E-2</v>
      </c>
      <c r="Z109" s="5">
        <v>7.829481940052696E-2</v>
      </c>
      <c r="AA109" s="5">
        <v>0.13559802880378885</v>
      </c>
      <c r="AB109" s="5">
        <v>4.5199631313219281E-2</v>
      </c>
      <c r="AC109" s="5">
        <v>4.6330231414016735E-4</v>
      </c>
      <c r="AD109" s="5">
        <v>0.11798011299737525</v>
      </c>
      <c r="AE109" s="5">
        <v>2.5063324577441766E-2</v>
      </c>
      <c r="AF109" s="5">
        <v>-1.0130598676535397E-3</v>
      </c>
      <c r="AG109" s="5">
        <v>6.2669158995710865E-3</v>
      </c>
      <c r="AH109" s="5">
        <v>6.5250514288037548E-2</v>
      </c>
      <c r="AI109" s="5">
        <v>1.3485761105876687E-2</v>
      </c>
      <c r="AJ109" s="5">
        <v>4.5407332653037868E-2</v>
      </c>
      <c r="AK109" s="5">
        <v>2.2083758497638334E-3</v>
      </c>
      <c r="AL109" s="5">
        <v>2.7885907136325362E-2</v>
      </c>
      <c r="AM109" s="5">
        <v>6.750292684281056E-3</v>
      </c>
      <c r="AN109" s="5">
        <v>1.9894660677373353E-2</v>
      </c>
      <c r="AO109" s="5">
        <v>1.1874446681610517E-2</v>
      </c>
      <c r="AP109" s="5">
        <v>5.8907793455104792E-3</v>
      </c>
      <c r="AQ109" s="5">
        <v>7.6160957964330322E-3</v>
      </c>
      <c r="AR109" s="5">
        <v>5.1870466163569273E-2</v>
      </c>
      <c r="AS109" s="5"/>
      <c r="AT109" s="5"/>
      <c r="AU109" s="5"/>
      <c r="AV109" s="5"/>
      <c r="AW109" s="5"/>
      <c r="AX109" s="5"/>
      <c r="AY109" s="5"/>
      <c r="AZ109" s="5"/>
      <c r="BA109" s="5"/>
      <c r="BB109" s="5"/>
    </row>
    <row r="110" spans="1:54" x14ac:dyDescent="0.3">
      <c r="A110" s="5">
        <v>15950</v>
      </c>
      <c r="B110" s="5"/>
      <c r="C110" s="5">
        <v>6.0170111226380704E-2</v>
      </c>
      <c r="D110" s="5">
        <v>-6.0474626634876225E-2</v>
      </c>
      <c r="E110" s="5">
        <v>-1.339973100307911E-2</v>
      </c>
      <c r="F110" s="5">
        <v>-6.648892787355444E-2</v>
      </c>
      <c r="G110" s="5">
        <v>-3.3259781956415553E-3</v>
      </c>
      <c r="H110" s="5">
        <v>-3.1926748041824042E-2</v>
      </c>
      <c r="I110" s="5">
        <v>-1.5384492366163568E-2</v>
      </c>
      <c r="J110" s="5">
        <v>-4.0349486293738031E-2</v>
      </c>
      <c r="K110" s="5">
        <v>-1.1807121714752926E-2</v>
      </c>
      <c r="L110" s="5">
        <v>-1.5754255241264267E-2</v>
      </c>
      <c r="M110" s="5">
        <v>-5.6029133493208216E-3</v>
      </c>
      <c r="N110" s="5">
        <v>-4.3692963762109668E-2</v>
      </c>
      <c r="O110" s="5">
        <v>-4.4056916595945437E-3</v>
      </c>
      <c r="P110" s="5">
        <v>-8.5759701795266152E-2</v>
      </c>
      <c r="Q110" s="5">
        <v>-8.3246584101489499E-3</v>
      </c>
      <c r="R110" s="5">
        <v>-7.7890686450393681E-2</v>
      </c>
      <c r="S110" s="5">
        <v>-8.7316936772246917E-2</v>
      </c>
      <c r="T110" s="5">
        <v>2.2693739109283712E-3</v>
      </c>
      <c r="U110" s="5">
        <v>2.778978424483829E-2</v>
      </c>
      <c r="V110" s="5">
        <v>6.7022494483893903E-3</v>
      </c>
      <c r="W110" s="5">
        <v>-1.7334102034284524E-2</v>
      </c>
      <c r="X110" s="5">
        <v>-4.3809758981784387E-2</v>
      </c>
      <c r="Y110" s="5">
        <v>4.6845213701541856E-2</v>
      </c>
      <c r="Z110" s="5">
        <v>7.8486005480731535E-2</v>
      </c>
      <c r="AA110" s="5">
        <v>0.13600087255890231</v>
      </c>
      <c r="AB110" s="5">
        <v>4.5357911951244806E-2</v>
      </c>
      <c r="AC110" s="5">
        <v>4.6517161069825369E-4</v>
      </c>
      <c r="AD110" s="5">
        <v>0.1185192363933955</v>
      </c>
      <c r="AE110" s="5">
        <v>2.5191310302522855E-2</v>
      </c>
      <c r="AF110" s="5">
        <v>-1.0187789781420649E-3</v>
      </c>
      <c r="AG110" s="5">
        <v>6.3056848652440116E-3</v>
      </c>
      <c r="AH110" s="5">
        <v>6.5689600263699327E-2</v>
      </c>
      <c r="AI110" s="5">
        <v>1.3583859573304857E-2</v>
      </c>
      <c r="AJ110" s="5">
        <v>4.5762476121485554E-2</v>
      </c>
      <c r="AK110" s="5">
        <v>2.2268608662392537E-3</v>
      </c>
      <c r="AL110" s="5">
        <v>2.8134695073357412E-2</v>
      </c>
      <c r="AM110" s="5">
        <v>6.814251494998173E-3</v>
      </c>
      <c r="AN110" s="5">
        <v>2.0094212526230063E-2</v>
      </c>
      <c r="AO110" s="5">
        <v>1.2000173482904152E-2</v>
      </c>
      <c r="AP110" s="5">
        <v>5.9564483234351082E-3</v>
      </c>
      <c r="AQ110" s="5">
        <v>7.7052777578089345E-3</v>
      </c>
      <c r="AR110" s="5">
        <v>5.2507112059047345E-2</v>
      </c>
      <c r="AS110" s="5"/>
      <c r="AT110" s="5"/>
      <c r="AU110" s="5"/>
      <c r="AV110" s="5"/>
      <c r="AW110" s="5"/>
      <c r="AX110" s="5"/>
      <c r="AY110" s="5"/>
      <c r="AZ110" s="5"/>
      <c r="BA110" s="5"/>
      <c r="BB110" s="5"/>
    </row>
    <row r="111" spans="1:54" x14ac:dyDescent="0.3">
      <c r="A111" s="5">
        <v>15940</v>
      </c>
      <c r="B111" s="5"/>
      <c r="C111" s="5">
        <v>6.3359344031507253E-2</v>
      </c>
      <c r="D111" s="5">
        <v>-5.9940193211779583E-2</v>
      </c>
      <c r="E111" s="5">
        <v>-1.3287871782849306E-2</v>
      </c>
      <c r="F111" s="5">
        <v>-6.5966541930522177E-2</v>
      </c>
      <c r="G111" s="5">
        <v>-3.3014860195836617E-3</v>
      </c>
      <c r="H111" s="5">
        <v>-3.1707431818024066E-2</v>
      </c>
      <c r="I111" s="5">
        <v>-1.5286445604246888E-2</v>
      </c>
      <c r="J111" s="5">
        <v>-4.0112429371258369E-2</v>
      </c>
      <c r="K111" s="5">
        <v>-1.174365432108946E-2</v>
      </c>
      <c r="L111" s="5">
        <v>-1.5677471362190967E-2</v>
      </c>
      <c r="M111" s="5">
        <v>-5.5784253403902799E-3</v>
      </c>
      <c r="N111" s="5">
        <v>-4.3524066801389552E-2</v>
      </c>
      <c r="O111" s="5">
        <v>-4.3908942289951451E-3</v>
      </c>
      <c r="P111" s="5">
        <v>-8.5515280461516407E-2</v>
      </c>
      <c r="Q111" s="5">
        <v>-8.3051818509836846E-3</v>
      </c>
      <c r="R111" s="5">
        <v>-7.7748353119418884E-2</v>
      </c>
      <c r="S111" s="5">
        <v>-8.7202269220603548E-2</v>
      </c>
      <c r="T111" s="5">
        <v>2.2675646072223363E-3</v>
      </c>
      <c r="U111" s="5">
        <v>2.7782018572130418E-2</v>
      </c>
      <c r="V111" s="5">
        <v>6.7038597200808122E-3</v>
      </c>
      <c r="W111" s="5">
        <v>-1.7347307987723527E-2</v>
      </c>
      <c r="X111" s="5">
        <v>-4.3866069355339966E-2</v>
      </c>
      <c r="Y111" s="5">
        <v>4.6930038326328347E-2</v>
      </c>
      <c r="Z111" s="5">
        <v>7.866951151186273E-2</v>
      </c>
      <c r="AA111" s="5">
        <v>0.13639083380266886</v>
      </c>
      <c r="AB111" s="5">
        <v>4.5512063862043255E-2</v>
      </c>
      <c r="AC111" s="5">
        <v>4.6700055250457662E-4</v>
      </c>
      <c r="AD111" s="5">
        <v>0.11904865318994991</v>
      </c>
      <c r="AE111" s="5">
        <v>2.5317369909546705E-2</v>
      </c>
      <c r="AF111" s="5">
        <v>-1.0244263371772754E-3</v>
      </c>
      <c r="AG111" s="5">
        <v>6.3440515216654138E-3</v>
      </c>
      <c r="AH111" s="5">
        <v>6.6124970151317769E-2</v>
      </c>
      <c r="AI111" s="5">
        <v>1.3681296082663127E-2</v>
      </c>
      <c r="AJ111" s="5">
        <v>4.6115776386896977E-2</v>
      </c>
      <c r="AK111" s="5">
        <v>2.2452763965145348E-3</v>
      </c>
      <c r="AL111" s="5">
        <v>2.8382878019366585E-2</v>
      </c>
      <c r="AM111" s="5">
        <v>6.878134185634233E-3</v>
      </c>
      <c r="AN111" s="5">
        <v>2.0293760365516025E-2</v>
      </c>
      <c r="AO111" s="5">
        <v>1.2126037282559277E-2</v>
      </c>
      <c r="AP111" s="5">
        <v>6.0222583695614821E-3</v>
      </c>
      <c r="AQ111" s="5">
        <v>7.7947417905094522E-3</v>
      </c>
      <c r="AR111" s="5">
        <v>5.3146393581554485E-2</v>
      </c>
      <c r="AS111" s="5"/>
      <c r="AT111" s="5"/>
      <c r="AU111" s="5"/>
      <c r="AV111" s="5"/>
      <c r="AW111" s="5"/>
      <c r="AX111" s="5"/>
      <c r="AY111" s="5"/>
      <c r="AZ111" s="5"/>
      <c r="BA111" s="5"/>
      <c r="BB111" s="5"/>
    </row>
    <row r="112" spans="1:54" x14ac:dyDescent="0.3">
      <c r="A112" s="5">
        <v>15930</v>
      </c>
      <c r="B112" s="5"/>
      <c r="C112" s="5">
        <v>6.654923692317867E-2</v>
      </c>
      <c r="D112" s="5">
        <v>-5.9403901309506547E-2</v>
      </c>
      <c r="E112" s="5">
        <v>-1.317549070132602E-2</v>
      </c>
      <c r="F112" s="5">
        <v>-6.5441050549032112E-2</v>
      </c>
      <c r="G112" s="5">
        <v>-3.2768142138903571E-3</v>
      </c>
      <c r="H112" s="5">
        <v>-3.148617295830354E-2</v>
      </c>
      <c r="I112" s="5">
        <v>-1.5187364743754603E-2</v>
      </c>
      <c r="J112" s="5">
        <v>-3.9872422339735467E-2</v>
      </c>
      <c r="K112" s="5">
        <v>-1.1679259684487537E-2</v>
      </c>
      <c r="L112" s="5">
        <v>-1.5599372513223029E-2</v>
      </c>
      <c r="M112" s="5">
        <v>-5.5534447569768747E-3</v>
      </c>
      <c r="N112" s="5">
        <v>-4.3351155923978466E-2</v>
      </c>
      <c r="O112" s="5">
        <v>-4.3756768496293428E-3</v>
      </c>
      <c r="P112" s="5">
        <v>-8.5262431683958723E-2</v>
      </c>
      <c r="Q112" s="5">
        <v>-8.2848669445289326E-3</v>
      </c>
      <c r="R112" s="5">
        <v>-7.7598025923626412E-2</v>
      </c>
      <c r="S112" s="5">
        <v>-8.7078518016228693E-2</v>
      </c>
      <c r="T112" s="5">
        <v>2.2655172337443198E-3</v>
      </c>
      <c r="U112" s="5">
        <v>2.7771328093131171E-2</v>
      </c>
      <c r="V112" s="5">
        <v>6.7047659126455664E-3</v>
      </c>
      <c r="W112" s="5">
        <v>-1.7358705812233997E-2</v>
      </c>
      <c r="X112" s="5">
        <v>-4.3917866465237189E-2</v>
      </c>
      <c r="Y112" s="5">
        <v>4.7010123507788909E-2</v>
      </c>
      <c r="Z112" s="5">
        <v>7.884526604113426E-2</v>
      </c>
      <c r="AA112" s="5">
        <v>0.13676776823904649</v>
      </c>
      <c r="AB112" s="5">
        <v>4.5662032331278475E-2</v>
      </c>
      <c r="AC112" s="5">
        <v>4.6878851376645303E-4</v>
      </c>
      <c r="AD112" s="5">
        <v>0.11956818832653771</v>
      </c>
      <c r="AE112" s="5">
        <v>2.5441463077364085E-2</v>
      </c>
      <c r="AF112" s="5">
        <v>-1.030000197671898E-3</v>
      </c>
      <c r="AG112" s="5">
        <v>6.3820043994832071E-3</v>
      </c>
      <c r="AH112" s="5">
        <v>6.6556498380762288E-2</v>
      </c>
      <c r="AI112" s="5">
        <v>1.3778043577040284E-2</v>
      </c>
      <c r="AJ112" s="5">
        <v>4.646713924163684E-2</v>
      </c>
      <c r="AK112" s="5">
        <v>2.2636177401522627E-3</v>
      </c>
      <c r="AL112" s="5">
        <v>2.8630395563178201E-2</v>
      </c>
      <c r="AM112" s="5">
        <v>6.9419259915556447E-3</v>
      </c>
      <c r="AN112" s="5">
        <v>2.04932606278307E-2</v>
      </c>
      <c r="AO112" s="5">
        <v>1.2252012276700903E-2</v>
      </c>
      <c r="AP112" s="5">
        <v>6.0881969044344533E-3</v>
      </c>
      <c r="AQ112" s="5">
        <v>7.8844720852744871E-3</v>
      </c>
      <c r="AR112" s="5">
        <v>5.3788207369200466E-2</v>
      </c>
      <c r="AS112" s="5"/>
      <c r="AT112" s="5"/>
      <c r="AU112" s="5"/>
      <c r="AV112" s="5"/>
      <c r="AW112" s="5"/>
      <c r="AX112" s="5"/>
      <c r="AY112" s="5"/>
      <c r="AZ112" s="5"/>
      <c r="BA112" s="5"/>
      <c r="BB112" s="5"/>
    </row>
    <row r="113" spans="1:54" x14ac:dyDescent="0.3">
      <c r="A113" s="5">
        <v>15920</v>
      </c>
      <c r="B113" s="5"/>
      <c r="C113" s="5">
        <v>6.973895863353663E-2</v>
      </c>
      <c r="D113" s="5">
        <v>-5.8865873763699325E-2</v>
      </c>
      <c r="E113" s="5">
        <v>-1.3062614220752824E-2</v>
      </c>
      <c r="F113" s="5">
        <v>-6.4912580509736556E-2</v>
      </c>
      <c r="G113" s="5">
        <v>-3.2519688573432932E-3</v>
      </c>
      <c r="H113" s="5">
        <v>-3.1263026953417129E-2</v>
      </c>
      <c r="I113" s="5">
        <v>-1.5087274993848789E-2</v>
      </c>
      <c r="J113" s="5">
        <v>-3.9629526931302075E-2</v>
      </c>
      <c r="K113" s="5">
        <v>-1.1613954484846645E-2</v>
      </c>
      <c r="L113" s="5">
        <v>-1.551997897892542E-2</v>
      </c>
      <c r="M113" s="5">
        <v>-5.5279780715958909E-3</v>
      </c>
      <c r="N113" s="5">
        <v>-4.3174275536217249E-2</v>
      </c>
      <c r="O113" s="5">
        <v>-4.3600433616641093E-3</v>
      </c>
      <c r="P113" s="5">
        <v>-8.5001217369485307E-2</v>
      </c>
      <c r="Q113" s="5">
        <v>-8.2637184171189745E-3</v>
      </c>
      <c r="R113" s="5">
        <v>-7.7439736802655923E-2</v>
      </c>
      <c r="S113" s="5">
        <v>-8.6945704949900435E-2</v>
      </c>
      <c r="T113" s="5">
        <v>2.2632319880478602E-3</v>
      </c>
      <c r="U113" s="5">
        <v>2.7757710677637038E-2</v>
      </c>
      <c r="V113" s="5">
        <v>6.7049664126522038E-3</v>
      </c>
      <c r="W113" s="5">
        <v>-1.7368288499160403E-2</v>
      </c>
      <c r="X113" s="5">
        <v>-4.3965125489678555E-2</v>
      </c>
      <c r="Y113" s="5">
        <v>4.7085435207882179E-2</v>
      </c>
      <c r="Z113" s="5">
        <v>7.9013199726260891E-2</v>
      </c>
      <c r="AA113" s="5">
        <v>0.13713153492572966</v>
      </c>
      <c r="AB113" s="5">
        <v>4.5807763647572108E-2</v>
      </c>
      <c r="AC113" s="5">
        <v>4.7053487764964262E-4</v>
      </c>
      <c r="AD113" s="5">
        <v>0.12007766865220253</v>
      </c>
      <c r="AE113" s="5">
        <v>2.5563549804438996E-2</v>
      </c>
      <c r="AF113" s="5">
        <v>-1.0354988217111537E-3</v>
      </c>
      <c r="AG113" s="5">
        <v>6.4195320613767747E-3</v>
      </c>
      <c r="AH113" s="5">
        <v>6.6984059443596852E-2</v>
      </c>
      <c r="AI113" s="5">
        <v>1.3874074953433332E-2</v>
      </c>
      <c r="AJ113" s="5">
        <v>4.6816470117037635E-2</v>
      </c>
      <c r="AK113" s="5">
        <v>2.2818801688378651E-3</v>
      </c>
      <c r="AL113" s="5">
        <v>2.8877186808360961E-2</v>
      </c>
      <c r="AM113" s="5">
        <v>7.0056119979427693E-3</v>
      </c>
      <c r="AN113" s="5">
        <v>2.0692669206117391E-2</v>
      </c>
      <c r="AO113" s="5">
        <v>1.2378072281600648E-2</v>
      </c>
      <c r="AP113" s="5">
        <v>6.1542511318591056E-3</v>
      </c>
      <c r="AQ113" s="5">
        <v>7.97445251686979E-3</v>
      </c>
      <c r="AR113" s="5">
        <v>5.4432447673027032E-2</v>
      </c>
      <c r="AS113" s="5"/>
      <c r="AT113" s="5"/>
      <c r="AU113" s="5"/>
      <c r="AV113" s="5"/>
      <c r="AW113" s="5"/>
      <c r="AX113" s="5"/>
      <c r="AY113" s="5"/>
      <c r="AZ113" s="5"/>
      <c r="BA113" s="5"/>
      <c r="BB113" s="5"/>
    </row>
    <row r="114" spans="1:54" x14ac:dyDescent="0.3">
      <c r="A114" s="5">
        <v>15910</v>
      </c>
      <c r="B114" s="5"/>
      <c r="C114" s="5">
        <v>7.2927674554048499E-2</v>
      </c>
      <c r="D114" s="5">
        <v>-5.8326233181295387E-2</v>
      </c>
      <c r="E114" s="5">
        <v>-1.2949268804736727E-2</v>
      </c>
      <c r="F114" s="5">
        <v>-6.4381258850380554E-2</v>
      </c>
      <c r="G114" s="5">
        <v>-3.2269560536365232E-3</v>
      </c>
      <c r="H114" s="5">
        <v>-3.1038049643737093E-2</v>
      </c>
      <c r="I114" s="5">
        <v>-1.4986201782566651E-2</v>
      </c>
      <c r="J114" s="5">
        <v>-3.9383805576122935E-2</v>
      </c>
      <c r="K114" s="5">
        <v>-1.1547755639978868E-2</v>
      </c>
      <c r="L114" s="5">
        <v>-1.5439311402434661E-2</v>
      </c>
      <c r="M114" s="5">
        <v>-5.5020318974765637E-3</v>
      </c>
      <c r="N114" s="5">
        <v>-4.2993471232773722E-2</v>
      </c>
      <c r="O114" s="5">
        <v>-4.3439977330086881E-3</v>
      </c>
      <c r="P114" s="5">
        <v>-8.4731702040209494E-2</v>
      </c>
      <c r="Q114" s="5">
        <v>-8.2417412588622306E-3</v>
      </c>
      <c r="R114" s="5">
        <v>-7.7273520232152032E-2</v>
      </c>
      <c r="S114" s="5">
        <v>-8.6803854702976399E-2</v>
      </c>
      <c r="T114" s="5">
        <v>2.2607091432953119E-3</v>
      </c>
      <c r="U114" s="5">
        <v>2.774116511782147E-2</v>
      </c>
      <c r="V114" s="5">
        <v>6.7044598259911074E-3</v>
      </c>
      <c r="W114" s="5">
        <v>-1.7376049593022642E-2</v>
      </c>
      <c r="X114" s="5">
        <v>-4.4007822954374234E-2</v>
      </c>
      <c r="Y114" s="5">
        <v>4.7155940759371524E-2</v>
      </c>
      <c r="Z114" s="5">
        <v>7.9173245377769833E-2</v>
      </c>
      <c r="AA114" s="5">
        <v>0.13748199635641248</v>
      </c>
      <c r="AB114" s="5">
        <v>4.5949205132629303E-2</v>
      </c>
      <c r="AC114" s="5">
        <v>4.722390366114779E-4</v>
      </c>
      <c r="AD114" s="5">
        <v>0.12057692301559637</v>
      </c>
      <c r="AE114" s="5">
        <v>2.568359042886879E-2</v>
      </c>
      <c r="AF114" s="5">
        <v>-1.0409204813879084E-3</v>
      </c>
      <c r="AG114" s="5">
        <v>6.4566231073179148E-3</v>
      </c>
      <c r="AH114" s="5">
        <v>6.7407527948110571E-2</v>
      </c>
      <c r="AI114" s="5">
        <v>1.3969363074013983E-2</v>
      </c>
      <c r="AJ114" s="5">
        <v>4.7163674120411371E-2</v>
      </c>
      <c r="AK114" s="5">
        <v>2.3000589281063689E-3</v>
      </c>
      <c r="AL114" s="5">
        <v>2.9123190393734306E-2</v>
      </c>
      <c r="AM114" s="5">
        <v>7.069177144348562E-3</v>
      </c>
      <c r="AN114" s="5">
        <v>2.0891941465629039E-2</v>
      </c>
      <c r="AO114" s="5">
        <v>1.2504190739776202E-2</v>
      </c>
      <c r="AP114" s="5">
        <v>6.2204080413284105E-3</v>
      </c>
      <c r="AQ114" s="5">
        <v>8.064666646347942E-3</v>
      </c>
      <c r="AR114" s="5">
        <v>5.5079006365737981E-2</v>
      </c>
      <c r="AS114" s="5"/>
      <c r="AT114" s="5"/>
      <c r="AU114" s="5"/>
      <c r="AV114" s="5"/>
      <c r="AW114" s="5"/>
      <c r="AX114" s="5"/>
      <c r="AY114" s="5"/>
      <c r="AZ114" s="5"/>
      <c r="BA114" s="5"/>
      <c r="BB114" s="5"/>
    </row>
    <row r="115" spans="1:54" x14ac:dyDescent="0.3">
      <c r="A115" s="5">
        <v>15900</v>
      </c>
      <c r="B115" s="5"/>
      <c r="C115" s="5">
        <v>7.6114547084872641E-2</v>
      </c>
      <c r="D115" s="5">
        <v>-5.7785101891353628E-2</v>
      </c>
      <c r="E115" s="5">
        <v>-1.2835480907345978E-2</v>
      </c>
      <c r="F115" s="5">
        <v>-6.3847212812291082E-2</v>
      </c>
      <c r="G115" s="5">
        <v>-3.2017819287590002E-3</v>
      </c>
      <c r="H115" s="5">
        <v>-3.0811297194972092E-2</v>
      </c>
      <c r="I115" s="5">
        <v>-1.4884170745654759E-2</v>
      </c>
      <c r="J115" s="5">
        <v>-3.9135321374827739E-2</v>
      </c>
      <c r="K115" s="5">
        <v>-1.1480680298131315E-2</v>
      </c>
      <c r="L115" s="5">
        <v>-1.53573907763745E-2</v>
      </c>
      <c r="M115" s="5">
        <v>-5.4756129856836453E-3</v>
      </c>
      <c r="N115" s="5">
        <v>-4.2808789777185441E-2</v>
      </c>
      <c r="O115" s="5">
        <v>-4.3275440576755718E-3</v>
      </c>
      <c r="P115" s="5">
        <v>-8.4453952808203253E-2</v>
      </c>
      <c r="Q115" s="5">
        <v>-8.2189407218620121E-3</v>
      </c>
      <c r="R115" s="5">
        <v>-7.7099413213616366E-2</v>
      </c>
      <c r="S115" s="5">
        <v>-8.6652994843459369E-2</v>
      </c>
      <c r="T115" s="5">
        <v>2.2579490483511594E-3</v>
      </c>
      <c r="U115" s="5">
        <v>2.7721691131774022E-2</v>
      </c>
      <c r="V115" s="5">
        <v>6.7032449793006012E-3</v>
      </c>
      <c r="W115" s="5">
        <v>-1.7381983196655394E-2</v>
      </c>
      <c r="X115" s="5">
        <v>-4.4045936749082977E-2</v>
      </c>
      <c r="Y115" s="5">
        <v>4.7221608887143759E-2</v>
      </c>
      <c r="Z115" s="5">
        <v>7.9325338000453799E-2</v>
      </c>
      <c r="AA115" s="5">
        <v>0.1378190185418238</v>
      </c>
      <c r="AB115" s="5">
        <v>4.6086305171050071E-2</v>
      </c>
      <c r="AC115" s="5">
        <v>4.7390039273182842E-4</v>
      </c>
      <c r="AD115" s="5">
        <v>0.12106578235478357</v>
      </c>
      <c r="AE115" s="5">
        <v>2.5801545648412701E-2</v>
      </c>
      <c r="AF115" s="5">
        <v>-1.0462634596408811E-3</v>
      </c>
      <c r="AG115" s="5">
        <v>6.4932661798679236E-3</v>
      </c>
      <c r="AH115" s="5">
        <v>6.7826778674904359E-2</v>
      </c>
      <c r="AI115" s="5">
        <v>1.4063880777547309E-2</v>
      </c>
      <c r="AJ115" s="5">
        <v>4.7508656072695894E-2</v>
      </c>
      <c r="AK115" s="5">
        <v>2.3181492391056483E-3</v>
      </c>
      <c r="AL115" s="5">
        <v>2.9368344514405897E-2</v>
      </c>
      <c r="AM115" s="5">
        <v>7.1326062294006839E-3</v>
      </c>
      <c r="AN115" s="5">
        <v>2.1091032256357299E-2</v>
      </c>
      <c r="AO115" s="5">
        <v>1.2630340726389045E-2</v>
      </c>
      <c r="AP115" s="5">
        <v>6.2866544106069278E-3</v>
      </c>
      <c r="AQ115" s="5">
        <v>8.1550977235193244E-3</v>
      </c>
      <c r="AR115" s="5">
        <v>5.5727772951894593E-2</v>
      </c>
      <c r="AS115" s="5"/>
      <c r="AT115" s="5"/>
      <c r="AU115" s="5"/>
      <c r="AV115" s="5"/>
      <c r="AW115" s="5"/>
      <c r="AX115" s="5"/>
      <c r="AY115" s="5"/>
      <c r="AZ115" s="5"/>
      <c r="BA115" s="5"/>
      <c r="BB115" s="5"/>
    </row>
    <row r="116" spans="1:54" x14ac:dyDescent="0.3">
      <c r="A116" s="5">
        <v>15890</v>
      </c>
      <c r="B116" s="5"/>
      <c r="C116" s="5">
        <v>7.9298735987702818E-2</v>
      </c>
      <c r="D116" s="5">
        <v>-5.7242601896241307E-2</v>
      </c>
      <c r="E116" s="5">
        <v>-1.2721276962255845E-2</v>
      </c>
      <c r="F116" s="5">
        <v>-6.3310569786945797E-2</v>
      </c>
      <c r="G116" s="5">
        <v>-3.1764526283731892E-3</v>
      </c>
      <c r="H116" s="5">
        <v>-3.0582826073777131E-2</v>
      </c>
      <c r="I116" s="5">
        <v>-1.478120771531726E-2</v>
      </c>
      <c r="J116" s="5">
        <v>-3.888413807063535E-2</v>
      </c>
      <c r="K116" s="5">
        <v>-1.1412745830395723E-2</v>
      </c>
      <c r="L116" s="5">
        <v>-1.5274238433593313E-2</v>
      </c>
      <c r="M116" s="5">
        <v>-5.4487282221666409E-3</v>
      </c>
      <c r="N116" s="5">
        <v>-4.262027908177881E-2</v>
      </c>
      <c r="O116" s="5">
        <v>-4.310686554073526E-3</v>
      </c>
      <c r="P116" s="5">
        <v>-8.4168039348832172E-2</v>
      </c>
      <c r="Q116" s="5">
        <v>-8.1953223182954851E-3</v>
      </c>
      <c r="R116" s="5">
        <v>-7.6917455262899503E-2</v>
      </c>
      <c r="S116" s="5">
        <v>-8.6493155820524484E-2</v>
      </c>
      <c r="T116" s="5">
        <v>2.2549521278355513E-3</v>
      </c>
      <c r="U116" s="5">
        <v>2.7699289366562935E-2</v>
      </c>
      <c r="V116" s="5">
        <v>6.7013209212823761E-3</v>
      </c>
      <c r="W116" s="5">
        <v>-1.7386083976076841E-2</v>
      </c>
      <c r="X116" s="5">
        <v>-4.4079446143520183E-2</v>
      </c>
      <c r="Y116" s="5">
        <v>4.7282409728917611E-2</v>
      </c>
      <c r="Z116" s="5">
        <v>7.9469414833930385E-2</v>
      </c>
      <c r="AA116" s="5">
        <v>0.13814247108947003</v>
      </c>
      <c r="AB116" s="5">
        <v>4.6219013239804249E-2</v>
      </c>
      <c r="AC116" s="5">
        <v>4.7551835804166877E-4</v>
      </c>
      <c r="AD116" s="5">
        <v>0.12154407978671981</v>
      </c>
      <c r="AE116" s="5">
        <v>2.5917376540516436E-2</v>
      </c>
      <c r="AF116" s="5">
        <v>-1.051526051095398E-3</v>
      </c>
      <c r="AG116" s="5">
        <v>6.5294499695075295E-3</v>
      </c>
      <c r="AH116" s="5">
        <v>6.8241686633002924E-2</v>
      </c>
      <c r="AI116" s="5">
        <v>1.4157600890956074E-2</v>
      </c>
      <c r="AJ116" s="5">
        <v>4.785132054671707E-2</v>
      </c>
      <c r="AK116" s="5">
        <v>2.3361463003956041E-3</v>
      </c>
      <c r="AL116" s="5">
        <v>2.9612586943332814E-2</v>
      </c>
      <c r="AM116" s="5">
        <v>7.1958839156464963E-3</v>
      </c>
      <c r="AN116" s="5">
        <v>2.1289895925925131E-2</v>
      </c>
      <c r="AO116" s="5">
        <v>1.2756494955940622E-2</v>
      </c>
      <c r="AP116" s="5">
        <v>6.352976808471837E-3</v>
      </c>
      <c r="AQ116" s="5">
        <v>8.2457286896351727E-3</v>
      </c>
      <c r="AR116" s="5">
        <v>5.6378634579591247E-2</v>
      </c>
      <c r="AS116" s="5"/>
      <c r="AT116" s="5"/>
      <c r="AU116" s="5"/>
      <c r="AV116" s="5"/>
      <c r="AW116" s="5"/>
      <c r="AX116" s="5"/>
      <c r="AY116" s="5"/>
      <c r="AZ116" s="5"/>
      <c r="BA116" s="5"/>
      <c r="BB116" s="5"/>
    </row>
    <row r="117" spans="1:54" x14ac:dyDescent="0.3">
      <c r="A117" s="5">
        <v>15880</v>
      </c>
      <c r="B117" s="5"/>
      <c r="C117" s="5">
        <v>8.2479398741902077E-2</v>
      </c>
      <c r="D117" s="5">
        <v>-5.6698854823212297E-2</v>
      </c>
      <c r="E117" s="5">
        <v>-1.2606683371948989E-2</v>
      </c>
      <c r="F117" s="5">
        <v>-6.2771457262654901E-2</v>
      </c>
      <c r="G117" s="5">
        <v>-3.1509743151916158E-3</v>
      </c>
      <c r="H117" s="5">
        <v>-3.0352693023269917E-2</v>
      </c>
      <c r="I117" s="5">
        <v>-1.467733870888524E-2</v>
      </c>
      <c r="J117" s="5">
        <v>-3.8630320021186874E-2</v>
      </c>
      <c r="K117" s="5">
        <v>-1.1343969823009703E-2</v>
      </c>
      <c r="L117" s="5">
        <v>-1.5189876037728889E-2</v>
      </c>
      <c r="M117" s="5">
        <v>-5.4213846247386094E-3</v>
      </c>
      <c r="N117" s="5">
        <v>-4.2427988186976476E-2</v>
      </c>
      <c r="O117" s="5">
        <v>-4.2934295632335922E-3</v>
      </c>
      <c r="P117" s="5">
        <v>-8.3874033872701814E-2</v>
      </c>
      <c r="Q117" s="5">
        <v>-8.1708918183516638E-3</v>
      </c>
      <c r="R117" s="5">
        <v>-7.6727688397335861E-2</v>
      </c>
      <c r="S117" s="5">
        <v>-8.6324370957505087E-2</v>
      </c>
      <c r="T117" s="5">
        <v>2.2517188821378751E-3</v>
      </c>
      <c r="U117" s="5">
        <v>2.7673961400816783E-2</v>
      </c>
      <c r="V117" s="5">
        <v>6.6986869239048273E-3</v>
      </c>
      <c r="W117" s="5">
        <v>-1.738834716508221E-2</v>
      </c>
      <c r="X117" s="5">
        <v>-4.4108331802618951E-2</v>
      </c>
      <c r="Y117" s="5">
        <v>4.7338314855324165E-2</v>
      </c>
      <c r="Z117" s="5">
        <v>7.9605415392276613E-2</v>
      </c>
      <c r="AA117" s="5">
        <v>0.13845222728202428</v>
      </c>
      <c r="AB117" s="5">
        <v>4.6347279937348218E-2</v>
      </c>
      <c r="AC117" s="5">
        <v>4.7709235484902227E-4</v>
      </c>
      <c r="AD117" s="5">
        <v>0.12201165069634952</v>
      </c>
      <c r="AE117" s="5">
        <v>2.6031044582319383E-2</v>
      </c>
      <c r="AF117" s="5">
        <v>-1.0567065629061702E-3</v>
      </c>
      <c r="AG117" s="5">
        <v>6.5651632199967922E-3</v>
      </c>
      <c r="AH117" s="5">
        <v>6.8652127116460612E-2</v>
      </c>
      <c r="AI117" s="5">
        <v>1.4250496241026037E-2</v>
      </c>
      <c r="AJ117" s="5">
        <v>4.8191571906050973E-2</v>
      </c>
      <c r="AK117" s="5">
        <v>2.3540452897825143E-3</v>
      </c>
      <c r="AL117" s="5">
        <v>2.985585505339982E-2</v>
      </c>
      <c r="AM117" s="5">
        <v>7.2589947345397003E-3</v>
      </c>
      <c r="AN117" s="5">
        <v>2.148848633294086E-2</v>
      </c>
      <c r="AO117" s="5">
        <v>1.2882625789267018E-2</v>
      </c>
      <c r="AP117" s="5">
        <v>6.4193615976117432E-3</v>
      </c>
      <c r="AQ117" s="5">
        <v>8.3365421802844147E-3</v>
      </c>
      <c r="AR117" s="5">
        <v>5.7031476053631958E-2</v>
      </c>
      <c r="AS117" s="5"/>
      <c r="AT117" s="5"/>
      <c r="AU117" s="5"/>
      <c r="AV117" s="5"/>
      <c r="AW117" s="5"/>
      <c r="AX117" s="5"/>
      <c r="AY117" s="5"/>
      <c r="AZ117" s="5"/>
      <c r="BA117" s="5"/>
      <c r="BB117" s="5"/>
    </row>
    <row r="118" spans="1:54" x14ac:dyDescent="0.3">
      <c r="A118" s="5">
        <v>15870</v>
      </c>
      <c r="B118" s="5"/>
      <c r="C118" s="5">
        <v>8.5655690903726434E-2</v>
      </c>
      <c r="D118" s="5">
        <v>-5.615398187640426E-2</v>
      </c>
      <c r="E118" s="5">
        <v>-1.2491726496976992E-2</v>
      </c>
      <c r="F118" s="5">
        <v>-6.2230002771388751E-2</v>
      </c>
      <c r="G118" s="5">
        <v>-3.1253531663528538E-3</v>
      </c>
      <c r="H118" s="5">
        <v>-3.0120955038469198E-2</v>
      </c>
      <c r="I118" s="5">
        <v>-1.4572589917414464E-2</v>
      </c>
      <c r="J118" s="5">
        <v>-3.8373932170106012E-2</v>
      </c>
      <c r="K118" s="5">
        <v>-1.1274370069554699E-2</v>
      </c>
      <c r="L118" s="5">
        <v>-1.5104325573606209E-2</v>
      </c>
      <c r="M118" s="5">
        <v>-5.3935893399863115E-3</v>
      </c>
      <c r="N118" s="5">
        <v>-4.2231967240004983E-2</v>
      </c>
      <c r="O118" s="5">
        <v>-4.2757775469690288E-3</v>
      </c>
      <c r="P118" s="5">
        <v>-8.3572011096229235E-2</v>
      </c>
      <c r="Q118" s="5">
        <v>-8.1456552480292481E-3</v>
      </c>
      <c r="R118" s="5">
        <v>-7.6530157121524514E-2</v>
      </c>
      <c r="S118" s="5">
        <v>-8.6146676443334805E-2</v>
      </c>
      <c r="T118" s="5">
        <v>2.2482498873901452E-3</v>
      </c>
      <c r="U118" s="5">
        <v>2.7645709746820936E-2</v>
      </c>
      <c r="V118" s="5">
        <v>6.6953424834928343E-3</v>
      </c>
      <c r="W118" s="5">
        <v>-1.7388768569557296E-2</v>
      </c>
      <c r="X118" s="5">
        <v>-4.413257580112985E-2</v>
      </c>
      <c r="Y118" s="5">
        <v>4.7389297289342013E-2</v>
      </c>
      <c r="Z118" s="5">
        <v>7.9733281502704367E-2</v>
      </c>
      <c r="AA118" s="5">
        <v>0.13874816415430008</v>
      </c>
      <c r="AB118" s="5">
        <v>4.6471057012361081E-2</v>
      </c>
      <c r="AC118" s="5">
        <v>4.7862181606203038E-4</v>
      </c>
      <c r="AD118" s="5">
        <v>0.1224683328252552</v>
      </c>
      <c r="AE118" s="5">
        <v>2.61425116706318E-2</v>
      </c>
      <c r="AF118" s="5">
        <v>-1.061803315601571E-3</v>
      </c>
      <c r="AG118" s="5">
        <v>6.6003947337617015E-3</v>
      </c>
      <c r="AH118" s="5">
        <v>6.9057975761432286E-2</v>
      </c>
      <c r="AI118" s="5">
        <v>1.4342539666245286E-2</v>
      </c>
      <c r="AJ118" s="5">
        <v>4.8529314344469096E-2</v>
      </c>
      <c r="AK118" s="5">
        <v>2.3718413661878426E-3</v>
      </c>
      <c r="AL118" s="5">
        <v>3.0098085840007338E-2</v>
      </c>
      <c r="AM118" s="5">
        <v>7.3219230915671759E-3</v>
      </c>
      <c r="AN118" s="5">
        <v>2.1686756860812097E-2</v>
      </c>
      <c r="AO118" s="5">
        <v>1.3008705240832762E-2</v>
      </c>
      <c r="AP118" s="5">
        <v>6.4857949376840949E-3</v>
      </c>
      <c r="AQ118" s="5">
        <v>8.4275205285060661E-3</v>
      </c>
      <c r="AR118" s="5">
        <v>5.7686179850226935E-2</v>
      </c>
      <c r="AS118" s="5"/>
      <c r="AT118" s="5"/>
      <c r="AU118" s="5"/>
      <c r="AV118" s="5"/>
      <c r="AW118" s="5"/>
      <c r="AX118" s="5"/>
      <c r="AY118" s="5"/>
      <c r="AZ118" s="5"/>
      <c r="BA118" s="5"/>
      <c r="BB118" s="5"/>
    </row>
    <row r="119" spans="1:54" x14ac:dyDescent="0.3">
      <c r="A119" s="5">
        <v>15860</v>
      </c>
      <c r="B119" s="5"/>
      <c r="C119" s="5">
        <v>8.8826766468435528E-2</v>
      </c>
      <c r="D119" s="5">
        <v>-5.5608103789283748E-2</v>
      </c>
      <c r="E119" s="5">
        <v>-1.2376432645289554E-2</v>
      </c>
      <c r="F119" s="5">
        <v>-6.1686333835783404E-2</v>
      </c>
      <c r="G119" s="5">
        <v>-3.0995953707986367E-3</v>
      </c>
      <c r="H119" s="5">
        <v>-2.9887669341670402E-2</v>
      </c>
      <c r="I119" s="5">
        <v>-1.4466987694218492E-2</v>
      </c>
      <c r="J119" s="5">
        <v>-3.811504001830375E-2</v>
      </c>
      <c r="K119" s="5">
        <v>-1.1203964563055478E-2</v>
      </c>
      <c r="L119" s="5">
        <v>-1.5017609337474605E-2</v>
      </c>
      <c r="M119" s="5">
        <v>-5.3653496401135847E-3</v>
      </c>
      <c r="N119" s="5">
        <v>-4.2032267473015694E-2</v>
      </c>
      <c r="O119" s="5">
        <v>-4.2577350859703215E-3</v>
      </c>
      <c r="P119" s="5">
        <v>-8.3262048210855644E-2</v>
      </c>
      <c r="Q119" s="5">
        <v>-8.119618886795436E-3</v>
      </c>
      <c r="R119" s="5">
        <v>-7.6324908411760983E-2</v>
      </c>
      <c r="S119" s="5">
        <v>-8.5960111322446575E-2</v>
      </c>
      <c r="T119" s="5">
        <v>2.244545795400091E-3</v>
      </c>
      <c r="U119" s="5">
        <v>2.761453785212542E-2</v>
      </c>
      <c r="V119" s="5">
        <v>6.6912873217027588E-3</v>
      </c>
      <c r="W119" s="5">
        <v>-1.7387344571507722E-2</v>
      </c>
      <c r="X119" s="5">
        <v>-4.41521616375459E-2</v>
      </c>
      <c r="Y119" s="5">
        <v>4.7435331525069978E-2</v>
      </c>
      <c r="Z119" s="5">
        <v>7.9852957343245795E-2</v>
      </c>
      <c r="AA119" s="5">
        <v>0.13903016256874848</v>
      </c>
      <c r="AB119" s="5">
        <v>4.6590297392078928E-2</v>
      </c>
      <c r="AC119" s="5">
        <v>4.8010618550892663E-4</v>
      </c>
      <c r="AD119" s="5">
        <v>0.12291396635980167</v>
      </c>
      <c r="AE119" s="5">
        <v>2.6251740141867892E-2</v>
      </c>
      <c r="AF119" s="5">
        <v>-1.0668146439288743E-3</v>
      </c>
      <c r="AG119" s="5">
        <v>6.6351333773042283E-3</v>
      </c>
      <c r="AH119" s="5">
        <v>6.9459108603676017E-2</v>
      </c>
      <c r="AI119" s="5">
        <v>1.4433704028772287E-2</v>
      </c>
      <c r="AJ119" s="5">
        <v>4.8864451925946482E-2</v>
      </c>
      <c r="AK119" s="5">
        <v>2.3895296715507768E-3</v>
      </c>
      <c r="AL119" s="5">
        <v>3.0339215944161585E-2</v>
      </c>
      <c r="AM119" s="5">
        <v>7.3846532715150914E-3</v>
      </c>
      <c r="AN119" s="5">
        <v>2.1884660432017342E-2</v>
      </c>
      <c r="AO119" s="5">
        <v>1.3134704986323459E-2</v>
      </c>
      <c r="AP119" s="5">
        <v>6.5522627885316693E-3</v>
      </c>
      <c r="AQ119" s="5">
        <v>8.5186457681187492E-3</v>
      </c>
      <c r="AR119" s="5">
        <v>5.8342626133222178E-2</v>
      </c>
      <c r="AS119" s="5"/>
      <c r="AT119" s="5"/>
      <c r="AU119" s="5"/>
      <c r="AV119" s="5"/>
      <c r="AW119" s="5"/>
      <c r="AX119" s="5"/>
      <c r="AY119" s="5"/>
      <c r="AZ119" s="5"/>
      <c r="BA119" s="5"/>
      <c r="BB119" s="5"/>
    </row>
    <row r="120" spans="1:54" x14ac:dyDescent="0.3">
      <c r="A120" s="5">
        <v>15850</v>
      </c>
      <c r="B120" s="5"/>
      <c r="C120" s="5">
        <v>9.1991778235083491E-2</v>
      </c>
      <c r="D120" s="5">
        <v>-5.5061340777565894E-2</v>
      </c>
      <c r="E120" s="5">
        <v>-1.2260828061637558E-2</v>
      </c>
      <c r="F120" s="5">
        <v>-6.1140577916357672E-2</v>
      </c>
      <c r="G120" s="5">
        <v>-3.073707126653784E-3</v>
      </c>
      <c r="H120" s="5">
        <v>-2.9652893357774351E-2</v>
      </c>
      <c r="I120" s="5">
        <v>-1.4360558543344814E-2</v>
      </c>
      <c r="J120" s="5">
        <v>-3.7853709595046511E-2</v>
      </c>
      <c r="K120" s="5">
        <v>-1.1132771487986293E-2</v>
      </c>
      <c r="L120" s="5">
        <v>-1.4929749927090267E-2</v>
      </c>
      <c r="M120" s="5">
        <v>-5.3366729197199987E-3</v>
      </c>
      <c r="N120" s="5">
        <v>-4.1828941180631754E-2</v>
      </c>
      <c r="O120" s="5">
        <v>-4.2393068778362724E-3</v>
      </c>
      <c r="P120" s="5">
        <v>-8.2944224850916931E-2</v>
      </c>
      <c r="Q120" s="5">
        <v>-8.0927892651067347E-3</v>
      </c>
      <c r="R120" s="5">
        <v>-7.6111991699125442E-2</v>
      </c>
      <c r="S120" s="5">
        <v>-8.5764717483128861E-2</v>
      </c>
      <c r="T120" s="5">
        <v>2.2406073335437798E-3</v>
      </c>
      <c r="U120" s="5">
        <v>2.7580450100660663E-2</v>
      </c>
      <c r="V120" s="5">
        <v>6.6865213863813626E-3</v>
      </c>
      <c r="W120" s="5">
        <v>-1.7384072132799595E-2</v>
      </c>
      <c r="X120" s="5">
        <v>-4.4167074247339559E-2</v>
      </c>
      <c r="Y120" s="5">
        <v>4.7476393545820894E-2</v>
      </c>
      <c r="Z120" s="5">
        <v>7.996438947941642E-2</v>
      </c>
      <c r="AA120" s="5">
        <v>0.13929810728941772</v>
      </c>
      <c r="AB120" s="5">
        <v>4.6704955210204825E-2</v>
      </c>
      <c r="AC120" s="5">
        <v>4.8154491825467036E-4</v>
      </c>
      <c r="AD120" s="5">
        <v>0.12334839401870804</v>
      </c>
      <c r="AE120" s="5">
        <v>2.6358692791921962E-2</v>
      </c>
      <c r="AF120" s="5">
        <v>-1.0717388976999162E-3</v>
      </c>
      <c r="AG120" s="5">
        <v>6.6693680866327211E-3</v>
      </c>
      <c r="AH120" s="5">
        <v>6.985540213645422E-2</v>
      </c>
      <c r="AI120" s="5">
        <v>1.4523962226526101E-2</v>
      </c>
      <c r="AJ120" s="5">
        <v>4.9196888625214645E-2</v>
      </c>
      <c r="AK120" s="5">
        <v>2.4071053327636037E-3</v>
      </c>
      <c r="AL120" s="5">
        <v>3.057918167605848E-2</v>
      </c>
      <c r="AM120" s="5">
        <v>7.4471694438726201E-3</v>
      </c>
      <c r="AN120" s="5">
        <v>2.20821495228327E-2</v>
      </c>
      <c r="AO120" s="5">
        <v>1.3260596370536407E-2</v>
      </c>
      <c r="AP120" s="5">
        <v>6.6187509135586685E-3</v>
      </c>
      <c r="AQ120" s="5">
        <v>8.609899637268761E-3</v>
      </c>
      <c r="AR120" s="5">
        <v>5.9000692771879915E-2</v>
      </c>
      <c r="AS120" s="5"/>
      <c r="AT120" s="5"/>
      <c r="AU120" s="5"/>
      <c r="AV120" s="5"/>
      <c r="AW120" s="5"/>
      <c r="AX120" s="5"/>
      <c r="AY120" s="5"/>
      <c r="AZ120" s="5"/>
      <c r="BA120" s="5"/>
      <c r="BB120" s="5"/>
    </row>
    <row r="121" spans="1:54" x14ac:dyDescent="0.3">
      <c r="A121" s="5">
        <v>15840</v>
      </c>
      <c r="B121" s="5"/>
      <c r="C121" s="5">
        <v>9.5149878173785618E-2</v>
      </c>
      <c r="D121" s="5">
        <v>-5.4513812492637745E-2</v>
      </c>
      <c r="E121" s="5">
        <v>-1.2144938917056671E-2</v>
      </c>
      <c r="F121" s="5">
        <v>-6.0592862358973154E-2</v>
      </c>
      <c r="G121" s="5">
        <v>-3.0476946386104654E-3</v>
      </c>
      <c r="H121" s="5">
        <v>-2.9416684689584287E-2</v>
      </c>
      <c r="I121" s="5">
        <v>-1.4253329108000984E-2</v>
      </c>
      <c r="J121" s="5">
        <v>-3.759000742880568E-2</v>
      </c>
      <c r="K121" s="5">
        <v>-1.106080921218862E-2</v>
      </c>
      <c r="L121" s="5">
        <v>-1.4840770231650166E-2</v>
      </c>
      <c r="M121" s="5">
        <v>-5.3075666925166297E-3</v>
      </c>
      <c r="N121" s="5">
        <v>-4.1622041696935161E-2</v>
      </c>
      <c r="O121" s="5">
        <v>-4.2204977350423631E-3</v>
      </c>
      <c r="P121" s="5">
        <v>-8.261862306018905E-2</v>
      </c>
      <c r="Q121" s="5">
        <v>-8.0651731617930201E-3</v>
      </c>
      <c r="R121" s="5">
        <v>-7.5891458851233703E-2</v>
      </c>
      <c r="S121" s="5">
        <v>-8.55605396443401E-2</v>
      </c>
      <c r="T121" s="5">
        <v>2.236435304617691E-3</v>
      </c>
      <c r="U121" s="5">
        <v>2.7543451813358051E-2</v>
      </c>
      <c r="V121" s="5">
        <v>6.6810448523075315E-3</v>
      </c>
      <c r="W121" s="5">
        <v>-1.7378948798607536E-2</v>
      </c>
      <c r="X121" s="5">
        <v>-4.4177300015498633E-2</v>
      </c>
      <c r="Y121" s="5">
        <v>4.7512460841519985E-2</v>
      </c>
      <c r="Z121" s="5">
        <v>8.0067526899824798E-2</v>
      </c>
      <c r="AA121" s="5">
        <v>0.13955188705431593</v>
      </c>
      <c r="AB121" s="5">
        <v>4.6814985834373317E-2</v>
      </c>
      <c r="AC121" s="5">
        <v>4.829374809140046E-4</v>
      </c>
      <c r="AD121" s="5">
        <v>0.12377146113998967</v>
      </c>
      <c r="AE121" s="5">
        <v>2.6463332895973701E-2</v>
      </c>
      <c r="AF121" s="5">
        <v>-1.076574442636626E-3</v>
      </c>
      <c r="AG121" s="5">
        <v>6.7030878727090664E-3</v>
      </c>
      <c r="AH121" s="5">
        <v>7.0246733368801689E-2</v>
      </c>
      <c r="AI121" s="5">
        <v>1.4613287205391947E-2</v>
      </c>
      <c r="AJ121" s="5">
        <v>4.952652836884034E-2</v>
      </c>
      <c r="AK121" s="5">
        <v>2.4245634636391989E-3</v>
      </c>
      <c r="AL121" s="5">
        <v>3.0817919039152587E-2</v>
      </c>
      <c r="AM121" s="5">
        <v>7.5094556683714554E-3</v>
      </c>
      <c r="AN121" s="5">
        <v>2.2279176178510787E-2</v>
      </c>
      <c r="AO121" s="5">
        <v>1.3386350415569312E-2</v>
      </c>
      <c r="AP121" s="5">
        <v>6.6852448832666281E-3</v>
      </c>
      <c r="AQ121" s="5">
        <v>8.7012635821977855E-3</v>
      </c>
      <c r="AR121" s="5">
        <v>5.9660255360226414E-2</v>
      </c>
      <c r="AS121" s="5"/>
      <c r="AT121" s="5"/>
      <c r="AU121" s="5"/>
      <c r="AV121" s="5"/>
      <c r="AW121" s="5"/>
      <c r="AX121" s="5"/>
      <c r="AY121" s="5"/>
      <c r="AZ121" s="5"/>
      <c r="BA121" s="5"/>
      <c r="BB121" s="5"/>
    </row>
    <row r="122" spans="1:54" x14ac:dyDescent="0.3">
      <c r="A122" s="5">
        <v>15830</v>
      </c>
      <c r="B122" s="5"/>
      <c r="C122" s="5">
        <v>9.8300217795243394E-2</v>
      </c>
      <c r="D122" s="5">
        <v>-5.3965637975510405E-2</v>
      </c>
      <c r="E122" s="5">
        <v>-1.2028791298437504E-2</v>
      </c>
      <c r="F122" s="5">
        <v>-6.0043314342569619E-2</v>
      </c>
      <c r="G122" s="5">
        <v>-3.0215641153184935E-3</v>
      </c>
      <c r="H122" s="5">
        <v>-2.9179101093087023E-2</v>
      </c>
      <c r="I122" s="5">
        <v>-1.4145326158938303E-2</v>
      </c>
      <c r="J122" s="5">
        <v>-3.732400051790731E-2</v>
      </c>
      <c r="K122" s="5">
        <v>-1.0988096278705667E-2</v>
      </c>
      <c r="L122" s="5">
        <v>-1.4750693421584093E-2</v>
      </c>
      <c r="M122" s="5">
        <v>-5.2780385879811886E-3</v>
      </c>
      <c r="N122" s="5">
        <v>-4.1411623371907666E-2</v>
      </c>
      <c r="O122" s="5">
        <v>-4.2013125828475996E-3</v>
      </c>
      <c r="P122" s="5">
        <v>-8.2285327257127644E-2</v>
      </c>
      <c r="Q122" s="5">
        <v>-8.0367776013061873E-3</v>
      </c>
      <c r="R122" s="5">
        <v>-7.5663364152659132E-2</v>
      </c>
      <c r="S122" s="5">
        <v>-8.5347625340986194E-2</v>
      </c>
      <c r="T122" s="5">
        <v>2.2320305866501849E-3</v>
      </c>
      <c r="U122" s="5">
        <v>2.7503549248272818E-2</v>
      </c>
      <c r="V122" s="5">
        <v>6.6748581218157108E-3</v>
      </c>
      <c r="W122" s="5">
        <v>-1.737197270056625E-2</v>
      </c>
      <c r="X122" s="5">
        <v>-4.4182826788349096E-2</v>
      </c>
      <c r="Y122" s="5">
        <v>4.7543512425392113E-2</v>
      </c>
      <c r="Z122" s="5">
        <v>8.0162321050698218E-2</v>
      </c>
      <c r="AA122" s="5">
        <v>0.13979139464611748</v>
      </c>
      <c r="AB122" s="5">
        <v>4.6920345893147752E-2</v>
      </c>
      <c r="AC122" s="5">
        <v>4.8428335196071086E-4</v>
      </c>
      <c r="AD122" s="5">
        <v>0.12418301576720354</v>
      </c>
      <c r="AE122" s="5">
        <v>2.656562422820944E-2</v>
      </c>
      <c r="AF122" s="5">
        <v>-1.0813196612158792E-3</v>
      </c>
      <c r="AG122" s="5">
        <v>6.7362818269094387E-3</v>
      </c>
      <c r="AH122" s="5">
        <v>7.0632979884125674E-2</v>
      </c>
      <c r="AI122" s="5">
        <v>1.4701651971536269E-2</v>
      </c>
      <c r="AJ122" s="5">
        <v>4.9853275076807431E-2</v>
      </c>
      <c r="AK122" s="5">
        <v>2.4418991669096623E-3</v>
      </c>
      <c r="AL122" s="5">
        <v>3.1055363754701849E-2</v>
      </c>
      <c r="AM122" s="5">
        <v>7.5714959006599331E-3</v>
      </c>
      <c r="AN122" s="5">
        <v>2.2475692028908173E-2</v>
      </c>
      <c r="AO122" s="5">
        <v>1.3511937829305981E-2</v>
      </c>
      <c r="AP122" s="5">
        <v>6.7517300789504174E-3</v>
      </c>
      <c r="AQ122" s="5">
        <v>8.7927187612318655E-3</v>
      </c>
      <c r="AR122" s="5">
        <v>6.0321187237977344E-2</v>
      </c>
      <c r="AS122" s="5"/>
      <c r="AT122" s="5"/>
      <c r="AU122" s="5"/>
      <c r="AV122" s="5"/>
      <c r="AW122" s="5"/>
      <c r="AX122" s="5"/>
      <c r="AY122" s="5"/>
      <c r="AZ122" s="5"/>
      <c r="BA122" s="5"/>
      <c r="BB122" s="5"/>
    </row>
    <row r="123" spans="1:54" x14ac:dyDescent="0.3">
      <c r="A123" s="5">
        <v>15820</v>
      </c>
      <c r="B123" s="5"/>
      <c r="C123" s="5">
        <v>0.10144194852231629</v>
      </c>
      <c r="D123" s="5">
        <v>-5.3416935611327397E-2</v>
      </c>
      <c r="E123" s="5">
        <v>-1.1912411198188583E-2</v>
      </c>
      <c r="F123" s="5">
        <v>-5.9492060827207226E-2</v>
      </c>
      <c r="G123" s="5">
        <v>-2.9953217667832966E-3</v>
      </c>
      <c r="H123" s="5">
        <v>-2.8940200452733635E-2</v>
      </c>
      <c r="I123" s="5">
        <v>-1.4036576582800322E-2</v>
      </c>
      <c r="J123" s="5">
        <v>-3.7055756301000733E-2</v>
      </c>
      <c r="K123" s="5">
        <v>-1.0914651397539046E-2</v>
      </c>
      <c r="L123" s="5">
        <v>-1.4659542938211156E-2</v>
      </c>
      <c r="M123" s="5">
        <v>-5.2480963479544195E-3</v>
      </c>
      <c r="N123" s="5">
        <v>-4.119774154734003E-2</v>
      </c>
      <c r="O123" s="5">
        <v>-4.1817564571410542E-3</v>
      </c>
      <c r="P123" s="5">
        <v>-8.1944424198821378E-2</v>
      </c>
      <c r="Q123" s="5">
        <v>-8.0076098508348216E-3</v>
      </c>
      <c r="R123" s="5">
        <v>-7.5427764284033583E-2</v>
      </c>
      <c r="S123" s="5">
        <v>-8.5126024907663383E-2</v>
      </c>
      <c r="T123" s="5">
        <v>2.2273941326722978E-3</v>
      </c>
      <c r="U123" s="5">
        <v>2.7460749600206918E-2</v>
      </c>
      <c r="V123" s="5">
        <v>6.6679618253000835E-3</v>
      </c>
      <c r="W123" s="5">
        <v>-1.7363142559621896E-2</v>
      </c>
      <c r="X123" s="5">
        <v>-4.418364388465261E-2</v>
      </c>
      <c r="Y123" s="5">
        <v>4.7569528849922403E-2</v>
      </c>
      <c r="Z123" s="5">
        <v>8.0248725869294601E-2</v>
      </c>
      <c r="AA123" s="5">
        <v>0.14001652696115391</v>
      </c>
      <c r="AB123" s="5">
        <v>4.7020993302528971E-2</v>
      </c>
      <c r="AC123" s="5">
        <v>4.8558202203281516E-4</v>
      </c>
      <c r="AD123" s="5">
        <v>0.12458290873493778</v>
      </c>
      <c r="AE123" s="5">
        <v>2.6665531081445058E-2</v>
      </c>
      <c r="AF123" s="5">
        <v>-1.0859729535131054E-3</v>
      </c>
      <c r="AG123" s="5">
        <v>6.7689391264950435E-3</v>
      </c>
      <c r="AH123" s="5">
        <v>7.1014019899101929E-2</v>
      </c>
      <c r="AI123" s="5">
        <v>1.478902960382358E-2</v>
      </c>
      <c r="AJ123" s="5">
        <v>5.0177032704583645E-2</v>
      </c>
      <c r="AK123" s="5">
        <v>2.4591075362552259E-3</v>
      </c>
      <c r="AL123" s="5">
        <v>3.1291451286778502E-2</v>
      </c>
      <c r="AM123" s="5">
        <v>7.6332739981092718E-3</v>
      </c>
      <c r="AN123" s="5">
        <v>2.2671648304558461E-2</v>
      </c>
      <c r="AO123" s="5">
        <v>1.3637329014197411E-2</v>
      </c>
      <c r="AP123" s="5">
        <v>6.8181916965544959E-3</v>
      </c>
      <c r="AQ123" s="5">
        <v>8.8842460489919652E-3</v>
      </c>
      <c r="AR123" s="5">
        <v>6.09833595130558E-2</v>
      </c>
      <c r="AS123" s="5"/>
      <c r="AT123" s="5"/>
      <c r="AU123" s="5"/>
      <c r="AV123" s="5"/>
      <c r="AW123" s="5"/>
      <c r="AX123" s="5"/>
      <c r="AY123" s="5"/>
      <c r="AZ123" s="5"/>
      <c r="BA123" s="5"/>
      <c r="BB123" s="5"/>
    </row>
    <row r="124" spans="1:54" x14ac:dyDescent="0.3">
      <c r="A124" s="5">
        <v>15810</v>
      </c>
      <c r="B124" s="5"/>
      <c r="C124" s="5">
        <v>0.10457422206342232</v>
      </c>
      <c r="D124" s="5">
        <v>-5.2867823084455409E-2</v>
      </c>
      <c r="E124" s="5">
        <v>-1.1795824503998258E-2</v>
      </c>
      <c r="F124" s="5">
        <v>-5.8939228502448017E-2</v>
      </c>
      <c r="G124" s="5">
        <v>-2.9689738017730635E-3</v>
      </c>
      <c r="H124" s="5">
        <v>-2.870004075673515E-2</v>
      </c>
      <c r="I124" s="5">
        <v>-1.3927107370443573E-2</v>
      </c>
      <c r="J124" s="5">
        <v>-3.678534262736443E-2</v>
      </c>
      <c r="K124" s="5">
        <v>-1.0840493437332569E-2</v>
      </c>
      <c r="L124" s="5">
        <v>-1.4567342483267095E-2</v>
      </c>
      <c r="M124" s="5">
        <v>-5.2177478231800866E-3</v>
      </c>
      <c r="N124" s="5">
        <v>-4.0980452532224744E-2</v>
      </c>
      <c r="O124" s="5">
        <v>-4.1618345022294244E-3</v>
      </c>
      <c r="P124" s="5">
        <v>-8.1596002943679191E-2</v>
      </c>
      <c r="Q124" s="5">
        <v>-7.9776774172863572E-3</v>
      </c>
      <c r="R124" s="5">
        <v>-7.5184718299837833E-2</v>
      </c>
      <c r="S124" s="5">
        <v>-8.4895791460872921E-2</v>
      </c>
      <c r="T124" s="5">
        <v>2.2225269704478877E-3</v>
      </c>
      <c r="U124" s="5">
        <v>2.74150609998298E-2</v>
      </c>
      <c r="V124" s="5">
        <v>6.6603568215985636E-3</v>
      </c>
      <c r="W124" s="5">
        <v>-1.7352457688579886E-2</v>
      </c>
      <c r="X124" s="5">
        <v>-4.4179742105967333E-2</v>
      </c>
      <c r="Y124" s="5">
        <v>4.7590492222075176E-2</v>
      </c>
      <c r="Z124" s="5">
        <v>8.0326697816170453E-2</v>
      </c>
      <c r="AA124" s="5">
        <v>0.14022718507663273</v>
      </c>
      <c r="AB124" s="5">
        <v>4.7116887291954367E-2</v>
      </c>
      <c r="AC124" s="5">
        <v>4.8683299423352177E-4</v>
      </c>
      <c r="AD124" s="5">
        <v>0.12497099375347898</v>
      </c>
      <c r="AE124" s="5">
        <v>2.6763018286637075E-2</v>
      </c>
      <c r="AF124" s="5">
        <v>-1.090532738044088E-3</v>
      </c>
      <c r="AG124" s="5">
        <v>6.8010490400895645E-3</v>
      </c>
      <c r="AH124" s="5">
        <v>7.1389732322834409E-2</v>
      </c>
      <c r="AI124" s="5">
        <v>1.4875393266329005E-2</v>
      </c>
      <c r="AJ124" s="5">
        <v>5.0497705285647884E-2</v>
      </c>
      <c r="AK124" s="5">
        <v>2.4761836583625046E-3</v>
      </c>
      <c r="AL124" s="5">
        <v>3.1526116867735592E-2</v>
      </c>
      <c r="AM124" s="5">
        <v>7.6947737257504617E-3</v>
      </c>
      <c r="AN124" s="5">
        <v>2.2866995853185655E-2</v>
      </c>
      <c r="AO124" s="5">
        <v>1.376249407633777E-2</v>
      </c>
      <c r="AP124" s="5">
        <v>6.8846147506890611E-3</v>
      </c>
      <c r="AQ124" s="5">
        <v>8.9758260408274258E-3</v>
      </c>
      <c r="AR124" s="5">
        <v>6.1646641085716124E-2</v>
      </c>
      <c r="AS124" s="5"/>
      <c r="AT124" s="5"/>
      <c r="AU124" s="5"/>
      <c r="AV124" s="5"/>
      <c r="AW124" s="5"/>
      <c r="AX124" s="5"/>
      <c r="AY124" s="5"/>
      <c r="AZ124" s="5"/>
      <c r="BA124" s="5"/>
      <c r="BB124" s="5"/>
    </row>
    <row r="125" spans="1:54" x14ac:dyDescent="0.3">
      <c r="A125" s="5">
        <v>15800</v>
      </c>
      <c r="B125" s="5"/>
      <c r="C125" s="5">
        <v>0.107696190787546</v>
      </c>
      <c r="D125" s="5">
        <v>-5.2318417334181563E-2</v>
      </c>
      <c r="E125" s="5">
        <v>-1.1679056988701548E-2</v>
      </c>
      <c r="F125" s="5">
        <v>-5.8384943736105921E-2</v>
      </c>
      <c r="G125" s="5">
        <v>-2.9425264252368089E-3</v>
      </c>
      <c r="H125" s="5">
        <v>-2.8458680072388894E-2</v>
      </c>
      <c r="I125" s="5">
        <v>-1.3816945605238062E-2</v>
      </c>
      <c r="J125" s="5">
        <v>-3.6512827727069222E-2</v>
      </c>
      <c r="K125" s="5">
        <v>-1.0765641416988726E-2</v>
      </c>
      <c r="L125" s="5">
        <v>-1.4474116008309473E-2</v>
      </c>
      <c r="M125" s="5">
        <v>-5.1870009697905671E-3</v>
      </c>
      <c r="N125" s="5">
        <v>-4.0759813577647269E-2</v>
      </c>
      <c r="O125" s="5">
        <v>-4.1415519685669266E-3</v>
      </c>
      <c r="P125" s="5">
        <v>-8.1240154812874193E-2</v>
      </c>
      <c r="Q125" s="5">
        <v>-7.9469880441385178E-3</v>
      </c>
      <c r="R125" s="5">
        <v>-7.4934287604890862E-2</v>
      </c>
      <c r="S125" s="5">
        <v>-8.4656980879714044E-2</v>
      </c>
      <c r="T125" s="5">
        <v>2.2174302021631251E-3</v>
      </c>
      <c r="U125" s="5">
        <v>2.7366492512295705E-2</v>
      </c>
      <c r="V125" s="5">
        <v>6.6520441982557948E-3</v>
      </c>
      <c r="W125" s="5">
        <v>-1.7339917994345803E-2</v>
      </c>
      <c r="X125" s="5">
        <v>-4.4171113746261162E-2</v>
      </c>
      <c r="Y125" s="5">
        <v>4.7606386217756563E-2</v>
      </c>
      <c r="Z125" s="5">
        <v>8.0396195906276877E-2</v>
      </c>
      <c r="AA125" s="5">
        <v>0.140423274316026</v>
      </c>
      <c r="AB125" s="5">
        <v>4.7207988429766062E-2</v>
      </c>
      <c r="AC125" s="5">
        <v>4.8803578442763277E-4</v>
      </c>
      <c r="AD125" s="5">
        <v>0.12534712749259855</v>
      </c>
      <c r="AE125" s="5">
        <v>2.6858051232268344E-2</v>
      </c>
      <c r="AF125" s="5">
        <v>-1.094997452604387E-3</v>
      </c>
      <c r="AG125" s="5">
        <v>6.8326009331595439E-3</v>
      </c>
      <c r="AH125" s="5">
        <v>7.1759996816239013E-2</v>
      </c>
      <c r="AI125" s="5">
        <v>1.4960716220938575E-2</v>
      </c>
      <c r="AJ125" s="5">
        <v>5.0815196974456925E-2</v>
      </c>
      <c r="AK125" s="5">
        <v>2.493122615011023E-3</v>
      </c>
      <c r="AL125" s="5">
        <v>3.1759295524118714E-2</v>
      </c>
      <c r="AM125" s="5">
        <v>7.7559787623394825E-3</v>
      </c>
      <c r="AN125" s="5">
        <v>2.3061685156654133E-2</v>
      </c>
      <c r="AO125" s="5">
        <v>1.3887402834833196E-2</v>
      </c>
      <c r="AP125" s="5">
        <v>6.9509840788063758E-3</v>
      </c>
      <c r="AQ125" s="5">
        <v>9.0674390574727679E-3</v>
      </c>
      <c r="AR125" s="5">
        <v>6.2310898674281502E-2</v>
      </c>
      <c r="AS125" s="5"/>
      <c r="AT125" s="5"/>
      <c r="AU125" s="5"/>
      <c r="AV125" s="5"/>
      <c r="AW125" s="5"/>
      <c r="AX125" s="5"/>
      <c r="AY125" s="5"/>
      <c r="AZ125" s="5"/>
      <c r="BA125" s="5"/>
      <c r="BB125" s="5"/>
    </row>
    <row r="126" spans="1:54" x14ac:dyDescent="0.3">
      <c r="A126" s="5">
        <v>15790</v>
      </c>
      <c r="B126" s="5"/>
      <c r="C126" s="5">
        <v>0.11080700810063025</v>
      </c>
      <c r="D126" s="5">
        <v>-5.1768834511044505E-2</v>
      </c>
      <c r="E126" s="5">
        <v>-1.1562134300257768E-2</v>
      </c>
      <c r="F126" s="5">
        <v>-5.7829332523398377E-2</v>
      </c>
      <c r="G126" s="5">
        <v>-2.9159858357348184E-3</v>
      </c>
      <c r="H126" s="5">
        <v>-2.8216176521450802E-2</v>
      </c>
      <c r="I126" s="5">
        <v>-1.3706118451354613E-2</v>
      </c>
      <c r="J126" s="5">
        <v>-3.6238280181016505E-2</v>
      </c>
      <c r="K126" s="5">
        <v>-1.0690114497223031E-2</v>
      </c>
      <c r="L126" s="5">
        <v>-1.437988770400731E-2</v>
      </c>
      <c r="M126" s="5">
        <v>-5.1558638457404197E-3</v>
      </c>
      <c r="N126" s="5">
        <v>-4.0535882851191703E-2</v>
      </c>
      <c r="O126" s="5">
        <v>-4.1209142104289527E-3</v>
      </c>
      <c r="P126" s="5">
        <v>-8.0876973350565776E-2</v>
      </c>
      <c r="Q126" s="5">
        <v>-7.9155497081616049E-3</v>
      </c>
      <c r="R126" s="5">
        <v>-7.4676535929551563E-2</v>
      </c>
      <c r="S126" s="5">
        <v>-8.4409651785062156E-2</v>
      </c>
      <c r="T126" s="5">
        <v>2.2121050040754047E-3</v>
      </c>
      <c r="U126" s="5">
        <v>2.7315054135356315E-2</v>
      </c>
      <c r="V126" s="5">
        <v>6.6430252716644352E-3</v>
      </c>
      <c r="W126" s="5">
        <v>-1.7325523979856434E-2</v>
      </c>
      <c r="X126" s="5">
        <v>-4.415775260076666E-2</v>
      </c>
      <c r="Y126" s="5">
        <v>4.7617196095507019E-2</v>
      </c>
      <c r="Z126" s="5">
        <v>8.045718173885498E-2</v>
      </c>
      <c r="AA126" s="5">
        <v>0.14060470431257405</v>
      </c>
      <c r="AB126" s="5">
        <v>4.7294258648127759E-2</v>
      </c>
      <c r="AC126" s="5">
        <v>4.8918992153323016E-4</v>
      </c>
      <c r="AD126" s="5">
        <v>0.1257111696643913</v>
      </c>
      <c r="AE126" s="5">
        <v>2.6950595883593814E-2</v>
      </c>
      <c r="AF126" s="5">
        <v>-1.0993655551058078E-3</v>
      </c>
      <c r="AG126" s="5">
        <v>6.8635842734943399E-3</v>
      </c>
      <c r="AH126" s="5">
        <v>7.2124693851617738E-2</v>
      </c>
      <c r="AI126" s="5">
        <v>1.5044971840030735E-2</v>
      </c>
      <c r="AJ126" s="5">
        <v>5.112941208982906E-2</v>
      </c>
      <c r="AK126" s="5">
        <v>2.5099194851871147E-3</v>
      </c>
      <c r="AL126" s="5">
        <v>3.1990922103011375E-2</v>
      </c>
      <c r="AM126" s="5">
        <v>7.8168727065484264E-3</v>
      </c>
      <c r="AN126" s="5">
        <v>2.3255666348349937E-2</v>
      </c>
      <c r="AO126" s="5">
        <v>1.4012024831461375E-2</v>
      </c>
      <c r="AP126" s="5">
        <v>7.0172843455366092E-3</v>
      </c>
      <c r="AQ126" s="5">
        <v>9.1590651499283866E-3</v>
      </c>
      <c r="AR126" s="5">
        <v>6.2975996842506154E-2</v>
      </c>
      <c r="AS126" s="5"/>
      <c r="AT126" s="5"/>
      <c r="AU126" s="5"/>
      <c r="AV126" s="5"/>
      <c r="AW126" s="5"/>
      <c r="AX126" s="5"/>
      <c r="AY126" s="5"/>
      <c r="AZ126" s="5"/>
      <c r="BA126" s="5"/>
      <c r="BB126" s="5"/>
    </row>
    <row r="127" spans="1:54" x14ac:dyDescent="0.3">
      <c r="A127" s="5">
        <v>15780</v>
      </c>
      <c r="B127" s="5"/>
      <c r="C127" s="5">
        <v>0.11390582882313033</v>
      </c>
      <c r="D127" s="5">
        <v>-5.1219189933820741E-2</v>
      </c>
      <c r="E127" s="5">
        <v>-1.1445081951844984E-2</v>
      </c>
      <c r="F127" s="5">
        <v>-5.7272520436528487E-2</v>
      </c>
      <c r="G127" s="5">
        <v>-2.8893582228831033E-3</v>
      </c>
      <c r="H127" s="5">
        <v>-2.7972588255569076E-2</v>
      </c>
      <c r="I127" s="5">
        <v>-1.3594653142046876E-2</v>
      </c>
      <c r="J127" s="5">
        <v>-3.5961768890871569E-2</v>
      </c>
      <c r="K127" s="5">
        <v>-1.0613931972061933E-2</v>
      </c>
      <c r="L127" s="5">
        <v>-1.4284681989321927E-2</v>
      </c>
      <c r="M127" s="5">
        <v>-5.1243446071901457E-3</v>
      </c>
      <c r="N127" s="5">
        <v>-4.0308719410876832E-2</v>
      </c>
      <c r="O127" s="5">
        <v>-4.0999266835308693E-3</v>
      </c>
      <c r="P127" s="5">
        <v>-8.0506554282924525E-2</v>
      </c>
      <c r="Q127" s="5">
        <v>-7.8833706160136297E-3</v>
      </c>
      <c r="R127" s="5">
        <v>-7.4411529303643739E-2</v>
      </c>
      <c r="S127" s="5">
        <v>-8.4153865517241855E-2</v>
      </c>
      <c r="T127" s="5">
        <v>2.2065526261217392E-3</v>
      </c>
      <c r="U127" s="5">
        <v>2.7260756796967683E-2</v>
      </c>
      <c r="V127" s="5">
        <v>6.6333015870840466E-3</v>
      </c>
      <c r="W127" s="5">
        <v>-1.7309276745698071E-2</v>
      </c>
      <c r="X127" s="5">
        <v>-4.4139653974067938E-2</v>
      </c>
      <c r="Y127" s="5">
        <v>4.762290870940955E-2</v>
      </c>
      <c r="Z127" s="5">
        <v>8.0509619526103193E-2</v>
      </c>
      <c r="AA127" s="5">
        <v>0.14077138907084805</v>
      </c>
      <c r="AB127" s="5">
        <v>4.7375661267369404E-2</v>
      </c>
      <c r="AC127" s="5">
        <v>4.90294947808385E-4</v>
      </c>
      <c r="AD127" s="5">
        <v>0.12606298310510752</v>
      </c>
      <c r="AE127" s="5">
        <v>2.7040618801732974E-2</v>
      </c>
      <c r="AF127" s="5">
        <v>-1.1036355244093336E-3</v>
      </c>
      <c r="AG127" s="5">
        <v>6.8939886366818515E-3</v>
      </c>
      <c r="AH127" s="5">
        <v>7.2483704772384652E-2</v>
      </c>
      <c r="AI127" s="5">
        <v>1.5128133619230887E-2</v>
      </c>
      <c r="AJ127" s="5">
        <v>5.1440255158719361E-2</v>
      </c>
      <c r="AK127" s="5">
        <v>2.5265693472240444E-3</v>
      </c>
      <c r="AL127" s="5">
        <v>3.2220931298802449E-2</v>
      </c>
      <c r="AM127" s="5">
        <v>7.8774390832804936E-3</v>
      </c>
      <c r="AN127" s="5">
        <v>2.3448889230988014E-2</v>
      </c>
      <c r="AO127" s="5">
        <v>1.4136329340620282E-2</v>
      </c>
      <c r="AP127" s="5">
        <v>7.0835000471829541E-3</v>
      </c>
      <c r="AQ127" s="5">
        <v>9.2506841045654539E-3</v>
      </c>
      <c r="AR127" s="5">
        <v>6.3641798028573296E-2</v>
      </c>
      <c r="AS127" s="5"/>
      <c r="AT127" s="5"/>
      <c r="AU127" s="5"/>
      <c r="AV127" s="5"/>
      <c r="AW127" s="5"/>
      <c r="AX127" s="5"/>
      <c r="AY127" s="5"/>
      <c r="AZ127" s="5"/>
      <c r="BA127" s="5"/>
      <c r="BB127" s="5"/>
    </row>
    <row r="128" spans="1:54" x14ac:dyDescent="0.3">
      <c r="A128" s="5">
        <v>15770</v>
      </c>
      <c r="B128" s="5"/>
      <c r="C128" s="5">
        <v>0.11699180956849597</v>
      </c>
      <c r="D128" s="5">
        <v>-5.0669598047192455E-2</v>
      </c>
      <c r="E128" s="5">
        <v>-1.1327925312076586E-2</v>
      </c>
      <c r="F128" s="5">
        <v>-5.671463257472785E-2</v>
      </c>
      <c r="G128" s="5">
        <v>-2.8626497648134709E-3</v>
      </c>
      <c r="H128" s="5">
        <v>-2.7727973431794551E-2</v>
      </c>
      <c r="I128" s="5">
        <v>-1.3482576967935148E-2</v>
      </c>
      <c r="J128" s="5">
        <v>-3.5683363048910885E-2</v>
      </c>
      <c r="K128" s="5">
        <v>-1.0537113260289374E-2</v>
      </c>
      <c r="L128" s="5">
        <v>-1.4188523500586175E-2</v>
      </c>
      <c r="M128" s="5">
        <v>-5.0924515048423914E-3</v>
      </c>
      <c r="N128" s="5">
        <v>-4.0078383178638974E-2</v>
      </c>
      <c r="O128" s="5">
        <v>-4.0785949425934664E-3</v>
      </c>
      <c r="P128" s="5">
        <v>-8.0128995475983872E-2</v>
      </c>
      <c r="Q128" s="5">
        <v>-7.8504592007101245E-3</v>
      </c>
      <c r="R128" s="5">
        <v>-7.4139336029119512E-2</v>
      </c>
      <c r="S128" s="5">
        <v>-8.3889686112204792E-2</v>
      </c>
      <c r="T128" s="5">
        <v>2.2007743914867674E-3</v>
      </c>
      <c r="U128" s="5">
        <v>2.7203612352391261E-2</v>
      </c>
      <c r="V128" s="5">
        <v>6.6228749185370571E-3</v>
      </c>
      <c r="W128" s="5">
        <v>-1.7291177991409418E-2</v>
      </c>
      <c r="X128" s="5">
        <v>-4.4116814687409807E-2</v>
      </c>
      <c r="Y128" s="5">
        <v>4.7623512521201103E-2</v>
      </c>
      <c r="Z128" s="5">
        <v>8.0553476120590189E-2</v>
      </c>
      <c r="AA128" s="5">
        <v>0.14092324702631859</v>
      </c>
      <c r="AB128" s="5">
        <v>4.7452161019739543E-2</v>
      </c>
      <c r="AC128" s="5">
        <v>4.9135041913266596E-4</v>
      </c>
      <c r="AD128" s="5">
        <v>0.12640243385591243</v>
      </c>
      <c r="AE128" s="5">
        <v>2.7128087162594627E-2</v>
      </c>
      <c r="AF128" s="5">
        <v>-1.1078058611539456E-3</v>
      </c>
      <c r="AG128" s="5">
        <v>6.9238037115766007E-3</v>
      </c>
      <c r="AH128" s="5">
        <v>7.2836911852905251E-2</v>
      </c>
      <c r="AI128" s="5">
        <v>1.5210175190232132E-2</v>
      </c>
      <c r="AJ128" s="5">
        <v>5.1747630960363299E-2</v>
      </c>
      <c r="AK128" s="5">
        <v>2.5430672809673054E-3</v>
      </c>
      <c r="AL128" s="5">
        <v>3.2449257680363455E-2</v>
      </c>
      <c r="AM128" s="5">
        <v>7.9376613501061788E-3</v>
      </c>
      <c r="AN128" s="5">
        <v>2.3641303294839548E-2</v>
      </c>
      <c r="AO128" s="5">
        <v>1.4260285379563609E-2</v>
      </c>
      <c r="AP128" s="5">
        <v>7.1496155163754006E-3</v>
      </c>
      <c r="AQ128" s="5">
        <v>9.3422754484551902E-3</v>
      </c>
      <c r="AR128" s="5">
        <v>6.430816257573238E-2</v>
      </c>
      <c r="AS128" s="5"/>
      <c r="AT128" s="5"/>
      <c r="AU128" s="5"/>
      <c r="AV128" s="5"/>
      <c r="AW128" s="5"/>
      <c r="AX128" s="5"/>
      <c r="AY128" s="5"/>
      <c r="AZ128" s="5"/>
      <c r="BA128" s="5"/>
      <c r="BB128" s="5"/>
    </row>
    <row r="129" spans="1:54" x14ac:dyDescent="0.3">
      <c r="A129" s="5">
        <v>15760</v>
      </c>
      <c r="B129" s="5"/>
      <c r="C129" s="5">
        <v>0.12006410912235853</v>
      </c>
      <c r="D129" s="5">
        <v>-5.0120172380118455E-2</v>
      </c>
      <c r="E129" s="5">
        <v>-1.1210689595346032E-2</v>
      </c>
      <c r="F129" s="5">
        <v>-5.6155793514790942E-2</v>
      </c>
      <c r="G129" s="5">
        <v>-2.8358666256506409E-3</v>
      </c>
      <c r="H129" s="5">
        <v>-2.748239018818302E-2</v>
      </c>
      <c r="I129" s="5">
        <v>-1.3369917265299448E-2</v>
      </c>
      <c r="J129" s="5">
        <v>-3.5403132107802535E-2</v>
      </c>
      <c r="K129" s="5">
        <v>-1.0459677896847784E-2</v>
      </c>
      <c r="L129" s="5">
        <v>-1.4091437080488994E-2</v>
      </c>
      <c r="M129" s="5">
        <v>-5.0601928802330868E-3</v>
      </c>
      <c r="N129" s="5">
        <v>-3.984493491337885E-2</v>
      </c>
      <c r="O129" s="5">
        <v>-4.0569246388565666E-3</v>
      </c>
      <c r="P129" s="5">
        <v>-7.9744396892344388E-2</v>
      </c>
      <c r="Q129" s="5">
        <v>-7.816824117970772E-3</v>
      </c>
      <c r="R129" s="5">
        <v>-7.3860026651474814E-2</v>
      </c>
      <c r="S129" s="5">
        <v>-8.3617180276222655E-2</v>
      </c>
      <c r="T129" s="5">
        <v>2.1947716961305177E-3</v>
      </c>
      <c r="U129" s="5">
        <v>2.7143633580788896E-2</v>
      </c>
      <c r="V129" s="5">
        <v>6.6117472685813476E-3</v>
      </c>
      <c r="W129" s="5">
        <v>-1.7271230016466896E-2</v>
      </c>
      <c r="X129" s="5">
        <v>-4.4089233085220392E-2</v>
      </c>
      <c r="Y129" s="5">
        <v>4.7618997611574058E-2</v>
      </c>
      <c r="Z129" s="5">
        <v>8.0588721041386785E-2</v>
      </c>
      <c r="AA129" s="5">
        <v>0.14106020110287665</v>
      </c>
      <c r="AB129" s="5">
        <v>4.7523724072545417E-2</v>
      </c>
      <c r="AC129" s="5">
        <v>4.9235590528322478E-4</v>
      </c>
      <c r="AD129" s="5">
        <v>0.12672939124251398</v>
      </c>
      <c r="AE129" s="5">
        <v>2.7212968775620471E-2</v>
      </c>
      <c r="AF129" s="5">
        <v>-1.1118750885807421E-3</v>
      </c>
      <c r="AG129" s="5">
        <v>6.9530193057562072E-3</v>
      </c>
      <c r="AH129" s="5">
        <v>7.3184198358412528E-2</v>
      </c>
      <c r="AI129" s="5">
        <v>1.5291070333673662E-2</v>
      </c>
      <c r="AJ129" s="5">
        <v>5.2051444570764459E-2</v>
      </c>
      <c r="AK129" s="5">
        <v>2.5594083699639748E-3</v>
      </c>
      <c r="AL129" s="5">
        <v>3.267583571862244E-2</v>
      </c>
      <c r="AM129" s="5">
        <v>7.9975229038178226E-3</v>
      </c>
      <c r="AN129" s="5">
        <v>2.3832857736373357E-2</v>
      </c>
      <c r="AO129" s="5">
        <v>1.4383861718919635E-2</v>
      </c>
      <c r="AP129" s="5">
        <v>7.2156149268824705E-3</v>
      </c>
      <c r="AQ129" s="5">
        <v>9.4338184549224696E-3</v>
      </c>
      <c r="AR129" s="5">
        <v>6.4974948764583818E-2</v>
      </c>
      <c r="AS129" s="5"/>
      <c r="AT129" s="5"/>
      <c r="AU129" s="5"/>
      <c r="AV129" s="5"/>
      <c r="AW129" s="5"/>
      <c r="AX129" s="5"/>
      <c r="AY129" s="5"/>
      <c r="AZ129" s="5"/>
      <c r="BA129" s="5"/>
      <c r="BB129" s="5"/>
    </row>
    <row r="130" spans="1:54" x14ac:dyDescent="0.3">
      <c r="A130" s="5">
        <v>15750</v>
      </c>
      <c r="B130" s="5"/>
      <c r="C130" s="5">
        <v>0.12312188882218969</v>
      </c>
      <c r="D130" s="5">
        <v>-4.95710255049319E-2</v>
      </c>
      <c r="E130" s="5">
        <v>-1.1093399852304993E-2</v>
      </c>
      <c r="F130" s="5">
        <v>-5.5596127262127773E-2</v>
      </c>
      <c r="G130" s="5">
        <v>-2.8090149530080781E-3</v>
      </c>
      <c r="H130" s="5">
        <v>-2.7235896619504495E-2</v>
      </c>
      <c r="I130" s="5">
        <v>-1.3256701404389301E-2</v>
      </c>
      <c r="J130" s="5">
        <v>-3.5121145750339422E-2</v>
      </c>
      <c r="K130" s="5">
        <v>-1.038164552419883E-2</v>
      </c>
      <c r="L130" s="5">
        <v>-1.3993447766972172E-2</v>
      </c>
      <c r="M130" s="5">
        <v>-5.0275771619797092E-3</v>
      </c>
      <c r="N130" s="5">
        <v>-3.9608436183588988E-2</v>
      </c>
      <c r="O130" s="5">
        <v>-4.0349215175423574E-3</v>
      </c>
      <c r="P130" s="5">
        <v>-7.9352860546757109E-2</v>
      </c>
      <c r="Q130" s="5">
        <v>-7.7824742424448768E-3</v>
      </c>
      <c r="R130" s="5">
        <v>-7.3573673929933595E-2</v>
      </c>
      <c r="S130" s="5">
        <v>-8.3336417359108877E-2</v>
      </c>
      <c r="T130" s="5">
        <v>2.1885460082760877E-3</v>
      </c>
      <c r="U130" s="5">
        <v>2.7080834181311974E-2</v>
      </c>
      <c r="V130" s="5">
        <v>6.599920867959015E-3</v>
      </c>
      <c r="W130" s="5">
        <v>-1.7249435720949956E-2</v>
      </c>
      <c r="X130" s="5">
        <v>-4.405690904083865E-2</v>
      </c>
      <c r="Y130" s="5">
        <v>4.7609355690656108E-2</v>
      </c>
      <c r="Z130" s="5">
        <v>8.0615326498892442E-2</v>
      </c>
      <c r="AA130" s="5">
        <v>0.14118217876825556</v>
      </c>
      <c r="AB130" s="5">
        <v>4.7590318050660919E-2</v>
      </c>
      <c r="AC130" s="5">
        <v>4.9331099020522733E-4</v>
      </c>
      <c r="AD130" s="5">
        <v>0.12704372795359456</v>
      </c>
      <c r="AE130" s="5">
        <v>2.7295232102332957E-2</v>
      </c>
      <c r="AF130" s="5">
        <v>-1.1158417533517627E-3</v>
      </c>
      <c r="AG130" s="5">
        <v>6.9816253509627528E-3</v>
      </c>
      <c r="AH130" s="5">
        <v>7.3525448604960228E-2</v>
      </c>
      <c r="AI130" s="5">
        <v>1.5370792992069776E-2</v>
      </c>
      <c r="AJ130" s="5">
        <v>5.2351601407498782E-2</v>
      </c>
      <c r="AK130" s="5">
        <v>2.5755877036749098E-3</v>
      </c>
      <c r="AL130" s="5">
        <v>3.2900599814522417E-2</v>
      </c>
      <c r="AM130" s="5">
        <v>8.0570070871001133E-3</v>
      </c>
      <c r="AN130" s="5">
        <v>2.4023501477304227E-2</v>
      </c>
      <c r="AO130" s="5">
        <v>1.4507026893491806E-2</v>
      </c>
      <c r="AP130" s="5">
        <v>7.2814822985801057E-3</v>
      </c>
      <c r="AQ130" s="5">
        <v>9.5252921493236224E-3</v>
      </c>
      <c r="AR130" s="5">
        <v>6.5642012847018608E-2</v>
      </c>
      <c r="AS130" s="5"/>
      <c r="AT130" s="5"/>
      <c r="AU130" s="5"/>
      <c r="AV130" s="5"/>
      <c r="AW130" s="5"/>
      <c r="AX130" s="5"/>
      <c r="AY130" s="5"/>
      <c r="AZ130" s="5"/>
      <c r="BA130" s="5"/>
      <c r="BB130" s="5"/>
    </row>
    <row r="131" spans="1:54" x14ac:dyDescent="0.3">
      <c r="A131" s="5">
        <v>15740</v>
      </c>
      <c r="B131" s="5"/>
      <c r="C131" s="5">
        <v>0.12616431293719571</v>
      </c>
      <c r="D131" s="5">
        <v>-4.9022268997185488E-2</v>
      </c>
      <c r="E131" s="5">
        <v>-1.0976080960480344E-2</v>
      </c>
      <c r="F131" s="5">
        <v>-5.5035757202366434E-2</v>
      </c>
      <c r="G131" s="5">
        <v>-2.7821008755039333E-3</v>
      </c>
      <c r="H131" s="5">
        <v>-2.6988550753074624E-2</v>
      </c>
      <c r="I131" s="5">
        <v>-1.3142956777757467E-2</v>
      </c>
      <c r="J131" s="5">
        <v>-3.4837473859143667E-2</v>
      </c>
      <c r="K131" s="5">
        <v>-1.0303035883649734E-2</v>
      </c>
      <c r="L131" s="5">
        <v>-1.389458078204682E-2</v>
      </c>
      <c r="M131" s="5">
        <v>-4.994612861989307E-3</v>
      </c>
      <c r="N131" s="5">
        <v>-3.9368949339579608E-2</v>
      </c>
      <c r="O131" s="5">
        <v>-4.0125914152700174E-3</v>
      </c>
      <c r="P131" s="5">
        <v>-7.8954490460613119E-2</v>
      </c>
      <c r="Q131" s="5">
        <v>-7.7474186638180594E-3</v>
      </c>
      <c r="R131" s="5">
        <v>-7.3280352806416482E-2</v>
      </c>
      <c r="S131" s="5">
        <v>-8.3047469325981407E-2</v>
      </c>
      <c r="T131" s="5">
        <v>2.1820988678574798E-3</v>
      </c>
      <c r="U131" s="5">
        <v>2.7015228768685628E-2</v>
      </c>
      <c r="V131" s="5">
        <v>6.5873981751211298E-3</v>
      </c>
      <c r="W131" s="5">
        <v>-1.7225798605884697E-2</v>
      </c>
      <c r="X131" s="5">
        <v>-4.401984396143914E-2</v>
      </c>
      <c r="Y131" s="5">
        <v>4.7594580107656617E-2</v>
      </c>
      <c r="Z131" s="5">
        <v>8.0633267418331045E-2</v>
      </c>
      <c r="AA131" s="5">
        <v>0.14128911208730369</v>
      </c>
      <c r="AB131" s="5">
        <v>4.7651912058383254E-2</v>
      </c>
      <c r="AC131" s="5">
        <v>4.9421527227641701E-4</v>
      </c>
      <c r="AD131" s="5">
        <v>0.12734532011798708</v>
      </c>
      <c r="AE131" s="5">
        <v>2.7374846274673893E-2</v>
      </c>
      <c r="AF131" s="5">
        <v>-1.1197044263629385E-3</v>
      </c>
      <c r="AG131" s="5">
        <v>7.0096119085251889E-3</v>
      </c>
      <c r="AH131" s="5">
        <v>7.3860548019372849E-2</v>
      </c>
      <c r="AI131" s="5">
        <v>1.5449317282780636E-2</v>
      </c>
      <c r="AJ131" s="5">
        <v>5.2648007274812128E-2</v>
      </c>
      <c r="AK131" s="5">
        <v>2.5916003797086863E-3</v>
      </c>
      <c r="AL131" s="5">
        <v>3.3123484327349149E-2</v>
      </c>
      <c r="AM131" s="5">
        <v>8.1160971953134695E-3</v>
      </c>
      <c r="AN131" s="5">
        <v>2.4213183184042097E-2</v>
      </c>
      <c r="AO131" s="5">
        <v>1.4629749213336592E-2</v>
      </c>
      <c r="AP131" s="5">
        <v>7.3472015025768302E-3</v>
      </c>
      <c r="AQ131" s="5">
        <v>9.6166753150479928E-3</v>
      </c>
      <c r="AR131" s="5">
        <v>6.6309209081812731E-2</v>
      </c>
      <c r="AS131" s="5"/>
      <c r="AT131" s="5"/>
      <c r="AU131" s="5"/>
      <c r="AV131" s="5"/>
      <c r="AW131" s="5"/>
      <c r="AX131" s="5"/>
      <c r="AY131" s="5"/>
      <c r="AZ131" s="5"/>
      <c r="BA131" s="5"/>
      <c r="BB131" s="5"/>
    </row>
    <row r="132" spans="1:54" x14ac:dyDescent="0.3">
      <c r="A132" s="5">
        <v>15730</v>
      </c>
      <c r="B132" s="5"/>
      <c r="C132" s="5">
        <v>0.12919054904821548</v>
      </c>
      <c r="D132" s="5">
        <v>-4.8474013396267474E-2</v>
      </c>
      <c r="E132" s="5">
        <v>-1.0858757615035193E-2</v>
      </c>
      <c r="F132" s="5">
        <v>-5.4474806053531263E-2</v>
      </c>
      <c r="G132" s="5">
        <v>-2.755130500298636E-3</v>
      </c>
      <c r="H132" s="5">
        <v>-2.674041052472298E-2</v>
      </c>
      <c r="I132" s="5">
        <v>-1.302871078862514E-2</v>
      </c>
      <c r="J132" s="5">
        <v>-3.4552186486362997E-2</v>
      </c>
      <c r="K132" s="5">
        <v>-1.0223868806650391E-2</v>
      </c>
      <c r="L132" s="5">
        <v>-1.3794861520536616E-2</v>
      </c>
      <c r="M132" s="5">
        <v>-4.9613085716284852E-3</v>
      </c>
      <c r="N132" s="5">
        <v>-3.912653748532078E-2</v>
      </c>
      <c r="O132" s="5">
        <v>-3.9899402574233318E-3</v>
      </c>
      <c r="P132" s="5">
        <v>-7.8549392615367669E-2</v>
      </c>
      <c r="Q132" s="5">
        <v>-7.7116666828024013E-3</v>
      </c>
      <c r="R132" s="5">
        <v>-7.2980140373312213E-2</v>
      </c>
      <c r="S132" s="5">
        <v>-8.2750410727581908E-2</v>
      </c>
      <c r="T132" s="5">
        <v>2.1754318859277828E-3</v>
      </c>
      <c r="U132" s="5">
        <v>2.6946832868288993E-2</v>
      </c>
      <c r="V132" s="5">
        <v>6.5741818756281864E-3</v>
      </c>
      <c r="W132" s="5">
        <v>-1.7200322773263908E-2</v>
      </c>
      <c r="X132" s="5">
        <v>-4.3978040792146497E-2</v>
      </c>
      <c r="Y132" s="5">
        <v>4.7574665859668887E-2</v>
      </c>
      <c r="Z132" s="5">
        <v>8.0642521461893199E-2</v>
      </c>
      <c r="AA132" s="5">
        <v>0.14138093777305802</v>
      </c>
      <c r="AB132" s="5">
        <v>4.7708476700619021E-2</v>
      </c>
      <c r="AC132" s="5">
        <v>4.9506836456558127E-4</v>
      </c>
      <c r="AD132" s="5">
        <v>0.1276340473805318</v>
      </c>
      <c r="AE132" s="5">
        <v>2.7451781113119557E-2</v>
      </c>
      <c r="AF132" s="5">
        <v>-1.1234617035505627E-3</v>
      </c>
      <c r="AG132" s="5">
        <v>7.0369691747589874E-3</v>
      </c>
      <c r="AH132" s="5">
        <v>7.4189383199154538E-2</v>
      </c>
      <c r="AI132" s="5">
        <v>1.5526617511017467E-2</v>
      </c>
      <c r="AJ132" s="5">
        <v>5.2940568408981856E-2</v>
      </c>
      <c r="AK132" s="5">
        <v>2.6074415060759722E-3</v>
      </c>
      <c r="AL132" s="5">
        <v>3.3344423603415094E-2</v>
      </c>
      <c r="AM132" s="5">
        <v>8.1747764833870213E-3</v>
      </c>
      <c r="AN132" s="5">
        <v>2.4401851287533367E-2</v>
      </c>
      <c r="AO132" s="5">
        <v>1.4751996775116219E-2</v>
      </c>
      <c r="AP132" s="5">
        <v>7.4127562664938014E-3</v>
      </c>
      <c r="AQ132" s="5">
        <v>9.7079464997427631E-3</v>
      </c>
      <c r="AR132" s="5">
        <v>6.697638977188114E-2</v>
      </c>
      <c r="AS132" s="5"/>
      <c r="AT132" s="5"/>
      <c r="AU132" s="5"/>
      <c r="AV132" s="5"/>
      <c r="AW132" s="5"/>
      <c r="AX132" s="5"/>
      <c r="AY132" s="5"/>
      <c r="AZ132" s="5"/>
      <c r="BA132" s="5"/>
      <c r="BB132" s="5"/>
    </row>
    <row r="133" spans="1:54" x14ac:dyDescent="0.3">
      <c r="A133" s="5">
        <v>15720</v>
      </c>
      <c r="B133" s="5"/>
      <c r="C133" s="5">
        <v>0.13219976842738745</v>
      </c>
      <c r="D133" s="5">
        <v>-4.7926368166806718E-2</v>
      </c>
      <c r="E133" s="5">
        <v>-1.0741454319679159E-2</v>
      </c>
      <c r="F133" s="5">
        <v>-5.391339581882594E-2</v>
      </c>
      <c r="G133" s="5">
        <v>-2.7281099106556553E-3</v>
      </c>
      <c r="H133" s="5">
        <v>-2.6491533754913012E-2</v>
      </c>
      <c r="I133" s="5">
        <v>-1.2913990839285544E-2</v>
      </c>
      <c r="J133" s="5">
        <v>-3.4265353823376601E-2</v>
      </c>
      <c r="K133" s="5">
        <v>-1.0144164206067074E-2</v>
      </c>
      <c r="L133" s="5">
        <v>-1.3694315538754862E-2</v>
      </c>
      <c r="M133" s="5">
        <v>-4.9276729578580734E-3</v>
      </c>
      <c r="N133" s="5">
        <v>-3.8881264449918608E-2</v>
      </c>
      <c r="O133" s="5">
        <v>-3.9669740554728978E-3</v>
      </c>
      <c r="P133" s="5">
        <v>-7.8137674904927873E-2</v>
      </c>
      <c r="Q133" s="5">
        <v>-7.6752278070124956E-3</v>
      </c>
      <c r="R133" s="5">
        <v>-7.2673115840070204E-2</v>
      </c>
      <c r="S133" s="5">
        <v>-8.2445318669167045E-2</v>
      </c>
      <c r="T133" s="5">
        <v>2.1685467440280266E-3</v>
      </c>
      <c r="U133" s="5">
        <v>2.6875662910732862E-2</v>
      </c>
      <c r="V133" s="5">
        <v>6.560274881426238E-3</v>
      </c>
      <c r="W133" s="5">
        <v>-1.7173012925742193E-2</v>
      </c>
      <c r="X133" s="5">
        <v>-4.3931504019333135E-2</v>
      </c>
      <c r="Y133" s="5">
        <v>4.7549609599617494E-2</v>
      </c>
      <c r="Z133" s="5">
        <v>8.06430690495019E-2</v>
      </c>
      <c r="AA133" s="5">
        <v>0.14145759723557078</v>
      </c>
      <c r="AB133" s="5">
        <v>4.7759984103381177E-2</v>
      </c>
      <c r="AC133" s="5">
        <v>4.9586989508471394E-4</v>
      </c>
      <c r="AD133" s="5">
        <v>0.12790979297655608</v>
      </c>
      <c r="AE133" s="5">
        <v>2.7526007144558735E-2</v>
      </c>
      <c r="AF133" s="5">
        <v>-1.1271122066907006E-3</v>
      </c>
      <c r="AG133" s="5">
        <v>7.063687486339368E-3</v>
      </c>
      <c r="AH133" s="5">
        <v>7.4511841972315904E-2</v>
      </c>
      <c r="AI133" s="5">
        <v>1.5602668182873142E-2</v>
      </c>
      <c r="AJ133" s="5">
        <v>5.3229191523916752E-2</v>
      </c>
      <c r="AK133" s="5">
        <v>2.623106203463124E-3</v>
      </c>
      <c r="AL133" s="5">
        <v>3.3563352005084549E-2</v>
      </c>
      <c r="AM133" s="5">
        <v>8.2330281728185926E-3</v>
      </c>
      <c r="AN133" s="5">
        <v>2.4589454003487346E-2</v>
      </c>
      <c r="AO133" s="5">
        <v>1.4873737473722162E-2</v>
      </c>
      <c r="AP133" s="5">
        <v>7.4781301798988913E-3</v>
      </c>
      <c r="AQ133" s="5">
        <v>9.7990840217601349E-3</v>
      </c>
      <c r="AR133" s="5">
        <v>6.7643405303194792E-2</v>
      </c>
      <c r="AS133" s="5"/>
      <c r="AT133" s="5"/>
      <c r="AU133" s="5"/>
      <c r="AV133" s="5"/>
      <c r="AW133" s="5"/>
      <c r="AX133" s="5"/>
      <c r="AY133" s="5"/>
      <c r="AZ133" s="5"/>
      <c r="BA133" s="5"/>
      <c r="BB133" s="5"/>
    </row>
    <row r="134" spans="1:54" x14ac:dyDescent="0.3">
      <c r="A134" s="5">
        <v>15710</v>
      </c>
      <c r="B134" s="5"/>
      <c r="C134" s="5">
        <v>0.13519114641734514</v>
      </c>
      <c r="D134" s="5">
        <v>-4.7379441660888595E-2</v>
      </c>
      <c r="E134" s="5">
        <v>-1.0624195377732839E-2</v>
      </c>
      <c r="F134" s="5">
        <v>-5.3351647740047456E-2</v>
      </c>
      <c r="G134" s="5">
        <v>-2.7010451635267945E-3</v>
      </c>
      <c r="H134" s="5">
        <v>-2.6241978125028449E-2</v>
      </c>
      <c r="I134" s="5">
        <v>-1.2798824319553623E-2</v>
      </c>
      <c r="J134" s="5">
        <v>-3.3977046170531079E-2</v>
      </c>
      <c r="K134" s="5">
        <v>-1.0063942067438431E-2</v>
      </c>
      <c r="L134" s="5">
        <v>-1.359296854312309E-2</v>
      </c>
      <c r="M134" s="5">
        <v>-4.89371475933475E-3</v>
      </c>
      <c r="N134" s="5">
        <v>-3.8633194758744348E-2</v>
      </c>
      <c r="O134" s="5">
        <v>-3.9436989042546935E-3</v>
      </c>
      <c r="P134" s="5">
        <v>-7.7719447087034002E-2</v>
      </c>
      <c r="Q134" s="5">
        <v>-7.6381117467299543E-3</v>
      </c>
      <c r="R134" s="5">
        <v>-7.2359360498633507E-2</v>
      </c>
      <c r="S134" s="5">
        <v>-8.213227277798818E-2</v>
      </c>
      <c r="T134" s="5">
        <v>2.1614451935169574E-3</v>
      </c>
      <c r="U134" s="5">
        <v>2.6801736225936824E-2</v>
      </c>
      <c r="V134" s="5">
        <v>6.5456803299986707E-3</v>
      </c>
      <c r="W134" s="5">
        <v>-1.7143874366004994E-2</v>
      </c>
      <c r="X134" s="5">
        <v>-4.3880239673093839E-2</v>
      </c>
      <c r="Y134" s="5">
        <v>4.7519409643341268E-2</v>
      </c>
      <c r="Z134" s="5">
        <v>8.0634893378180042E-2</v>
      </c>
      <c r="AA134" s="5">
        <v>0.14151903662844326</v>
      </c>
      <c r="AB134" s="5">
        <v>4.7806407933578654E-2</v>
      </c>
      <c r="AC134" s="5">
        <v>4.9661950703465256E-4</v>
      </c>
      <c r="AD134" s="5">
        <v>0.12817244380491327</v>
      </c>
      <c r="AE134" s="5">
        <v>2.759749561991947E-2</v>
      </c>
      <c r="AF134" s="5">
        <v>-1.1306545841909357E-3</v>
      </c>
      <c r="AG134" s="5">
        <v>7.0897573256440954E-3</v>
      </c>
      <c r="AH134" s="5">
        <v>7.4827813457077202E-2</v>
      </c>
      <c r="AI134" s="5">
        <v>1.567744401837038E-2</v>
      </c>
      <c r="AJ134" s="5">
        <v>5.3513783856967964E-2</v>
      </c>
      <c r="AK134" s="5">
        <v>2.6385896075237269E-3</v>
      </c>
      <c r="AL134" s="5">
        <v>3.3780203940124862E-2</v>
      </c>
      <c r="AM134" s="5">
        <v>8.2908354587777622E-3</v>
      </c>
      <c r="AN134" s="5">
        <v>2.4775939352979285E-2</v>
      </c>
      <c r="AO134" s="5">
        <v>1.4994939014165131E-2</v>
      </c>
      <c r="AP134" s="5">
        <v>7.5433066998931613E-3</v>
      </c>
      <c r="AQ134" s="5">
        <v>9.8900659768263507E-3</v>
      </c>
      <c r="AR134" s="5">
        <v>6.8310104185356851E-2</v>
      </c>
      <c r="AS134" s="5"/>
      <c r="AT134" s="5"/>
      <c r="AU134" s="5"/>
      <c r="AV134" s="5"/>
      <c r="AW134" s="5"/>
      <c r="AX134" s="5"/>
      <c r="AY134" s="5"/>
      <c r="AZ134" s="5"/>
      <c r="BA134" s="5"/>
      <c r="BB134" s="5"/>
    </row>
    <row r="135" spans="1:54" x14ac:dyDescent="0.3">
      <c r="A135" s="5">
        <v>15700</v>
      </c>
      <c r="B135" s="5"/>
      <c r="C135" s="5">
        <v>0.13816386280970364</v>
      </c>
      <c r="D135" s="5">
        <v>-4.6833341081100412E-2</v>
      </c>
      <c r="E135" s="5">
        <v>-1.0507004883351375E-2</v>
      </c>
      <c r="F135" s="5">
        <v>-5.2789682251659011E-2</v>
      </c>
      <c r="G135" s="5">
        <v>-2.6739422871634821E-3</v>
      </c>
      <c r="H135" s="5">
        <v>-2.5991801153840248E-2</v>
      </c>
      <c r="I135" s="5">
        <v>-1.2683238595268698E-2</v>
      </c>
      <c r="J135" s="5">
        <v>-3.3687333906924924E-2</v>
      </c>
      <c r="K135" s="5">
        <v>-9.9832224402190868E-3</v>
      </c>
      <c r="L135" s="5">
        <v>-1.3490846378738366E-2</v>
      </c>
      <c r="M135" s="5">
        <v>-4.8594427824823318E-3</v>
      </c>
      <c r="N135" s="5">
        <v>-3.838239360423467E-2</v>
      </c>
      <c r="O135" s="5">
        <v>-3.9201209792067071E-3</v>
      </c>
      <c r="P135" s="5">
        <v>-7.729482073366481E-2</v>
      </c>
      <c r="Q135" s="5">
        <v>-7.6003284105589375E-3</v>
      </c>
      <c r="R135" s="5">
        <v>-7.2038957687732955E-2</v>
      </c>
      <c r="S135" s="5">
        <v>-8.1811355169378486E-2</v>
      </c>
      <c r="T135" s="5">
        <v>2.1541290548620852E-3</v>
      </c>
      <c r="U135" s="5">
        <v>2.6725071036708088E-2</v>
      </c>
      <c r="V135" s="5">
        <v>6.5304015833936762E-3</v>
      </c>
      <c r="W135" s="5">
        <v>-1.7112912995810359E-2</v>
      </c>
      <c r="X135" s="5">
        <v>-4.3824255328891809E-2</v>
      </c>
      <c r="Y135" s="5">
        <v>4.7484065975802361E-2</v>
      </c>
      <c r="Z135" s="5">
        <v>8.061798043999871E-2</v>
      </c>
      <c r="AA135" s="5">
        <v>0.14156520689302049</v>
      </c>
      <c r="AB135" s="5">
        <v>4.7847723418080426E-2</v>
      </c>
      <c r="AC135" s="5">
        <v>4.9731685904398431E-4</v>
      </c>
      <c r="AD135" s="5">
        <v>0.12842189049952485</v>
      </c>
      <c r="AE135" s="5">
        <v>2.7666218531530902E-2</v>
      </c>
      <c r="AF135" s="5">
        <v>-1.1340875118738651E-3</v>
      </c>
      <c r="AG135" s="5">
        <v>7.115169326062161E-3</v>
      </c>
      <c r="AH135" s="5">
        <v>7.5137188121408557E-2</v>
      </c>
      <c r="AI135" s="5">
        <v>1.5750919964518814E-2</v>
      </c>
      <c r="AJ135" s="5">
        <v>5.3794253214921442E-2</v>
      </c>
      <c r="AK135" s="5">
        <v>2.6538868711866856E-3</v>
      </c>
      <c r="AL135" s="5">
        <v>3.3994913891368092E-2</v>
      </c>
      <c r="AM135" s="5">
        <v>8.3481815173090633E-3</v>
      </c>
      <c r="AN135" s="5">
        <v>2.4961255183421058E-2</v>
      </c>
      <c r="AO135" s="5">
        <v>1.5115568923728026E-2</v>
      </c>
      <c r="AP135" s="5">
        <v>7.6082691568482592E-3</v>
      </c>
      <c r="AQ135" s="5">
        <v>9.9808702449308874E-3</v>
      </c>
      <c r="AR135" s="5">
        <v>6.8976333093839173E-2</v>
      </c>
      <c r="AS135" s="5"/>
      <c r="AT135" s="5"/>
      <c r="AU135" s="5"/>
      <c r="AV135" s="5"/>
      <c r="AW135" s="5"/>
      <c r="AX135" s="5"/>
      <c r="AY135" s="5"/>
      <c r="AZ135" s="5"/>
      <c r="BA135" s="5"/>
      <c r="BB135" s="5"/>
    </row>
    <row r="136" spans="1:54" x14ac:dyDescent="0.3">
      <c r="A136" s="5">
        <v>15690</v>
      </c>
      <c r="B136" s="5"/>
      <c r="C136" s="5">
        <v>0.14111710222260224</v>
      </c>
      <c r="D136" s="5">
        <v>-4.6288172444424368E-2</v>
      </c>
      <c r="E136" s="5">
        <v>-1.0389906712911661E-2</v>
      </c>
      <c r="F136" s="5">
        <v>-5.2227618935545381E-2</v>
      </c>
      <c r="G136" s="5">
        <v>-2.6468072787555349E-3</v>
      </c>
      <c r="H136" s="5">
        <v>-2.5741060174168783E-2</v>
      </c>
      <c r="I136" s="5">
        <v>-1.2567260996857326E-2</v>
      </c>
      <c r="J136" s="5">
        <v>-3.3396287460260979E-2</v>
      </c>
      <c r="K136" s="5">
        <v>-9.9020254290167354E-3</v>
      </c>
      <c r="L136" s="5">
        <v>-1.3387975017896441E-2</v>
      </c>
      <c r="M136" s="5">
        <v>-4.8248658975351853E-3</v>
      </c>
      <c r="N136" s="5">
        <v>-3.812892681638215E-2</v>
      </c>
      <c r="O136" s="5">
        <v>-3.8962465335654383E-3</v>
      </c>
      <c r="P136" s="5">
        <v>-7.6863909180498555E-2</v>
      </c>
      <c r="Q136" s="5">
        <v>-7.5618879009753922E-3</v>
      </c>
      <c r="R136" s="5">
        <v>-7.1711992756063839E-2</v>
      </c>
      <c r="S136" s="5">
        <v>-8.1482650411465379E-2</v>
      </c>
      <c r="T136" s="5">
        <v>2.1466002168923815E-3</v>
      </c>
      <c r="U136" s="5">
        <v>2.6645686451824375E-2</v>
      </c>
      <c r="V136" s="5">
        <v>6.5144422271276817E-3</v>
      </c>
      <c r="W136" s="5">
        <v>-1.7080135314702947E-2</v>
      </c>
      <c r="X136" s="5">
        <v>-4.3763560108371208E-2</v>
      </c>
      <c r="Y136" s="5">
        <v>4.7443580256413043E-2</v>
      </c>
      <c r="Z136" s="5">
        <v>8.0592319038586407E-2</v>
      </c>
      <c r="AA136" s="5">
        <v>0.14159606380020409</v>
      </c>
      <c r="AB136" s="5">
        <v>4.7883907362036841E-2</v>
      </c>
      <c r="AC136" s="5">
        <v>4.9796162540101147E-4</v>
      </c>
      <c r="AD136" s="5">
        <v>0.12865802749936303</v>
      </c>
      <c r="AE136" s="5">
        <v>2.773214863020642E-2</v>
      </c>
      <c r="AF136" s="5">
        <v>-1.1374096937517421E-3</v>
      </c>
      <c r="AG136" s="5">
        <v>7.1399142772644005E-3</v>
      </c>
      <c r="AH136" s="5">
        <v>7.5439857842365426E-2</v>
      </c>
      <c r="AI136" s="5">
        <v>1.5823071208372095E-2</v>
      </c>
      <c r="AJ136" s="5">
        <v>5.4070508020143973E-2</v>
      </c>
      <c r="AK136" s="5">
        <v>2.6689931669796338E-3</v>
      </c>
      <c r="AL136" s="5">
        <v>3.4207416446667138E-2</v>
      </c>
      <c r="AM136" s="5">
        <v>8.4050495126315912E-3</v>
      </c>
      <c r="AN136" s="5">
        <v>2.5145349189890635E-2</v>
      </c>
      <c r="AO136" s="5">
        <v>1.5235594564376887E-2</v>
      </c>
      <c r="AP136" s="5">
        <v>7.6730007602931177E-3</v>
      </c>
      <c r="AQ136" s="5">
        <v>1.0071474497434901E-2</v>
      </c>
      <c r="AR136" s="5">
        <v>6.9641936913878377E-2</v>
      </c>
      <c r="AS136" s="5"/>
      <c r="AT136" s="5"/>
      <c r="AU136" s="5"/>
      <c r="AV136" s="5"/>
      <c r="AW136" s="5"/>
      <c r="AX136" s="5"/>
      <c r="AY136" s="5"/>
      <c r="AZ136" s="5"/>
      <c r="BA136" s="5"/>
      <c r="BB136" s="5"/>
    </row>
    <row r="137" spans="1:54" x14ac:dyDescent="0.3">
      <c r="A137" s="5">
        <v>15680</v>
      </c>
      <c r="B137" s="5">
        <v>3.8586009471227416</v>
      </c>
      <c r="C137" s="5">
        <v>0.14405005447705765</v>
      </c>
      <c r="D137" s="5">
        <v>-4.5744040546997849E-2</v>
      </c>
      <c r="E137" s="5">
        <v>-1.0272924516568093E-2</v>
      </c>
      <c r="F137" s="5">
        <v>-5.1665576476479166E-2</v>
      </c>
      <c r="G137" s="5">
        <v>-2.6196461020986314E-3</v>
      </c>
      <c r="H137" s="5">
        <v>-2.5489812309754934E-2</v>
      </c>
      <c r="I137" s="5">
        <v>-1.245091880796349E-2</v>
      </c>
      <c r="J137" s="5">
        <v>-3.3103977276785788E-2</v>
      </c>
      <c r="K137" s="5">
        <v>-9.8203711848281073E-3</v>
      </c>
      <c r="L137" s="5">
        <v>-1.3284380548578644E-2</v>
      </c>
      <c r="M137" s="5">
        <v>-4.7899930345562895E-3</v>
      </c>
      <c r="N137" s="5">
        <v>-3.7872860832935284E-2</v>
      </c>
      <c r="O137" s="5">
        <v>-3.8720818955240719E-3</v>
      </c>
      <c r="P137" s="5">
        <v>-7.6426827475461936E-2</v>
      </c>
      <c r="Q137" s="5">
        <v>-7.5228005097728382E-3</v>
      </c>
      <c r="R137" s="5">
        <v>-7.1378553024366909E-2</v>
      </c>
      <c r="S137" s="5">
        <v>-8.1146245488529695E-2</v>
      </c>
      <c r="T137" s="5">
        <v>2.1388606360129782E-3</v>
      </c>
      <c r="U137" s="5">
        <v>2.6563602458624252E-2</v>
      </c>
      <c r="V137" s="5">
        <v>6.4978060689649423E-3</v>
      </c>
      <c r="W137" s="5">
        <v>-1.7045548418399659E-2</v>
      </c>
      <c r="X137" s="5">
        <v>-4.3698164679331762E-2</v>
      </c>
      <c r="Y137" s="5">
        <v>4.7397955823472046E-2</v>
      </c>
      <c r="Z137" s="5">
        <v>8.0557900804180585E-2</v>
      </c>
      <c r="AA137" s="5">
        <v>0.14161156798984026</v>
      </c>
      <c r="AB137" s="5">
        <v>4.7914938166441032E-2</v>
      </c>
      <c r="AC137" s="5">
        <v>4.9855349627857465E-4</v>
      </c>
      <c r="AD137" s="5">
        <v>0.12888075311681846</v>
      </c>
      <c r="AE137" s="5">
        <v>2.7795259442034714E-2</v>
      </c>
      <c r="AF137" s="5">
        <v>-1.1406198627916847E-3</v>
      </c>
      <c r="AG137" s="5">
        <v>7.163983130432287E-3</v>
      </c>
      <c r="AH137" s="5">
        <v>7.5735715965176614E-2</v>
      </c>
      <c r="AI137" s="5">
        <v>1.5893873190076888E-2</v>
      </c>
      <c r="AJ137" s="5">
        <v>5.4342457356854411E-2</v>
      </c>
      <c r="AK137" s="5">
        <v>2.6839036893661961E-3</v>
      </c>
      <c r="AL137" s="5">
        <v>3.4417646329129845E-2</v>
      </c>
      <c r="AM137" s="5">
        <v>8.4614226045312303E-3</v>
      </c>
      <c r="AN137" s="5">
        <v>2.5328168936810606E-2</v>
      </c>
      <c r="AO137" s="5">
        <v>1.5354983145424966E-2</v>
      </c>
      <c r="AP137" s="5">
        <v>7.737484604948097E-3</v>
      </c>
      <c r="AQ137" s="5">
        <v>1.0161856204397305E-2</v>
      </c>
      <c r="AR137" s="5">
        <v>7.0306758786023868E-2</v>
      </c>
      <c r="AS137" s="5"/>
      <c r="AT137" s="5"/>
      <c r="AU137" s="5"/>
      <c r="AV137" s="5"/>
      <c r="AW137" s="5"/>
      <c r="AX137" s="5"/>
      <c r="AY137" s="5"/>
      <c r="AZ137" s="5"/>
      <c r="BA137" s="5"/>
      <c r="BB137" s="5"/>
    </row>
    <row r="138" spans="1:54" x14ac:dyDescent="0.3">
      <c r="A138" s="5">
        <v>15670</v>
      </c>
      <c r="B138" s="5"/>
      <c r="C138" s="5">
        <v>0.14696191497189168</v>
      </c>
      <c r="D138" s="5">
        <v>-4.520104892975562E-2</v>
      </c>
      <c r="E138" s="5">
        <v>-1.0156081709980971E-2</v>
      </c>
      <c r="F138" s="5">
        <v>-5.1103672618320398E-2</v>
      </c>
      <c r="G138" s="5">
        <v>-2.5924646852920003E-3</v>
      </c>
      <c r="H138" s="5">
        <v>-2.5238114452354403E-2</v>
      </c>
      <c r="I138" s="5">
        <v>-1.2334239254153029E-2</v>
      </c>
      <c r="J138" s="5">
        <v>-3.2810473791334491E-2</v>
      </c>
      <c r="K138" s="5">
        <v>-9.7382798962797005E-3</v>
      </c>
      <c r="L138" s="5">
        <v>-1.318008916290966E-2</v>
      </c>
      <c r="M138" s="5">
        <v>-4.7548331794326814E-3</v>
      </c>
      <c r="N138" s="5">
        <v>-3.7614262669327145E-2</v>
      </c>
      <c r="O138" s="5">
        <v>-3.8476334653541298E-3</v>
      </c>
      <c r="P138" s="5">
        <v>-7.598369232639976E-2</v>
      </c>
      <c r="Q138" s="5">
        <v>-7.4830767134075032E-3</v>
      </c>
      <c r="R138" s="5">
        <v>-7.1038727746437491E-2</v>
      </c>
      <c r="S138" s="5">
        <v>-8.0802229763032349E-2</v>
      </c>
      <c r="T138" s="5">
        <v>2.1309123353823339E-3</v>
      </c>
      <c r="U138" s="5">
        <v>2.6478839915108188E-2</v>
      </c>
      <c r="V138" s="5">
        <v>6.4804971375737302E-3</v>
      </c>
      <c r="W138" s="5">
        <v>-1.7009159996846594E-2</v>
      </c>
      <c r="X138" s="5">
        <v>-4.3628081254861867E-2</v>
      </c>
      <c r="Y138" s="5">
        <v>4.7347197697703305E-2</v>
      </c>
      <c r="Z138" s="5">
        <v>8.0514720207202614E-2</v>
      </c>
      <c r="AA138" s="5">
        <v>0.14161168500764282</v>
      </c>
      <c r="AB138" s="5">
        <v>4.7940795844913744E-2</v>
      </c>
      <c r="AC138" s="5">
        <v>4.9909217795153179E-4</v>
      </c>
      <c r="AD138" s="5">
        <v>0.12908996960439303</v>
      </c>
      <c r="AE138" s="5">
        <v>2.785552528486469E-2</v>
      </c>
      <c r="AF138" s="5">
        <v>-1.1437167816708465E-3</v>
      </c>
      <c r="AG138" s="5">
        <v>7.1873670034409021E-3</v>
      </c>
      <c r="AH138" s="5">
        <v>7.6024657362045306E-2</v>
      </c>
      <c r="AI138" s="5">
        <v>1.5963301615904292E-2</v>
      </c>
      <c r="AJ138" s="5">
        <v>5.4610011017488622E-2</v>
      </c>
      <c r="AK138" s="5">
        <v>2.6986136570957163E-3</v>
      </c>
      <c r="AL138" s="5">
        <v>3.4625538427614087E-2</v>
      </c>
      <c r="AM138" s="5">
        <v>8.5172839558419356E-3</v>
      </c>
      <c r="AN138" s="5">
        <v>2.5509661879965884E-2</v>
      </c>
      <c r="AO138" s="5">
        <v>1.5473701736445295E-2</v>
      </c>
      <c r="AP138" s="5">
        <v>7.8017036769046384E-3</v>
      </c>
      <c r="AQ138" s="5">
        <v>1.0251992642116761E-2</v>
      </c>
      <c r="AR138" s="5">
        <v>7.0970640153334652E-2</v>
      </c>
      <c r="AS138" s="5"/>
      <c r="AT138" s="5"/>
      <c r="AU138" s="5"/>
      <c r="AV138" s="5"/>
      <c r="AW138" s="5"/>
      <c r="AX138" s="5"/>
      <c r="AY138" s="5"/>
      <c r="AZ138" s="5"/>
      <c r="BA138" s="5"/>
      <c r="BB138" s="5"/>
    </row>
    <row r="139" spans="1:54" x14ac:dyDescent="0.3">
      <c r="A139" s="5">
        <v>15660</v>
      </c>
      <c r="B139" s="5"/>
      <c r="C139" s="5">
        <v>0.14985188505699309</v>
      </c>
      <c r="D139" s="5">
        <v>-4.4659299844972286E-2</v>
      </c>
      <c r="E139" s="5">
        <v>-1.0039401466222116E-2</v>
      </c>
      <c r="F139" s="5">
        <v>-5.0542024120974402E-2</v>
      </c>
      <c r="G139" s="5">
        <v>-2.5652689184675398E-3</v>
      </c>
      <c r="H139" s="5">
        <v>-2.4986023239068546E-2</v>
      </c>
      <c r="I139" s="5">
        <v>-1.2217249491699471E-2</v>
      </c>
      <c r="J139" s="5">
        <v>-3.2515847397500929E-2</v>
      </c>
      <c r="K139" s="5">
        <v>-9.6557717808785585E-3</v>
      </c>
      <c r="L139" s="5">
        <v>-1.307512714559354E-2</v>
      </c>
      <c r="M139" s="5">
        <v>-4.7193953698506912E-3</v>
      </c>
      <c r="N139" s="5">
        <v>-3.7353199888352367E-2</v>
      </c>
      <c r="O139" s="5">
        <v>-3.8229077124925471E-3</v>
      </c>
      <c r="P139" s="5">
        <v>-7.5534622047899083E-2</v>
      </c>
      <c r="Q139" s="5">
        <v>-7.4427271682457772E-3</v>
      </c>
      <c r="R139" s="5">
        <v>-7.0692608069086116E-2</v>
      </c>
      <c r="S139" s="5">
        <v>-8.0450694936330183E-2</v>
      </c>
      <c r="T139" s="5">
        <v>2.1227574040522711E-3</v>
      </c>
      <c r="U139" s="5">
        <v>2.6391420541553891E-2</v>
      </c>
      <c r="V139" s="5">
        <v>6.4625196810595403E-3</v>
      </c>
      <c r="W139" s="5">
        <v>-1.6970978331947599E-2</v>
      </c>
      <c r="X139" s="5">
        <v>-4.3553323591626905E-2</v>
      </c>
      <c r="Y139" s="5">
        <v>4.7291312584890041E-2</v>
      </c>
      <c r="Z139" s="5">
        <v>8.0462774570340539E-2</v>
      </c>
      <c r="AA139" s="5">
        <v>0.14159638533961208</v>
      </c>
      <c r="AB139" s="5">
        <v>4.7961462039695521E-2</v>
      </c>
      <c r="AC139" s="5">
        <v>4.9957739300670028E-4</v>
      </c>
      <c r="AD139" s="5">
        <v>0.12928558321966252</v>
      </c>
      <c r="AE139" s="5">
        <v>2.791292128447136E-2</v>
      </c>
      <c r="AF139" s="5">
        <v>-1.1466992435209718E-3</v>
      </c>
      <c r="AG139" s="5">
        <v>7.2100571859923107E-3</v>
      </c>
      <c r="AH139" s="5">
        <v>7.6306578490618282E-2</v>
      </c>
      <c r="AI139" s="5">
        <v>1.6031332471255422E-2</v>
      </c>
      <c r="AJ139" s="5">
        <v>5.4873079549130378E-2</v>
      </c>
      <c r="AK139" s="5">
        <v>2.7131183155640649E-3</v>
      </c>
      <c r="AL139" s="5">
        <v>3.483102782746654E-2</v>
      </c>
      <c r="AM139" s="5">
        <v>8.5726167400120897E-3</v>
      </c>
      <c r="AN139" s="5">
        <v>2.5689775388849884E-2</v>
      </c>
      <c r="AO139" s="5">
        <v>1.5591717280426276E-2</v>
      </c>
      <c r="AP139" s="5">
        <v>7.8656408599483089E-3</v>
      </c>
      <c r="AQ139" s="5">
        <v>1.0341860900887694E-2</v>
      </c>
      <c r="AR139" s="5">
        <v>7.1633420810220089E-2</v>
      </c>
      <c r="AS139" s="5"/>
      <c r="AT139" s="5"/>
      <c r="AU139" s="5"/>
      <c r="AV139" s="5"/>
      <c r="AW139" s="5"/>
      <c r="AX139" s="5"/>
      <c r="AY139" s="5"/>
      <c r="AZ139" s="5"/>
      <c r="BA139" s="5"/>
      <c r="BB139" s="5"/>
    </row>
    <row r="140" spans="1:54" x14ac:dyDescent="0.3">
      <c r="A140" s="5">
        <v>15650</v>
      </c>
      <c r="B140" s="5"/>
      <c r="C140" s="5">
        <v>0.15271917240467175</v>
      </c>
      <c r="D140" s="5">
        <v>-4.4118894223719993E-2</v>
      </c>
      <c r="E140" s="5">
        <v>-9.922906707861584E-3</v>
      </c>
      <c r="F140" s="5">
        <v>-4.9980746718131672E-2</v>
      </c>
      <c r="G140" s="5">
        <v>-2.5380646515517089E-3</v>
      </c>
      <c r="H140" s="5">
        <v>-2.4733595029925524E-2</v>
      </c>
      <c r="I140" s="5">
        <v>-1.2099976596457725E-2</v>
      </c>
      <c r="J140" s="5">
        <v>-3.2220168417950515E-2</v>
      </c>
      <c r="K140" s="5">
        <v>-9.5728670762787911E-3</v>
      </c>
      <c r="L140" s="5">
        <v>-1.2969520862335715E-2</v>
      </c>
      <c r="M140" s="5">
        <v>-4.6836886912538043E-3</v>
      </c>
      <c r="N140" s="5">
        <v>-3.7089740569612381E-2</v>
      </c>
      <c r="O140" s="5">
        <v>-3.7979111725959837E-3</v>
      </c>
      <c r="P140" s="5">
        <v>-7.5079736507302236E-2</v>
      </c>
      <c r="Q140" s="5">
        <v>-7.4017627057170144E-3</v>
      </c>
      <c r="R140" s="5">
        <v>-7.0340286991075862E-2</v>
      </c>
      <c r="S140" s="5">
        <v>-8.0091735008105958E-2</v>
      </c>
      <c r="T140" s="5">
        <v>2.1143979960714177E-3</v>
      </c>
      <c r="U140" s="5">
        <v>2.6301366911650491E-2</v>
      </c>
      <c r="V140" s="5">
        <v>6.4438781653759127E-3</v>
      </c>
      <c r="W140" s="5">
        <v>-1.6931012294964326E-2</v>
      </c>
      <c r="X140" s="5">
        <v>-4.3473906987310532E-2</v>
      </c>
      <c r="Y140" s="5">
        <v>4.7230308877598597E-2</v>
      </c>
      <c r="Z140" s="5">
        <v>8.0402064079122593E-2</v>
      </c>
      <c r="AA140" s="5">
        <v>0.14156564444391229</v>
      </c>
      <c r="AB140" s="5">
        <v>4.7976920036830711E-2</v>
      </c>
      <c r="AC140" s="5">
        <v>5.000088805450682E-4</v>
      </c>
      <c r="AD140" s="5">
        <v>0.1294675042884523</v>
      </c>
      <c r="AE140" s="5">
        <v>2.7967423390389011E-2</v>
      </c>
      <c r="AF140" s="5">
        <v>-1.1495660726617413E-3</v>
      </c>
      <c r="AG140" s="5">
        <v>7.2320451446954547E-3</v>
      </c>
      <c r="AH140" s="5">
        <v>7.6581377452083793E-2</v>
      </c>
      <c r="AI140" s="5">
        <v>1.609794203363165E-2</v>
      </c>
      <c r="AJ140" s="5">
        <v>5.5131574299976102E-2</v>
      </c>
      <c r="AK140" s="5">
        <v>2.72741293918398E-3</v>
      </c>
      <c r="AL140" s="5">
        <v>3.5034049841487502E-2</v>
      </c>
      <c r="AM140" s="5">
        <v>8.6274041487517123E-3</v>
      </c>
      <c r="AN140" s="5">
        <v>2.5868456769329216E-2</v>
      </c>
      <c r="AO140" s="5">
        <v>1.5708996607164346E-2</v>
      </c>
      <c r="AP140" s="5">
        <v>7.9292789420231016E-3</v>
      </c>
      <c r="AQ140" s="5">
        <v>1.0431437892968248E-2</v>
      </c>
      <c r="AR140" s="5">
        <v>7.2294938952913154E-2</v>
      </c>
      <c r="AS140" s="5"/>
      <c r="AT140" s="5"/>
      <c r="AU140" s="5"/>
      <c r="AV140" s="5"/>
      <c r="AW140" s="5"/>
      <c r="AX140" s="5"/>
      <c r="AY140" s="5"/>
      <c r="AZ140" s="5"/>
      <c r="BA140" s="5"/>
      <c r="BB140" s="5"/>
    </row>
    <row r="141" spans="1:54" x14ac:dyDescent="0.3">
      <c r="A141" s="5">
        <v>15640</v>
      </c>
      <c r="B141" s="5"/>
      <c r="C141" s="5">
        <v>0.15556299137886562</v>
      </c>
      <c r="D141" s="5">
        <v>-4.3579931644256484E-2</v>
      </c>
      <c r="E141" s="5">
        <v>-9.806620099239681E-3</v>
      </c>
      <c r="F141" s="5">
        <v>-4.9419955075812226E-2</v>
      </c>
      <c r="G141" s="5">
        <v>-2.510857692061504E-3</v>
      </c>
      <c r="H141" s="5">
        <v>-2.4480885885724776E-2</v>
      </c>
      <c r="I141" s="5">
        <v>-1.1982447552832905E-2</v>
      </c>
      <c r="J141" s="5">
        <v>-3.1923507074895253E-2</v>
      </c>
      <c r="K141" s="5">
        <v>-9.4895860315695555E-3</v>
      </c>
      <c r="L141" s="5">
        <v>-1.2863296748258318E-2</v>
      </c>
      <c r="M141" s="5">
        <v>-4.6477222727855459E-3</v>
      </c>
      <c r="N141" s="5">
        <v>-3.6823953278748559E-2</v>
      </c>
      <c r="O141" s="5">
        <v>-3.7726504445643309E-3</v>
      </c>
      <c r="P141" s="5">
        <v>-7.4619157069943501E-2</v>
      </c>
      <c r="Q141" s="5">
        <v>-7.3601943273747692E-3</v>
      </c>
      <c r="R141" s="5">
        <v>-6.9981859321061948E-2</v>
      </c>
      <c r="S141" s="5">
        <v>-7.9725446234535716E-2</v>
      </c>
      <c r="T141" s="5">
        <v>2.105836329552514E-3</v>
      </c>
      <c r="U141" s="5">
        <v>2.6208702443155985E-2</v>
      </c>
      <c r="V141" s="5">
        <v>6.4245772726135202E-3</v>
      </c>
      <c r="W141" s="5">
        <v>-1.6889271343588644E-2</v>
      </c>
      <c r="X141" s="5">
        <v>-4.3389848277206822E-2</v>
      </c>
      <c r="Y141" s="5">
        <v>4.7164196655986132E-2</v>
      </c>
      <c r="Z141" s="5">
        <v>8.0332591790967245E-2</v>
      </c>
      <c r="AA141" s="5">
        <v>0.14151944278017153</v>
      </c>
      <c r="AB141" s="5">
        <v>4.7987154780527896E-2</v>
      </c>
      <c r="AC141" s="5">
        <v>5.0038639637609028E-4</v>
      </c>
      <c r="AD141" s="5">
        <v>0.12963564726617086</v>
      </c>
      <c r="AE141" s="5">
        <v>2.8019008391398769E-2</v>
      </c>
      <c r="AF141" s="5">
        <v>-1.1523161253223259E-3</v>
      </c>
      <c r="AG141" s="5">
        <v>7.2533225280885811E-3</v>
      </c>
      <c r="AH141" s="5">
        <v>7.6848954048854043E-2</v>
      </c>
      <c r="AI141" s="5">
        <v>1.6163106885560947E-2</v>
      </c>
      <c r="AJ141" s="5">
        <v>5.5385407465803019E-2</v>
      </c>
      <c r="AK141" s="5">
        <v>2.7414928337635438E-3</v>
      </c>
      <c r="AL141" s="5">
        <v>3.5234540041103254E-2</v>
      </c>
      <c r="AM141" s="5">
        <v>8.6816293997566303E-3</v>
      </c>
      <c r="AN141" s="5">
        <v>2.604565328661464E-2</v>
      </c>
      <c r="AO141" s="5">
        <v>1.5825506446888446E-2</v>
      </c>
      <c r="AP141" s="5">
        <v>7.9926006218343001E-3</v>
      </c>
      <c r="AQ141" s="5">
        <v>1.0520700360757855E-2</v>
      </c>
      <c r="AR141" s="5">
        <v>7.2955031231568185E-2</v>
      </c>
      <c r="AS141" s="5"/>
      <c r="AT141" s="5"/>
      <c r="AU141" s="5"/>
      <c r="AV141" s="5"/>
      <c r="AW141" s="5"/>
      <c r="AX141" s="5"/>
      <c r="AY141" s="5"/>
      <c r="AZ141" s="5"/>
      <c r="BA141" s="5"/>
      <c r="BB141" s="5"/>
    </row>
    <row r="142" spans="1:54" x14ac:dyDescent="0.3">
      <c r="A142" s="5">
        <v>15630</v>
      </c>
      <c r="B142" s="5"/>
      <c r="C142" s="5">
        <v>0.1583825634019625</v>
      </c>
      <c r="D142" s="5">
        <v>-4.3042510301356966E-2</v>
      </c>
      <c r="E142" s="5">
        <v>-9.6905640389279638E-3</v>
      </c>
      <c r="F142" s="5">
        <v>-4.8859762751735959E-2</v>
      </c>
      <c r="G142" s="5">
        <v>-2.48365380293565E-3</v>
      </c>
      <c r="H142" s="5">
        <v>-2.422795154615796E-2</v>
      </c>
      <c r="I142" s="5">
        <v>-1.1864689242850609E-2</v>
      </c>
      <c r="J142" s="5">
        <v>-3.1625933460748885E-2</v>
      </c>
      <c r="K142" s="5">
        <v>-9.4059488985897503E-3</v>
      </c>
      <c r="L142" s="5">
        <v>-1.2756481296316135E-2</v>
      </c>
      <c r="M142" s="5">
        <v>-4.6115052832202434E-3</v>
      </c>
      <c r="N142" s="5">
        <v>-3.6555907036483613E-2</v>
      </c>
      <c r="O142" s="5">
        <v>-3.7471321875353651E-3</v>
      </c>
      <c r="P142" s="5">
        <v>-7.415300654364522E-2</v>
      </c>
      <c r="Q142" s="5">
        <v>-7.3180331998696111E-3</v>
      </c>
      <c r="R142" s="5">
        <v>-6.9617421634560001E-2</v>
      </c>
      <c r="S142" s="5">
        <v>-7.9351927085218849E-2</v>
      </c>
      <c r="T142" s="5">
        <v>2.0970746857041484E-3</v>
      </c>
      <c r="U142" s="5">
        <v>2.6113451388082586E-2</v>
      </c>
      <c r="V142" s="5">
        <v>6.4046218991682929E-3</v>
      </c>
      <c r="W142" s="5">
        <v>-1.6845765518687963E-2</v>
      </c>
      <c r="X142" s="5">
        <v>-4.3301165829962379E-2</v>
      </c>
      <c r="Y142" s="5">
        <v>4.7092987687687875E-2</v>
      </c>
      <c r="Z142" s="5">
        <v>8.0254363642695919E-2</v>
      </c>
      <c r="AA142" s="5">
        <v>0.14145776583617101</v>
      </c>
      <c r="AB142" s="5">
        <v>4.7992152886682439E-2</v>
      </c>
      <c r="AC142" s="5">
        <v>5.0070971320388441E-4</v>
      </c>
      <c r="AD142" s="5">
        <v>0.12978993079724752</v>
      </c>
      <c r="AE142" s="5">
        <v>2.8067653930657344E-2</v>
      </c>
      <c r="AF142" s="5">
        <v>-1.1549482903505737E-3</v>
      </c>
      <c r="AG142" s="5">
        <v>7.2738811716005656E-3</v>
      </c>
      <c r="AH142" s="5">
        <v>7.7109209841789678E-2</v>
      </c>
      <c r="AI142" s="5">
        <v>1.6226803927470758E-2</v>
      </c>
      <c r="AJ142" s="5">
        <v>5.5634492136410696E-2</v>
      </c>
      <c r="AK142" s="5">
        <v>2.7553533388912405E-3</v>
      </c>
      <c r="AL142" s="5">
        <v>3.5432434287727819E-2</v>
      </c>
      <c r="AM142" s="5">
        <v>8.7352757445052706E-3</v>
      </c>
      <c r="AN142" s="5">
        <v>2.6221312188527374E-2</v>
      </c>
      <c r="AO142" s="5">
        <v>1.594121344410996E-2</v>
      </c>
      <c r="AP142" s="5">
        <v>8.0555885155877867E-3</v>
      </c>
      <c r="AQ142" s="5">
        <v>1.0609624885181955E-2</v>
      </c>
      <c r="AR142" s="5">
        <v>7.3613532803974632E-2</v>
      </c>
      <c r="AS142" s="5"/>
      <c r="AT142" s="5"/>
      <c r="AU142" s="5"/>
      <c r="AV142" s="5"/>
      <c r="AW142" s="5"/>
      <c r="AX142" s="5"/>
      <c r="AY142" s="5"/>
      <c r="AZ142" s="5"/>
      <c r="BA142" s="5"/>
      <c r="BB142" s="5"/>
    </row>
    <row r="143" spans="1:54" x14ac:dyDescent="0.3">
      <c r="A143" s="5">
        <v>15620</v>
      </c>
      <c r="B143" s="5"/>
      <c r="C143" s="5">
        <v>0.16117711731899498</v>
      </c>
      <c r="D143" s="5">
        <v>-4.2506726976604861E-2</v>
      </c>
      <c r="E143" s="5">
        <v>-9.5747606523830433E-3</v>
      </c>
      <c r="F143" s="5">
        <v>-4.8300282155541531E-2</v>
      </c>
      <c r="G143" s="5">
        <v>-2.456458700402361E-3</v>
      </c>
      <c r="H143" s="5">
        <v>-2.3974847408219029E-2</v>
      </c>
      <c r="I143" s="5">
        <v>-1.1746728435335415E-2</v>
      </c>
      <c r="J143" s="5">
        <v>-3.1327517508980433E-2</v>
      </c>
      <c r="K143" s="5">
        <v>-9.3219759232750776E-3</v>
      </c>
      <c r="L143" s="5">
        <v>-1.2649101045720871E-2</v>
      </c>
      <c r="M143" s="5">
        <v>-4.5750469268841278E-3</v>
      </c>
      <c r="N143" s="5">
        <v>-3.6285671287491307E-2</v>
      </c>
      <c r="O143" s="5">
        <v>-3.7213631178525095E-3</v>
      </c>
      <c r="P143" s="5">
        <v>-7.368140912250927E-2</v>
      </c>
      <c r="Q143" s="5">
        <v>-7.2752906498368174E-3</v>
      </c>
      <c r="R143" s="5">
        <v>-6.924707222997023E-2</v>
      </c>
      <c r="S143" s="5">
        <v>-7.8971278198899084E-2</v>
      </c>
      <c r="T143" s="5">
        <v>2.0881154078275033E-3</v>
      </c>
      <c r="U143" s="5">
        <v>2.6015638822415775E-2</v>
      </c>
      <c r="V143" s="5">
        <v>6.3840171537893984E-3</v>
      </c>
      <c r="W143" s="5">
        <v>-1.6800505440724527E-2</v>
      </c>
      <c r="X143" s="5">
        <v>-4.3207879542467596E-2</v>
      </c>
      <c r="Y143" s="5">
        <v>4.7016695426779651E-2</v>
      </c>
      <c r="Z143" s="5">
        <v>8.0167388456495542E-2</v>
      </c>
      <c r="AA143" s="5">
        <v>0.14138060415189055</v>
      </c>
      <c r="AB143" s="5">
        <v>4.7991902655546863E-2</v>
      </c>
      <c r="AC143" s="5">
        <v>5.0097862080515296E-4</v>
      </c>
      <c r="AD143" s="5">
        <v>0.12993027777262103</v>
      </c>
      <c r="AE143" s="5">
        <v>2.8113338520454202E-2</v>
      </c>
      <c r="AF143" s="5">
        <v>-1.1574614899092493E-3</v>
      </c>
      <c r="AG143" s="5">
        <v>7.2937131024470164E-3</v>
      </c>
      <c r="AH143" s="5">
        <v>7.7362048206924702E-2</v>
      </c>
      <c r="AI143" s="5">
        <v>1.6289010390498685E-2</v>
      </c>
      <c r="AJ143" s="5">
        <v>5.5878742342002755E-2</v>
      </c>
      <c r="AK143" s="5">
        <v>2.7689898303260639E-3</v>
      </c>
      <c r="AL143" s="5">
        <v>3.5627668764294823E-2</v>
      </c>
      <c r="AM143" s="5">
        <v>8.7883264761234627E-3</v>
      </c>
      <c r="AN143" s="5">
        <v>2.6395380729048668E-2</v>
      </c>
      <c r="AO143" s="5">
        <v>1.6056084171691336E-2</v>
      </c>
      <c r="AP143" s="5">
        <v>8.1182251638627807E-3</v>
      </c>
      <c r="AQ143" s="5">
        <v>1.0698187894281085E-2</v>
      </c>
      <c r="AR143" s="5">
        <v>7.4270277390870276E-2</v>
      </c>
      <c r="AS143" s="5"/>
      <c r="AT143" s="5"/>
      <c r="AU143" s="5"/>
      <c r="AV143" s="5"/>
      <c r="AW143" s="5"/>
      <c r="AX143" s="5"/>
      <c r="AY143" s="5"/>
      <c r="AZ143" s="5"/>
      <c r="BA143" s="5"/>
      <c r="BB143" s="5"/>
    </row>
    <row r="144" spans="1:54" x14ac:dyDescent="0.3">
      <c r="A144" s="5">
        <v>15610</v>
      </c>
      <c r="B144" s="5"/>
      <c r="C144" s="5">
        <v>0.16394588975897129</v>
      </c>
      <c r="D144" s="5">
        <v>-4.1972677009651849E-2</v>
      </c>
      <c r="E144" s="5">
        <v>-9.4592317847964173E-3</v>
      </c>
      <c r="F144" s="5">
        <v>-4.7741624509873813E-2</v>
      </c>
      <c r="G144" s="5">
        <v>-2.4292780518847018E-3</v>
      </c>
      <c r="H144" s="5">
        <v>-2.3721628504916013E-2</v>
      </c>
      <c r="I144" s="5">
        <v>-1.1628591775204016E-2</v>
      </c>
      <c r="J144" s="5">
        <v>-3.102832896518436E-2</v>
      </c>
      <c r="K144" s="5">
        <v>-9.2376873370429019E-3</v>
      </c>
      <c r="L144" s="5">
        <v>-1.2541182570381115E-2</v>
      </c>
      <c r="M144" s="5">
        <v>-4.5383564395695478E-3</v>
      </c>
      <c r="N144" s="5">
        <v>-3.6013315869114937E-2</v>
      </c>
      <c r="O144" s="5">
        <v>-3.6953500060076484E-3</v>
      </c>
      <c r="P144" s="5">
        <v>-7.3204490330040978E-2</v>
      </c>
      <c r="Q144" s="5">
        <v>-7.2319781587022233E-3</v>
      </c>
      <c r="R144" s="5">
        <v>-6.8870911083685732E-2</v>
      </c>
      <c r="S144" s="5">
        <v>-7.8583602338001018E-2</v>
      </c>
      <c r="T144" s="5">
        <v>2.0789609002786619E-3</v>
      </c>
      <c r="U144" s="5">
        <v>2.5915290635372529E-2</v>
      </c>
      <c r="V144" s="5">
        <v>6.3627683555080809E-3</v>
      </c>
      <c r="W144" s="5">
        <v>-1.6753502305850113E-2</v>
      </c>
      <c r="X144" s="5">
        <v>-4.3110010833897448E-2</v>
      </c>
      <c r="Y144" s="5">
        <v>4.6935335011812435E-2</v>
      </c>
      <c r="Z144" s="5">
        <v>8.0071677944319658E-2</v>
      </c>
      <c r="AA144" s="5">
        <v>0.14128795334088112</v>
      </c>
      <c r="AB144" s="5">
        <v>4.7986394083535777E-2</v>
      </c>
      <c r="AC144" s="5">
        <v>5.011929261986561E-4</v>
      </c>
      <c r="AD144" s="5">
        <v>0.13005661538522661</v>
      </c>
      <c r="AE144" s="5">
        <v>2.8156041556584493E-2</v>
      </c>
      <c r="AF144" s="5">
        <v>-1.1598546801587547E-3</v>
      </c>
      <c r="AG144" s="5">
        <v>7.3128105444575028E-3</v>
      </c>
      <c r="AH144" s="5">
        <v>7.7607374391648831E-2</v>
      </c>
      <c r="AI144" s="5">
        <v>1.6349703849231335E-2</v>
      </c>
      <c r="AJ144" s="5">
        <v>5.6118073099477951E-2</v>
      </c>
      <c r="AK144" s="5">
        <v>2.7823977223911437E-3</v>
      </c>
      <c r="AL144" s="5">
        <v>3.582018000694033E-2</v>
      </c>
      <c r="AM144" s="5">
        <v>8.8407649373131898E-3</v>
      </c>
      <c r="AN144" s="5">
        <v>2.6567806192140137E-2</v>
      </c>
      <c r="AO144" s="5">
        <v>1.617008514512739E-2</v>
      </c>
      <c r="AP144" s="5">
        <v>8.1804930386153406E-3</v>
      </c>
      <c r="AQ144" s="5">
        <v>1.0786365672001535E-2</v>
      </c>
      <c r="AR144" s="5">
        <v>7.4925097332843332E-2</v>
      </c>
      <c r="AS144" s="5"/>
      <c r="AT144" s="5"/>
      <c r="AU144" s="5"/>
      <c r="AV144" s="5"/>
      <c r="AW144" s="5"/>
      <c r="AX144" s="5"/>
      <c r="AY144" s="5"/>
      <c r="AZ144" s="5"/>
      <c r="BA144" s="5"/>
      <c r="BB144" s="5"/>
    </row>
    <row r="145" spans="1:54" x14ac:dyDescent="0.3">
      <c r="A145" s="5">
        <v>15600</v>
      </c>
      <c r="B145" s="5"/>
      <c r="C145" s="5">
        <v>0.16668812549310458</v>
      </c>
      <c r="D145" s="5">
        <v>-4.1440454270460655E-2</v>
      </c>
      <c r="E145" s="5">
        <v>-9.3439989941440215E-3</v>
      </c>
      <c r="F145" s="5">
        <v>-4.71838998123595E-2</v>
      </c>
      <c r="G145" s="5">
        <v>-2.4021174739447875E-3</v>
      </c>
      <c r="H145" s="5">
        <v>-2.3468349484296595E-2</v>
      </c>
      <c r="I145" s="5">
        <v>-1.1510305772879459E-2</v>
      </c>
      <c r="J145" s="5">
        <v>-3.0728437358384431E-2</v>
      </c>
      <c r="K145" s="5">
        <v>-9.1531033482204083E-3</v>
      </c>
      <c r="L145" s="5">
        <v>-1.2432752467365178E-2</v>
      </c>
      <c r="M145" s="5">
        <v>-4.5014430844449276E-3</v>
      </c>
      <c r="N145" s="5">
        <v>-3.573891097995515E-2</v>
      </c>
      <c r="O145" s="5">
        <v>-3.6690996735611035E-3</v>
      </c>
      <c r="P145" s="5">
        <v>-7.2722376961642382E-2</v>
      </c>
      <c r="Q145" s="5">
        <v>-7.1881073574095941E-3</v>
      </c>
      <c r="R145" s="5">
        <v>-6.8489039804313354E-2</v>
      </c>
      <c r="S145" s="5">
        <v>-7.8189004342013493E-2</v>
      </c>
      <c r="T145" s="5">
        <v>2.0696136273971573E-3</v>
      </c>
      <c r="U145" s="5">
        <v>2.5812433518204538E-2</v>
      </c>
      <c r="V145" s="5">
        <v>6.3408810314483461E-3</v>
      </c>
      <c r="W145" s="5">
        <v>-1.6704767881677372E-2</v>
      </c>
      <c r="X145" s="5">
        <v>-4.3007582638902253E-2</v>
      </c>
      <c r="Y145" s="5">
        <v>4.6848923262916183E-2</v>
      </c>
      <c r="Z145" s="5">
        <v>7.9967246710717588E-2</v>
      </c>
      <c r="AA145" s="5">
        <v>0.14117981410893504</v>
      </c>
      <c r="AB145" s="5">
        <v>4.7975618874152186E-2</v>
      </c>
      <c r="AC145" s="5">
        <v>5.0135245380607057E-4</v>
      </c>
      <c r="AD145" s="5">
        <v>0.13016887518343129</v>
      </c>
      <c r="AE145" s="5">
        <v>2.8195743332325319E-2</v>
      </c>
      <c r="AF145" s="5">
        <v>-1.1621268519257763E-3</v>
      </c>
      <c r="AG145" s="5">
        <v>7.3311659228299814E-3</v>
      </c>
      <c r="AH145" s="5">
        <v>7.7845095570303599E-2</v>
      </c>
      <c r="AI145" s="5">
        <v>1.640886223436256E-2</v>
      </c>
      <c r="AJ145" s="5">
        <v>5.6352400458598927E-2</v>
      </c>
      <c r="AK145" s="5">
        <v>2.7955724703692692E-3</v>
      </c>
      <c r="AL145" s="5">
        <v>3.6009904936816876E-2</v>
      </c>
      <c r="AM145" s="5">
        <v>8.8925745283402018E-3</v>
      </c>
      <c r="AN145" s="5">
        <v>2.6738535915822169E-2</v>
      </c>
      <c r="AO145" s="5">
        <v>1.6283182837032111E-2</v>
      </c>
      <c r="AP145" s="5">
        <v>8.242374550309569E-3</v>
      </c>
      <c r="AQ145" s="5">
        <v>1.087413436718437E-2</v>
      </c>
      <c r="AR145" s="5">
        <v>7.5577823648806136E-2</v>
      </c>
      <c r="AS145" s="5"/>
      <c r="AT145" s="5"/>
      <c r="AU145" s="5"/>
      <c r="AV145" s="5"/>
      <c r="AW145" s="5"/>
      <c r="AX145" s="5"/>
      <c r="AY145" s="5"/>
      <c r="AZ145" s="5"/>
      <c r="BA145" s="5"/>
      <c r="BB145" s="5"/>
    </row>
    <row r="146" spans="1:54" x14ac:dyDescent="0.3">
      <c r="A146" s="5">
        <v>15590</v>
      </c>
      <c r="B146" s="5"/>
      <c r="C146" s="5">
        <v>0.16940307778970448</v>
      </c>
      <c r="D146" s="5">
        <v>-4.091015113254097E-2</v>
      </c>
      <c r="E146" s="5">
        <v>-9.2290835444384968E-3</v>
      </c>
      <c r="F146" s="5">
        <v>-4.6627216798490481E-2</v>
      </c>
      <c r="G146" s="5">
        <v>-2.3749825302679254E-3</v>
      </c>
      <c r="H146" s="5">
        <v>-2.3215064588799631E-2</v>
      </c>
      <c r="I146" s="5">
        <v>-1.1391896793832743E-2</v>
      </c>
      <c r="J146" s="5">
        <v>-3.0427911972590073E-2</v>
      </c>
      <c r="K146" s="5">
        <v>-9.0682441335212596E-3</v>
      </c>
      <c r="L146" s="5">
        <v>-1.2323837345394491E-2</v>
      </c>
      <c r="M146" s="5">
        <v>-4.464316147963005E-3</v>
      </c>
      <c r="N146" s="5">
        <v>-3.546252714834728E-2</v>
      </c>
      <c r="O146" s="5">
        <v>-3.6426189900406643E-3</v>
      </c>
      <c r="P146" s="5">
        <v>-7.2235197026512724E-2</v>
      </c>
      <c r="Q146" s="5">
        <v>-7.1436900210729683E-3</v>
      </c>
      <c r="R146" s="5">
        <v>-6.8101561586036793E-2</v>
      </c>
      <c r="S146" s="5">
        <v>-7.7787591079747379E-2</v>
      </c>
      <c r="T146" s="5">
        <v>2.0600761124013661E-3</v>
      </c>
      <c r="U146" s="5">
        <v>2.570709495255331E-2</v>
      </c>
      <c r="V146" s="5">
        <v>6.3183609145206539E-3</v>
      </c>
      <c r="W146" s="5">
        <v>-1.6654314502729976E-2</v>
      </c>
      <c r="X146" s="5">
        <v>-4.2900619399950109E-2</v>
      </c>
      <c r="Y146" s="5">
        <v>4.6757478677971073E-2</v>
      </c>
      <c r="Z146" s="5">
        <v>7.9854112254082274E-2</v>
      </c>
      <c r="AA146" s="5">
        <v>0.14105619227002786</v>
      </c>
      <c r="AB146" s="5">
        <v>4.7959570448023112E-2</v>
      </c>
      <c r="AC146" s="5">
        <v>5.0145704560407094E-4</v>
      </c>
      <c r="AD146" s="5">
        <v>0.13026699312236725</v>
      </c>
      <c r="AE146" s="5">
        <v>2.8232425052002869E-2</v>
      </c>
      <c r="AF146" s="5">
        <v>-1.1642770313572786E-3</v>
      </c>
      <c r="AG146" s="5">
        <v>7.3487718688086913E-3</v>
      </c>
      <c r="AH146" s="5">
        <v>7.8075120899151113E-2</v>
      </c>
      <c r="AI146" s="5">
        <v>1.6466463845261271E-2</v>
      </c>
      <c r="AJ146" s="5">
        <v>5.6581641548004727E-2</v>
      </c>
      <c r="AK146" s="5">
        <v>2.8085095728987699E-3</v>
      </c>
      <c r="AL146" s="5">
        <v>3.6196780892018776E-2</v>
      </c>
      <c r="AM146" s="5">
        <v>8.9437387150761993E-3</v>
      </c>
      <c r="AN146" s="5">
        <v>2.6907517316497383E-2</v>
      </c>
      <c r="AO146" s="5">
        <v>1.63953436918234E-2</v>
      </c>
      <c r="AP146" s="5">
        <v>8.3038520551734739E-3</v>
      </c>
      <c r="AQ146" s="5">
        <v>1.0961470002749402E-2</v>
      </c>
      <c r="AR146" s="5">
        <v>7.6228286096026138E-2</v>
      </c>
      <c r="AS146" s="5"/>
      <c r="AT146" s="5"/>
      <c r="AU146" s="5"/>
      <c r="AV146" s="5"/>
      <c r="AW146" s="5"/>
      <c r="AX146" s="5"/>
      <c r="AY146" s="5"/>
      <c r="AZ146" s="5"/>
      <c r="BA146" s="5"/>
      <c r="BB146" s="5"/>
    </row>
    <row r="147" spans="1:54" x14ac:dyDescent="0.3">
      <c r="A147" s="5">
        <v>15580</v>
      </c>
      <c r="B147" s="5"/>
      <c r="C147" s="5">
        <v>0.17209000876549591</v>
      </c>
      <c r="D147" s="5">
        <v>-4.0381858447188293E-2</v>
      </c>
      <c r="E147" s="5">
        <v>-9.1145063991871188E-3</v>
      </c>
      <c r="F147" s="5">
        <v>-4.6071682905433606E-2</v>
      </c>
      <c r="G147" s="5">
        <v>-2.3478787296877311E-3</v>
      </c>
      <c r="H147" s="5">
        <v>-2.2961827634944015E-2</v>
      </c>
      <c r="I147" s="5">
        <v>-1.1273391048257747E-2</v>
      </c>
      <c r="J147" s="5">
        <v>-3.0126821818621217E-2</v>
      </c>
      <c r="K147" s="5">
        <v>-8.9831298295762665E-3</v>
      </c>
      <c r="L147" s="5">
        <v>-1.2214463813374824E-2</v>
      </c>
      <c r="M147" s="5">
        <v>-4.426984935770214E-3</v>
      </c>
      <c r="N147" s="5">
        <v>-3.5184235200749203E-2</v>
      </c>
      <c r="O147" s="5">
        <v>-3.6159148698218131E-3</v>
      </c>
      <c r="P147" s="5">
        <v>-7.1743079688994474E-2</v>
      </c>
      <c r="Q147" s="5">
        <v>-7.0987380635575154E-3</v>
      </c>
      <c r="R147" s="5">
        <v>-6.7708581161151984E-2</v>
      </c>
      <c r="S147" s="5">
        <v>-7.7379471400498209E-2</v>
      </c>
      <c r="T147" s="5">
        <v>2.0503509362514399E-3</v>
      </c>
      <c r="U147" s="5">
        <v>2.5599303198363656E-2</v>
      </c>
      <c r="V147" s="5">
        <v>6.2952139409998857E-3</v>
      </c>
      <c r="W147" s="5">
        <v>-1.6602155065573231E-2</v>
      </c>
      <c r="X147" s="5">
        <v>-4.2789147058823016E-2</v>
      </c>
      <c r="Y147" s="5">
        <v>4.6661021427845027E-2</v>
      </c>
      <c r="Z147" s="5">
        <v>7.9732294966308945E-2</v>
      </c>
      <c r="AA147" s="5">
        <v>0.1409170987595075</v>
      </c>
      <c r="AB147" s="5">
        <v>4.7938243952032562E-2</v>
      </c>
      <c r="AC147" s="5">
        <v>5.0150656126748115E-4</v>
      </c>
      <c r="AD147" s="5">
        <v>0.13035090961311482</v>
      </c>
      <c r="AE147" s="5">
        <v>2.8266068844138625E-2</v>
      </c>
      <c r="AF147" s="5">
        <v>-1.1663042805593175E-3</v>
      </c>
      <c r="AG147" s="5">
        <v>7.3656212242816585E-3</v>
      </c>
      <c r="AH147" s="5">
        <v>7.8297361570672172E-2</v>
      </c>
      <c r="AI147" s="5">
        <v>1.6522487362439907E-2</v>
      </c>
      <c r="AJ147" s="5">
        <v>5.6805714621036466E-2</v>
      </c>
      <c r="AK147" s="5">
        <v>2.8212045743680999E-3</v>
      </c>
      <c r="AL147" s="5">
        <v>3.6380745659598146E-2</v>
      </c>
      <c r="AM147" s="5">
        <v>8.9942410370905494E-3</v>
      </c>
      <c r="AN147" s="5">
        <v>2.7074697913505436E-2</v>
      </c>
      <c r="AO147" s="5">
        <v>1.6506534140599011E-2</v>
      </c>
      <c r="AP147" s="5">
        <v>8.3649078625761628E-3</v>
      </c>
      <c r="AQ147" s="5">
        <v>1.1048348485070974E-2</v>
      </c>
      <c r="AR147" s="5">
        <v>7.6876313231693055E-2</v>
      </c>
      <c r="AS147" s="5"/>
      <c r="AT147" s="5"/>
      <c r="AU147" s="5"/>
      <c r="AV147" s="5"/>
      <c r="AW147" s="5"/>
      <c r="AX147" s="5"/>
      <c r="AY147" s="5"/>
      <c r="AZ147" s="5"/>
      <c r="BA147" s="5"/>
      <c r="BB147" s="5"/>
    </row>
    <row r="148" spans="1:54" x14ac:dyDescent="0.3">
      <c r="A148" s="5">
        <v>15570</v>
      </c>
      <c r="B148" s="5"/>
      <c r="C148" s="5">
        <v>0.17474818973312994</v>
      </c>
      <c r="D148" s="5">
        <v>-3.9855665518736504E-2</v>
      </c>
      <c r="E148" s="5">
        <v>-9.0002882150584003E-3</v>
      </c>
      <c r="F148" s="5">
        <v>-4.551740423678316E-2</v>
      </c>
      <c r="G148" s="5">
        <v>-2.3208115242532639E-3</v>
      </c>
      <c r="H148" s="5">
        <v>-2.270869199336643E-2</v>
      </c>
      <c r="I148" s="5">
        <v>-1.1154814580885904E-2</v>
      </c>
      <c r="J148" s="5">
        <v>-2.9825235606219587E-2</v>
      </c>
      <c r="K148" s="5">
        <v>-8.897780524523155E-3</v>
      </c>
      <c r="L148" s="5">
        <v>-1.2104658468972341E-2</v>
      </c>
      <c r="M148" s="5">
        <v>-4.3894587686196061E-3</v>
      </c>
      <c r="N148" s="5">
        <v>-3.4904106230060211E-2</v>
      </c>
      <c r="O148" s="5">
        <v>-3.5889942689911513E-3</v>
      </c>
      <c r="P148" s="5">
        <v>-7.1246155209403417E-2</v>
      </c>
      <c r="Q148" s="5">
        <v>-7.0532635319923336E-3</v>
      </c>
      <c r="R148" s="5">
        <v>-6.7310204751805811E-2</v>
      </c>
      <c r="S148" s="5">
        <v>-7.6964756084145505E-2</v>
      </c>
      <c r="T148" s="5">
        <v>2.040440736480513E-3</v>
      </c>
      <c r="U148" s="5">
        <v>2.5489087281362604E-2</v>
      </c>
      <c r="V148" s="5">
        <v>6.2714462479888352E-3</v>
      </c>
      <c r="W148" s="5">
        <v>-1.6548303023627732E-2</v>
      </c>
      <c r="X148" s="5">
        <v>-4.2673193047269291E-2</v>
      </c>
      <c r="Y148" s="5">
        <v>4.6559573350696701E-2</v>
      </c>
      <c r="Z148" s="5">
        <v>7.9601818130857788E-2</v>
      </c>
      <c r="AA148" s="5">
        <v>0.14076254964450735</v>
      </c>
      <c r="AB148" s="5">
        <v>4.791163626754108E-2</v>
      </c>
      <c r="AC148" s="5">
        <v>5.0150087830334292E-4</v>
      </c>
      <c r="AD148" s="5">
        <v>0.13042056956968856</v>
      </c>
      <c r="AE148" s="5">
        <v>2.8296657774162636E-2</v>
      </c>
      <c r="AF148" s="5">
        <v>-1.1682076982201047E-3</v>
      </c>
      <c r="AG148" s="5">
        <v>7.3817070462941139E-3</v>
      </c>
      <c r="AH148" s="5">
        <v>7.8511730867150728E-2</v>
      </c>
      <c r="AI148" s="5">
        <v>1.657691185991416E-2</v>
      </c>
      <c r="AJ148" s="5">
        <v>5.7024539101341622E-2</v>
      </c>
      <c r="AK148" s="5">
        <v>2.8336530673075009E-3</v>
      </c>
      <c r="AL148" s="5">
        <v>3.6561737507651279E-2</v>
      </c>
      <c r="AM148" s="5">
        <v>9.0440651157865752E-3</v>
      </c>
      <c r="AN148" s="5">
        <v>2.724002535389531E-2</v>
      </c>
      <c r="AO148" s="5">
        <v>1.6616720616195645E-2</v>
      </c>
      <c r="AP148" s="5">
        <v>8.4255242425229863E-3</v>
      </c>
      <c r="AQ148" s="5">
        <v>1.1134745613541259E-2</v>
      </c>
      <c r="AR148" s="5">
        <v>7.7521732476003219E-2</v>
      </c>
      <c r="AS148" s="5"/>
      <c r="AT148" s="5"/>
      <c r="AU148" s="5"/>
      <c r="AV148" s="5"/>
      <c r="AW148" s="5"/>
      <c r="AX148" s="5"/>
      <c r="AY148" s="5"/>
      <c r="AZ148" s="5"/>
      <c r="BA148" s="5"/>
      <c r="BB148" s="5"/>
    </row>
    <row r="149" spans="1:54" x14ac:dyDescent="0.3">
      <c r="A149" s="5">
        <v>15560</v>
      </c>
      <c r="B149" s="5"/>
      <c r="C149" s="5">
        <v>0.1773769015446581</v>
      </c>
      <c r="D149" s="5">
        <v>-3.9331660080830826E-2</v>
      </c>
      <c r="E149" s="5">
        <v>-8.8864493357598585E-3</v>
      </c>
      <c r="F149" s="5">
        <v>-4.4964485528274631E-2</v>
      </c>
      <c r="G149" s="5">
        <v>-2.2937863073392655E-3</v>
      </c>
      <c r="H149" s="5">
        <v>-2.2455710569218933E-2</v>
      </c>
      <c r="I149" s="5">
        <v>-1.1036193260946207E-2</v>
      </c>
      <c r="J149" s="5">
        <v>-2.9523221716462832E-2</v>
      </c>
      <c r="K149" s="5">
        <v>-8.8122162496609563E-3</v>
      </c>
      <c r="L149" s="5">
        <v>-1.1994447887242184E-2</v>
      </c>
      <c r="M149" s="5">
        <v>-4.3517469782901972E-3</v>
      </c>
      <c r="N149" s="5">
        <v>-3.4622211563891607E-2</v>
      </c>
      <c r="O149" s="5">
        <v>-3.561864182195089E-3</v>
      </c>
      <c r="P149" s="5">
        <v>-7.0744554884381569E-2</v>
      </c>
      <c r="Q149" s="5">
        <v>-7.0072786012189735E-3</v>
      </c>
      <c r="R149" s="5">
        <v>-6.6906540020969268E-2</v>
      </c>
      <c r="S149" s="5">
        <v>-7.6543557790220595E-2</v>
      </c>
      <c r="T149" s="5">
        <v>2.0303482059948418E-3</v>
      </c>
      <c r="U149" s="5">
        <v>2.5376476980111577E-2</v>
      </c>
      <c r="V149" s="5">
        <v>6.2470641707686918E-3</v>
      </c>
      <c r="W149" s="5">
        <v>-1.6492772381668522E-2</v>
      </c>
      <c r="X149" s="5">
        <v>-4.2552786276815843E-2</v>
      </c>
      <c r="Y149" s="5">
        <v>4.6453157945344409E-2</v>
      </c>
      <c r="Z149" s="5">
        <v>7.9462707919214476E-2</v>
      </c>
      <c r="AA149" s="5">
        <v>0.14059256613156396</v>
      </c>
      <c r="AB149" s="5">
        <v>4.7879746017681024E-2</v>
      </c>
      <c r="AC149" s="5">
        <v>5.0143989217575776E-4</v>
      </c>
      <c r="AD149" s="5">
        <v>0.13047592245377962</v>
      </c>
      <c r="AE149" s="5">
        <v>2.8324175856682364E-2</v>
      </c>
      <c r="AF149" s="5">
        <v>-1.1699864202167959E-3</v>
      </c>
      <c r="AG149" s="5">
        <v>7.3970226114740507E-3</v>
      </c>
      <c r="AH149" s="5">
        <v>7.871814421350351E-2</v>
      </c>
      <c r="AI149" s="5">
        <v>1.6629716817444292E-2</v>
      </c>
      <c r="AJ149" s="5">
        <v>5.723803562822477E-2</v>
      </c>
      <c r="AK149" s="5">
        <v>2.8458506947761169E-3</v>
      </c>
      <c r="AL149" s="5">
        <v>3.6739695217453974E-2</v>
      </c>
      <c r="AM149" s="5">
        <v>9.093194662577601E-3</v>
      </c>
      <c r="AN149" s="5">
        <v>2.7403447437401418E-2</v>
      </c>
      <c r="AO149" s="5">
        <v>1.6725869568422962E-2</v>
      </c>
      <c r="AP149" s="5">
        <v>8.4856834332651294E-3</v>
      </c>
      <c r="AQ149" s="5">
        <v>1.1220637090317582E-2</v>
      </c>
      <c r="AR149" s="5">
        <v>7.8164370176742284E-2</v>
      </c>
      <c r="AS149" s="5"/>
      <c r="AT149" s="5"/>
      <c r="AU149" s="5"/>
      <c r="AV149" s="5"/>
      <c r="AW149" s="5"/>
      <c r="AX149" s="5"/>
      <c r="AY149" s="5"/>
      <c r="AZ149" s="5"/>
      <c r="BA149" s="5"/>
      <c r="BB149" s="5"/>
    </row>
    <row r="150" spans="1:54" x14ac:dyDescent="0.3">
      <c r="A150" s="5">
        <v>15550</v>
      </c>
      <c r="B150" s="5"/>
      <c r="C150" s="5">
        <v>0.17997543493073787</v>
      </c>
      <c r="D150" s="5">
        <v>-3.8809928273730442E-2</v>
      </c>
      <c r="E150" s="5">
        <v>-8.7730097861296007E-3</v>
      </c>
      <c r="F150" s="5">
        <v>-4.4413030114474346E-2</v>
      </c>
      <c r="G150" s="5">
        <v>-2.2668084118003242E-3</v>
      </c>
      <c r="H150" s="5">
        <v>-2.2202935782937142E-2</v>
      </c>
      <c r="I150" s="5">
        <v>-1.0917552772276452E-2</v>
      </c>
      <c r="J150" s="5">
        <v>-2.9220848174498337E-2</v>
      </c>
      <c r="K150" s="5">
        <v>-8.7264569711737894E-3</v>
      </c>
      <c r="L150" s="5">
        <v>-1.1883858609316556E-2</v>
      </c>
      <c r="M150" s="5">
        <v>-4.3138589035151319E-3</v>
      </c>
      <c r="N150" s="5">
        <v>-3.4338622732809632E-2</v>
      </c>
      <c r="O150" s="5">
        <v>-3.534531639475902E-3</v>
      </c>
      <c r="P150" s="5">
        <v>-7.0238410986813007E-2</v>
      </c>
      <c r="Q150" s="5">
        <v>-6.9607955681792039E-3</v>
      </c>
      <c r="R150" s="5">
        <v>-6.6497696022677369E-2</v>
      </c>
      <c r="S150" s="5">
        <v>-7.6115991005974687E-2</v>
      </c>
      <c r="T150" s="5">
        <v>2.0200760918437236E-3</v>
      </c>
      <c r="U150" s="5">
        <v>2.5261502812639502E-2</v>
      </c>
      <c r="V150" s="5">
        <v>6.2220742400380313E-3</v>
      </c>
      <c r="W150" s="5">
        <v>-1.6435577690012467E-2</v>
      </c>
      <c r="X150" s="5">
        <v>-4.242795712774429E-2</v>
      </c>
      <c r="Y150" s="5">
        <v>4.6341800363701849E-2</v>
      </c>
      <c r="Z150" s="5">
        <v>7.9314993385744645E-2</v>
      </c>
      <c r="AA150" s="5">
        <v>0.14040717457141944</v>
      </c>
      <c r="AB150" s="5">
        <v>4.7842573573718093E-2</v>
      </c>
      <c r="AC150" s="5">
        <v>5.0132351642136707E-4</v>
      </c>
      <c r="AD150" s="5">
        <v>0.13051692231721107</v>
      </c>
      <c r="AE150" s="5">
        <v>2.8348608067295677E-2</v>
      </c>
      <c r="AF150" s="5">
        <v>-1.1716396202054757E-3</v>
      </c>
      <c r="AG150" s="5">
        <v>7.4115614203663195E-3</v>
      </c>
      <c r="AH150" s="5">
        <v>7.8916519229312032E-2</v>
      </c>
      <c r="AI150" s="5">
        <v>1.6680882132649177E-2</v>
      </c>
      <c r="AJ150" s="5">
        <v>5.7446126101712104E-2</v>
      </c>
      <c r="AK150" s="5">
        <v>2.8577931527428357E-3</v>
      </c>
      <c r="AL150" s="5">
        <v>3.6914558115624961E-2</v>
      </c>
      <c r="AM150" s="5">
        <v>9.1416134870975808E-3</v>
      </c>
      <c r="AN150" s="5">
        <v>2.7564912141607962E-2</v>
      </c>
      <c r="AO150" s="5">
        <v>1.6833947479464949E-2</v>
      </c>
      <c r="AP150" s="5">
        <v>8.5453676490197562E-3</v>
      </c>
      <c r="AQ150" s="5">
        <v>1.1305998530249387E-2</v>
      </c>
      <c r="AR150" s="5">
        <v>7.8804051675339437E-2</v>
      </c>
      <c r="AS150" s="5"/>
      <c r="AT150" s="5"/>
      <c r="AU150" s="5"/>
      <c r="AV150" s="5"/>
      <c r="AW150" s="5"/>
      <c r="AX150" s="5"/>
      <c r="AY150" s="5"/>
      <c r="AZ150" s="5"/>
      <c r="BA150" s="5"/>
      <c r="BB150" s="5"/>
    </row>
    <row r="151" spans="1:54" x14ac:dyDescent="0.3">
      <c r="A151" s="5">
        <v>15540</v>
      </c>
      <c r="B151" s="5"/>
      <c r="C151" s="5">
        <v>0.18254309083534129</v>
      </c>
      <c r="D151" s="5">
        <v>-3.8290554622647098E-2</v>
      </c>
      <c r="E151" s="5">
        <v>-8.6599892664439987E-3</v>
      </c>
      <c r="F151" s="5">
        <v>-4.3863139896460832E-2</v>
      </c>
      <c r="G151" s="5">
        <v>-2.2398831081700591E-3</v>
      </c>
      <c r="H151" s="5">
        <v>-2.1950419551389398E-2</v>
      </c>
      <c r="I151" s="5">
        <v>-1.0798918603591371E-2</v>
      </c>
      <c r="J151" s="5">
        <v>-2.891818262261258E-2</v>
      </c>
      <c r="K151" s="5">
        <v>-8.6405225819293531E-3</v>
      </c>
      <c r="L151" s="5">
        <v>-1.1772917131159268E-2</v>
      </c>
      <c r="M151" s="5">
        <v>-4.2758038859214993E-3</v>
      </c>
      <c r="N151" s="5">
        <v>-3.4053411438571698E-2</v>
      </c>
      <c r="O151" s="5">
        <v>-3.5070037030971806E-3</v>
      </c>
      <c r="P151" s="5">
        <v>-6.972785670534154E-2</v>
      </c>
      <c r="Q151" s="5">
        <v>-6.9138268462458127E-3</v>
      </c>
      <c r="R151" s="5">
        <v>-6.6083783151568556E-2</v>
      </c>
      <c r="S151" s="5">
        <v>-7.568217199348308E-2</v>
      </c>
      <c r="T151" s="5">
        <v>2.0096271939598824E-3</v>
      </c>
      <c r="U151" s="5">
        <v>2.5144196022664812E-2</v>
      </c>
      <c r="V151" s="5">
        <v>6.1964831790418777E-3</v>
      </c>
      <c r="W151" s="5">
        <v>-1.6376734038397098E-2</v>
      </c>
      <c r="X151" s="5">
        <v>-4.2298737437235653E-2</v>
      </c>
      <c r="Y151" s="5">
        <v>4.6225527402282106E-2</v>
      </c>
      <c r="Z151" s="5">
        <v>7.9158706460938838E-2</v>
      </c>
      <c r="AA151" s="5">
        <v>0.14020640646099367</v>
      </c>
      <c r="AB151" s="5">
        <v>4.7800121060469866E-2</v>
      </c>
      <c r="AC151" s="5">
        <v>5.0115168275533678E-4</v>
      </c>
      <c r="AD151" s="5">
        <v>0.1305435278420625</v>
      </c>
      <c r="AE151" s="5">
        <v>2.8369940353937122E-2</v>
      </c>
      <c r="AF151" s="5">
        <v>-1.1731665101938067E-3</v>
      </c>
      <c r="AG151" s="5">
        <v>7.4253172016714971E-3</v>
      </c>
      <c r="AH151" s="5">
        <v>7.9106775780014793E-2</v>
      </c>
      <c r="AI151" s="5">
        <v>1.6730388132983304E-2</v>
      </c>
      <c r="AJ151" s="5">
        <v>5.7648733727295086E-2</v>
      </c>
      <c r="AK151" s="5">
        <v>2.8694761924592648E-3</v>
      </c>
      <c r="AL151" s="5">
        <v>3.7086266106295562E-2</v>
      </c>
      <c r="AM151" s="5">
        <v>9.1893055054409131E-3</v>
      </c>
      <c r="AN151" s="5">
        <v>2.772436764728755E-2</v>
      </c>
      <c r="AO151" s="5">
        <v>1.6940920879439911E-2</v>
      </c>
      <c r="AP151" s="5">
        <v>8.6045590877971874E-3</v>
      </c>
      <c r="AQ151" s="5">
        <v>1.1390805470980633E-2</v>
      </c>
      <c r="AR151" s="5">
        <v>7.9440601374370798E-2</v>
      </c>
      <c r="AS151" s="5"/>
      <c r="AT151" s="5"/>
      <c r="AU151" s="5"/>
      <c r="AV151" s="5"/>
      <c r="AW151" s="5"/>
      <c r="AX151" s="5"/>
      <c r="AY151" s="5"/>
      <c r="AZ151" s="5"/>
      <c r="BA151" s="5"/>
      <c r="BB151" s="5"/>
    </row>
    <row r="152" spans="1:54" x14ac:dyDescent="0.3">
      <c r="A152" s="5">
        <v>15530</v>
      </c>
      <c r="B152" s="5"/>
      <c r="C152" s="5">
        <v>0.1850791807457445</v>
      </c>
      <c r="D152" s="5">
        <v>-3.7773622017125849E-2</v>
      </c>
      <c r="E152" s="5">
        <v>-8.5474071469434226E-3</v>
      </c>
      <c r="F152" s="5">
        <v>-4.3314915310511889E-2</v>
      </c>
      <c r="G152" s="5">
        <v>-2.2130156029060723E-3</v>
      </c>
      <c r="H152" s="5">
        <v>-2.1698213269416976E-2</v>
      </c>
      <c r="I152" s="5">
        <v>-1.0680316038913099E-2</v>
      </c>
      <c r="J152" s="5">
        <v>-2.8615292293651999E-2</v>
      </c>
      <c r="K152" s="5">
        <v>-8.5544328933572274E-3</v>
      </c>
      <c r="L152" s="5">
        <v>-1.1661649892394144E-2</v>
      </c>
      <c r="M152" s="5">
        <v>-4.2375912659842188E-3</v>
      </c>
      <c r="N152" s="5">
        <v>-3.3766649522376256E-2</v>
      </c>
      <c r="O152" s="5">
        <v>-3.479287464360852E-3</v>
      </c>
      <c r="P152" s="5">
        <v>-6.9213026083530763E-2</v>
      </c>
      <c r="Q152" s="5">
        <v>-6.8663849595001283E-3</v>
      </c>
      <c r="R152" s="5">
        <v>-6.5664913091756705E-2</v>
      </c>
      <c r="S152" s="5">
        <v>-7.5242218735817351E-2</v>
      </c>
      <c r="T152" s="5">
        <v>1.9990043638712096E-3</v>
      </c>
      <c r="U152" s="5">
        <v>2.5024588565415291E-2</v>
      </c>
      <c r="V152" s="5">
        <v>6.1702979005925319E-3</v>
      </c>
      <c r="W152" s="5">
        <v>-1.6316257049553983E-2</v>
      </c>
      <c r="X152" s="5">
        <v>-4.2165160486689189E-2</v>
      </c>
      <c r="Y152" s="5">
        <v>4.6104367492772566E-2</v>
      </c>
      <c r="Z152" s="5">
        <v>7.8993881943045852E-2</v>
      </c>
      <c r="AA152" s="5">
        <v>0.13999029844251074</v>
      </c>
      <c r="AB152" s="5">
        <v>4.775239236077284E-2</v>
      </c>
      <c r="AC152" s="5">
        <v>5.0092434116772193E-4</v>
      </c>
      <c r="AD152" s="5">
        <v>0.1305557023784229</v>
      </c>
      <c r="AE152" s="5">
        <v>2.8388159647746419E-2</v>
      </c>
      <c r="AF152" s="5">
        <v>-1.1745663410958412E-3</v>
      </c>
      <c r="AG152" s="5">
        <v>7.4382839163860308E-3</v>
      </c>
      <c r="AH152" s="5">
        <v>7.9288836027218937E-2</v>
      </c>
      <c r="AI152" s="5">
        <v>1.6778215587567698E-2</v>
      </c>
      <c r="AJ152" s="5">
        <v>5.7845783060320968E-2</v>
      </c>
      <c r="AK152" s="5">
        <v>2.8808956228230775E-3</v>
      </c>
      <c r="AL152" s="5">
        <v>3.7254759703263883E-2</v>
      </c>
      <c r="AM152" s="5">
        <v>9.2362547484264867E-3</v>
      </c>
      <c r="AN152" s="5">
        <v>2.7881762363898339E-2</v>
      </c>
      <c r="AO152" s="5">
        <v>1.7046756362110053E-2</v>
      </c>
      <c r="AP152" s="5">
        <v>8.6632399393308593E-3</v>
      </c>
      <c r="AQ152" s="5">
        <v>1.1475033383222914E-2</v>
      </c>
      <c r="AR152" s="5">
        <v>8.0073842806487605E-2</v>
      </c>
      <c r="AS152" s="5"/>
      <c r="AT152" s="5"/>
      <c r="AU152" s="5"/>
      <c r="AV152" s="5"/>
      <c r="AW152" s="5"/>
      <c r="AX152" s="5"/>
      <c r="AY152" s="5"/>
      <c r="AZ152" s="5"/>
      <c r="BA152" s="5"/>
      <c r="BB152" s="5"/>
    </row>
    <row r="153" spans="1:54" x14ac:dyDescent="0.3">
      <c r="A153" s="5">
        <v>15520</v>
      </c>
      <c r="B153" s="5"/>
      <c r="C153" s="5">
        <v>0.18758302701757071</v>
      </c>
      <c r="D153" s="5">
        <v>-3.7259211691473185E-2</v>
      </c>
      <c r="E153" s="5">
        <v>-8.4352824625783147E-3</v>
      </c>
      <c r="F153" s="5">
        <v>-4.2768455297811765E-2</v>
      </c>
      <c r="G153" s="5">
        <v>-2.1862110366815866E-3</v>
      </c>
      <c r="H153" s="5">
        <v>-2.1446367791775108E-2</v>
      </c>
      <c r="I153" s="5">
        <v>-1.0561770148169537E-2</v>
      </c>
      <c r="J153" s="5">
        <v>-2.8312243984811698E-2</v>
      </c>
      <c r="K153" s="5">
        <v>-8.4682076274116523E-3</v>
      </c>
      <c r="L153" s="5">
        <v>-1.1550083265214187E-2</v>
      </c>
      <c r="M153" s="5">
        <v>-4.1992303789967185E-3</v>
      </c>
      <c r="N153" s="5">
        <v>-3.3478408933147331E-2</v>
      </c>
      <c r="O153" s="5">
        <v>-3.4513900404177602E-3</v>
      </c>
      <c r="P153" s="5">
        <v>-6.8694053958706397E-2</v>
      </c>
      <c r="Q153" s="5">
        <v>-6.8184825369601559E-3</v>
      </c>
      <c r="R153" s="5">
        <v>-6.5241198765069425E-2</v>
      </c>
      <c r="S153" s="5">
        <v>-7.4796250882322862E-2</v>
      </c>
      <c r="T153" s="5">
        <v>1.9882105033846263E-3</v>
      </c>
      <c r="U153" s="5">
        <v>2.4902713093054439E-2</v>
      </c>
      <c r="V153" s="5">
        <v>6.1435255039839817E-3</v>
      </c>
      <c r="W153" s="5">
        <v>-1.6254162872480347E-2</v>
      </c>
      <c r="X153" s="5">
        <v>-4.2027260988221009E-2</v>
      </c>
      <c r="Y153" s="5">
        <v>4.5978350691683656E-2</v>
      </c>
      <c r="Z153" s="5">
        <v>7.8820557488093718E-2</v>
      </c>
      <c r="AA153" s="5">
        <v>0.13975889229976796</v>
      </c>
      <c r="AB153" s="5">
        <v>4.7699393118990255E-2</v>
      </c>
      <c r="AC153" s="5">
        <v>5.0064146001009557E-4</v>
      </c>
      <c r="AD153" s="5">
        <v>0.13055341397973211</v>
      </c>
      <c r="AE153" s="5">
        <v>2.8403253873448976E-2</v>
      </c>
      <c r="AF153" s="5">
        <v>-1.1758384032684876E-3</v>
      </c>
      <c r="AG153" s="5">
        <v>7.4504557618400111E-3</v>
      </c>
      <c r="AH153" s="5">
        <v>7.9462624478088953E-2</v>
      </c>
      <c r="AI153" s="5">
        <v>1.6824345718865215E-2</v>
      </c>
      <c r="AJ153" s="5">
        <v>5.8037200049996795E-2</v>
      </c>
      <c r="AK153" s="5">
        <v>2.892047312730068E-3</v>
      </c>
      <c r="AL153" s="5">
        <v>3.7419980062111599E-2</v>
      </c>
      <c r="AM153" s="5">
        <v>9.2824453698804148E-3</v>
      </c>
      <c r="AN153" s="5">
        <v>2.803704495522432E-2</v>
      </c>
      <c r="AO153" s="5">
        <v>1.7151420600732468E-2</v>
      </c>
      <c r="AP153" s="5">
        <v>8.721392393106096E-3</v>
      </c>
      <c r="AQ153" s="5">
        <v>1.1558657681194717E-2</v>
      </c>
      <c r="AR153" s="5">
        <v>8.0703598704738408E-2</v>
      </c>
      <c r="AS153" s="5"/>
      <c r="AT153" s="5"/>
      <c r="AU153" s="5"/>
      <c r="AV153" s="5"/>
      <c r="AW153" s="5"/>
      <c r="AX153" s="5"/>
      <c r="AY153" s="5"/>
      <c r="AZ153" s="5"/>
      <c r="BA153" s="5"/>
      <c r="BB153" s="5"/>
    </row>
    <row r="154" spans="1:54" x14ac:dyDescent="0.3">
      <c r="A154" s="5">
        <v>15510</v>
      </c>
      <c r="B154" s="5"/>
      <c r="C154" s="5">
        <v>0.19005396319466997</v>
      </c>
      <c r="D154" s="5">
        <v>-3.6747403206237733E-2</v>
      </c>
      <c r="E154" s="5">
        <v>-8.3236339079771678E-3</v>
      </c>
      <c r="F154" s="5">
        <v>-4.222385727518907E-2</v>
      </c>
      <c r="G154" s="5">
        <v>-2.1594744827246218E-3</v>
      </c>
      <c r="H154" s="5">
        <v>-2.1194933415484122E-2</v>
      </c>
      <c r="I154" s="5">
        <v>-1.0443305777965373E-2</v>
      </c>
      <c r="J154" s="5">
        <v>-2.8009104031805863E-2</v>
      </c>
      <c r="K154" s="5">
        <v>-8.3818664086238864E-3</v>
      </c>
      <c r="L154" s="5">
        <v>-1.1438243543378086E-2</v>
      </c>
      <c r="M154" s="5">
        <v>-4.1607305510609344E-3</v>
      </c>
      <c r="N154" s="5">
        <v>-3.318876169587387E-2</v>
      </c>
      <c r="O154" s="5">
        <v>-3.4233185710739735E-3</v>
      </c>
      <c r="P154" s="5">
        <v>-6.8171075900521877E-2</v>
      </c>
      <c r="Q154" s="5">
        <v>-6.7701323067629951E-3</v>
      </c>
      <c r="R154" s="5">
        <v>-6.4812754278687046E-2</v>
      </c>
      <c r="S154" s="5">
        <v>-7.4344389693036764E-2</v>
      </c>
      <c r="T154" s="5">
        <v>1.9772485632429397E-3</v>
      </c>
      <c r="U154" s="5">
        <v>2.4778602939723251E-2</v>
      </c>
      <c r="V154" s="5">
        <v>6.1161732718017087E-3</v>
      </c>
      <c r="W154" s="5">
        <v>-1.6190468175412732E-2</v>
      </c>
      <c r="X154" s="5">
        <v>-4.1885075070349678E-2</v>
      </c>
      <c r="Y154" s="5">
        <v>4.5847508669075401E-2</v>
      </c>
      <c r="Z154" s="5">
        <v>7.8638773598298961E-2</v>
      </c>
      <c r="AA154" s="5">
        <v>0.13951223495153792</v>
      </c>
      <c r="AB154" s="5">
        <v>4.7641130743553715E-2</v>
      </c>
      <c r="AC154" s="5">
        <v>5.0030302607232649E-4</v>
      </c>
      <c r="AD154" s="5">
        <v>0.13053663543567201</v>
      </c>
      <c r="AE154" s="5">
        <v>2.8415211959238025E-2</v>
      </c>
      <c r="AF154" s="5">
        <v>-1.1769820270291422E-3</v>
      </c>
      <c r="AG154" s="5">
        <v>7.4618271756291266E-3</v>
      </c>
      <c r="AH154" s="5">
        <v>7.9628068033772328E-2</v>
      </c>
      <c r="AI154" s="5">
        <v>1.6868760214191206E-2</v>
      </c>
      <c r="AJ154" s="5">
        <v>5.8222912082972221E-2</v>
      </c>
      <c r="AK154" s="5">
        <v>2.9029271934131974E-3</v>
      </c>
      <c r="AL154" s="5">
        <v>3.7581869012260863E-2</v>
      </c>
      <c r="AM154" s="5">
        <v>9.3278616549318932E-3</v>
      </c>
      <c r="AN154" s="5">
        <v>2.8190164365142861E-2</v>
      </c>
      <c r="AO154" s="5">
        <v>1.7254880364041943E-2</v>
      </c>
      <c r="AP154" s="5">
        <v>8.7789986464834047E-3</v>
      </c>
      <c r="AQ154" s="5">
        <v>1.1641653733221697E-2</v>
      </c>
      <c r="AR154" s="5">
        <v>8.1329691074257859E-2</v>
      </c>
      <c r="AS154" s="5"/>
      <c r="AT154" s="5"/>
      <c r="AU154" s="5"/>
      <c r="AV154" s="5"/>
      <c r="AW154" s="5"/>
      <c r="AX154" s="5"/>
      <c r="AY154" s="5"/>
      <c r="AZ154" s="5"/>
      <c r="BA154" s="5"/>
      <c r="BB154" s="5"/>
    </row>
    <row r="155" spans="1:54" x14ac:dyDescent="0.3">
      <c r="A155" s="5">
        <v>15500</v>
      </c>
      <c r="B155" s="5"/>
      <c r="C155" s="5">
        <v>0.19249133432361756</v>
      </c>
      <c r="D155" s="5">
        <v>-3.6238274430746016E-2</v>
      </c>
      <c r="E155" s="5">
        <v>-8.2124798326380991E-3</v>
      </c>
      <c r="F155" s="5">
        <v>-4.1681217106899995E-2</v>
      </c>
      <c r="G155" s="5">
        <v>-2.1328109452053603E-3</v>
      </c>
      <c r="H155" s="5">
        <v>-2.0943959862599844E-2</v>
      </c>
      <c r="I155" s="5">
        <v>-1.032494754253138E-2</v>
      </c>
      <c r="J155" s="5">
        <v>-2.7705938283436222E-2</v>
      </c>
      <c r="K155" s="5">
        <v>-8.2954287562487447E-3</v>
      </c>
      <c r="L155" s="5">
        <v>-1.132615693130146E-2</v>
      </c>
      <c r="M155" s="5">
        <v>-4.1221010950991E-3</v>
      </c>
      <c r="N155" s="5">
        <v>-3.2897779880024881E-2</v>
      </c>
      <c r="O155" s="5">
        <v>-3.3950802155948943E-3</v>
      </c>
      <c r="P155" s="5">
        <v>-6.764422814928725E-2</v>
      </c>
      <c r="Q155" s="5">
        <v>-6.7213470903055945E-3</v>
      </c>
      <c r="R155" s="5">
        <v>-6.4379694872217397E-2</v>
      </c>
      <c r="S155" s="5">
        <v>-7.3886757982282059E-2</v>
      </c>
      <c r="T155" s="5">
        <v>1.9661215417555861E-3</v>
      </c>
      <c r="U155" s="5">
        <v>2.46522921062074E-2</v>
      </c>
      <c r="V155" s="5">
        <v>6.0882486666298339E-3</v>
      </c>
      <c r="W155" s="5">
        <v>-1.6125190138506558E-2</v>
      </c>
      <c r="X155" s="5">
        <v>-4.1738640262875895E-2</v>
      </c>
      <c r="Y155" s="5">
        <v>4.5711874696366353E-2</v>
      </c>
      <c r="Z155" s="5">
        <v>7.8448573608865688E-2</v>
      </c>
      <c r="AA155" s="5">
        <v>0.13925037844209504</v>
      </c>
      <c r="AB155" s="5">
        <v>4.7577614408532136E-2</v>
      </c>
      <c r="AC155" s="5">
        <v>4.9990904464940504E-4</v>
      </c>
      <c r="AD155" s="5">
        <v>0.13050534430257157</v>
      </c>
      <c r="AE155" s="5">
        <v>2.8424023846148623E-2</v>
      </c>
      <c r="AF155" s="5">
        <v>-1.1779965831540007E-3</v>
      </c>
      <c r="AG155" s="5">
        <v>7.472392839437304E-3</v>
      </c>
      <c r="AH155" s="5">
        <v>7.978509603682124E-2</v>
      </c>
      <c r="AI155" s="5">
        <v>1.6911441237049952E-2</v>
      </c>
      <c r="AJ155" s="5">
        <v>5.8402848026469244E-2</v>
      </c>
      <c r="AK155" s="5">
        <v>2.9135312607668773E-3</v>
      </c>
      <c r="AL155" s="5">
        <v>3.7740369088948997E-2</v>
      </c>
      <c r="AM155" s="5">
        <v>9.3724880283169876E-3</v>
      </c>
      <c r="AN155" s="5">
        <v>2.8341069843503285E-2</v>
      </c>
      <c r="AO155" s="5">
        <v>1.7357102532356051E-2</v>
      </c>
      <c r="AP155" s="5">
        <v>8.8360409129119091E-3</v>
      </c>
      <c r="AQ155" s="5">
        <v>1.1723996872492913E-2</v>
      </c>
      <c r="AR155" s="5">
        <v>8.1951941265293426E-2</v>
      </c>
      <c r="AS155" s="5"/>
      <c r="AT155" s="5"/>
      <c r="AU155" s="5"/>
      <c r="AV155" s="5"/>
      <c r="AW155" s="5"/>
      <c r="AX155" s="5"/>
      <c r="AY155" s="5"/>
      <c r="AZ155" s="5"/>
      <c r="BA155" s="5"/>
      <c r="BB155" s="5"/>
    </row>
    <row r="156" spans="1:54" x14ac:dyDescent="0.3">
      <c r="A156" s="5">
        <v>15490</v>
      </c>
      <c r="B156" s="5"/>
      <c r="C156" s="5">
        <v>0.1948944972626151</v>
      </c>
      <c r="D156" s="5">
        <v>-3.5731901526697099E-2</v>
      </c>
      <c r="E156" s="5">
        <v>-8.1018382363454312E-3</v>
      </c>
      <c r="F156" s="5">
        <v>-4.1140629077465594E-2</v>
      </c>
      <c r="G156" s="5">
        <v>-2.1062253576725866E-3</v>
      </c>
      <c r="H156" s="5">
        <v>-2.0693496263411763E-2</v>
      </c>
      <c r="I156" s="5">
        <v>-1.0206719814856508E-2</v>
      </c>
      <c r="J156" s="5">
        <v>-2.7402812076572108E-2</v>
      </c>
      <c r="K156" s="5">
        <v>-8.2089140765102819E-3</v>
      </c>
      <c r="L156" s="5">
        <v>-1.1213849533249168E-2</v>
      </c>
      <c r="M156" s="5">
        <v>-4.0833513068900314E-3</v>
      </c>
      <c r="N156" s="5">
        <v>-3.2605535568060201E-2</v>
      </c>
      <c r="O156" s="5">
        <v>-3.3666821495092697E-3</v>
      </c>
      <c r="P156" s="5">
        <v>-6.7113647554102679E-2</v>
      </c>
      <c r="Q156" s="5">
        <v>-6.6721397963476151E-3</v>
      </c>
      <c r="R156" s="5">
        <v>-6.3942136864240592E-2</v>
      </c>
      <c r="S156" s="5">
        <v>-7.3423480061477087E-2</v>
      </c>
      <c r="T156" s="5">
        <v>1.9548324834041094E-3</v>
      </c>
      <c r="U156" s="5">
        <v>2.4523815244239355E-2</v>
      </c>
      <c r="V156" s="5">
        <v>6.059759327657733E-3</v>
      </c>
      <c r="W156" s="5">
        <v>-1.6058346446226151E-2</v>
      </c>
      <c r="X156" s="5">
        <v>-4.1587995480964278E-2</v>
      </c>
      <c r="Y156" s="5">
        <v>4.5571483633229895E-2</v>
      </c>
      <c r="Z156" s="5">
        <v>7.8250003673177707E-2</v>
      </c>
      <c r="AA156" s="5">
        <v>0.13897337992886119</v>
      </c>
      <c r="AB156" s="5">
        <v>4.7508855054222462E-2</v>
      </c>
      <c r="AC156" s="5">
        <v>4.9945953959822033E-4</v>
      </c>
      <c r="AD156" s="5">
        <v>0.13045952293129079</v>
      </c>
      <c r="AE156" s="5">
        <v>2.842968049691395E-2</v>
      </c>
      <c r="AF156" s="5">
        <v>-1.1788814833565884E-3</v>
      </c>
      <c r="AG156" s="5">
        <v>7.4821476827466645E-3</v>
      </c>
      <c r="AH156" s="5">
        <v>7.993364031756961E-2</v>
      </c>
      <c r="AI156" s="5">
        <v>1.6952371438288132E-2</v>
      </c>
      <c r="AJ156" s="5">
        <v>5.8576938270924098E-2</v>
      </c>
      <c r="AK156" s="5">
        <v>2.9238555776548293E-3</v>
      </c>
      <c r="AL156" s="5">
        <v>3.7895423565098237E-2</v>
      </c>
      <c r="AM156" s="5">
        <v>9.4163090626843901E-3</v>
      </c>
      <c r="AN156" s="5">
        <v>2.8489710972099937E-2</v>
      </c>
      <c r="AO156" s="5">
        <v>1.7458054113793454E-2</v>
      </c>
      <c r="AP156" s="5">
        <v>8.8925014302284038E-3</v>
      </c>
      <c r="AQ156" s="5">
        <v>1.1805662407967644E-2</v>
      </c>
      <c r="AR156" s="5">
        <v>8.2570170047534475E-2</v>
      </c>
      <c r="AS156" s="5"/>
      <c r="AT156" s="5"/>
      <c r="AU156" s="5"/>
      <c r="AV156" s="5"/>
      <c r="AW156" s="5"/>
      <c r="AX156" s="5"/>
      <c r="AY156" s="5"/>
      <c r="AZ156" s="5"/>
      <c r="BA156" s="5"/>
      <c r="BB156" s="5"/>
    </row>
    <row r="157" spans="1:54" x14ac:dyDescent="0.3">
      <c r="A157" s="5">
        <v>15480</v>
      </c>
      <c r="B157" s="5"/>
      <c r="C157" s="5">
        <v>0.19726282098458536</v>
      </c>
      <c r="D157" s="5">
        <v>-3.5228358932817797E-2</v>
      </c>
      <c r="E157" s="5">
        <v>-7.9917267648125546E-3</v>
      </c>
      <c r="F157" s="5">
        <v>-4.0602185865574243E-2</v>
      </c>
      <c r="G157" s="5">
        <v>-2.0797225815397556E-3</v>
      </c>
      <c r="H157" s="5">
        <v>-2.0443591140077415E-2</v>
      </c>
      <c r="I157" s="5">
        <v>-1.008864671800765E-2</v>
      </c>
      <c r="J157" s="5">
        <v>-2.7099790211556896E-2</v>
      </c>
      <c r="K157" s="5">
        <v>-8.1223416549508556E-3</v>
      </c>
      <c r="L157" s="5">
        <v>-1.1101347342635338E-2</v>
      </c>
      <c r="M157" s="5">
        <v>-4.0444904611321867E-3</v>
      </c>
      <c r="N157" s="5">
        <v>-3.2312100824058047E-2</v>
      </c>
      <c r="O157" s="5">
        <v>-3.3381315614151802E-3</v>
      </c>
      <c r="P157" s="5">
        <v>-6.6579471510837318E-2</v>
      </c>
      <c r="Q157" s="5">
        <v>-6.6225234150803615E-3</v>
      </c>
      <c r="R157" s="5">
        <v>-6.3500197598360397E-2</v>
      </c>
      <c r="S157" s="5">
        <v>-7.2954681681197023E-2</v>
      </c>
      <c r="T157" s="5">
        <v>1.9433844774233444E-3</v>
      </c>
      <c r="U157" s="5">
        <v>2.4393207640445318E-2</v>
      </c>
      <c r="V157" s="5">
        <v>6.0307130671880867E-3</v>
      </c>
      <c r="W157" s="5">
        <v>-1.598995527944945E-2</v>
      </c>
      <c r="X157" s="5">
        <v>-4.1433181008436029E-2</v>
      </c>
      <c r="Y157" s="5">
        <v>4.5426371913584576E-2</v>
      </c>
      <c r="Z157" s="5">
        <v>7.8043112746387727E-2</v>
      </c>
      <c r="AA157" s="5">
        <v>0.13868130166716772</v>
      </c>
      <c r="AB157" s="5">
        <v>4.7434865386757293E-2</v>
      </c>
      <c r="AC157" s="5">
        <v>4.9895455338419407E-4</v>
      </c>
      <c r="AD157" s="5">
        <v>0.1303991584925496</v>
      </c>
      <c r="AE157" s="5">
        <v>2.8432173904294682E-2</v>
      </c>
      <c r="AF157" s="5">
        <v>-1.1796361807460409E-3</v>
      </c>
      <c r="AG157" s="5">
        <v>7.4910868864314101E-3</v>
      </c>
      <c r="AH157" s="5">
        <v>8.007363523942676E-2</v>
      </c>
      <c r="AI157" s="5">
        <v>1.6991533967055716E-2</v>
      </c>
      <c r="AJ157" s="5">
        <v>5.8745114772108378E-2</v>
      </c>
      <c r="AK157" s="5">
        <v>2.9338962761997264E-3</v>
      </c>
      <c r="AL157" s="5">
        <v>3.8046976483057722E-2</v>
      </c>
      <c r="AM157" s="5">
        <v>9.4593094868977538E-3</v>
      </c>
      <c r="AN157" s="5">
        <v>2.8636037690723488E-2</v>
      </c>
      <c r="AO157" s="5">
        <v>1.7557702260595352E-2</v>
      </c>
      <c r="AP157" s="5">
        <v>8.9483624690374665E-3</v>
      </c>
      <c r="AQ157" s="5">
        <v>1.188662563542719E-2</v>
      </c>
      <c r="AR157" s="5">
        <v>8.3184197685711794E-2</v>
      </c>
      <c r="AS157" s="5"/>
      <c r="AT157" s="5"/>
      <c r="AU157" s="5"/>
      <c r="AV157" s="5"/>
      <c r="AW157" s="5"/>
      <c r="AX157" s="5"/>
      <c r="AY157" s="5"/>
      <c r="AZ157" s="5"/>
      <c r="BA157" s="5"/>
      <c r="BB157" s="5"/>
    </row>
    <row r="158" spans="1:54" x14ac:dyDescent="0.3">
      <c r="A158" s="5">
        <v>15470</v>
      </c>
      <c r="B158" s="5"/>
      <c r="C158" s="5">
        <v>0.19959568687425278</v>
      </c>
      <c r="D158" s="5">
        <v>-3.4727719350579285E-2</v>
      </c>
      <c r="E158" s="5">
        <v>-7.8821627055521357E-3</v>
      </c>
      <c r="F158" s="5">
        <v>-4.0065978519058645E-2</v>
      </c>
      <c r="G158" s="5">
        <v>-2.0533074046214031E-3</v>
      </c>
      <c r="H158" s="5">
        <v>-2.0194292390701009E-2</v>
      </c>
      <c r="I158" s="5">
        <v>-9.9707521166415933E-3</v>
      </c>
      <c r="J158" s="5">
        <v>-2.6796936928054405E-2</v>
      </c>
      <c r="K158" s="5">
        <v>-8.0357306488882622E-3</v>
      </c>
      <c r="L158" s="5">
        <v>-1.0988676231437847E-2</v>
      </c>
      <c r="M158" s="5">
        <v>-4.0055278075362124E-3</v>
      </c>
      <c r="N158" s="5">
        <v>-3.2017547662478503E-2</v>
      </c>
      <c r="O158" s="5">
        <v>-3.3094356497900997E-3</v>
      </c>
      <c r="P158" s="5">
        <v>-6.6041837899994627E-2</v>
      </c>
      <c r="Q158" s="5">
        <v>-6.5725110121657203E-3</v>
      </c>
      <c r="R158" s="5">
        <v>-6.305399538879794E-2</v>
      </c>
      <c r="S158" s="5">
        <v>-7.2480489972525361E-2</v>
      </c>
      <c r="T158" s="5">
        <v>1.9317806563591759E-3</v>
      </c>
      <c r="U158" s="5">
        <v>2.4260505199947859E-2</v>
      </c>
      <c r="V158" s="5">
        <v>6.0011178670486892E-3</v>
      </c>
      <c r="W158" s="5">
        <v>-1.5920035307292295E-2</v>
      </c>
      <c r="X158" s="5">
        <v>-4.1274238480281784E-2</v>
      </c>
      <c r="Y158" s="5">
        <v>4.5276577530684668E-2</v>
      </c>
      <c r="Z158" s="5">
        <v>7.7827952567409348E-2</v>
      </c>
      <c r="AA158" s="5">
        <v>0.1383742109921316</v>
      </c>
      <c r="AB158" s="5">
        <v>4.7355659876725173E-2</v>
      </c>
      <c r="AC158" s="5">
        <v>4.9839414711769616E-4</v>
      </c>
      <c r="AD158" s="5">
        <v>0.13032424299967191</v>
      </c>
      <c r="AE158" s="5">
        <v>2.8431497098872598E-2</v>
      </c>
      <c r="AF158" s="5">
        <v>-1.1802601702646973E-3</v>
      </c>
      <c r="AG158" s="5">
        <v>7.4992058862324174E-3</v>
      </c>
      <c r="AH158" s="5">
        <v>8.0205017743047641E-2</v>
      </c>
      <c r="AI158" s="5">
        <v>1.7028912481565652E-2</v>
      </c>
      <c r="AJ158" s="5">
        <v>5.8907311092696334E-2</v>
      </c>
      <c r="AK158" s="5">
        <v>2.9436495600529129E-3</v>
      </c>
      <c r="AL158" s="5">
        <v>3.8194972686194706E-2</v>
      </c>
      <c r="AM158" s="5">
        <v>9.5014741943287954E-3</v>
      </c>
      <c r="AN158" s="5">
        <v>2.8780000323272641E-2</v>
      </c>
      <c r="AO158" s="5">
        <v>1.7656014285539791E-2</v>
      </c>
      <c r="AP158" s="5">
        <v>9.0036063411676297E-3</v>
      </c>
      <c r="AQ158" s="5">
        <v>1.1966861848665871E-2</v>
      </c>
      <c r="AR158" s="5">
        <v>8.3793844016434332E-2</v>
      </c>
      <c r="AS158" s="5"/>
      <c r="AT158" s="5"/>
      <c r="AU158" s="5"/>
      <c r="AV158" s="5"/>
      <c r="AW158" s="5"/>
      <c r="AX158" s="5"/>
      <c r="AY158" s="5"/>
      <c r="AZ158" s="5"/>
      <c r="BA158" s="5"/>
      <c r="BB158" s="5"/>
    </row>
    <row r="159" spans="1:54" x14ac:dyDescent="0.3">
      <c r="A159" s="5">
        <v>15460</v>
      </c>
      <c r="B159" s="5"/>
      <c r="C159" s="5">
        <v>0.20189248901900503</v>
      </c>
      <c r="D159" s="5">
        <v>-3.4230053730976998E-2</v>
      </c>
      <c r="E159" s="5">
        <v>-7.7731629839746892E-3</v>
      </c>
      <c r="F159" s="5">
        <v>-3.9532096430954705E-2</v>
      </c>
      <c r="G159" s="5">
        <v>-2.0269845397205407E-3</v>
      </c>
      <c r="H159" s="5">
        <v>-1.9945647273863273E-2</v>
      </c>
      <c r="I159" s="5">
        <v>-9.8530596087136896E-3</v>
      </c>
      <c r="J159" s="5">
        <v>-2.6494315881348391E-2</v>
      </c>
      <c r="K159" s="5">
        <v>-7.9491000799855396E-3</v>
      </c>
      <c r="L159" s="5">
        <v>-1.0875861939733701E-2</v>
      </c>
      <c r="M159" s="5">
        <v>-3.9664725669491894E-3</v>
      </c>
      <c r="N159" s="5">
        <v>-3.1721948017083716E-2</v>
      </c>
      <c r="O159" s="5">
        <v>-3.2806016198071658E-3</v>
      </c>
      <c r="P159" s="5">
        <v>-6.5500885024505046E-2</v>
      </c>
      <c r="Q159" s="5">
        <v>-6.5221157227491593E-3</v>
      </c>
      <c r="R159" s="5">
        <v>-6.2603649465563682E-2</v>
      </c>
      <c r="S159" s="5">
        <v>-7.2001033387736654E-2</v>
      </c>
      <c r="T159" s="5">
        <v>1.9200241946039018E-3</v>
      </c>
      <c r="U159" s="5">
        <v>2.4125744429634662E-2</v>
      </c>
      <c r="V159" s="5">
        <v>5.9709818749102295E-3</v>
      </c>
      <c r="W159" s="5">
        <v>-1.5848605678657385E-2</v>
      </c>
      <c r="X159" s="5">
        <v>-4.1111210864404377E-2</v>
      </c>
      <c r="Y159" s="5">
        <v>4.512214002131882E-2</v>
      </c>
      <c r="Z159" s="5">
        <v>7.7604577639318689E-2</v>
      </c>
      <c r="AA159" s="5">
        <v>0.13805218029764735</v>
      </c>
      <c r="AB159" s="5">
        <v>4.7271254756800378E-2</v>
      </c>
      <c r="AC159" s="5">
        <v>4.9777840058016067E-4</v>
      </c>
      <c r="AD159" s="5">
        <v>0.13023477332871386</v>
      </c>
      <c r="AE159" s="5">
        <v>2.8427644156299968E-2</v>
      </c>
      <c r="AF159" s="5">
        <v>-1.1807529891045732E-3</v>
      </c>
      <c r="AG159" s="5">
        <v>7.5065003761093044E-3</v>
      </c>
      <c r="AH159" s="5">
        <v>8.0327727389341491E-2</v>
      </c>
      <c r="AI159" s="5">
        <v>1.7064491159643015E-2</v>
      </c>
      <c r="AJ159" s="5">
        <v>5.9063462443244549E-2</v>
      </c>
      <c r="AK159" s="5">
        <v>2.9531117066424733E-3</v>
      </c>
      <c r="AL159" s="5">
        <v>3.8339357850311929E-2</v>
      </c>
      <c r="AM159" s="5">
        <v>9.5427882511352723E-3</v>
      </c>
      <c r="AN159" s="5">
        <v>2.8921549603909785E-2</v>
      </c>
      <c r="AO159" s="5">
        <v>1.7752957678439204E-2</v>
      </c>
      <c r="AP159" s="5">
        <v>9.0582154081990211E-3</v>
      </c>
      <c r="AQ159" s="5">
        <v>1.2046346350815536E-2</v>
      </c>
      <c r="AR159" s="5">
        <v>8.4398928526222883E-2</v>
      </c>
      <c r="AS159" s="5"/>
      <c r="AT159" s="5"/>
      <c r="AU159" s="5"/>
      <c r="AV159" s="5"/>
      <c r="AW159" s="5"/>
      <c r="AX159" s="5"/>
      <c r="AY159" s="5"/>
      <c r="AZ159" s="5"/>
      <c r="BA159" s="5"/>
      <c r="BB159" s="5"/>
    </row>
    <row r="160" spans="1:54" x14ac:dyDescent="0.3">
      <c r="A160" s="5">
        <v>15450</v>
      </c>
      <c r="B160" s="5"/>
      <c r="C160" s="5">
        <v>0.20415263449333559</v>
      </c>
      <c r="D160" s="5">
        <v>-3.3735431262371232E-2</v>
      </c>
      <c r="E160" s="5">
        <v>-7.6647441597158597E-3</v>
      </c>
      <c r="F160" s="5">
        <v>-3.9000627316651187E-2</v>
      </c>
      <c r="G160" s="5">
        <v>-2.0007586232675162E-3</v>
      </c>
      <c r="H160" s="5">
        <v>-1.9697702393610562E-2</v>
      </c>
      <c r="I160" s="5">
        <v>-9.7355925173874223E-3</v>
      </c>
      <c r="J160" s="5">
        <v>-2.6191990119109099E-2</v>
      </c>
      <c r="K160" s="5">
        <v>-7.8624688269373355E-3</v>
      </c>
      <c r="L160" s="5">
        <v>-1.0762930065361236E-2</v>
      </c>
      <c r="M160" s="5">
        <v>-3.927333927513218E-3</v>
      </c>
      <c r="N160" s="5">
        <v>-3.1425373710034468E-2</v>
      </c>
      <c r="O160" s="5">
        <v>-3.2516366801596192E-3</v>
      </c>
      <c r="P160" s="5">
        <v>-6.4956751547487451E-2</v>
      </c>
      <c r="Q160" s="5">
        <v>-6.4713507454505822E-3</v>
      </c>
      <c r="R160" s="5">
        <v>-6.2149279919244994E-2</v>
      </c>
      <c r="S160" s="5">
        <v>-7.1516441640347359E-2</v>
      </c>
      <c r="T160" s="5">
        <v>1.9081183069100996E-3</v>
      </c>
      <c r="U160" s="5">
        <v>2.3988962421104085E-2</v>
      </c>
      <c r="V160" s="5">
        <v>5.9403134005124088E-3</v>
      </c>
      <c r="W160" s="5">
        <v>-1.5775686013512764E-2</v>
      </c>
      <c r="X160" s="5">
        <v>-4.0944142442602471E-2</v>
      </c>
      <c r="Y160" s="5">
        <v>4.4963100449124653E-2</v>
      </c>
      <c r="Z160" s="5">
        <v>7.737304520817341E-2</v>
      </c>
      <c r="AA160" s="5">
        <v>0.13771528701249913</v>
      </c>
      <c r="AB160" s="5">
        <v>4.7181668018379273E-2</v>
      </c>
      <c r="AC160" s="5">
        <v>4.9710741223983829E-4</v>
      </c>
      <c r="AD160" s="5">
        <v>0.13013075123594936</v>
      </c>
      <c r="AE160" s="5">
        <v>2.8420610203996482E-2</v>
      </c>
      <c r="AF160" s="5">
        <v>-1.1811142171022889E-3</v>
      </c>
      <c r="AG160" s="5">
        <v>7.5129663114668231E-3</v>
      </c>
      <c r="AH160" s="5">
        <v>8.0441706401280483E-2</v>
      </c>
      <c r="AI160" s="5">
        <v>1.7098254709054968E-2</v>
      </c>
      <c r="AJ160" s="5">
        <v>5.9213505722551095E-2</v>
      </c>
      <c r="AK160" s="5">
        <v>2.9622790693978646E-3</v>
      </c>
      <c r="AL160" s="5">
        <v>3.8480078514867802E-2</v>
      </c>
      <c r="AM160" s="5">
        <v>9.5832369045181741E-3</v>
      </c>
      <c r="AN160" s="5">
        <v>2.9060636703242475E-2</v>
      </c>
      <c r="AO160" s="5">
        <v>1.7848500122710397E-2</v>
      </c>
      <c r="AP160" s="5">
        <v>9.1121720900572307E-3</v>
      </c>
      <c r="AQ160" s="5">
        <v>1.212505446579704E-2</v>
      </c>
      <c r="AR160" s="5">
        <v>8.4999270430704751E-2</v>
      </c>
      <c r="AS160" s="5"/>
      <c r="AT160" s="5"/>
      <c r="AU160" s="5"/>
      <c r="AV160" s="5"/>
      <c r="AW160" s="5"/>
      <c r="AX160" s="5"/>
      <c r="AY160" s="5"/>
      <c r="AZ160" s="5"/>
      <c r="BA160" s="5"/>
      <c r="BB160" s="5"/>
    </row>
    <row r="161" spans="1:54" x14ac:dyDescent="0.3">
      <c r="A161" s="5">
        <v>15440</v>
      </c>
      <c r="B161" s="5"/>
      <c r="C161" s="5">
        <v>0.20637554363667354</v>
      </c>
      <c r="D161" s="5">
        <v>-3.3243919359389119E-2</v>
      </c>
      <c r="E161" s="5">
        <v>-7.5569224231935321E-3</v>
      </c>
      <c r="F161" s="5">
        <v>-3.8471657192135862E-2</v>
      </c>
      <c r="G161" s="5">
        <v>-1.974634214010903E-3</v>
      </c>
      <c r="H161" s="5">
        <v>-1.9450503684909297E-2</v>
      </c>
      <c r="I161" s="5">
        <v>-9.6183738831487273E-3</v>
      </c>
      <c r="J161" s="5">
        <v>-2.5890022058638135E-2</v>
      </c>
      <c r="K161" s="5">
        <v>-7.7758556182773676E-3</v>
      </c>
      <c r="L161" s="5">
        <v>-1.0649906053715828E-2</v>
      </c>
      <c r="M161" s="5">
        <v>-3.8881210408605151E-3</v>
      </c>
      <c r="N161" s="5">
        <v>-3.1127896421182542E-2</v>
      </c>
      <c r="O161" s="5">
        <v>-3.2225480398955777E-3</v>
      </c>
      <c r="P161" s="5">
        <v>-6.4409576430019905E-2</v>
      </c>
      <c r="Q161" s="5">
        <v>-6.4202293363372605E-3</v>
      </c>
      <c r="R161" s="5">
        <v>-6.1691007645445495E-2</v>
      </c>
      <c r="S161" s="5">
        <v>-7.1026845644577258E-2</v>
      </c>
      <c r="T161" s="5">
        <v>1.8960662468840285E-3</v>
      </c>
      <c r="U161" s="5">
        <v>2.3850196833299267E-2</v>
      </c>
      <c r="V161" s="5">
        <v>5.909120911800847E-3</v>
      </c>
      <c r="W161" s="5">
        <v>-1.5701296393905707E-2</v>
      </c>
      <c r="X161" s="5">
        <v>-4.0773078790806071E-2</v>
      </c>
      <c r="Y161" s="5">
        <v>4.4799501387028991E-2</v>
      </c>
      <c r="Z161" s="5">
        <v>7.7133415240259115E-2</v>
      </c>
      <c r="AA161" s="5">
        <v>0.13736361357359617</v>
      </c>
      <c r="AB161" s="5">
        <v>4.7086919407221615E-2</v>
      </c>
      <c r="AC161" s="5">
        <v>4.9638129925712608E-4</v>
      </c>
      <c r="AD161" s="5">
        <v>0.13001218337268744</v>
      </c>
      <c r="AE161" s="5">
        <v>2.8410391427286175E-2</v>
      </c>
      <c r="AF161" s="5">
        <v>-1.1813434771120546E-3</v>
      </c>
      <c r="AG161" s="5">
        <v>7.5185999122525425E-3</v>
      </c>
      <c r="AH161" s="5">
        <v>8.0546899704471361E-2</v>
      </c>
      <c r="AI161" s="5">
        <v>1.7130188377612567E-2</v>
      </c>
      <c r="AJ161" s="5">
        <v>5.9357379557361645E-2</v>
      </c>
      <c r="AK161" s="5">
        <v>2.9711480799494371E-3</v>
      </c>
      <c r="AL161" s="5">
        <v>3.8617082113976166E-2</v>
      </c>
      <c r="AM161" s="5">
        <v>9.6228055909521638E-3</v>
      </c>
      <c r="AN161" s="5">
        <v>2.91972132545135E-2</v>
      </c>
      <c r="AO161" s="5">
        <v>1.794260951200629E-2</v>
      </c>
      <c r="AP161" s="5">
        <v>9.1654588736683404E-3</v>
      </c>
      <c r="AQ161" s="5">
        <v>1.2202961549892675E-2</v>
      </c>
      <c r="AR161" s="5">
        <v>8.5594688754930731E-2</v>
      </c>
      <c r="AS161" s="5"/>
      <c r="AT161" s="5"/>
      <c r="AU161" s="5"/>
      <c r="AV161" s="5"/>
      <c r="AW161" s="5"/>
      <c r="AX161" s="5"/>
      <c r="AY161" s="5"/>
      <c r="AZ161" s="5"/>
      <c r="BA161" s="5"/>
      <c r="BB161" s="5"/>
    </row>
    <row r="162" spans="1:54" x14ac:dyDescent="0.3">
      <c r="A162" s="5">
        <v>15430</v>
      </c>
      <c r="B162" s="5"/>
      <c r="C162" s="5">
        <v>0.20856065032440452</v>
      </c>
      <c r="D162" s="5">
        <v>-3.2755583652885223E-2</v>
      </c>
      <c r="E162" s="5">
        <v>-7.4497135923946318E-3</v>
      </c>
      <c r="F162" s="5">
        <v>-3.7945270353344177E-2</v>
      </c>
      <c r="G162" s="5">
        <v>-1.9486157917609551E-3</v>
      </c>
      <c r="H162" s="5">
        <v>-1.920409639957249E-2</v>
      </c>
      <c r="I162" s="5">
        <v>-9.5014264561294089E-3</v>
      </c>
      <c r="J162" s="5">
        <v>-2.5588473464604931E-2</v>
      </c>
      <c r="K162" s="5">
        <v>-7.6892790253108648E-3</v>
      </c>
      <c r="L162" s="5">
        <v>-1.0536815187685025E-2</v>
      </c>
      <c r="M162" s="5">
        <v>-3.848843018347539E-3</v>
      </c>
      <c r="N162" s="5">
        <v>-3.0829587657578882E-2</v>
      </c>
      <c r="O162" s="5">
        <v>-3.1933429052651537E-3</v>
      </c>
      <c r="P162" s="5">
        <v>-6.3859498868961265E-2</v>
      </c>
      <c r="Q162" s="5">
        <v>-6.3687648028827384E-3</v>
      </c>
      <c r="R162" s="5">
        <v>-6.1228954288914249E-2</v>
      </c>
      <c r="S162" s="5">
        <v>-7.0532377454261178E-2</v>
      </c>
      <c r="T162" s="5">
        <v>1.8838713054595789E-3</v>
      </c>
      <c r="U162" s="5">
        <v>2.3709485874841969E-2</v>
      </c>
      <c r="V162" s="5">
        <v>5.8774130309772413E-3</v>
      </c>
      <c r="W162" s="5">
        <v>-1.5625457354717296E-2</v>
      </c>
      <c r="X162" s="5">
        <v>-4.0598066758575538E-2</v>
      </c>
      <c r="Y162" s="5">
        <v>4.4631386898822151E-2</v>
      </c>
      <c r="Z162" s="5">
        <v>7.6885750397773081E-2</v>
      </c>
      <c r="AA162" s="5">
        <v>0.1369972473963427</v>
      </c>
      <c r="AB162" s="5">
        <v>4.6987030418095613E-2</v>
      </c>
      <c r="AC162" s="5">
        <v>4.9560019747942107E-4</v>
      </c>
      <c r="AD162" s="5">
        <v>0.129879081297397</v>
      </c>
      <c r="AE162" s="5">
        <v>2.839698507496673E-2</v>
      </c>
      <c r="AF162" s="5">
        <v>-1.1814404353563193E-3</v>
      </c>
      <c r="AG162" s="5">
        <v>7.5233976659228163E-3</v>
      </c>
      <c r="AH162" s="5">
        <v>8.0643254966452832E-2</v>
      </c>
      <c r="AI162" s="5">
        <v>1.7160277963035809E-2</v>
      </c>
      <c r="AJ162" s="5">
        <v>5.9495024341389077E-2</v>
      </c>
      <c r="AK162" s="5">
        <v>2.9797152503010693E-3</v>
      </c>
      <c r="AL162" s="5">
        <v>3.8750317007162284E-2</v>
      </c>
      <c r="AM162" s="5">
        <v>9.6614799443832562E-3</v>
      </c>
      <c r="AN162" s="5">
        <v>2.9331231379781157E-2</v>
      </c>
      <c r="AO162" s="5">
        <v>1.803525396689901E-2</v>
      </c>
      <c r="AP162" s="5">
        <v>9.2180583216698586E-3</v>
      </c>
      <c r="AQ162" s="5">
        <v>1.228004300343298E-2</v>
      </c>
      <c r="AR162" s="5">
        <v>8.6185002414771131E-2</v>
      </c>
      <c r="AS162" s="5"/>
      <c r="AT162" s="5"/>
      <c r="AU162" s="5"/>
      <c r="AV162" s="5"/>
      <c r="AW162" s="5"/>
      <c r="AX162" s="5"/>
      <c r="AY162" s="5"/>
      <c r="AZ162" s="5"/>
      <c r="BA162" s="5"/>
      <c r="BB162" s="5"/>
    </row>
    <row r="163" spans="1:54" x14ac:dyDescent="0.3">
      <c r="A163" s="5">
        <v>15420</v>
      </c>
      <c r="B163" s="5"/>
      <c r="C163" s="5">
        <v>0.21070740223189899</v>
      </c>
      <c r="D163" s="5">
        <v>-3.2270487980958031E-2</v>
      </c>
      <c r="E163" s="5">
        <v>-7.3431331098920763E-3</v>
      </c>
      <c r="F163" s="5">
        <v>-3.7421549356615083E-2</v>
      </c>
      <c r="G163" s="5">
        <v>-1.9227077561859336E-3</v>
      </c>
      <c r="H163" s="5">
        <v>-1.8958525092664165E-2</v>
      </c>
      <c r="I163" s="5">
        <v>-9.3847726886429391E-3</v>
      </c>
      <c r="J163" s="5">
        <v>-2.5287405427286042E-2</v>
      </c>
      <c r="K163" s="5">
        <v>-7.6027574551761987E-3</v>
      </c>
      <c r="L163" s="5">
        <v>-1.0423682577728749E-2</v>
      </c>
      <c r="M163" s="5">
        <v>-3.8095089273303961E-3</v>
      </c>
      <c r="N163" s="5">
        <v>-3.0530518723216188E-2</v>
      </c>
      <c r="O163" s="5">
        <v>-3.1640284765819563E-3</v>
      </c>
      <c r="P163" s="5">
        <v>-6.3306658234864061E-2</v>
      </c>
      <c r="Q163" s="5">
        <v>-6.316970497915732E-3</v>
      </c>
      <c r="R163" s="5">
        <v>-6.0763242187401492E-2</v>
      </c>
      <c r="S163" s="5">
        <v>-7.0033170201250869E-2</v>
      </c>
      <c r="T163" s="5">
        <v>1.8715368093537425E-3</v>
      </c>
      <c r="U163" s="5">
        <v>2.3566868286077649E-2</v>
      </c>
      <c r="V163" s="5">
        <v>5.8451985304654036E-3</v>
      </c>
      <c r="W163" s="5">
        <v>-1.5548189874163652E-2</v>
      </c>
      <c r="X163" s="5">
        <v>-4.0419154447876915E-2</v>
      </c>
      <c r="Y163" s="5">
        <v>4.4458802519878021E-2</v>
      </c>
      <c r="Z163" s="5">
        <v>7.6630116012957689E-2</v>
      </c>
      <c r="AA163" s="5">
        <v>0.13661628084214955</v>
      </c>
      <c r="AB163" s="5">
        <v>4.6882024288426416E-2</v>
      </c>
      <c r="AC163" s="5">
        <v>4.9476426142545645E-4</v>
      </c>
      <c r="AD163" s="5">
        <v>0.1297314614851178</v>
      </c>
      <c r="AE163" s="5">
        <v>2.8380389464304552E-2</v>
      </c>
      <c r="AF163" s="5">
        <v>-1.1814048017537067E-3</v>
      </c>
      <c r="AG163" s="5">
        <v>7.5273563302741585E-3</v>
      </c>
      <c r="AH163" s="5">
        <v>8.0730722634683061E-2</v>
      </c>
      <c r="AI163" s="5">
        <v>1.7188509822573202E-2</v>
      </c>
      <c r="AJ163" s="5">
        <v>5.9626382273615018E-2</v>
      </c>
      <c r="AK163" s="5">
        <v>2.9879771749741868E-3</v>
      </c>
      <c r="AL163" s="5">
        <v>3.8879732509851377E-2</v>
      </c>
      <c r="AM163" s="5">
        <v>9.6992458043879022E-3</v>
      </c>
      <c r="AN163" s="5">
        <v>2.9462643716071955E-2</v>
      </c>
      <c r="AO163" s="5">
        <v>1.8126401851603198E-2</v>
      </c>
      <c r="AP163" s="5">
        <v>9.2699530811722036E-3</v>
      </c>
      <c r="AQ163" s="5">
        <v>1.2356274282591163E-2</v>
      </c>
      <c r="AR163" s="5">
        <v>8.6770030299348572E-2</v>
      </c>
      <c r="AS163" s="5"/>
      <c r="AT163" s="5"/>
      <c r="AU163" s="5"/>
      <c r="AV163" s="5"/>
      <c r="AW163" s="5"/>
      <c r="AX163" s="5"/>
      <c r="AY163" s="5"/>
      <c r="AZ163" s="5"/>
      <c r="BA163" s="5"/>
      <c r="BB163" s="5"/>
    </row>
    <row r="164" spans="1:54" x14ac:dyDescent="0.3">
      <c r="A164" s="5">
        <v>15410</v>
      </c>
      <c r="B164" s="5"/>
      <c r="C164" s="5">
        <v>0.2128152610913637</v>
      </c>
      <c r="D164" s="5">
        <v>-3.1788694381018681E-2</v>
      </c>
      <c r="E164" s="5">
        <v>-7.2371960400918018E-3</v>
      </c>
      <c r="F164" s="5">
        <v>-3.6900575000258992E-2</v>
      </c>
      <c r="G164" s="5">
        <v>-1.8969144256618573E-3</v>
      </c>
      <c r="H164" s="5">
        <v>-1.8713833609387474E-2</v>
      </c>
      <c r="I164" s="5">
        <v>-9.2684347279364115E-3</v>
      </c>
      <c r="J164" s="5">
        <v>-2.4986878341318637E-2</v>
      </c>
      <c r="K164" s="5">
        <v>-7.5163091440392654E-3</v>
      </c>
      <c r="L164" s="5">
        <v>-1.0310533152110873E-2</v>
      </c>
      <c r="M164" s="5">
        <v>-3.7701277874836966E-3</v>
      </c>
      <c r="N164" s="5">
        <v>-3.0230760689025582E-2</v>
      </c>
      <c r="O164" s="5">
        <v>-3.1346119451009873E-3</v>
      </c>
      <c r="P164" s="5">
        <v>-6.2751194010019676E-2</v>
      </c>
      <c r="Q164" s="5">
        <v>-6.2648598135630496E-3</v>
      </c>
      <c r="R164" s="5">
        <v>-6.0293994315279001E-2</v>
      </c>
      <c r="S164" s="5">
        <v>-6.9529358033351224E-2</v>
      </c>
      <c r="T164" s="5">
        <v>1.859066119504709E-3</v>
      </c>
      <c r="U164" s="5">
        <v>2.3422383320844224E-2</v>
      </c>
      <c r="V164" s="5">
        <v>5.8124863287957445E-3</v>
      </c>
      <c r="W164" s="5">
        <v>-1.5469515364050095E-2</v>
      </c>
      <c r="X164" s="5">
        <v>-4.0236391191146373E-2</v>
      </c>
      <c r="Y164" s="5">
        <v>4.4281795237030096E-2</v>
      </c>
      <c r="Z164" s="5">
        <v>7.6366580060696548E-2</v>
      </c>
      <c r="AA164" s="5">
        <v>0.13622081118310198</v>
      </c>
      <c r="AB164" s="5">
        <v>4.6771925990948669E-2</v>
      </c>
      <c r="AC164" s="5">
        <v>4.9387366425908299E-4</v>
      </c>
      <c r="AD164" s="5">
        <v>0.12956934533413747</v>
      </c>
      <c r="AE164" s="5">
        <v>2.8360603985448686E-2</v>
      </c>
      <c r="AF164" s="5">
        <v>-1.1812363302238791E-3</v>
      </c>
      <c r="AG164" s="5">
        <v>7.5304729361371642E-3</v>
      </c>
      <c r="AH164" s="5">
        <v>8.0809255973181573E-2</v>
      </c>
      <c r="AI164" s="5">
        <v>1.7214870882367572E-2</v>
      </c>
      <c r="AJ164" s="5">
        <v>5.9751397395840247E-2</v>
      </c>
      <c r="AK164" s="5">
        <v>2.9959305331214675E-3</v>
      </c>
      <c r="AL164" s="5">
        <v>3.9005278923566519E-2</v>
      </c>
      <c r="AM164" s="5">
        <v>9.7360892242874166E-3</v>
      </c>
      <c r="AN164" s="5">
        <v>2.9591403441487068E-2</v>
      </c>
      <c r="AO164" s="5">
        <v>1.8216021790728169E-2</v>
      </c>
      <c r="AP164" s="5">
        <v>9.3211258925652296E-3</v>
      </c>
      <c r="AQ164" s="5">
        <v>1.2431630911278375E-2</v>
      </c>
      <c r="AR164" s="5">
        <v>8.7349591354466891E-2</v>
      </c>
      <c r="AS164" s="5"/>
      <c r="AT164" s="5"/>
      <c r="AU164" s="5"/>
      <c r="AV164" s="5"/>
      <c r="AW164" s="5"/>
      <c r="AX164" s="5"/>
      <c r="AY164" s="5"/>
      <c r="AZ164" s="5"/>
      <c r="BA164" s="5"/>
      <c r="BB164" s="5"/>
    </row>
    <row r="165" spans="1:54" x14ac:dyDescent="0.3">
      <c r="A165" s="5">
        <v>15400</v>
      </c>
      <c r="B165" s="5"/>
      <c r="C165" s="5">
        <v>0.21488370294133591</v>
      </c>
      <c r="D165" s="5">
        <v>-3.1310263082908678E-2</v>
      </c>
      <c r="E165" s="5">
        <v>-7.1319170667097156E-3</v>
      </c>
      <c r="F165" s="5">
        <v>-3.6382426307239125E-2</v>
      </c>
      <c r="G165" s="5">
        <v>-1.8712400361758971E-3</v>
      </c>
      <c r="H165" s="5">
        <v>-1.8470065072461427E-2</v>
      </c>
      <c r="I165" s="5">
        <v>-9.1524344091618755E-3</v>
      </c>
      <c r="J165" s="5">
        <v>-2.4686951884979293E-2</v>
      </c>
      <c r="K165" s="5">
        <v>-7.4299521504246138E-3</v>
      </c>
      <c r="L165" s="5">
        <v>-1.019739164728758E-2</v>
      </c>
      <c r="M165" s="5">
        <v>-3.73070856716532E-3</v>
      </c>
      <c r="N165" s="5">
        <v>-2.9930384363145712E-2</v>
      </c>
      <c r="O165" s="5">
        <v>-3.1051004899149931E-3</v>
      </c>
      <c r="P165" s="5">
        <v>-6.2193245726676262E-2</v>
      </c>
      <c r="Q165" s="5">
        <v>-6.2124461751906553E-3</v>
      </c>
      <c r="R165" s="5">
        <v>-5.9821334226962716E-2</v>
      </c>
      <c r="S165" s="5">
        <v>-6.9021076051829319E-2</v>
      </c>
      <c r="T165" s="5">
        <v>1.8464626294935681E-3</v>
      </c>
      <c r="U165" s="5">
        <v>2.3276070727976425E-2</v>
      </c>
      <c r="V165" s="5">
        <v>5.7792854864110437E-3</v>
      </c>
      <c r="W165" s="5">
        <v>-1.5389455659784135E-2</v>
      </c>
      <c r="X165" s="5">
        <v>-4.0049827528657524E-2</v>
      </c>
      <c r="Y165" s="5">
        <v>4.4100413467615493E-2</v>
      </c>
      <c r="Z165" s="5">
        <v>7.6095213129587752E-2</v>
      </c>
      <c r="AA165" s="5">
        <v>0.13581094056379811</v>
      </c>
      <c r="AB165" s="5">
        <v>4.6656762225364121E-2</v>
      </c>
      <c r="AC165" s="5">
        <v>4.9292859775247068E-4</v>
      </c>
      <c r="AD165" s="5">
        <v>0.12939275916991727</v>
      </c>
      <c r="AE165" s="5">
        <v>2.8337629105257812E-2</v>
      </c>
      <c r="AF165" s="5">
        <v>-1.180934818968989E-3</v>
      </c>
      <c r="AG165" s="5">
        <v>7.5327447899303165E-3</v>
      </c>
      <c r="AH165" s="5">
        <v>8.0878811097791589E-2</v>
      </c>
      <c r="AI165" s="5">
        <v>1.7239348646559596E-2</v>
      </c>
      <c r="AJ165" s="5">
        <v>5.98700156294526E-2</v>
      </c>
      <c r="AK165" s="5">
        <v>3.0035720906084759E-3</v>
      </c>
      <c r="AL165" s="5">
        <v>3.9126907565812191E-2</v>
      </c>
      <c r="AM165" s="5">
        <v>9.7719964792116094E-3</v>
      </c>
      <c r="AN165" s="5">
        <v>2.9717464301244185E-2</v>
      </c>
      <c r="AO165" s="5">
        <v>1.8304082686048131E-2</v>
      </c>
      <c r="AP165" s="5">
        <v>9.3715595983642208E-3</v>
      </c>
      <c r="AQ165" s="5">
        <v>1.2506088493132764E-2</v>
      </c>
      <c r="AR165" s="5">
        <v>8.7923504666985813E-2</v>
      </c>
      <c r="AS165" s="5"/>
      <c r="AT165" s="5"/>
      <c r="AU165" s="5"/>
      <c r="AV165" s="5"/>
      <c r="AW165" s="5"/>
      <c r="AX165" s="5"/>
      <c r="AY165" s="5"/>
      <c r="AZ165" s="5"/>
      <c r="BA165" s="5"/>
      <c r="BB165" s="5"/>
    </row>
    <row r="166" spans="1:54" x14ac:dyDescent="0.3">
      <c r="A166" s="5">
        <v>15390</v>
      </c>
      <c r="B166" s="5"/>
      <c r="C166" s="5">
        <v>0.21691221836865071</v>
      </c>
      <c r="D166" s="5">
        <v>-3.0835252503059778E-2</v>
      </c>
      <c r="E166" s="5">
        <v>-7.0273104904782476E-3</v>
      </c>
      <c r="F166" s="5">
        <v>-3.5867180508970593E-2</v>
      </c>
      <c r="G166" s="5">
        <v>-1.8456887402837723E-3</v>
      </c>
      <c r="H166" s="5">
        <v>-1.8227261869991331E-2</v>
      </c>
      <c r="I166" s="5">
        <v>-9.0367932485703496E-3</v>
      </c>
      <c r="J166" s="5">
        <v>-2.4387684999997876E-2</v>
      </c>
      <c r="K166" s="5">
        <v>-7.3437043486867404E-3</v>
      </c>
      <c r="L166" s="5">
        <v>-1.0084282598457887E-2</v>
      </c>
      <c r="M166" s="5">
        <v>-3.6912601798290054E-3</v>
      </c>
      <c r="N166" s="5">
        <v>-2.9629460261482932E-2</v>
      </c>
      <c r="O166" s="5">
        <v>-3.0755012748711718E-3</v>
      </c>
      <c r="P166" s="5">
        <v>-6.1632952905469753E-2</v>
      </c>
      <c r="Q166" s="5">
        <v>-6.1597430353466558E-3</v>
      </c>
      <c r="R166" s="5">
        <v>-5.9345386000175471E-2</v>
      </c>
      <c r="S166" s="5">
        <v>-6.8508460248540987E-2</v>
      </c>
      <c r="T166" s="5">
        <v>1.8337297639507432E-3</v>
      </c>
      <c r="U166" s="5">
        <v>2.3127970732557873E-2</v>
      </c>
      <c r="V166" s="5">
        <v>5.7456052013961376E-3</v>
      </c>
      <c r="W166" s="5">
        <v>-1.5308033010154135E-2</v>
      </c>
      <c r="X166" s="5">
        <v>-3.9859515185205543E-2</v>
      </c>
      <c r="Y166" s="5">
        <v>4.3914707037699521E-2</v>
      </c>
      <c r="Z166" s="5">
        <v>7.5816088391509856E-2</v>
      </c>
      <c r="AA166" s="5">
        <v>0.13538677596037454</v>
      </c>
      <c r="AB166" s="5">
        <v>4.653656140900659E-2</v>
      </c>
      <c r="AC166" s="5">
        <v>4.9192927223870781E-4</v>
      </c>
      <c r="AD166" s="5">
        <v>0.12920173424625064</v>
      </c>
      <c r="AE166" s="5">
        <v>2.831146637053435E-2</v>
      </c>
      <c r="AF166" s="5">
        <v>-1.1805001107313791E-3</v>
      </c>
      <c r="AG166" s="5">
        <v>7.5341694760709607E-3</v>
      </c>
      <c r="AH166" s="5">
        <v>8.0939347010028403E-2</v>
      </c>
      <c r="AI166" s="5">
        <v>1.7261931206120889E-2</v>
      </c>
      <c r="AJ166" s="5">
        <v>5.9982184811380887E-2</v>
      </c>
      <c r="AK166" s="5">
        <v>3.0108987020615592E-3</v>
      </c>
      <c r="AL166" s="5">
        <v>3.9244570799620022E-2</v>
      </c>
      <c r="AM166" s="5">
        <v>9.8069540741057837E-3</v>
      </c>
      <c r="AN166" s="5">
        <v>2.9840780633636273E-2</v>
      </c>
      <c r="AO166" s="5">
        <v>1.8390553733278744E-2</v>
      </c>
      <c r="AP166" s="5">
        <v>9.421237152089753E-3</v>
      </c>
      <c r="AQ166" s="5">
        <v>1.2579622723595085E-2</v>
      </c>
      <c r="AR166" s="5">
        <v>8.8491589550097755E-2</v>
      </c>
      <c r="AS166" s="5"/>
      <c r="AT166" s="5"/>
      <c r="AU166" s="5"/>
      <c r="AV166" s="5"/>
      <c r="AW166" s="5"/>
      <c r="AX166" s="5"/>
      <c r="AY166" s="5"/>
      <c r="AZ166" s="5"/>
      <c r="BA166" s="5"/>
      <c r="BB166" s="5"/>
    </row>
    <row r="167" spans="1:54" x14ac:dyDescent="0.3">
      <c r="A167" s="5">
        <v>15380</v>
      </c>
      <c r="B167" s="5"/>
      <c r="C167" s="5">
        <v>0.21890031274270955</v>
      </c>
      <c r="D167" s="5">
        <v>-3.0363719239691701E-2</v>
      </c>
      <c r="E167" s="5">
        <v>-6.9233902270820838E-3</v>
      </c>
      <c r="F167" s="5">
        <v>-3.5354913030237495E-2</v>
      </c>
      <c r="G167" s="5">
        <v>-1.8202646061214762E-3</v>
      </c>
      <c r="H167" s="5">
        <v>-1.798546564383709E-2</v>
      </c>
      <c r="I167" s="5">
        <v>-8.9215324369312041E-3</v>
      </c>
      <c r="J167" s="5">
        <v>-2.4089135871917525E-2</v>
      </c>
      <c r="K167" s="5">
        <v>-7.2575834226253329E-3</v>
      </c>
      <c r="L167" s="5">
        <v>-9.9712303302820979E-3</v>
      </c>
      <c r="M167" s="5">
        <v>-3.6517914804871723E-3</v>
      </c>
      <c r="N167" s="5">
        <v>-2.9328058578580972E-2</v>
      </c>
      <c r="O167" s="5">
        <v>-3.045821445510276E-3</v>
      </c>
      <c r="P167" s="5">
        <v>-6.107045499410816E-2</v>
      </c>
      <c r="Q167" s="5">
        <v>-6.1067638677105305E-3</v>
      </c>
      <c r="R167" s="5">
        <v>-5.8866274179088018E-2</v>
      </c>
      <c r="S167" s="5">
        <v>-6.7991647442716519E-2</v>
      </c>
      <c r="T167" s="5">
        <v>1.8208709769481906E-3</v>
      </c>
      <c r="U167" s="5">
        <v>2.2978124016934214E-2</v>
      </c>
      <c r="V167" s="5">
        <v>5.7114548051344673E-3</v>
      </c>
      <c r="W167" s="5">
        <v>-1.5225270066880134E-2</v>
      </c>
      <c r="X167" s="5">
        <v>-3.966550704612324E-2</v>
      </c>
      <c r="Y167" s="5">
        <v>4.3724727159493902E-2</v>
      </c>
      <c r="Z167" s="5">
        <v>7.5529281569697654E-2</v>
      </c>
      <c r="AA167" s="5">
        <v>0.13494842913673868</v>
      </c>
      <c r="AB167" s="5">
        <v>4.6411353666517011E-2</v>
      </c>
      <c r="AC167" s="5">
        <v>4.9087591655379227E-4</v>
      </c>
      <c r="AD167" s="5">
        <v>0.12899630674364126</v>
      </c>
      <c r="AE167" s="5">
        <v>2.8282118410660684E-2</v>
      </c>
      <c r="AF167" s="5">
        <v>-1.1799320930272353E-3</v>
      </c>
      <c r="AG167" s="5">
        <v>7.5347448592409817E-3</v>
      </c>
      <c r="AH167" s="5">
        <v>8.0990825629481747E-2</v>
      </c>
      <c r="AI167" s="5">
        <v>1.7282607247408713E-2</v>
      </c>
      <c r="AJ167" s="5">
        <v>6.0087854729203173E-2</v>
      </c>
      <c r="AK167" s="5">
        <v>3.017907312880277E-3</v>
      </c>
      <c r="AL167" s="5">
        <v>3.9358222062733442E-2</v>
      </c>
      <c r="AM167" s="5">
        <v>9.8409487516747524E-3</v>
      </c>
      <c r="AN167" s="5">
        <v>2.9961307395887964E-2</v>
      </c>
      <c r="AO167" s="5">
        <v>1.8475404438848361E-2</v>
      </c>
      <c r="AP167" s="5">
        <v>9.4701416271754119E-3</v>
      </c>
      <c r="AQ167" s="5">
        <v>1.2652209402063536E-2</v>
      </c>
      <c r="AR167" s="5">
        <v>8.9053665629459253E-2</v>
      </c>
      <c r="AS167" s="5"/>
      <c r="AT167" s="5"/>
      <c r="AU167" s="5"/>
      <c r="AV167" s="5"/>
      <c r="AW167" s="5"/>
      <c r="AX167" s="5"/>
      <c r="AY167" s="5"/>
      <c r="AZ167" s="5"/>
      <c r="BA167" s="5"/>
      <c r="BB167" s="5"/>
    </row>
    <row r="168" spans="1:54" x14ac:dyDescent="0.3">
      <c r="A168" s="5">
        <v>15370</v>
      </c>
      <c r="B168" s="5"/>
      <c r="C168" s="5">
        <v>0.22084750644188852</v>
      </c>
      <c r="D168" s="5">
        <v>-2.9895718069040615E-2</v>
      </c>
      <c r="E168" s="5">
        <v>-6.8201698053221181E-3</v>
      </c>
      <c r="F168" s="5">
        <v>-3.4845697475228546E-2</v>
      </c>
      <c r="G168" s="5">
        <v>-1.7949716164714121E-3</v>
      </c>
      <c r="H168" s="5">
        <v>-1.7744717278483507E-2</v>
      </c>
      <c r="I168" s="5">
        <v>-8.8066728331800976E-3</v>
      </c>
      <c r="J168" s="5">
        <v>-2.3791361911009033E-2</v>
      </c>
      <c r="K168" s="5">
        <v>-7.1716068592474662E-3</v>
      </c>
      <c r="L168" s="5">
        <v>-9.8582589477731984E-3</v>
      </c>
      <c r="M168" s="5">
        <v>-3.6123112622258196E-3</v>
      </c>
      <c r="N168" s="5">
        <v>-2.9026249158817748E-2</v>
      </c>
      <c r="O168" s="5">
        <v>-3.016068126030013E-3</v>
      </c>
      <c r="P168" s="5">
        <v>-6.050589130634916E-2</v>
      </c>
      <c r="Q168" s="5">
        <v>-6.0535221610523516E-3</v>
      </c>
      <c r="R168" s="5">
        <v>-5.8384123717376057E-2</v>
      </c>
      <c r="S168" s="5">
        <v>-6.7470775217446682E-2</v>
      </c>
      <c r="T168" s="5">
        <v>1.8078897503784538E-3</v>
      </c>
      <c r="U168" s="5">
        <v>2.282657170149922E-2</v>
      </c>
      <c r="V168" s="5">
        <v>5.6768437578943445E-3</v>
      </c>
      <c r="W168" s="5">
        <v>-1.5141189873943594E-2</v>
      </c>
      <c r="X168" s="5">
        <v>-3.9467857132644092E-2</v>
      </c>
      <c r="Y168" s="5">
        <v>4.3530526407982134E-2</v>
      </c>
      <c r="Z168" s="5">
        <v>7.5234870905345863E-2</v>
      </c>
      <c r="AA168" s="5">
        <v>0.13449601659803068</v>
      </c>
      <c r="AB168" s="5">
        <v>4.6281170818532315E-2</v>
      </c>
      <c r="AC168" s="5">
        <v>4.8976877796800633E-4</v>
      </c>
      <c r="AD168" s="5">
        <v>0.12877651776488896</v>
      </c>
      <c r="AE168" s="5">
        <v>2.8249588939632357E-2</v>
      </c>
      <c r="AF168" s="5">
        <v>-1.179230698355883E-3</v>
      </c>
      <c r="AG168" s="5">
        <v>7.5344690865046804E-3</v>
      </c>
      <c r="AH168" s="5">
        <v>8.1033211824739354E-2</v>
      </c>
      <c r="AI168" s="5">
        <v>1.7301366060434198E-2</v>
      </c>
      <c r="AJ168" s="5">
        <v>6.0186977155379115E-2</v>
      </c>
      <c r="AK168" s="5">
        <v>3.0245949612126939E-3</v>
      </c>
      <c r="AL168" s="5">
        <v>3.946781589640766E-2</v>
      </c>
      <c r="AM168" s="5">
        <v>9.8739675002580095E-3</v>
      </c>
      <c r="AN168" s="5">
        <v>3.0079000189891052E-2</v>
      </c>
      <c r="AO168" s="5">
        <v>1.8558604636652563E-2</v>
      </c>
      <c r="AP168" s="5">
        <v>9.5182562258977772E-3</v>
      </c>
      <c r="AQ168" s="5">
        <v>1.2723824444120263E-2</v>
      </c>
      <c r="AR168" s="5">
        <v>8.9609552930124806E-2</v>
      </c>
      <c r="AS168" s="5"/>
      <c r="AT168" s="5"/>
      <c r="AU168" s="5"/>
      <c r="AV168" s="5"/>
      <c r="AW168" s="5"/>
      <c r="AX168" s="5"/>
      <c r="AY168" s="5"/>
      <c r="AZ168" s="5"/>
      <c r="BA168" s="5"/>
      <c r="BB168" s="5"/>
    </row>
    <row r="169" spans="1:54" x14ac:dyDescent="0.3">
      <c r="A169" s="5">
        <v>15360</v>
      </c>
      <c r="B169" s="5"/>
      <c r="C169" s="5">
        <v>0.22275333507192718</v>
      </c>
      <c r="D169" s="5">
        <v>-2.9431301942610694E-2</v>
      </c>
      <c r="E169" s="5">
        <v>-6.7176623655071958E-3</v>
      </c>
      <c r="F169" s="5">
        <v>-3.4339605614691335E-2</v>
      </c>
      <c r="G169" s="5">
        <v>-1.7698136678832789E-3</v>
      </c>
      <c r="H169" s="5">
        <v>-1.7505056890415989E-2</v>
      </c>
      <c r="I169" s="5">
        <v>-8.6922349582977346E-3</v>
      </c>
      <c r="J169" s="5">
        <v>-2.3494419733749328E-2</v>
      </c>
      <c r="K169" s="5">
        <v>-7.0857919426802213E-3</v>
      </c>
      <c r="L169" s="5">
        <v>-9.7453923273661137E-3</v>
      </c>
      <c r="M169" s="5">
        <v>-3.5728282527737985E-3</v>
      </c>
      <c r="N169" s="5">
        <v>-2.8724101467947148E-2</v>
      </c>
      <c r="O169" s="5">
        <v>-2.9862484162746731E-3</v>
      </c>
      <c r="P169" s="5">
        <v>-5.9939400961309522E-2</v>
      </c>
      <c r="Q169" s="5">
        <v>-6.0000314132061102E-3</v>
      </c>
      <c r="R169" s="5">
        <v>-5.7899059921231934E-2</v>
      </c>
      <c r="S169" s="5">
        <v>-6.6945981855914327E-2</v>
      </c>
      <c r="T169" s="5">
        <v>1.7947895923217123E-3</v>
      </c>
      <c r="U169" s="5">
        <v>2.2673355325267541E-2</v>
      </c>
      <c r="V169" s="5">
        <v>5.6417816443479181E-3</v>
      </c>
      <c r="W169" s="5">
        <v>-1.5055815856703497E-2</v>
      </c>
      <c r="X169" s="5">
        <v>-3.9266620576628407E-2</v>
      </c>
      <c r="Y169" s="5">
        <v>4.3332158696767063E-2</v>
      </c>
      <c r="Z169" s="5">
        <v>7.4932937122759752E-2</v>
      </c>
      <c r="AA169" s="5">
        <v>0.13402965954133633</v>
      </c>
      <c r="AB169" s="5">
        <v>4.6146046369392374E-2</v>
      </c>
      <c r="AC169" s="5">
        <v>4.8860812210668693E-4</v>
      </c>
      <c r="AD169" s="5">
        <v>0.12854241332787469</v>
      </c>
      <c r="AE169" s="5">
        <v>2.8213882757484255E-2</v>
      </c>
      <c r="AF169" s="5">
        <v>-1.1783959043844608E-3</v>
      </c>
      <c r="AG169" s="5">
        <v>7.5333405892765368E-3</v>
      </c>
      <c r="AH169" s="5">
        <v>8.106647344280167E-2</v>
      </c>
      <c r="AI169" s="5">
        <v>1.7318197546836531E-2</v>
      </c>
      <c r="AJ169" s="5">
        <v>6.02795058805757E-2</v>
      </c>
      <c r="AK169" s="5">
        <v>3.0309587798918675E-3</v>
      </c>
      <c r="AL169" s="5">
        <v>3.9573307973801694E-2</v>
      </c>
      <c r="AM169" s="5">
        <v>9.90599756162985E-3</v>
      </c>
      <c r="AN169" s="5">
        <v>3.019381528779979E-2</v>
      </c>
      <c r="AO169" s="5">
        <v>1.864012450478001E-2</v>
      </c>
      <c r="AP169" s="5">
        <v>9.5655642883225329E-3</v>
      </c>
      <c r="AQ169" s="5">
        <v>1.2794443893821891E-2</v>
      </c>
      <c r="AR169" s="5">
        <v>9.0159071964233728E-2</v>
      </c>
      <c r="AS169" s="5"/>
      <c r="AT169" s="5"/>
      <c r="AU169" s="5"/>
      <c r="AV169" s="5"/>
      <c r="AW169" s="5"/>
      <c r="AX169" s="5"/>
      <c r="AY169" s="5"/>
      <c r="AZ169" s="5"/>
      <c r="BA169" s="5"/>
      <c r="BB169" s="5"/>
    </row>
    <row r="170" spans="1:54" x14ac:dyDescent="0.3">
      <c r="A170" s="5">
        <v>15350</v>
      </c>
      <c r="B170" s="5"/>
      <c r="C170" s="5">
        <v>0.2246173496761466</v>
      </c>
      <c r="D170" s="5">
        <v>-2.8970521985442116E-2</v>
      </c>
      <c r="E170" s="5">
        <v>-6.615880658072326E-3</v>
      </c>
      <c r="F170" s="5">
        <v>-3.383670737420421E-2</v>
      </c>
      <c r="G170" s="5">
        <v>-1.7447945698497141E-3</v>
      </c>
      <c r="H170" s="5">
        <v>-1.7266523818005024E-2</v>
      </c>
      <c r="I170" s="5">
        <v>-8.5782389894219751E-3</v>
      </c>
      <c r="J170" s="5">
        <v>-2.3198365144872449E-2</v>
      </c>
      <c r="K170" s="5">
        <v>-7.000155748236923E-3</v>
      </c>
      <c r="L170" s="5">
        <v>-9.6326541081701265E-3</v>
      </c>
      <c r="M170" s="5">
        <v>-3.5333511111282244E-3</v>
      </c>
      <c r="N170" s="5">
        <v>-2.8421684565003186E-2</v>
      </c>
      <c r="O170" s="5">
        <v>-2.9563693887528966E-3</v>
      </c>
      <c r="P170" s="5">
        <v>-5.9371122823147694E-2</v>
      </c>
      <c r="Q170" s="5">
        <v>-5.9463051250610872E-3</v>
      </c>
      <c r="R170" s="5">
        <v>-5.7411208392368296E-2</v>
      </c>
      <c r="S170" s="5">
        <v>-6.6417406277413313E-2</v>
      </c>
      <c r="T170" s="5">
        <v>1.7815740354018617E-3</v>
      </c>
      <c r="U170" s="5">
        <v>2.2518516826247063E-2</v>
      </c>
      <c r="V170" s="5">
        <v>5.606278169025836E-3</v>
      </c>
      <c r="W170" s="5">
        <v>-1.4969171810805518E-2</v>
      </c>
      <c r="X170" s="5">
        <v>-3.9061853594668572E-2</v>
      </c>
      <c r="Y170" s="5">
        <v>4.3129679253155279E-2</v>
      </c>
      <c r="Z170" s="5">
        <v>7.4623563393073952E-2</v>
      </c>
      <c r="AA170" s="5">
        <v>0.13354948380368076</v>
      </c>
      <c r="AB170" s="5">
        <v>4.6006015493870567E-2</v>
      </c>
      <c r="AC170" s="5">
        <v>4.8739423286040217E-4</v>
      </c>
      <c r="AD170" s="5">
        <v>0.12829404435553729</v>
      </c>
      <c r="AE170" s="5">
        <v>2.8175005751105549E-2</v>
      </c>
      <c r="AF170" s="5">
        <v>-1.1774277341077084E-3</v>
      </c>
      <c r="AG170" s="5">
        <v>7.531358085136608E-3</v>
      </c>
      <c r="AH170" s="5">
        <v>8.1090581336956957E-2</v>
      </c>
      <c r="AI170" s="5">
        <v>1.7333092227555462E-2</v>
      </c>
      <c r="AJ170" s="5">
        <v>6.0365396746056663E-2</v>
      </c>
      <c r="AK170" s="5">
        <v>3.0369959983318562E-3</v>
      </c>
      <c r="AL170" s="5">
        <v>3.9674655127939391E-2</v>
      </c>
      <c r="AM170" s="5">
        <v>9.9370264387182682E-3</v>
      </c>
      <c r="AN170" s="5">
        <v>3.0305709657466984E-2</v>
      </c>
      <c r="AO170" s="5">
        <v>1.8719934582197489E-2</v>
      </c>
      <c r="AP170" s="5">
        <v>9.6120493012606476E-3</v>
      </c>
      <c r="AQ170" s="5">
        <v>1.2864043936046144E-2</v>
      </c>
      <c r="AR170" s="5">
        <v>9.0702043819399683E-2</v>
      </c>
      <c r="AS170" s="5"/>
      <c r="AT170" s="5"/>
      <c r="AU170" s="5"/>
      <c r="AV170" s="5"/>
      <c r="AW170" s="5"/>
      <c r="AX170" s="5"/>
      <c r="AY170" s="5"/>
      <c r="AZ170" s="5"/>
      <c r="BA170" s="5"/>
      <c r="BB170" s="5"/>
    </row>
    <row r="171" spans="1:54" x14ac:dyDescent="0.3">
      <c r="A171" s="5">
        <v>15340</v>
      </c>
      <c r="B171" s="5"/>
      <c r="C171" s="5">
        <v>0.2264391169373495</v>
      </c>
      <c r="D171" s="5">
        <v>-2.8513427495384984E-2</v>
      </c>
      <c r="E171" s="5">
        <v>-6.5148370424222973E-3</v>
      </c>
      <c r="F171" s="5">
        <v>-3.3337070823562624E-2</v>
      </c>
      <c r="G171" s="5">
        <v>-1.7199180440368427E-3</v>
      </c>
      <c r="H171" s="5">
        <v>-1.702915661190204E-2</v>
      </c>
      <c r="I171" s="5">
        <v>-8.4647047541954908E-3</v>
      </c>
      <c r="J171" s="5">
        <v>-2.2903253120000945E-2</v>
      </c>
      <c r="K171" s="5">
        <v>-6.9147151366396667E-3</v>
      </c>
      <c r="L171" s="5">
        <v>-9.520067683408991E-3</v>
      </c>
      <c r="M171" s="5">
        <v>-3.4938884242381452E-3</v>
      </c>
      <c r="N171" s="5">
        <v>-2.8119067074583105E-2</v>
      </c>
      <c r="O171" s="5">
        <v>-2.9264380856853897E-3</v>
      </c>
      <c r="P171" s="5">
        <v>-5.8801195441155585E-2</v>
      </c>
      <c r="Q171" s="5">
        <v>-5.8923567945752325E-3</v>
      </c>
      <c r="R171" s="5">
        <v>-5.6920694971052531E-2</v>
      </c>
      <c r="S171" s="5">
        <v>-6.5885187973196604E-2</v>
      </c>
      <c r="T171" s="5">
        <v>1.7682466351328138E-3</v>
      </c>
      <c r="U171" s="5">
        <v>2.2362098521623776E-2</v>
      </c>
      <c r="V171" s="5">
        <v>5.5703431517106772E-3</v>
      </c>
      <c r="W171" s="5">
        <v>-1.4881281890892134E-2</v>
      </c>
      <c r="X171" s="5">
        <v>-3.88536134615909E-2</v>
      </c>
      <c r="Y171" s="5">
        <v>4.2923144592494307E-2</v>
      </c>
      <c r="Z171" s="5">
        <v>7.4306835296560431E-2</v>
      </c>
      <c r="AA171" s="5">
        <v>0.13305561980732755</v>
      </c>
      <c r="AB171" s="5">
        <v>4.5861115022933663E-2</v>
      </c>
      <c r="AC171" s="5">
        <v>4.8612741228455718E-4</v>
      </c>
      <c r="AD171" s="5">
        <v>0.12803146666303677</v>
      </c>
      <c r="AE171" s="5">
        <v>2.8132964894440209E-2</v>
      </c>
      <c r="AF171" s="5">
        <v>-1.1763262559826276E-3</v>
      </c>
      <c r="AG171" s="5">
        <v>7.5285205794914361E-3</v>
      </c>
      <c r="AH171" s="5">
        <v>8.1105509393088152E-2</v>
      </c>
      <c r="AI171" s="5">
        <v>1.7346041250194708E-2</v>
      </c>
      <c r="AJ171" s="5">
        <v>6.0444607675106211E-2</v>
      </c>
      <c r="AK171" s="5">
        <v>3.0427039443816375E-3</v>
      </c>
      <c r="AL171" s="5">
        <v>3.9771815379216105E-2</v>
      </c>
      <c r="AM171" s="5">
        <v>9.9670419032366741E-3</v>
      </c>
      <c r="AN171" s="5">
        <v>3.041464098770149E-2</v>
      </c>
      <c r="AO171" s="5">
        <v>1.8798005785382498E-2</v>
      </c>
      <c r="AP171" s="5">
        <v>9.6576949072285766E-3</v>
      </c>
      <c r="AQ171" s="5">
        <v>1.2932600908886826E-2</v>
      </c>
      <c r="AR171" s="5">
        <v>9.1238290247746157E-2</v>
      </c>
      <c r="AS171" s="5"/>
      <c r="AT171" s="5"/>
      <c r="AU171" s="5"/>
      <c r="AV171" s="5"/>
      <c r="AW171" s="5"/>
      <c r="AX171" s="5"/>
      <c r="AY171" s="5"/>
      <c r="AZ171" s="5"/>
      <c r="BA171" s="5"/>
      <c r="BB171" s="5"/>
    </row>
    <row r="172" spans="1:54" x14ac:dyDescent="0.3">
      <c r="A172" s="5">
        <v>15330</v>
      </c>
      <c r="B172" s="5"/>
      <c r="C172" s="5">
        <v>0.22821821937125875</v>
      </c>
      <c r="D172" s="5">
        <v>-2.8060065943371237E-2</v>
      </c>
      <c r="E172" s="5">
        <v>-6.4145434859993701E-3</v>
      </c>
      <c r="F172" s="5">
        <v>-3.2840762167278818E-2</v>
      </c>
      <c r="G172" s="5">
        <v>-1.6951877235698183E-3</v>
      </c>
      <c r="H172" s="5">
        <v>-1.6792993025948947E-2</v>
      </c>
      <c r="I172" s="5">
        <v>-8.351651725350958E-3</v>
      </c>
      <c r="J172" s="5">
        <v>-2.260913778886537E-2</v>
      </c>
      <c r="K172" s="5">
        <v>-6.8294867484012724E-3</v>
      </c>
      <c r="L172" s="5">
        <v>-9.4076561920531706E-3</v>
      </c>
      <c r="M172" s="5">
        <v>-3.4544487037483198E-3</v>
      </c>
      <c r="N172" s="5">
        <v>-2.7816317159526548E-2</v>
      </c>
      <c r="O172" s="5">
        <v>-2.8964615160845266E-3</v>
      </c>
      <c r="P172" s="5">
        <v>-5.8229756990300197E-2</v>
      </c>
      <c r="Q172" s="5">
        <v>-5.8381999108143689E-3</v>
      </c>
      <c r="R172" s="5">
        <v>-5.6427645679209215E-2</v>
      </c>
      <c r="S172" s="5">
        <v>-6.5349466942200216E-2</v>
      </c>
      <c r="T172" s="5">
        <v>1.7548109682560611E-3</v>
      </c>
      <c r="U172" s="5">
        <v>2.2204143087773288E-2</v>
      </c>
      <c r="V172" s="5">
        <v>5.5339865227722893E-3</v>
      </c>
      <c r="W172" s="5">
        <v>-1.4792170599120899E-2</v>
      </c>
      <c r="X172" s="5">
        <v>-3.8641958483371028E-2</v>
      </c>
      <c r="Y172" s="5">
        <v>4.2712612491778899E-2</v>
      </c>
      <c r="Z172" s="5">
        <v>7.3982840783549192E-2</v>
      </c>
      <c r="AA172" s="5">
        <v>0.13254820250241656</v>
      </c>
      <c r="AB172" s="5">
        <v>4.5711383428538144E-2</v>
      </c>
      <c r="AC172" s="5">
        <v>4.8480798048846355E-4</v>
      </c>
      <c r="AD172" s="5">
        <v>0.1277547409421026</v>
      </c>
      <c r="AE172" s="5">
        <v>2.8087768248069876E-2</v>
      </c>
      <c r="AF172" s="5">
        <v>-1.1750915840377956E-3</v>
      </c>
      <c r="AG172" s="5">
        <v>7.5248273670784306E-3</v>
      </c>
      <c r="AH172" s="5">
        <v>8.1111234554383502E-2</v>
      </c>
      <c r="AI172" s="5">
        <v>1.7357036396069173E-2</v>
      </c>
      <c r="AJ172" s="5">
        <v>6.0517098703457992E-2</v>
      </c>
      <c r="AK172" s="5">
        <v>3.0480800461353003E-3</v>
      </c>
      <c r="AL172" s="5">
        <v>3.9864747962428296E-2</v>
      </c>
      <c r="AM172" s="5">
        <v>9.9960320032222803E-3</v>
      </c>
      <c r="AN172" s="5">
        <v>3.0520567713328013E-2</v>
      </c>
      <c r="AO172" s="5">
        <v>1.8874309424891045E-2</v>
      </c>
      <c r="AP172" s="5">
        <v>9.7024849134061987E-3</v>
      </c>
      <c r="AQ172" s="5">
        <v>1.3000091316088716E-2</v>
      </c>
      <c r="AR172" s="5">
        <v>9.1767633755535205E-2</v>
      </c>
      <c r="AS172" s="5"/>
      <c r="AT172" s="5"/>
      <c r="AU172" s="5"/>
      <c r="AV172" s="5"/>
      <c r="AW172" s="5"/>
      <c r="AX172" s="5"/>
      <c r="AY172" s="5"/>
      <c r="AZ172" s="5"/>
      <c r="BA172" s="5"/>
      <c r="BB172" s="5"/>
    </row>
    <row r="173" spans="1:54" x14ac:dyDescent="0.3">
      <c r="A173" s="5">
        <v>15320</v>
      </c>
      <c r="B173" s="5"/>
      <c r="C173" s="5">
        <v>0.229954255511364</v>
      </c>
      <c r="D173" s="5">
        <v>-2.7610482974673955E-2</v>
      </c>
      <c r="E173" s="5">
        <v>-6.3150115635735374E-3</v>
      </c>
      <c r="F173" s="5">
        <v>-3.2347845736189977E-2</v>
      </c>
      <c r="G173" s="5">
        <v>-1.670607152373283E-3</v>
      </c>
      <c r="H173" s="5">
        <v>-1.6558070008603473E-2</v>
      </c>
      <c r="I173" s="5">
        <v>-8.2390990155357113E-3</v>
      </c>
      <c r="J173" s="5">
        <v>-2.2316072419118503E-2</v>
      </c>
      <c r="K173" s="5">
        <v>-6.7444869983691357E-3</v>
      </c>
      <c r="L173" s="5">
        <v>-9.2954425106490119E-3</v>
      </c>
      <c r="M173" s="5">
        <v>-3.415040382804841E-3</v>
      </c>
      <c r="N173" s="5">
        <v>-2.7513502494006685E-2</v>
      </c>
      <c r="O173" s="5">
        <v>-2.8664466528675338E-3</v>
      </c>
      <c r="P173" s="5">
        <v>-5.7656945212251717E-2</v>
      </c>
      <c r="Q173" s="5">
        <v>-5.7838479480213116E-3</v>
      </c>
      <c r="R173" s="5">
        <v>-5.5932186663628994E-2</v>
      </c>
      <c r="S173" s="5">
        <v>-6.481038362668208E-2</v>
      </c>
      <c r="T173" s="5">
        <v>1.7412706310707209E-3</v>
      </c>
      <c r="U173" s="5">
        <v>2.204469354011224E-2</v>
      </c>
      <c r="V173" s="5">
        <v>5.4972183184481384E-3</v>
      </c>
      <c r="W173" s="5">
        <v>-1.4701862773498739E-2</v>
      </c>
      <c r="X173" s="5">
        <v>-3.8426947969481103E-2</v>
      </c>
      <c r="Y173" s="5">
        <v>4.2498141962543742E-2</v>
      </c>
      <c r="Z173" s="5">
        <v>7.3651670133985478E-2</v>
      </c>
      <c r="AA173" s="5">
        <v>0.13202737130697331</v>
      </c>
      <c r="AB173" s="5">
        <v>4.5556860807470408E-2</v>
      </c>
      <c r="AC173" s="5">
        <v>4.8343627551390798E-4</v>
      </c>
      <c r="AD173" s="5">
        <v>0.12746393274256526</v>
      </c>
      <c r="AE173" s="5">
        <v>2.8039424958176955E-2</v>
      </c>
      <c r="AF173" s="5">
        <v>-1.17372387795713E-3</v>
      </c>
      <c r="AG173" s="5">
        <v>7.5202780333118125E-3</v>
      </c>
      <c r="AH173" s="5">
        <v>8.1107736844423961E-2</v>
      </c>
      <c r="AI173" s="5">
        <v>1.7366070086928875E-2</v>
      </c>
      <c r="AJ173" s="5">
        <v>6.0582832008701334E-2</v>
      </c>
      <c r="AK173" s="5">
        <v>3.053121833696916E-3</v>
      </c>
      <c r="AL173" s="5">
        <v>3.995341335330322E-2</v>
      </c>
      <c r="AM173" s="5">
        <v>1.002398507047496E-2</v>
      </c>
      <c r="AN173" s="5">
        <v>3.0623449040029692E-2</v>
      </c>
      <c r="AO173" s="5">
        <v>1.8948817221848262E-2</v>
      </c>
      <c r="AP173" s="5">
        <v>9.7464033005862562E-3</v>
      </c>
      <c r="AQ173" s="5">
        <v>1.3066491839514357E-2</v>
      </c>
      <c r="AR173" s="5">
        <v>9.2289897693334871E-2</v>
      </c>
      <c r="AS173" s="5"/>
      <c r="AT173" s="5"/>
      <c r="AU173" s="5"/>
      <c r="AV173" s="5"/>
      <c r="AW173" s="5"/>
      <c r="AX173" s="5"/>
      <c r="AY173" s="5"/>
      <c r="AZ173" s="5"/>
      <c r="BA173" s="5"/>
      <c r="BB173" s="5"/>
    </row>
    <row r="174" spans="1:54" x14ac:dyDescent="0.3">
      <c r="A174" s="5">
        <v>15310</v>
      </c>
      <c r="B174" s="5"/>
      <c r="C174" s="5">
        <v>0.2316468400850418</v>
      </c>
      <c r="D174" s="5">
        <v>-2.7164722411143261E-2</v>
      </c>
      <c r="E174" s="5">
        <v>-6.2162524567536664E-3</v>
      </c>
      <c r="F174" s="5">
        <v>-3.1858383980170615E-2</v>
      </c>
      <c r="G174" s="5">
        <v>-1.646179784566754E-3</v>
      </c>
      <c r="H174" s="5">
        <v>-1.6324423694881705E-2</v>
      </c>
      <c r="I174" s="5">
        <v>-8.1270653723771943E-3</v>
      </c>
      <c r="J174" s="5">
        <v>-2.2024109400751772E-2</v>
      </c>
      <c r="K174" s="5">
        <v>-6.6597320704338183E-3</v>
      </c>
      <c r="L174" s="5">
        <v>-9.1834492453488296E-3</v>
      </c>
      <c r="M174" s="5">
        <v>-3.3756718129245855E-3</v>
      </c>
      <c r="N174" s="5">
        <v>-2.7210690237049261E-2</v>
      </c>
      <c r="O174" s="5">
        <v>-2.8364004300050899E-3</v>
      </c>
      <c r="P174" s="5">
        <v>-5.7082897356936092E-2</v>
      </c>
      <c r="Q174" s="5">
        <v>-5.7293143597185762E-3</v>
      </c>
      <c r="R174" s="5">
        <v>-5.5434444139321068E-2</v>
      </c>
      <c r="S174" s="5">
        <v>-6.4268078847822485E-2</v>
      </c>
      <c r="T174" s="5">
        <v>1.7276292377571042E-3</v>
      </c>
      <c r="U174" s="5">
        <v>2.1883793212803072E-2</v>
      </c>
      <c r="V174" s="5">
        <v>5.4600486760719913E-3</v>
      </c>
      <c r="W174" s="5">
        <v>-1.4610383576040279E-2</v>
      </c>
      <c r="X174" s="5">
        <v>-3.820864220468681E-2</v>
      </c>
      <c r="Y174" s="5">
        <v>4.2279793223059421E-2</v>
      </c>
      <c r="Z174" s="5">
        <v>7.3313415915648758E-2</v>
      </c>
      <c r="AA174" s="5">
        <v>0.13149327004432301</v>
      </c>
      <c r="AB174" s="5">
        <v>4.5397588864239315E-2</v>
      </c>
      <c r="AC174" s="5">
        <v>4.8201265320327443E-4</v>
      </c>
      <c r="AD174" s="5">
        <v>0.12715911245107417</v>
      </c>
      <c r="AE174" s="5">
        <v>2.7987945254885432E-2</v>
      </c>
      <c r="AF174" s="5">
        <v>-1.172223343137915E-3</v>
      </c>
      <c r="AG174" s="5">
        <v>7.5148724554683615E-3</v>
      </c>
      <c r="AH174" s="5">
        <v>8.1094999388621886E-2</v>
      </c>
      <c r="AI174" s="5">
        <v>1.7373135391352917E-2</v>
      </c>
      <c r="AJ174" s="5">
        <v>6.0641771938636777E-2</v>
      </c>
      <c r="AK174" s="5">
        <v>3.0578269408985132E-3</v>
      </c>
      <c r="AL174" s="5">
        <v>4.0037773294505918E-2</v>
      </c>
      <c r="AM174" s="5">
        <v>1.0050889727890729E-2</v>
      </c>
      <c r="AN174" s="5">
        <v>3.0723244968954077E-2</v>
      </c>
      <c r="AO174" s="5">
        <v>1.9021501324349915E-2</v>
      </c>
      <c r="AP174" s="5">
        <v>9.7894342321089029E-3</v>
      </c>
      <c r="AQ174" s="5">
        <v>1.313177935163432E-2</v>
      </c>
      <c r="AR174" s="5">
        <v>9.2804906346665425E-2</v>
      </c>
      <c r="AS174" s="5"/>
      <c r="AT174" s="5"/>
      <c r="AU174" s="5"/>
      <c r="AV174" s="5"/>
      <c r="AW174" s="5"/>
      <c r="AX174" s="5"/>
      <c r="AY174" s="5"/>
      <c r="AZ174" s="5"/>
      <c r="BA174" s="5"/>
      <c r="BB174" s="5"/>
    </row>
    <row r="175" spans="1:54" x14ac:dyDescent="0.3">
      <c r="A175" s="5">
        <v>15300</v>
      </c>
      <c r="B175" s="5"/>
      <c r="C175" s="5">
        <v>0.23329560418082884</v>
      </c>
      <c r="D175" s="5">
        <v>-2.6722826254407424E-2</v>
      </c>
      <c r="E175" s="5">
        <v>-6.1182769537178631E-3</v>
      </c>
      <c r="F175" s="5">
        <v>-3.1372437461944055E-2</v>
      </c>
      <c r="G175" s="5">
        <v>-1.6219089839149125E-3</v>
      </c>
      <c r="H175" s="5">
        <v>-1.6092089398818808E-2</v>
      </c>
      <c r="I175" s="5">
        <v>-8.0155691737910182E-3</v>
      </c>
      <c r="J175" s="5">
        <v>-2.1733300231118712E-2</v>
      </c>
      <c r="K175" s="5">
        <v>-6.5752379124044942E-3</v>
      </c>
      <c r="L175" s="5">
        <v>-9.0716987241459233E-3</v>
      </c>
      <c r="M175" s="5">
        <v>-3.3363512609299872E-3</v>
      </c>
      <c r="N175" s="5">
        <v>-2.6907947006495098E-2</v>
      </c>
      <c r="O175" s="5">
        <v>-2.8063297397070918E-3</v>
      </c>
      <c r="P175" s="5">
        <v>-5.6507750124648724E-2</v>
      </c>
      <c r="Q175" s="5">
        <v>-5.6746125728486044E-3</v>
      </c>
      <c r="R175" s="5">
        <v>-5.4934544333047251E-2</v>
      </c>
      <c r="S175" s="5">
        <v>-6.3722693741328135E-2</v>
      </c>
      <c r="T175" s="5">
        <v>1.7138904186950049E-3</v>
      </c>
      <c r="U175" s="5">
        <v>2.1721485738326531E-2</v>
      </c>
      <c r="V175" s="5">
        <v>5.4224878292540588E-3</v>
      </c>
      <c r="W175" s="5">
        <v>-1.4517758480757859E-2</v>
      </c>
      <c r="X175" s="5">
        <v>-3.7987102420313612E-2</v>
      </c>
      <c r="Y175" s="5">
        <v>4.2057627669850821E-2</v>
      </c>
      <c r="Z175" s="5">
        <v>7.2968172941060061E-2</v>
      </c>
      <c r="AA175" s="5">
        <v>0.13094604687794836</v>
      </c>
      <c r="AB175" s="5">
        <v>4.5233610893030331E-2</v>
      </c>
      <c r="AC175" s="5">
        <v>4.8053748705727142E-4</v>
      </c>
      <c r="AD175" s="5">
        <v>0.12684035526700504</v>
      </c>
      <c r="AE175" s="5">
        <v>2.7933340449978455E-2</v>
      </c>
      <c r="AF175" s="5">
        <v>-1.1705902307229327E-3</v>
      </c>
      <c r="AG175" s="5">
        <v>7.5086108037112024E-3</v>
      </c>
      <c r="AH175" s="5">
        <v>8.1073008433985974E-2</v>
      </c>
      <c r="AI175" s="5">
        <v>1.7378226030806798E-2</v>
      </c>
      <c r="AJ175" s="5">
        <v>6.0693885038553975E-2</v>
      </c>
      <c r="AK175" s="5">
        <v>3.0621931069696176E-3</v>
      </c>
      <c r="AL175" s="5">
        <v>4.0117790821101583E-2</v>
      </c>
      <c r="AM175" s="5">
        <v>1.0076734896683684E-2</v>
      </c>
      <c r="AN175" s="5">
        <v>3.0819916321063505E-2</v>
      </c>
      <c r="AO175" s="5">
        <v>1.9092334323762308E-2</v>
      </c>
      <c r="AP175" s="5">
        <v>9.8315620627750198E-3</v>
      </c>
      <c r="AQ175" s="5">
        <v>1.3195930928032371E-2</v>
      </c>
      <c r="AR175" s="5">
        <v>9.3312485027068154E-2</v>
      </c>
      <c r="AS175" s="5"/>
      <c r="AT175" s="5"/>
      <c r="AU175" s="5"/>
      <c r="AV175" s="5"/>
      <c r="AW175" s="5"/>
      <c r="AX175" s="5"/>
      <c r="AY175" s="5"/>
      <c r="AZ175" s="5"/>
      <c r="BA175" s="5"/>
      <c r="BB175" s="5"/>
    </row>
    <row r="176" spans="1:54" x14ac:dyDescent="0.3">
      <c r="A176" s="5">
        <v>15290</v>
      </c>
      <c r="B176" s="5"/>
      <c r="C176" s="5">
        <v>0.23490019540673202</v>
      </c>
      <c r="D176" s="5">
        <v>-2.628483469002809E-2</v>
      </c>
      <c r="E176" s="5">
        <v>-6.0210954491607838E-3</v>
      </c>
      <c r="F176" s="5">
        <v>-3.0890064851987292E-2</v>
      </c>
      <c r="G176" s="5">
        <v>-1.5977980233325452E-3</v>
      </c>
      <c r="H176" s="5">
        <v>-1.5861101606448987E-2</v>
      </c>
      <c r="I176" s="5">
        <v>-7.9046284235325739E-3</v>
      </c>
      <c r="J176" s="5">
        <v>-2.1443695500571899E-2</v>
      </c>
      <c r="K176" s="5">
        <v>-6.4910202310536347E-3</v>
      </c>
      <c r="L176" s="5">
        <v>-8.9602129893186101E-3</v>
      </c>
      <c r="M176" s="5">
        <v>-3.2970869059510402E-3</v>
      </c>
      <c r="N176" s="5">
        <v>-2.6605338853421062E-2</v>
      </c>
      <c r="O176" s="5">
        <v>-2.7762414296472566E-3</v>
      </c>
      <c r="P176" s="5">
        <v>-5.5931639608766147E-2</v>
      </c>
      <c r="Q176" s="5">
        <v>-5.6197559819552521E-3</v>
      </c>
      <c r="R176" s="5">
        <v>-5.4432613427074519E-2</v>
      </c>
      <c r="S176" s="5">
        <v>-6.3174369693081864E-2</v>
      </c>
      <c r="T176" s="5">
        <v>1.700057818777845E-3</v>
      </c>
      <c r="U176" s="5">
        <v>2.1557815026935649E-2</v>
      </c>
      <c r="V176" s="5">
        <v>5.3845461030159626E-3</v>
      </c>
      <c r="W176" s="5">
        <v>-1.4424013261491902E-2</v>
      </c>
      <c r="X176" s="5">
        <v>-3.7762390765000896E-2</v>
      </c>
      <c r="Y176" s="5">
        <v>4.183170784855593E-2</v>
      </c>
      <c r="Z176" s="5">
        <v>7.2616038223104862E-2</v>
      </c>
      <c r="AA176" s="5">
        <v>0.13038585424383081</v>
      </c>
      <c r="AB176" s="5">
        <v>4.5064971758731073E-2</v>
      </c>
      <c r="AC176" s="5">
        <v>4.7901116808233299E-4</v>
      </c>
      <c r="AD176" s="5">
        <v>0.12650774117556396</v>
      </c>
      <c r="AE176" s="5">
        <v>2.7875622933991158E-2</v>
      </c>
      <c r="AF176" s="5">
        <v>-1.1688248376065511E-3</v>
      </c>
      <c r="AG176" s="5">
        <v>7.5014935419501659E-3</v>
      </c>
      <c r="AH176" s="5">
        <v>8.1041753367189703E-2</v>
      </c>
      <c r="AI176" s="5">
        <v>1.7381336385356834E-2</v>
      </c>
      <c r="AJ176" s="5">
        <v>6.0739140077405565E-2</v>
      </c>
      <c r="AK176" s="5">
        <v>3.0662181781568143E-3</v>
      </c>
      <c r="AL176" s="5">
        <v>4.0193430285450665E-2</v>
      </c>
      <c r="AM176" s="5">
        <v>1.0101509803490356E-2</v>
      </c>
      <c r="AN176" s="5">
        <v>3.0913424761209861E-2</v>
      </c>
      <c r="AO176" s="5">
        <v>1.9161289270907964E-2</v>
      </c>
      <c r="AP176" s="5">
        <v>9.8727713477317226E-3</v>
      </c>
      <c r="AQ176" s="5">
        <v>1.3258923859917063E-2</v>
      </c>
      <c r="AR176" s="5">
        <v>9.38124601635386E-2</v>
      </c>
      <c r="AS176" s="5"/>
      <c r="AT176" s="5"/>
      <c r="AU176" s="5"/>
      <c r="AV176" s="5"/>
      <c r="AW176" s="5"/>
      <c r="AX176" s="5"/>
      <c r="AY176" s="5"/>
      <c r="AZ176" s="5"/>
      <c r="BA176" s="5"/>
      <c r="BB176" s="5"/>
    </row>
    <row r="177" spans="1:54" x14ac:dyDescent="0.3">
      <c r="A177" s="5">
        <v>15280</v>
      </c>
      <c r="B177" s="5"/>
      <c r="C177" s="5">
        <v>0.23646027803946218</v>
      </c>
      <c r="D177" s="5">
        <v>-2.5850786092595328E-2</v>
      </c>
      <c r="E177" s="5">
        <v>-5.924717944456182E-3</v>
      </c>
      <c r="F177" s="5">
        <v>-3.041132292452095E-2</v>
      </c>
      <c r="G177" s="5">
        <v>-1.5738500844441501E-3</v>
      </c>
      <c r="H177" s="5">
        <v>-1.5631493969304622E-2</v>
      </c>
      <c r="I177" s="5">
        <v>-7.7942607469933308E-3</v>
      </c>
      <c r="J177" s="5">
        <v>-2.1155344878717956E-2</v>
      </c>
      <c r="K177" s="5">
        <v>-6.4070944873333051E-3</v>
      </c>
      <c r="L177" s="5">
        <v>-8.8490137900869899E-3</v>
      </c>
      <c r="M177" s="5">
        <v>-3.2578868364959018E-3</v>
      </c>
      <c r="N177" s="5">
        <v>-2.6302931237034144E-2</v>
      </c>
      <c r="O177" s="5">
        <v>-2.7461423002282546E-3</v>
      </c>
      <c r="P177" s="5">
        <v>-5.5354701239090587E-2</v>
      </c>
      <c r="Q177" s="5">
        <v>-5.5647579434103438E-3</v>
      </c>
      <c r="R177" s="5">
        <v>-5.3928777503183145E-2</v>
      </c>
      <c r="S177" s="5">
        <v>-6.2623248274883275E-2</v>
      </c>
      <c r="T177" s="5">
        <v>1.6861350957237768E-3</v>
      </c>
      <c r="U177" s="5">
        <v>2.139282524600479E-2</v>
      </c>
      <c r="V177" s="5">
        <v>5.3462339088838507E-3</v>
      </c>
      <c r="W177" s="5">
        <v>-1.4329173979589429E-2</v>
      </c>
      <c r="X177" s="5">
        <v>-3.7534570274964513E-2</v>
      </c>
      <c r="Y177" s="5">
        <v>4.1602097424144793E-2</v>
      </c>
      <c r="Z177" s="5">
        <v>7.2257110929400223E-2</v>
      </c>
      <c r="AA177" s="5">
        <v>0.12981284878031471</v>
      </c>
      <c r="AB177" s="5">
        <v>4.489171787703939E-2</v>
      </c>
      <c r="AC177" s="5">
        <v>4.7743410462776652E-4</v>
      </c>
      <c r="AD177" s="5">
        <v>0.12616135491809619</v>
      </c>
      <c r="AE177" s="5">
        <v>2.7814806172678553E-2</v>
      </c>
      <c r="AF177" s="5">
        <v>-1.1669275064146428E-3</v>
      </c>
      <c r="AG177" s="5">
        <v>7.4935214285372339E-3</v>
      </c>
      <c r="AH177" s="5">
        <v>8.1001226730920153E-2</v>
      </c>
      <c r="AI177" s="5">
        <v>1.7382461499035527E-2</v>
      </c>
      <c r="AJ177" s="5">
        <v>6.0777508072851004E-2</v>
      </c>
      <c r="AK177" s="5">
        <v>3.0699001092918429E-3</v>
      </c>
      <c r="AL177" s="5">
        <v>4.0264657381515231E-2</v>
      </c>
      <c r="AM177" s="5">
        <v>1.0125203987350676E-2</v>
      </c>
      <c r="AN177" s="5">
        <v>3.1003732821914987E-2</v>
      </c>
      <c r="AO177" s="5">
        <v>1.9228339692124976E-2</v>
      </c>
      <c r="AP177" s="5">
        <v>9.9130468513236487E-3</v>
      </c>
      <c r="AQ177" s="5">
        <v>1.3320735666630848E-2</v>
      </c>
      <c r="AR177" s="5">
        <v>9.4304659394261331E-2</v>
      </c>
      <c r="AS177" s="5"/>
      <c r="AT177" s="5"/>
      <c r="AU177" s="5"/>
      <c r="AV177" s="5"/>
      <c r="AW177" s="5"/>
      <c r="AX177" s="5"/>
      <c r="AY177" s="5"/>
      <c r="AZ177" s="5"/>
      <c r="BA177" s="5"/>
      <c r="BB177" s="5"/>
    </row>
    <row r="178" spans="1:54" x14ac:dyDescent="0.3">
      <c r="A178" s="5">
        <v>15270</v>
      </c>
      <c r="B178" s="5"/>
      <c r="C178" s="5">
        <v>0.23797553316448955</v>
      </c>
      <c r="D178" s="5">
        <v>-2.5420717031750906E-2</v>
      </c>
      <c r="E178" s="5">
        <v>-5.8291540480321525E-3</v>
      </c>
      <c r="F178" s="5">
        <v>-2.9936266554578594E-2</v>
      </c>
      <c r="G178" s="5">
        <v>-1.5500682571978543E-3</v>
      </c>
      <c r="H178" s="5">
        <v>-1.5403299298434713E-2</v>
      </c>
      <c r="I178" s="5">
        <v>-7.6844833872426587E-3</v>
      </c>
      <c r="J178" s="5">
        <v>-2.0868297101295334E-2</v>
      </c>
      <c r="K178" s="5">
        <v>-6.323475891764645E-3</v>
      </c>
      <c r="L178" s="5">
        <v>-8.7381225754856098E-3</v>
      </c>
      <c r="M178" s="5">
        <v>-3.2187590475918687E-3</v>
      </c>
      <c r="N178" s="5">
        <v>-2.6000789000052808E-2</v>
      </c>
      <c r="O178" s="5">
        <v>-2.7160391018889764E-3</v>
      </c>
      <c r="P178" s="5">
        <v>-5.4777069725863513E-2</v>
      </c>
      <c r="Q178" s="5">
        <v>-5.5096317696888613E-3</v>
      </c>
      <c r="R178" s="5">
        <v>-5.3423162486967636E-2</v>
      </c>
      <c r="S178" s="5">
        <v>-6.206947118032223E-2</v>
      </c>
      <c r="T178" s="5">
        <v>1.6721259183849486E-3</v>
      </c>
      <c r="U178" s="5">
        <v>2.1226560799288589E-2</v>
      </c>
      <c r="V178" s="5">
        <v>5.3075617399429929E-3</v>
      </c>
      <c r="W178" s="5">
        <v>-1.4233266971439427E-2</v>
      </c>
      <c r="X178" s="5">
        <v>-3.7303704843786804E-2</v>
      </c>
      <c r="Y178" s="5">
        <v>4.1368861150518244E-2</v>
      </c>
      <c r="Z178" s="5">
        <v>7.189149233543593E-2</v>
      </c>
      <c r="AA178" s="5">
        <v>0.12922719125553991</v>
      </c>
      <c r="AB178" s="5">
        <v>4.4713897193664982E-2</v>
      </c>
      <c r="AC178" s="5">
        <v>4.7580672221273282E-4</v>
      </c>
      <c r="AD178" s="5">
        <v>0.12580128595961099</v>
      </c>
      <c r="AE178" s="5">
        <v>2.7750904702858216E-2</v>
      </c>
      <c r="AF178" s="5">
        <v>-1.164898625458234E-3</v>
      </c>
      <c r="AG178" s="5">
        <v>7.4846955167957403E-3</v>
      </c>
      <c r="AH178" s="5">
        <v>8.0951424238487085E-2</v>
      </c>
      <c r="AI178" s="5">
        <v>1.7381597084851961E-2</v>
      </c>
      <c r="AJ178" s="5">
        <v>6.0808962315145931E-2</v>
      </c>
      <c r="AK178" s="5">
        <v>3.0732369653067707E-3</v>
      </c>
      <c r="AL178" s="5">
        <v>4.0331439168554771E-2</v>
      </c>
      <c r="AM178" s="5">
        <v>1.0147807306559464E-2</v>
      </c>
      <c r="AN178" s="5">
        <v>3.1090803926837034E-2</v>
      </c>
      <c r="AO178" s="5">
        <v>1.9293459605187503E-2</v>
      </c>
      <c r="AP178" s="5">
        <v>9.9523735559034314E-3</v>
      </c>
      <c r="AQ178" s="5">
        <v>1.3381344108148086E-2</v>
      </c>
      <c r="AR178" s="5">
        <v>9.4788911658586703E-2</v>
      </c>
      <c r="AS178" s="5"/>
      <c r="AT178" s="5"/>
      <c r="AU178" s="5"/>
      <c r="AV178" s="5"/>
      <c r="AW178" s="5"/>
      <c r="AX178" s="5"/>
      <c r="AY178" s="5"/>
      <c r="AZ178" s="5"/>
      <c r="BA178" s="5"/>
      <c r="BB178" s="5"/>
    </row>
    <row r="179" spans="1:54" x14ac:dyDescent="0.3">
      <c r="A179" s="5">
        <v>15260</v>
      </c>
      <c r="B179" s="5"/>
      <c r="C179" s="5">
        <v>0.23944565880682303</v>
      </c>
      <c r="D179" s="5">
        <v>-2.4994662279125047E-2</v>
      </c>
      <c r="E179" s="5">
        <v>-5.7344129759567932E-3</v>
      </c>
      <c r="F179" s="5">
        <v>-2.9464948716145644E-2</v>
      </c>
      <c r="G179" s="5">
        <v>-1.5264555395334764E-3</v>
      </c>
      <c r="H179" s="5">
        <v>-1.5176549558942057E-2</v>
      </c>
      <c r="I179" s="5">
        <v>-7.5753132013157785E-3</v>
      </c>
      <c r="J179" s="5">
        <v>-2.0582599957678822E-2</v>
      </c>
      <c r="K179" s="5">
        <v>-6.2401794000027117E-3</v>
      </c>
      <c r="L179" s="5">
        <v>-8.6275604874558147E-3</v>
      </c>
      <c r="M179" s="5">
        <v>-3.1797114379980068E-3</v>
      </c>
      <c r="N179" s="5">
        <v>-2.5698976344589546E-2</v>
      </c>
      <c r="O179" s="5">
        <v>-2.6859385324555915E-3</v>
      </c>
      <c r="P179" s="5">
        <v>-5.4198879004482378E-2</v>
      </c>
      <c r="Q179" s="5">
        <v>-5.4543907236965922E-3</v>
      </c>
      <c r="R179" s="5">
        <v>-5.2915894092465998E-2</v>
      </c>
      <c r="S179" s="5">
        <v>-6.1513180160826832E-2</v>
      </c>
      <c r="T179" s="5">
        <v>1.6580339650560205E-3</v>
      </c>
      <c r="U179" s="5">
        <v>2.1059066306104549E-2</v>
      </c>
      <c r="V179" s="5">
        <v>5.2685401658572649E-3</v>
      </c>
      <c r="W179" s="5">
        <v>-1.4136318835873666E-2</v>
      </c>
      <c r="X179" s="5">
        <v>-3.7069859191755899E-2</v>
      </c>
      <c r="Y179" s="5">
        <v>4.1132064839507057E-2</v>
      </c>
      <c r="Z179" s="5">
        <v>7.1519285776520017E-2</v>
      </c>
      <c r="AA179" s="5">
        <v>0.1286290464924883</v>
      </c>
      <c r="AB179" s="5">
        <v>4.4531559162637249E-2</v>
      </c>
      <c r="AC179" s="5">
        <v>4.7412946334314196E-4</v>
      </c>
      <c r="AD179" s="5">
        <v>0.12542762845353533</v>
      </c>
      <c r="AE179" s="5">
        <v>2.7683934127628457E-2</v>
      </c>
      <c r="AF179" s="5">
        <v>-1.1627386286608005E-3</v>
      </c>
      <c r="AG179" s="5">
        <v>7.4750171553821954E-3</v>
      </c>
      <c r="AH179" s="5">
        <v>8.0892344786672191E-2</v>
      </c>
      <c r="AI179" s="5">
        <v>1.7378739529441682E-2</v>
      </c>
      <c r="AJ179" s="5">
        <v>6.083347838985196E-2</v>
      </c>
      <c r="AK179" s="5">
        <v>3.0762269226947774E-3</v>
      </c>
      <c r="AL179" s="5">
        <v>4.0393744094190234E-2</v>
      </c>
      <c r="AM179" s="5">
        <v>1.0169309945382671E-2</v>
      </c>
      <c r="AN179" s="5">
        <v>3.1174602413903747E-2</v>
      </c>
      <c r="AO179" s="5">
        <v>1.9356623535074571E-2</v>
      </c>
      <c r="AP179" s="5">
        <v>9.99073667059471E-3</v>
      </c>
      <c r="AQ179" s="5">
        <v>1.3440727197552873E-2</v>
      </c>
      <c r="AR179" s="5">
        <v>9.5265047289188609E-2</v>
      </c>
      <c r="AS179" s="5"/>
      <c r="AT179" s="5"/>
      <c r="AU179" s="5"/>
      <c r="AV179" s="5"/>
      <c r="AW179" s="5"/>
      <c r="AX179" s="5"/>
      <c r="AY179" s="5"/>
      <c r="AZ179" s="5"/>
      <c r="BA179" s="5"/>
      <c r="BB179" s="5"/>
    </row>
    <row r="180" spans="1:54" x14ac:dyDescent="0.3">
      <c r="A180" s="5">
        <v>15250</v>
      </c>
      <c r="B180" s="5"/>
      <c r="C180" s="5">
        <v>0.24087037005242146</v>
      </c>
      <c r="D180" s="5">
        <v>-2.4572654816172466E-2</v>
      </c>
      <c r="E180" s="5">
        <v>-5.6405035527316971E-3</v>
      </c>
      <c r="F180" s="5">
        <v>-2.8997420481359042E-2</v>
      </c>
      <c r="G180" s="5">
        <v>-1.5030148371044981E-3</v>
      </c>
      <c r="H180" s="5">
        <v>-1.495127586503823E-2</v>
      </c>
      <c r="I180" s="5">
        <v>-7.466766656748414E-3</v>
      </c>
      <c r="J180" s="5">
        <v>-2.029830027901389E-2</v>
      </c>
      <c r="K180" s="5">
        <v>-6.1572197085781617E-3</v>
      </c>
      <c r="L180" s="5">
        <v>-8.5173483541607555E-3</v>
      </c>
      <c r="M180" s="5">
        <v>-3.1407518074910096E-3</v>
      </c>
      <c r="N180" s="5">
        <v>-2.5397556808547779E-2</v>
      </c>
      <c r="O180" s="5">
        <v>-2.6558472345378564E-3</v>
      </c>
      <c r="P180" s="5">
        <v>-5.3620262180954024E-2</v>
      </c>
      <c r="Q180" s="5">
        <v>-5.3990480131536995E-3</v>
      </c>
      <c r="R180" s="5">
        <v>-5.2407097767154423E-2</v>
      </c>
      <c r="S180" s="5">
        <v>-6.0954516961931063E-2</v>
      </c>
      <c r="T180" s="5">
        <v>1.6438629217831E-3</v>
      </c>
      <c r="U180" s="5">
        <v>2.0890386580453217E-2</v>
      </c>
      <c r="V180" s="5">
        <v>5.2291798278569441E-3</v>
      </c>
      <c r="W180" s="5">
        <v>-1.4038356421441273E-2</v>
      </c>
      <c r="X180" s="5">
        <v>-3.6833098834774217E-2</v>
      </c>
      <c r="Y180" s="5">
        <v>4.0891775329291939E-2</v>
      </c>
      <c r="Z180" s="5">
        <v>7.1140596598560535E-2</v>
      </c>
      <c r="AA180" s="5">
        <v>0.12801858329169022</v>
      </c>
      <c r="AB180" s="5">
        <v>4.4344754723732199E-2</v>
      </c>
      <c r="AC180" s="5">
        <v>4.7240278731857635E-4</v>
      </c>
      <c r="AD180" s="5">
        <v>0.12504048120371278</v>
      </c>
      <c r="AE180" s="5">
        <v>2.7613911110962668E-2</v>
      </c>
      <c r="AF180" s="5">
        <v>-1.1604479954591457E-3</v>
      </c>
      <c r="AG180" s="5">
        <v>7.4644879884795982E-3</v>
      </c>
      <c r="AH180" s="5">
        <v>8.0823990466799875E-2</v>
      </c>
      <c r="AI180" s="5">
        <v>1.7373885897350613E-2</v>
      </c>
      <c r="AJ180" s="5">
        <v>6.0851034199344213E-2</v>
      </c>
      <c r="AK180" s="5">
        <v>3.0788682709151816E-3</v>
      </c>
      <c r="AL180" s="5">
        <v>4.0451542016815382E-2</v>
      </c>
      <c r="AM180" s="5">
        <v>1.0189702420632567E-2</v>
      </c>
      <c r="AN180" s="5">
        <v>3.1255093558093458E-2</v>
      </c>
      <c r="AO180" s="5">
        <v>1.9417806529575164E-2</v>
      </c>
      <c r="AP180" s="5">
        <v>1.0028121640001107E-2</v>
      </c>
      <c r="AQ180" s="5">
        <v>1.3498863213487783E-2</v>
      </c>
      <c r="AR180" s="5">
        <v>9.5732898104337397E-2</v>
      </c>
      <c r="AS180" s="5"/>
      <c r="AT180" s="5"/>
      <c r="AU180" s="5"/>
      <c r="AV180" s="5"/>
      <c r="AW180" s="5"/>
      <c r="AX180" s="5"/>
      <c r="AY180" s="5"/>
      <c r="AZ180" s="5"/>
      <c r="BA180" s="5"/>
      <c r="BB180" s="5"/>
    </row>
    <row r="181" spans="1:54" x14ac:dyDescent="0.3">
      <c r="A181" s="5">
        <v>15240</v>
      </c>
      <c r="B181" s="5"/>
      <c r="C181" s="5">
        <v>0.24224939916015364</v>
      </c>
      <c r="D181" s="5">
        <v>-2.4154725842893555E-2</v>
      </c>
      <c r="E181" s="5">
        <v>-5.5474342122906802E-3</v>
      </c>
      <c r="F181" s="5">
        <v>-2.8533731020758391E-2</v>
      </c>
      <c r="G181" s="5">
        <v>-1.4797489630534988E-3</v>
      </c>
      <c r="H181" s="5">
        <v>-1.472750847561515E-2</v>
      </c>
      <c r="I181" s="5">
        <v>-7.358859828358098E-3</v>
      </c>
      <c r="J181" s="5">
        <v>-2.0015443926984938E-2</v>
      </c>
      <c r="K181" s="5">
        <v>-6.0746112508175808E-3</v>
      </c>
      <c r="L181" s="5">
        <v>-8.4075066835258127E-3</v>
      </c>
      <c r="M181" s="5">
        <v>-3.1018878542255959E-3</v>
      </c>
      <c r="N181" s="5">
        <v>-2.5096593242545994E-2</v>
      </c>
      <c r="O181" s="5">
        <v>-2.6257717929722554E-3</v>
      </c>
      <c r="P181" s="5">
        <v>-5.3041351478118746E-2</v>
      </c>
      <c r="Q181" s="5">
        <v>-5.3436167850378418E-3</v>
      </c>
      <c r="R181" s="5">
        <v>-5.1896898637342537E-2</v>
      </c>
      <c r="S181" s="5">
        <v>-6.0393623259801646E-2</v>
      </c>
      <c r="T181" s="5">
        <v>1.6296164806742564E-3</v>
      </c>
      <c r="U181" s="5">
        <v>2.072056661009089E-2</v>
      </c>
      <c r="V181" s="5">
        <v>5.1894914336982388E-3</v>
      </c>
      <c r="W181" s="5">
        <v>-1.3939406813566263E-2</v>
      </c>
      <c r="X181" s="5">
        <v>-3.6593490052857926E-2</v>
      </c>
      <c r="Y181" s="5">
        <v>4.0648060452266335E-2</v>
      </c>
      <c r="Z181" s="5">
        <v>7.0755532107716318E-2</v>
      </c>
      <c r="AA181" s="5">
        <v>0.12739597435164365</v>
      </c>
      <c r="AB181" s="5">
        <v>4.415353627903236E-2</v>
      </c>
      <c r="AC181" s="5">
        <v>4.7062717002933706E-4</v>
      </c>
      <c r="AD181" s="5">
        <v>0.12463994762366423</v>
      </c>
      <c r="AE181" s="5">
        <v>2.7540853371681707E-2</v>
      </c>
      <c r="AF181" s="5">
        <v>-1.1580272506778217E-3</v>
      </c>
      <c r="AG181" s="5">
        <v>7.4531099558214145E-3</v>
      </c>
      <c r="AH181" s="5">
        <v>8.0746366574013156E-2</v>
      </c>
      <c r="AI181" s="5">
        <v>1.7367033934947915E-2</v>
      </c>
      <c r="AJ181" s="5">
        <v>6.0861609983093388E-2</v>
      </c>
      <c r="AK181" s="5">
        <v>3.0811594137413112E-3</v>
      </c>
      <c r="AL181" s="5">
        <v>4.0504804227334761E-2</v>
      </c>
      <c r="AM181" s="5">
        <v>1.0208975588096003E-2</v>
      </c>
      <c r="AN181" s="5">
        <v>3.1332243593844705E-2</v>
      </c>
      <c r="AO181" s="5">
        <v>1.9476984174716917E-2</v>
      </c>
      <c r="AP181" s="5">
        <v>1.0064514152854448E-2</v>
      </c>
      <c r="AQ181" s="5">
        <v>1.3555730712564393E-2</v>
      </c>
      <c r="AR181" s="5">
        <v>9.6192297500225774E-2</v>
      </c>
      <c r="AS181" s="5"/>
      <c r="AT181" s="5"/>
      <c r="AU181" s="5"/>
      <c r="AV181" s="5"/>
      <c r="AW181" s="5"/>
      <c r="AX181" s="5"/>
      <c r="AY181" s="5"/>
      <c r="AZ181" s="5"/>
      <c r="BA181" s="5"/>
      <c r="BB181" s="5"/>
    </row>
    <row r="182" spans="1:54" x14ac:dyDescent="0.3">
      <c r="A182" s="5">
        <v>15230</v>
      </c>
      <c r="B182" s="5"/>
      <c r="C182" s="5">
        <v>0.24358249566423054</v>
      </c>
      <c r="D182" s="5">
        <v>-2.3740904787423908E-2</v>
      </c>
      <c r="E182" s="5">
        <v>-5.4552129992008159E-3</v>
      </c>
      <c r="F182" s="5">
        <v>-2.807392760457636E-2</v>
      </c>
      <c r="G182" s="5">
        <v>-1.4566606378408457E-3</v>
      </c>
      <c r="H182" s="5">
        <v>-1.450527679033153E-2</v>
      </c>
      <c r="I182" s="5">
        <v>-7.2516083952725878E-3</v>
      </c>
      <c r="J182" s="5">
        <v>-1.9734075783218431E-2</v>
      </c>
      <c r="K182" s="5">
        <v>-5.9923681929435358E-3</v>
      </c>
      <c r="L182" s="5">
        <v>-8.2980556570074887E-3</v>
      </c>
      <c r="M182" s="5">
        <v>-3.063127172170642E-3</v>
      </c>
      <c r="N182" s="5">
        <v>-2.4796147787381682E-2</v>
      </c>
      <c r="O182" s="5">
        <v>-2.5957187323134129E-3</v>
      </c>
      <c r="P182" s="5">
        <v>-5.2462278182676694E-2</v>
      </c>
      <c r="Q182" s="5">
        <v>-5.2881101200902532E-3</v>
      </c>
      <c r="R182" s="5">
        <v>-5.1385421454004557E-2</v>
      </c>
      <c r="S182" s="5">
        <v>-5.9830640598068162E-2</v>
      </c>
      <c r="T182" s="5">
        <v>1.6152983382126964E-3</v>
      </c>
      <c r="U182" s="5">
        <v>2.0549651535568651E-2</v>
      </c>
      <c r="V182" s="5">
        <v>5.149485752598007E-3</v>
      </c>
      <c r="W182" s="5">
        <v>-1.383949732159644E-2</v>
      </c>
      <c r="X182" s="5">
        <v>-3.635109985824888E-2</v>
      </c>
      <c r="Y182" s="5">
        <v>4.0400989002363344E-2</v>
      </c>
      <c r="Z182" s="5">
        <v>7.0364201518950065E-2</v>
      </c>
      <c r="AA182" s="5">
        <v>0.12676139618699417</v>
      </c>
      <c r="AB182" s="5">
        <v>4.3957957668633946E-2</v>
      </c>
      <c r="AC182" s="5">
        <v>4.6880310374373642E-4</v>
      </c>
      <c r="AD182" s="5">
        <v>0.12422613569313137</v>
      </c>
      <c r="AE182" s="5">
        <v>2.7464779676805939E-2</v>
      </c>
      <c r="AF182" s="5">
        <v>-1.1554769643770705E-3</v>
      </c>
      <c r="AG182" s="5">
        <v>7.4408852925452757E-3</v>
      </c>
      <c r="AH182" s="5">
        <v>8.0659481614738154E-2</v>
      </c>
      <c r="AI182" s="5">
        <v>1.7358182073962912E-2</v>
      </c>
      <c r="AJ182" s="5">
        <v>6.0865188336700557E-2</v>
      </c>
      <c r="AK182" s="5">
        <v>3.0830988705498963E-3</v>
      </c>
      <c r="AL182" s="5">
        <v>4.0553503470208231E-2</v>
      </c>
      <c r="AM182" s="5">
        <v>1.022712064881026E-2</v>
      </c>
      <c r="AN182" s="5">
        <v>3.1406019737075533E-2</v>
      </c>
      <c r="AO182" s="5">
        <v>1.9534132610005719E-2</v>
      </c>
      <c r="AP182" s="5">
        <v>1.0099900150595578E-2</v>
      </c>
      <c r="AQ182" s="5">
        <v>1.3611308541726447E-2</v>
      </c>
      <c r="AR182" s="5">
        <v>9.6643080543283841E-2</v>
      </c>
      <c r="AS182" s="5"/>
      <c r="AT182" s="5"/>
      <c r="AU182" s="5"/>
      <c r="AV182" s="5"/>
      <c r="AW182" s="5"/>
      <c r="AX182" s="5"/>
      <c r="AY182" s="5"/>
      <c r="AZ182" s="5"/>
      <c r="BA182" s="5"/>
      <c r="BB182" s="5"/>
    </row>
    <row r="183" spans="1:54" x14ac:dyDescent="0.3">
      <c r="A183" s="5">
        <v>15220</v>
      </c>
      <c r="B183" s="5"/>
      <c r="C183" s="5">
        <v>0.24486942646703724</v>
      </c>
      <c r="D183" s="5">
        <v>-2.3331219316477313E-2</v>
      </c>
      <c r="E183" s="5">
        <v>-5.363847570063052E-3</v>
      </c>
      <c r="F183" s="5">
        <v>-2.7618055605059123E-2</v>
      </c>
      <c r="G183" s="5">
        <v>-1.4337524891261263E-3</v>
      </c>
      <c r="H183" s="5">
        <v>-1.4284609346212113E-2</v>
      </c>
      <c r="I183" s="5">
        <v>-7.1450276382049784E-3</v>
      </c>
      <c r="J183" s="5">
        <v>-1.945423973932409E-2</v>
      </c>
      <c r="K183" s="5">
        <v>-5.9105044303558651E-3</v>
      </c>
      <c r="L183" s="5">
        <v>-8.1890151235933014E-3</v>
      </c>
      <c r="M183" s="5">
        <v>-3.0244772486224814E-3</v>
      </c>
      <c r="N183" s="5">
        <v>-2.4496281852046605E-2</v>
      </c>
      <c r="O183" s="5">
        <v>-2.5656945143752033E-3</v>
      </c>
      <c r="P183" s="5">
        <v>-5.1883172593048824E-2</v>
      </c>
      <c r="Q183" s="5">
        <v>-5.2325410273883297E-3</v>
      </c>
      <c r="R183" s="5">
        <v>-5.0872790539081406E-2</v>
      </c>
      <c r="S183" s="5">
        <v>-5.9265710324997514E-2</v>
      </c>
      <c r="T183" s="5">
        <v>1.6009121935738149E-3</v>
      </c>
      <c r="U183" s="5">
        <v>2.0377686629251837E-2</v>
      </c>
      <c r="V183" s="5">
        <v>5.1091736101472173E-3</v>
      </c>
      <c r="W183" s="5">
        <v>-1.3738655465752803E-2</v>
      </c>
      <c r="X183" s="5">
        <v>-3.6105995963160865E-2</v>
      </c>
      <c r="Y183" s="5">
        <v>4.01506307018695E-2</v>
      </c>
      <c r="Z183" s="5">
        <v>6.9966715903518564E-2</v>
      </c>
      <c r="AA183" s="5">
        <v>0.12611502904453159</v>
      </c>
      <c r="AB183" s="5">
        <v>4.3758074145516877E-2</v>
      </c>
      <c r="AC183" s="5">
        <v>4.6693109688576066E-4</v>
      </c>
      <c r="AD183" s="5">
        <v>0.12379915791192493</v>
      </c>
      <c r="AE183" s="5">
        <v>2.7385709834289583E-2</v>
      </c>
      <c r="AF183" s="5">
        <v>-1.1527977516742906E-3</v>
      </c>
      <c r="AG183" s="5">
        <v>7.4278165288758939E-3</v>
      </c>
      <c r="AH183" s="5">
        <v>8.0563347312323549E-2</v>
      </c>
      <c r="AI183" s="5">
        <v>1.7347329434641547E-2</v>
      </c>
      <c r="AJ183" s="5">
        <v>6.086175422966391E-2</v>
      </c>
      <c r="AK183" s="5">
        <v>3.084685277550691E-3</v>
      </c>
      <c r="AL183" s="5">
        <v>4.0597613963781906E-2</v>
      </c>
      <c r="AM183" s="5">
        <v>1.0244129155180647E-2</v>
      </c>
      <c r="AN183" s="5">
        <v>3.1476390206793894E-2</v>
      </c>
      <c r="AO183" s="5">
        <v>1.9589228543464159E-2</v>
      </c>
      <c r="AP183" s="5">
        <v>1.0134265835881088E-2</v>
      </c>
      <c r="AQ183" s="5">
        <v>1.3665575850556397E-2</v>
      </c>
      <c r="AR183" s="5">
        <v>9.7085084062415491E-2</v>
      </c>
      <c r="AS183" s="5"/>
      <c r="AT183" s="5"/>
      <c r="AU183" s="5"/>
      <c r="AV183" s="5"/>
      <c r="AW183" s="5"/>
      <c r="AX183" s="5"/>
      <c r="AY183" s="5"/>
      <c r="AZ183" s="5"/>
      <c r="BA183" s="5"/>
      <c r="BB183" s="5"/>
    </row>
    <row r="184" spans="1:54" x14ac:dyDescent="0.3">
      <c r="A184" s="5">
        <v>15210</v>
      </c>
      <c r="B184" s="5"/>
      <c r="C184" s="5">
        <v>0.24610997592230399</v>
      </c>
      <c r="D184" s="5">
        <v>-2.2925695346625492E-2</v>
      </c>
      <c r="E184" s="5">
        <v>-5.273345195109024E-3</v>
      </c>
      <c r="F184" s="5">
        <v>-2.7166158499803323E-2</v>
      </c>
      <c r="G184" s="5">
        <v>-1.4110270517019381E-3</v>
      </c>
      <c r="H184" s="5">
        <v>-1.406553381475727E-2</v>
      </c>
      <c r="I184" s="5">
        <v>-7.0391324369752485E-3</v>
      </c>
      <c r="J184" s="5">
        <v>-1.9175978687574886E-2</v>
      </c>
      <c r="K184" s="5">
        <v>-5.8290335840951082E-3</v>
      </c>
      <c r="L184" s="5">
        <v>-8.080404594034753E-3</v>
      </c>
      <c r="M184" s="5">
        <v>-2.9859454617962729E-3</v>
      </c>
      <c r="N184" s="5">
        <v>-2.4197056092305345E-2</v>
      </c>
      <c r="O184" s="5">
        <v>-2.5357055358229182E-3</v>
      </c>
      <c r="P184" s="5">
        <v>-5.1304163968103021E-2</v>
      </c>
      <c r="Q184" s="5">
        <v>-5.1769224389878838E-3</v>
      </c>
      <c r="R184" s="5">
        <v>-5.0359129732288198E-2</v>
      </c>
      <c r="S184" s="5">
        <v>-5.8698973531052821E-2</v>
      </c>
      <c r="T184" s="5">
        <v>1.5864617469471538E-3</v>
      </c>
      <c r="U184" s="5">
        <v>2.020471727433484E-2</v>
      </c>
      <c r="V184" s="5">
        <v>5.0685658832065241E-3</v>
      </c>
      <c r="W184" s="5">
        <v>-1.3636908963988628E-2</v>
      </c>
      <c r="X184" s="5">
        <v>-3.5858246747182562E-2</v>
      </c>
      <c r="Y184" s="5">
        <v>3.9897056167747656E-2</v>
      </c>
      <c r="Z184" s="5">
        <v>6.9563188135435466E-2</v>
      </c>
      <c r="AA184" s="5">
        <v>0.12545705681705863</v>
      </c>
      <c r="AB184" s="5">
        <v>4.3553942349593255E-2</v>
      </c>
      <c r="AC184" s="5">
        <v>4.6501167380323032E-4</v>
      </c>
      <c r="AD184" s="5">
        <v>0.12335913125110234</v>
      </c>
      <c r="AE184" s="5">
        <v>2.7303664685140634E-2</v>
      </c>
      <c r="AF184" s="5">
        <v>-1.1499902725390469E-3</v>
      </c>
      <c r="AG184" s="5">
        <v>7.4139064896365358E-3</v>
      </c>
      <c r="AH184" s="5">
        <v>8.0457978610841321E-2</v>
      </c>
      <c r="AI184" s="5">
        <v>1.7334475828518041E-2</v>
      </c>
      <c r="AJ184" s="5">
        <v>6.0851295021857085E-2</v>
      </c>
      <c r="AK184" s="5">
        <v>3.085917388955051E-3</v>
      </c>
      <c r="AL184" s="5">
        <v>4.0637111419886573E-2</v>
      </c>
      <c r="AM184" s="5">
        <v>1.0259993016934534E-2</v>
      </c>
      <c r="AN184" s="5">
        <v>3.1543324246280119E-2</v>
      </c>
      <c r="AO184" s="5">
        <v>1.9642249266456222E-2</v>
      </c>
      <c r="AP184" s="5">
        <v>1.0167597681009128E-2</v>
      </c>
      <c r="AQ184" s="5">
        <v>1.3718512103516208E-2</v>
      </c>
      <c r="AR184" s="5">
        <v>9.7518146741091188E-2</v>
      </c>
      <c r="AS184" s="5"/>
      <c r="AT184" s="5"/>
      <c r="AU184" s="5"/>
      <c r="AV184" s="5"/>
      <c r="AW184" s="5"/>
      <c r="AX184" s="5"/>
      <c r="AY184" s="5"/>
      <c r="AZ184" s="5"/>
      <c r="BA184" s="5"/>
      <c r="BB184" s="5"/>
    </row>
    <row r="185" spans="1:54" x14ac:dyDescent="0.3">
      <c r="A185" s="5">
        <v>15200</v>
      </c>
      <c r="B185" s="5"/>
      <c r="C185" s="5">
        <v>0.24730394590855787</v>
      </c>
      <c r="D185" s="5">
        <v>-2.2524357056397472E-2</v>
      </c>
      <c r="E185" s="5">
        <v>-5.1837127599912384E-3</v>
      </c>
      <c r="F185" s="5">
        <v>-2.6718277876097152E-2</v>
      </c>
      <c r="G185" s="5">
        <v>-1.3884867674796013E-3</v>
      </c>
      <c r="H185" s="5">
        <v>-1.3848076999560185E-2</v>
      </c>
      <c r="I185" s="5">
        <v>-6.9339372682778264E-3</v>
      </c>
      <c r="J185" s="5">
        <v>-1.8899334512227209E-2</v>
      </c>
      <c r="K185" s="5">
        <v>-5.7479689974892847E-3</v>
      </c>
      <c r="L185" s="5">
        <v>-7.9722432353159199E-3</v>
      </c>
      <c r="M185" s="5">
        <v>-2.9475390784968027E-3</v>
      </c>
      <c r="N185" s="5">
        <v>-2.3898530389847173E-2</v>
      </c>
      <c r="O185" s="5">
        <v>-2.5057581258178829E-3</v>
      </c>
      <c r="P185" s="5">
        <v>-5.0725380476775758E-2</v>
      </c>
      <c r="Q185" s="5">
        <v>-5.1212672046386191E-3</v>
      </c>
      <c r="R185" s="5">
        <v>-4.9844562338460671E-2</v>
      </c>
      <c r="S185" s="5">
        <v>-5.8130570986879883E-2</v>
      </c>
      <c r="T185" s="5">
        <v>1.5719506978644933E-3</v>
      </c>
      <c r="U185" s="5">
        <v>2.0030788943865029E-2</v>
      </c>
      <c r="V185" s="5">
        <v>5.0276734947875597E-3</v>
      </c>
      <c r="W185" s="5">
        <v>-1.353428571876682E-2</v>
      </c>
      <c r="X185" s="5">
        <v>-3.5607921224359594E-2</v>
      </c>
      <c r="Y185" s="5">
        <v>3.9640336877492785E-2</v>
      </c>
      <c r="Z185" s="5">
        <v>6.9153732836942761E-2</v>
      </c>
      <c r="AA185" s="5">
        <v>0.1247876669551875</v>
      </c>
      <c r="AB185" s="5">
        <v>4.3345620280951146E-2</v>
      </c>
      <c r="AC185" s="5">
        <v>4.6304537452660882E-4</v>
      </c>
      <c r="AD185" s="5">
        <v>0.12290617710150128</v>
      </c>
      <c r="AE185" s="5">
        <v>2.7218666094929234E-2</v>
      </c>
      <c r="AF185" s="5">
        <v>-1.1470552315616706E-3</v>
      </c>
      <c r="AG185" s="5">
        <v>7.3991582935887396E-3</v>
      </c>
      <c r="AH185" s="5">
        <v>8.0343393677037897E-2</v>
      </c>
      <c r="AI185" s="5">
        <v>1.7319621760797703E-2</v>
      </c>
      <c r="AJ185" s="5">
        <v>6.0833800478699927E-2</v>
      </c>
      <c r="AK185" s="5">
        <v>3.0867940780822645E-3</v>
      </c>
      <c r="AL185" s="5">
        <v>4.0671973062684143E-2</v>
      </c>
      <c r="AM185" s="5">
        <v>1.0274704506906211E-2</v>
      </c>
      <c r="AN185" s="5">
        <v>3.1606792143823413E-2</v>
      </c>
      <c r="AO185" s="5">
        <v>1.9693172668285776E-2</v>
      </c>
      <c r="AP185" s="5">
        <v>1.0199882436257733E-2</v>
      </c>
      <c r="AQ185" s="5">
        <v>1.377009709211283E-2</v>
      </c>
      <c r="AR185" s="5">
        <v>9.7942109209231382E-2</v>
      </c>
      <c r="AS185" s="5"/>
      <c r="AT185" s="5"/>
      <c r="AU185" s="5"/>
      <c r="AV185" s="5"/>
      <c r="AW185" s="5"/>
      <c r="AX185" s="5"/>
      <c r="AY185" s="5"/>
      <c r="AZ185" s="5"/>
      <c r="BA185" s="5"/>
      <c r="BB185" s="5"/>
    </row>
    <row r="186" spans="1:54" x14ac:dyDescent="0.3">
      <c r="A186" s="5">
        <v>15190</v>
      </c>
      <c r="B186" s="5"/>
      <c r="C186" s="5">
        <v>0.24845115589280645</v>
      </c>
      <c r="D186" s="5">
        <v>-2.2127226899181163E-2</v>
      </c>
      <c r="E186" s="5">
        <v>-5.0949567677631208E-3</v>
      </c>
      <c r="F186" s="5">
        <v>-2.6274453436252575E-2</v>
      </c>
      <c r="G186" s="5">
        <v>-1.3661339855262156E-3</v>
      </c>
      <c r="H186" s="5">
        <v>-1.3632264834428389E-2</v>
      </c>
      <c r="I186" s="5">
        <v>-6.8294562036942718E-3</v>
      </c>
      <c r="J186" s="5">
        <v>-1.8624348081481328E-2</v>
      </c>
      <c r="K186" s="5">
        <v>-5.6673237329845447E-3</v>
      </c>
      <c r="L186" s="5">
        <v>-7.8645498653595446E-3</v>
      </c>
      <c r="M186" s="5">
        <v>-2.9092652518694609E-3</v>
      </c>
      <c r="N186" s="5">
        <v>-2.3600763832022968E-2</v>
      </c>
      <c r="O186" s="5">
        <v>-2.4758585437157209E-3</v>
      </c>
      <c r="P186" s="5">
        <v>-5.0146949148618211E-2</v>
      </c>
      <c r="Q186" s="5">
        <v>-5.0655880865758205E-3</v>
      </c>
      <c r="R186" s="5">
        <v>-4.9329211075474742E-2</v>
      </c>
      <c r="S186" s="5">
        <v>-5.7560643081760322E-2</v>
      </c>
      <c r="T186" s="5">
        <v>1.5573827435351052E-3</v>
      </c>
      <c r="U186" s="5">
        <v>1.9855947179789956E-2</v>
      </c>
      <c r="V186" s="5">
        <v>4.9865074089234266E-3</v>
      </c>
      <c r="W186" s="5">
        <v>-1.3430813803765238E-2</v>
      </c>
      <c r="X186" s="5">
        <v>-3.5355089009978677E-2</v>
      </c>
      <c r="Y186" s="5">
        <v>3.9380545134543164E-2</v>
      </c>
      <c r="Z186" s="5">
        <v>6.8738466323028463E-2</v>
      </c>
      <c r="AA186" s="5">
        <v>0.12410705037712384</v>
      </c>
      <c r="AB186" s="5">
        <v>4.3133167272310986E-2</v>
      </c>
      <c r="AC186" s="5">
        <v>4.6103275451859512E-4</v>
      </c>
      <c r="AD186" s="5">
        <v>0.12244042121965892</v>
      </c>
      <c r="AE186" s="5">
        <v>2.7130736944689326E-2</v>
      </c>
      <c r="AF186" s="5">
        <v>-1.1439933776955136E-3</v>
      </c>
      <c r="AG186" s="5">
        <v>7.3835753525999664E-3</v>
      </c>
      <c r="AH186" s="5">
        <v>8.021961390042523E-2</v>
      </c>
      <c r="AI186" s="5">
        <v>1.7302768432347258E-2</v>
      </c>
      <c r="AJ186" s="5">
        <v>6.0809262785003426E-2</v>
      </c>
      <c r="AK186" s="5">
        <v>3.0873143384024465E-3</v>
      </c>
      <c r="AL186" s="5">
        <v>4.0702177646743852E-2</v>
      </c>
      <c r="AM186" s="5">
        <v>1.0288256266647295E-2</v>
      </c>
      <c r="AN186" s="5">
        <v>3.1666765252993799E-2</v>
      </c>
      <c r="AO186" s="5">
        <v>1.9741977250556771E-2</v>
      </c>
      <c r="AP186" s="5">
        <v>1.0231107138128874E-2</v>
      </c>
      <c r="AQ186" s="5">
        <v>1.3820310946979178E-2</v>
      </c>
      <c r="AR186" s="5">
        <v>9.8356814134810955E-2</v>
      </c>
      <c r="AS186" s="5"/>
      <c r="AT186" s="5"/>
      <c r="AU186" s="5"/>
      <c r="AV186" s="5"/>
      <c r="AW186" s="5"/>
      <c r="AX186" s="5"/>
      <c r="AY186" s="5"/>
      <c r="AZ186" s="5"/>
      <c r="BA186" s="5"/>
      <c r="BB186" s="5"/>
    </row>
    <row r="187" spans="1:54" x14ac:dyDescent="0.3">
      <c r="A187" s="5">
        <v>15180</v>
      </c>
      <c r="B187" s="5"/>
      <c r="C187" s="5">
        <v>0.24955144298441409</v>
      </c>
      <c r="D187" s="5">
        <v>-2.1734325616910188E-2</v>
      </c>
      <c r="E187" s="5">
        <v>-5.0070833410455345E-3</v>
      </c>
      <c r="F187" s="5">
        <v>-2.583472300391474E-2</v>
      </c>
      <c r="G187" s="5">
        <v>-1.343970962152563E-3</v>
      </c>
      <c r="H187" s="5">
        <v>-1.3418122382006088E-2</v>
      </c>
      <c r="I187" s="5">
        <v>-6.7257029079505664E-3</v>
      </c>
      <c r="J187" s="5">
        <v>-1.8351059240082093E-2</v>
      </c>
      <c r="K187" s="5">
        <v>-5.5871105691604351E-3</v>
      </c>
      <c r="L187" s="5">
        <v>-7.7573429479721231E-3</v>
      </c>
      <c r="M187" s="5">
        <v>-2.8711310192326227E-3</v>
      </c>
      <c r="N187" s="5">
        <v>-2.3303814692175625E-2</v>
      </c>
      <c r="O187" s="5">
        <v>-2.4460129768195575E-3</v>
      </c>
      <c r="P187" s="5">
        <v>-4.9568995825295795E-2</v>
      </c>
      <c r="Q187" s="5">
        <v>-5.009897754391565E-3</v>
      </c>
      <c r="R187" s="5">
        <v>-4.8813198022770551E-2</v>
      </c>
      <c r="S187" s="5">
        <v>-5.698932976257063E-2</v>
      </c>
      <c r="T187" s="5">
        <v>1.5427615771893214E-3</v>
      </c>
      <c r="U187" s="5">
        <v>1.9680237572042507E-2</v>
      </c>
      <c r="V187" s="5">
        <v>4.945078625531894E-3</v>
      </c>
      <c r="W187" s="5">
        <v>-1.332652145051876E-2</v>
      </c>
      <c r="X187" s="5">
        <v>-3.5099820287076311E-2</v>
      </c>
      <c r="Y187" s="5">
        <v>3.9117754033272188E-2</v>
      </c>
      <c r="Z187" s="5">
        <v>6.831750654502812E-2</v>
      </c>
      <c r="AA187" s="5">
        <v>0.12341540137650031</v>
      </c>
      <c r="AB187" s="5">
        <v>4.2916643960712583E-2</v>
      </c>
      <c r="AC187" s="5">
        <v>4.5897438441466819E-4</v>
      </c>
      <c r="AD187" s="5">
        <v>0.12196199367114731</v>
      </c>
      <c r="AE187" s="5">
        <v>2.703990112121743E-2</v>
      </c>
      <c r="AF187" s="5">
        <v>-1.1408055039729473E-3</v>
      </c>
      <c r="AG187" s="5">
        <v>7.3671613706391232E-3</v>
      </c>
      <c r="AH187" s="5">
        <v>8.0086663891503124E-2</v>
      </c>
      <c r="AI187" s="5">
        <v>1.7283917741289186E-2</v>
      </c>
      <c r="AJ187" s="5">
        <v>6.0777676557471537E-2</v>
      </c>
      <c r="AK187" s="5">
        <v>3.0874772845148816E-3</v>
      </c>
      <c r="AL187" s="5">
        <v>4.0727705474330328E-2</v>
      </c>
      <c r="AM187" s="5">
        <v>1.0300641311857438E-2</v>
      </c>
      <c r="AN187" s="5">
        <v>3.1723216012431735E-2</v>
      </c>
      <c r="AO187" s="5">
        <v>1.9788642141282946E-2</v>
      </c>
      <c r="AP187" s="5">
        <v>1.0261259117491503E-2</v>
      </c>
      <c r="AQ187" s="5">
        <v>1.3869134149861184E-2</v>
      </c>
      <c r="AR187" s="5">
        <v>9.876210631511767E-2</v>
      </c>
      <c r="AS187" s="5"/>
      <c r="AT187" s="5"/>
      <c r="AU187" s="5"/>
      <c r="AV187" s="5"/>
      <c r="AW187" s="5"/>
      <c r="AX187" s="5"/>
      <c r="AY187" s="5"/>
      <c r="AZ187" s="5"/>
      <c r="BA187" s="5"/>
      <c r="BB187" s="5"/>
    </row>
    <row r="188" spans="1:54" x14ac:dyDescent="0.3">
      <c r="A188" s="5">
        <v>15170</v>
      </c>
      <c r="B188" s="5"/>
      <c r="C188" s="5">
        <v>0.25060466197913167</v>
      </c>
      <c r="D188" s="5">
        <v>-2.1345672254516338E-2</v>
      </c>
      <c r="E188" s="5">
        <v>-4.9200982243763278E-3</v>
      </c>
      <c r="F188" s="5">
        <v>-2.5399122531332856E-2</v>
      </c>
      <c r="G188" s="5">
        <v>-1.3219998610513053E-3</v>
      </c>
      <c r="H188" s="5">
        <v>-1.3205673832893375E-2</v>
      </c>
      <c r="I188" s="5">
        <v>-6.6226906374173321E-3</v>
      </c>
      <c r="J188" s="5">
        <v>-1.8079506802559809E-2</v>
      </c>
      <c r="K188" s="5">
        <v>-5.507341997930482E-3</v>
      </c>
      <c r="L188" s="5">
        <v>-7.6506405880300042E-3</v>
      </c>
      <c r="M188" s="5">
        <v>-2.8331432999920674E-3</v>
      </c>
      <c r="N188" s="5">
        <v>-2.3007740410574289E-2</v>
      </c>
      <c r="O188" s="5">
        <v>-2.4162275381893411E-3</v>
      </c>
      <c r="P188" s="5">
        <v>-4.8991645113067965E-2</v>
      </c>
      <c r="Q188" s="5">
        <v>-4.954208779988434E-3</v>
      </c>
      <c r="R188" s="5">
        <v>-4.829664457051483E-2</v>
      </c>
      <c r="S188" s="5">
        <v>-5.6416770473289315E-2</v>
      </c>
      <c r="T188" s="5">
        <v>1.5280908864315271E-3</v>
      </c>
      <c r="U188" s="5">
        <v>1.9503705737677797E-2</v>
      </c>
      <c r="V188" s="5">
        <v>4.9033981752748404E-3</v>
      </c>
      <c r="W188" s="5">
        <v>-1.3221437035007425E-2</v>
      </c>
      <c r="X188" s="5">
        <v>-3.4842185772695981E-2</v>
      </c>
      <c r="Y188" s="5">
        <v>3.8852037423583854E-2</v>
      </c>
      <c r="Z188" s="5">
        <v>6.7890973033349053E-2</v>
      </c>
      <c r="AA188" s="5">
        <v>0.12271291752831967</v>
      </c>
      <c r="AB188" s="5">
        <v>4.2696112258451373E-2</v>
      </c>
      <c r="AC188" s="5">
        <v>4.5687084975473983E-4</v>
      </c>
      <c r="AD188" s="5">
        <v>0.12147102877135874</v>
      </c>
      <c r="AE188" s="5">
        <v>2.6946183506774041E-2</v>
      </c>
      <c r="AF188" s="5">
        <v>-1.1374924471952081E-3</v>
      </c>
      <c r="AG188" s="5">
        <v>7.349920342599946E-3</v>
      </c>
      <c r="AH188" s="5">
        <v>7.9944571478105811E-2</v>
      </c>
      <c r="AI188" s="5">
        <v>1.7263072284196983E-2</v>
      </c>
      <c r="AJ188" s="5">
        <v>6.0739038855843398E-2</v>
      </c>
      <c r="AK188" s="5">
        <v>3.0872821530607015E-3</v>
      </c>
      <c r="AL188" s="5">
        <v>4.0748538411885631E-2</v>
      </c>
      <c r="AM188" s="5">
        <v>1.0311853037630134E-2</v>
      </c>
      <c r="AN188" s="5">
        <v>3.1776117965137338E-2</v>
      </c>
      <c r="AO188" s="5">
        <v>1.9833147108734576E-2</v>
      </c>
      <c r="AP188" s="5">
        <v>1.0290326007616955E-2</v>
      </c>
      <c r="AQ188" s="5">
        <v>1.391654754550142E-2</v>
      </c>
      <c r="AR188" s="5">
        <v>9.9157832767597459E-2</v>
      </c>
      <c r="AS188" s="5"/>
      <c r="AT188" s="5"/>
      <c r="AU188" s="5"/>
      <c r="AV188" s="5"/>
      <c r="AW188" s="5"/>
      <c r="AX188" s="5"/>
      <c r="AY188" s="5"/>
      <c r="AZ188" s="5"/>
      <c r="BA188" s="5"/>
      <c r="BB188" s="5"/>
    </row>
    <row r="189" spans="1:54" x14ac:dyDescent="0.3">
      <c r="A189" s="5">
        <v>15160</v>
      </c>
      <c r="B189" s="5"/>
      <c r="C189" s="5">
        <v>0.25161068539325543</v>
      </c>
      <c r="D189" s="5">
        <v>-2.0961284175130122E-2</v>
      </c>
      <c r="E189" s="5">
        <v>-4.8340067867391912E-3</v>
      </c>
      <c r="F189" s="5">
        <v>-2.4967686107579039E-2</v>
      </c>
      <c r="G189" s="5">
        <v>-1.3002227534847956E-3</v>
      </c>
      <c r="H189" s="5">
        <v>-1.2994942505258147E-2</v>
      </c>
      <c r="I189" s="5">
        <v>-6.5204322388524418E-3</v>
      </c>
      <c r="J189" s="5">
        <v>-1.7809728547109421E-2</v>
      </c>
      <c r="K189" s="5">
        <v>-5.4280302219281307E-3</v>
      </c>
      <c r="L189" s="5">
        <v>-7.5444605269076471E-3</v>
      </c>
      <c r="M189" s="5">
        <v>-2.7953088936384404E-3</v>
      </c>
      <c r="N189" s="5">
        <v>-2.271259757596086E-2</v>
      </c>
      <c r="O189" s="5">
        <v>-2.3865082645083981E-3</v>
      </c>
      <c r="P189" s="5">
        <v>-4.8415020336275802E-2</v>
      </c>
      <c r="Q189" s="5">
        <v>-4.8985336326188306E-3</v>
      </c>
      <c r="R189" s="5">
        <v>-4.7779671369432251E-2</v>
      </c>
      <c r="S189" s="5">
        <v>-5.5843104095087429E-2</v>
      </c>
      <c r="T189" s="5">
        <v>1.5133743516036083E-3</v>
      </c>
      <c r="U189" s="5">
        <v>1.9326397300075723E-2</v>
      </c>
      <c r="V189" s="5">
        <v>4.8614771144174585E-3</v>
      </c>
      <c r="W189" s="5">
        <v>-1.3115589064200173E-2</v>
      </c>
      <c r="X189" s="5">
        <v>-3.458225668391697E-2</v>
      </c>
      <c r="Y189" s="5">
        <v>3.8583469875137243E-2</v>
      </c>
      <c r="Z189" s="5">
        <v>6.7458986839357055E-2</v>
      </c>
      <c r="AA189" s="5">
        <v>0.12199979959307253</v>
      </c>
      <c r="AB189" s="5">
        <v>4.2471635323283297E-2</v>
      </c>
      <c r="AC189" s="5">
        <v>4.5472275070609165E-4</v>
      </c>
      <c r="AD189" s="5">
        <v>0.1209676650237768</v>
      </c>
      <c r="AE189" s="5">
        <v>2.6849609968192883E-2</v>
      </c>
      <c r="AF189" s="5">
        <v>-1.1340550875962297E-3</v>
      </c>
      <c r="AG189" s="5">
        <v>7.331856552952376E-3</v>
      </c>
      <c r="AH189" s="5">
        <v>7.979336769986696E-2</v>
      </c>
      <c r="AI189" s="5">
        <v>1.7240235356888501E-2</v>
      </c>
      <c r="AJ189" s="5">
        <v>6.0693349192660763E-2</v>
      </c>
      <c r="AK189" s="5">
        <v>3.0867283035688805E-3</v>
      </c>
      <c r="AL189" s="5">
        <v>4.0764659905688658E-2</v>
      </c>
      <c r="AM189" s="5">
        <v>1.0321885223508628E-2</v>
      </c>
      <c r="AN189" s="5">
        <v>3.1825445777241793E-2</v>
      </c>
      <c r="AO189" s="5">
        <v>1.9875472575010739E-2</v>
      </c>
      <c r="AP189" s="5">
        <v>1.0318295752100002E-2</v>
      </c>
      <c r="AQ189" s="5">
        <v>1.3962532353409945E-2</v>
      </c>
      <c r="AR189" s="5">
        <v>9.9543842820215139E-2</v>
      </c>
      <c r="AS189" s="5"/>
      <c r="AT189" s="5"/>
      <c r="AU189" s="5"/>
      <c r="AV189" s="5"/>
      <c r="AW189" s="5"/>
      <c r="AX189" s="5"/>
      <c r="AY189" s="5"/>
      <c r="AZ189" s="5"/>
      <c r="BA189" s="5"/>
      <c r="BB189" s="5"/>
    </row>
    <row r="190" spans="1:54" x14ac:dyDescent="0.3">
      <c r="A190" s="5">
        <v>15150</v>
      </c>
      <c r="B190" s="5"/>
      <c r="C190" s="5">
        <v>0.25256940348789508</v>
      </c>
      <c r="D190" s="5">
        <v>-2.0581177076010107E-2</v>
      </c>
      <c r="E190" s="5">
        <v>-4.7488140242681574E-3</v>
      </c>
      <c r="F190" s="5">
        <v>-2.4540445967698107E-2</v>
      </c>
      <c r="G190" s="5">
        <v>-1.2786416185219527E-3</v>
      </c>
      <c r="H190" s="5">
        <v>-1.278595084493595E-2</v>
      </c>
      <c r="I190" s="5">
        <v>-6.4189401483840504E-3</v>
      </c>
      <c r="J190" s="5">
        <v>-1.7541761210107022E-2</v>
      </c>
      <c r="K190" s="5">
        <v>-5.3491871520784853E-3</v>
      </c>
      <c r="L190" s="5">
        <v>-7.4388201381491116E-3</v>
      </c>
      <c r="M190" s="5">
        <v>-2.7576344778284267E-3</v>
      </c>
      <c r="N190" s="5">
        <v>-2.2418441907717336E-2</v>
      </c>
      <c r="O190" s="5">
        <v>-2.3568611140083427E-3</v>
      </c>
      <c r="P190" s="5">
        <v>-4.7839243491862318E-2</v>
      </c>
      <c r="Q190" s="5">
        <v>-4.8428846740126708E-3</v>
      </c>
      <c r="R190" s="5">
        <v>-4.7262398281336986E-2</v>
      </c>
      <c r="S190" s="5">
        <v>-5.5268468887044189E-2</v>
      </c>
      <c r="T190" s="5">
        <v>1.498615644160017E-3</v>
      </c>
      <c r="U190" s="5">
        <v>1.9148357868223678E-2</v>
      </c>
      <c r="V190" s="5">
        <v>4.8193265196907233E-3</v>
      </c>
      <c r="W190" s="5">
        <v>-1.3009006162562998E-2</v>
      </c>
      <c r="X190" s="5">
        <v>-3.4320104703678155E-2</v>
      </c>
      <c r="Y190" s="5">
        <v>3.8312126641224506E-2</v>
      </c>
      <c r="Z190" s="5">
        <v>6.7021670476465262E-2</v>
      </c>
      <c r="AA190" s="5">
        <v>0.12127625141909651</v>
      </c>
      <c r="AB190" s="5">
        <v>4.2243277527918205E-2</v>
      </c>
      <c r="AC190" s="5">
        <v>4.5253070177777265E-4</v>
      </c>
      <c r="AD190" s="5">
        <v>0.12045204505577085</v>
      </c>
      <c r="AE190" s="5">
        <v>2.6750207345404443E-2</v>
      </c>
      <c r="AF190" s="5">
        <v>-1.1304943484806069E-3</v>
      </c>
      <c r="AG190" s="5">
        <v>7.312974574222331E-3</v>
      </c>
      <c r="AH190" s="5">
        <v>7.9633086800799335E-2</v>
      </c>
      <c r="AI190" s="5">
        <v>1.7215410954814939E-2</v>
      </c>
      <c r="AJ190" s="5">
        <v>6.0640609541646337E-2</v>
      </c>
      <c r="AK190" s="5">
        <v>3.0858152192345355E-3</v>
      </c>
      <c r="AL190" s="5">
        <v>4.0776054996675262E-2</v>
      </c>
      <c r="AM190" s="5">
        <v>1.0330732038346991E-2</v>
      </c>
      <c r="AN190" s="5">
        <v>3.1871175256243826E-2</v>
      </c>
      <c r="AO190" s="5">
        <v>1.99155996293249E-2</v>
      </c>
      <c r="AP190" s="5">
        <v>1.0345156612658947E-2</v>
      </c>
      <c r="AQ190" s="5">
        <v>1.4007070179512898E-2</v>
      </c>
      <c r="AR190" s="5">
        <v>9.9919988201262841E-2</v>
      </c>
      <c r="AS190" s="5"/>
      <c r="AT190" s="5"/>
      <c r="AU190" s="5"/>
      <c r="AV190" s="5"/>
      <c r="AW190" s="5"/>
      <c r="AX190" s="5"/>
      <c r="AY190" s="5"/>
      <c r="AZ190" s="5"/>
      <c r="BA190" s="5"/>
      <c r="BB190" s="5"/>
    </row>
    <row r="191" spans="1:54" x14ac:dyDescent="0.3">
      <c r="A191" s="5">
        <v>15140</v>
      </c>
      <c r="B191" s="5"/>
      <c r="C191" s="5">
        <v>0.25348072428333629</v>
      </c>
      <c r="D191" s="5">
        <v>-2.0205365005181337E-2</v>
      </c>
      <c r="E191" s="5">
        <v>-4.664524563123976E-3</v>
      </c>
      <c r="F191" s="5">
        <v>-2.4117432502772256E-2</v>
      </c>
      <c r="G191" s="5">
        <v>-1.2572583433234448E-3</v>
      </c>
      <c r="H191" s="5">
        <v>-1.2578720426012954E-2</v>
      </c>
      <c r="I191" s="5">
        <v>-6.3182263907327106E-3</v>
      </c>
      <c r="J191" s="5">
        <v>-1.7275640481261532E-2</v>
      </c>
      <c r="K191" s="5">
        <v>-5.2708244053557346E-3</v>
      </c>
      <c r="L191" s="5">
        <v>-7.3337364233840322E-3</v>
      </c>
      <c r="M191" s="5">
        <v>-2.7201266065502304E-3</v>
      </c>
      <c r="N191" s="5">
        <v>-2.212532823866134E-2</v>
      </c>
      <c r="O191" s="5">
        <v>-2.3272919644533006E-3</v>
      </c>
      <c r="P191" s="5">
        <v>-4.7264435204950619E-2</v>
      </c>
      <c r="Q191" s="5">
        <v>-4.7872741535964604E-3</v>
      </c>
      <c r="R191" s="5">
        <v>-4.6744944330394535E-2</v>
      </c>
      <c r="S191" s="5">
        <v>-5.4693002427523521E-2</v>
      </c>
      <c r="T191" s="5">
        <v>1.4838184250554258E-3</v>
      </c>
      <c r="U191" s="5">
        <v>1.8969633016092981E-2</v>
      </c>
      <c r="V191" s="5">
        <v>4.7769574831606114E-3</v>
      </c>
      <c r="W191" s="5">
        <v>-1.2901717058541397E-2</v>
      </c>
      <c r="X191" s="5">
        <v>-3.4055801946420938E-2</v>
      </c>
      <c r="Y191" s="5">
        <v>3.8038083622327842E-2</v>
      </c>
      <c r="Z191" s="5">
        <v>6.6579147860466564E-2</v>
      </c>
      <c r="AA191" s="5">
        <v>0.12054247984324107</v>
      </c>
      <c r="AB191" s="5">
        <v>4.2011104428822388E-2</v>
      </c>
      <c r="AC191" s="5">
        <v>4.5029533152664871E-4</v>
      </c>
      <c r="AD191" s="5">
        <v>0.11992431555195329</v>
      </c>
      <c r="AE191" s="5">
        <v>2.6648003439379769E-2</v>
      </c>
      <c r="AF191" s="5">
        <v>-1.1268111958358687E-3</v>
      </c>
      <c r="AG191" s="5">
        <v>7.2932792653001748E-3</v>
      </c>
      <c r="AH191" s="5">
        <v>7.9463766219985396E-2</v>
      </c>
      <c r="AI191" s="5">
        <v>1.7188603773043171E-2</v>
      </c>
      <c r="AJ191" s="5">
        <v>6.0580824344679582E-2</v>
      </c>
      <c r="AK191" s="5">
        <v>3.0845425076285976E-3</v>
      </c>
      <c r="AL191" s="5">
        <v>4.0782710334403192E-2</v>
      </c>
      <c r="AM191" s="5">
        <v>1.0338388044971515E-2</v>
      </c>
      <c r="AN191" s="5">
        <v>3.1913283368693798E-2</v>
      </c>
      <c r="AO191" s="5">
        <v>1.9953510040991961E-2</v>
      </c>
      <c r="AP191" s="5">
        <v>1.0370897176808096E-2</v>
      </c>
      <c r="AQ191" s="5">
        <v>1.4050143027669349E-2</v>
      </c>
      <c r="AR191" s="5">
        <v>0.10028612312854732</v>
      </c>
      <c r="AS191" s="5"/>
      <c r="AT191" s="5"/>
      <c r="AU191" s="5"/>
      <c r="AV191" s="5"/>
      <c r="AW191" s="5"/>
      <c r="AX191" s="5"/>
      <c r="AY191" s="5"/>
      <c r="AZ191" s="5"/>
      <c r="BA191" s="5"/>
      <c r="BB191" s="5"/>
    </row>
    <row r="192" spans="1:54" x14ac:dyDescent="0.3">
      <c r="A192" s="5">
        <v>15130</v>
      </c>
      <c r="B192" s="5"/>
      <c r="C192" s="5">
        <v>0.25434457356349355</v>
      </c>
      <c r="D192" s="5">
        <v>-1.9833860378764039E-2</v>
      </c>
      <c r="E192" s="5">
        <v>-4.5811426625382038E-3</v>
      </c>
      <c r="F192" s="5">
        <v>-2.3698674270883801E-2</v>
      </c>
      <c r="G192" s="5">
        <v>-1.2360747234745042E-3</v>
      </c>
      <c r="H192" s="5">
        <v>-1.2373271951886703E-2</v>
      </c>
      <c r="I192" s="5">
        <v>-6.2183025786707192E-3</v>
      </c>
      <c r="J192" s="5">
        <v>-1.7011400999398903E-2</v>
      </c>
      <c r="K192" s="5">
        <v>-5.1929533027264404E-3</v>
      </c>
      <c r="L192" s="5">
        <v>-7.2292260084887375E-3</v>
      </c>
      <c r="M192" s="5">
        <v>-2.682791708374173E-3</v>
      </c>
      <c r="N192" s="5">
        <v>-2.1833310498477553E-2</v>
      </c>
      <c r="O192" s="5">
        <v>-2.2978066111845582E-3</v>
      </c>
      <c r="P192" s="5">
        <v>-4.6690714685504051E-2</v>
      </c>
      <c r="Q192" s="5">
        <v>-4.7317142038063933E-3</v>
      </c>
      <c r="R192" s="5">
        <v>-4.6227427655143948E-2</v>
      </c>
      <c r="S192" s="5">
        <v>-5.4116841556248532E-2</v>
      </c>
      <c r="T192" s="5">
        <v>1.4689863431461112E-3</v>
      </c>
      <c r="U192" s="5">
        <v>1.879026826212268E-2</v>
      </c>
      <c r="V192" s="5">
        <v>4.734381107107671E-3</v>
      </c>
      <c r="W192" s="5">
        <v>-1.279375057102595E-2</v>
      </c>
      <c r="X192" s="5">
        <v>-3.3789420923575036E-2</v>
      </c>
      <c r="Y192" s="5">
        <v>3.7761417329380251E-2</v>
      </c>
      <c r="Z192" s="5">
        <v>6.6131544249150617E-2</v>
      </c>
      <c r="AA192" s="5">
        <v>0.11979869458990962</v>
      </c>
      <c r="AB192" s="5">
        <v>4.1775182734351254E-2</v>
      </c>
      <c r="AC192" s="5">
        <v>4.4801728225529112E-4</v>
      </c>
      <c r="AD192" s="5">
        <v>0.11938462718514264</v>
      </c>
      <c r="AE192" s="5">
        <v>2.6543026999502249E-2</v>
      </c>
      <c r="AF192" s="5">
        <v>-1.1230066379192554E-3</v>
      </c>
      <c r="AG192" s="5">
        <v>7.2727757695786417E-3</v>
      </c>
      <c r="AH192" s="5">
        <v>7.9285446580379143E-2</v>
      </c>
      <c r="AI192" s="5">
        <v>1.7159819205829686E-2</v>
      </c>
      <c r="AJ192" s="5">
        <v>6.0514000517357967E-2</v>
      </c>
      <c r="AK192" s="5">
        <v>3.0829099013379531E-3</v>
      </c>
      <c r="AL192" s="5">
        <v>4.0784614190146819E-2</v>
      </c>
      <c r="AM192" s="5">
        <v>1.0344848204637814E-2</v>
      </c>
      <c r="AN192" s="5">
        <v>3.1951748257309273E-2</v>
      </c>
      <c r="AO192" s="5">
        <v>1.9989186272105504E-2</v>
      </c>
      <c r="AP192" s="5">
        <v>1.0395506365396141E-2</v>
      </c>
      <c r="AQ192" s="5">
        <v>1.4091733311047091E-2</v>
      </c>
      <c r="AR192" s="5">
        <v>0.10064210439788412</v>
      </c>
      <c r="AS192" s="5"/>
      <c r="AT192" s="5"/>
      <c r="AU192" s="5"/>
      <c r="AV192" s="5"/>
      <c r="AW192" s="5"/>
      <c r="AX192" s="5"/>
      <c r="AY192" s="5"/>
      <c r="AZ192" s="5"/>
      <c r="BA192" s="5"/>
      <c r="BB192" s="5"/>
    </row>
    <row r="193" spans="1:54" x14ac:dyDescent="0.3">
      <c r="A193" s="5">
        <v>15120</v>
      </c>
      <c r="B193" s="5"/>
      <c r="C193" s="5">
        <v>0.25516089487045462</v>
      </c>
      <c r="D193" s="5">
        <v>-1.9466673998971527E-2</v>
      </c>
      <c r="E193" s="5">
        <v>-4.4986722180213367E-3</v>
      </c>
      <c r="F193" s="5">
        <v>-2.3284198008958874E-2</v>
      </c>
      <c r="G193" s="5">
        <v>-1.2150924633646965E-3</v>
      </c>
      <c r="H193" s="5">
        <v>-1.2169625256799054E-2</v>
      </c>
      <c r="I193" s="5">
        <v>-6.1191799127167283E-3</v>
      </c>
      <c r="J193" s="5">
        <v>-1.6749076348876062E-2</v>
      </c>
      <c r="K193" s="5">
        <v>-5.1155848672781428E-3</v>
      </c>
      <c r="L193" s="5">
        <v>-7.1253051399929419E-3</v>
      </c>
      <c r="M193" s="5">
        <v>-2.6456360847886642E-3</v>
      </c>
      <c r="N193" s="5">
        <v>-2.15424416977914E-2</v>
      </c>
      <c r="O193" s="5">
        <v>-2.2684107652264024E-3</v>
      </c>
      <c r="P193" s="5">
        <v>-4.6118199686090586E-2</v>
      </c>
      <c r="Q193" s="5">
        <v>-4.676216835498171E-3</v>
      </c>
      <c r="R193" s="5">
        <v>-4.5709965461308684E-2</v>
      </c>
      <c r="S193" s="5">
        <v>-5.3540122317111916E-2</v>
      </c>
      <c r="T193" s="5">
        <v>1.4541230336060447E-3</v>
      </c>
      <c r="U193" s="5">
        <v>1.8610309048824786E-2</v>
      </c>
      <c r="V193" s="5">
        <v>4.6916084989202548E-3</v>
      </c>
      <c r="W193" s="5">
        <v>-1.268513559581055E-2</v>
      </c>
      <c r="X193" s="5">
        <v>-3.3521034508911071E-2</v>
      </c>
      <c r="Y193" s="5">
        <v>3.7482204846756524E-2</v>
      </c>
      <c r="Z193" s="5">
        <v>6.5678986181248081E-2</v>
      </c>
      <c r="AA193" s="5">
        <v>0.1190451081685461</v>
      </c>
      <c r="AB193" s="5">
        <v>4.1535580272234161E-2</v>
      </c>
      <c r="AC193" s="5">
        <v>4.4569720970190975E-4</v>
      </c>
      <c r="AD193" s="5">
        <v>0.1188331345449755</v>
      </c>
      <c r="AE193" s="5">
        <v>2.6435307710374212E-2</v>
      </c>
      <c r="AF193" s="5">
        <v>-1.1190817248192184E-3</v>
      </c>
      <c r="AG193" s="5">
        <v>7.2514695129207492E-3</v>
      </c>
      <c r="AH193" s="5">
        <v>7.909817167571867E-2</v>
      </c>
      <c r="AI193" s="5">
        <v>1.712906334578445E-2</v>
      </c>
      <c r="AJ193" s="5">
        <v>6.0440147453132566E-2</v>
      </c>
      <c r="AK193" s="5">
        <v>3.0809172585351966E-3</v>
      </c>
      <c r="AL193" s="5">
        <v>4.078175646910652E-2</v>
      </c>
      <c r="AM193" s="5">
        <v>1.035010788127903E-2</v>
      </c>
      <c r="AN193" s="5">
        <v>3.198654925750536E-2</v>
      </c>
      <c r="AO193" s="5">
        <v>2.002261148989332E-2</v>
      </c>
      <c r="AP193" s="5">
        <v>1.0418973440003799E-2</v>
      </c>
      <c r="AQ193" s="5">
        <v>1.4131823863347857E-2</v>
      </c>
      <c r="AR193" s="5">
        <v>0.10098779147083012</v>
      </c>
      <c r="AS193" s="5"/>
      <c r="AT193" s="5"/>
      <c r="AU193" s="5"/>
      <c r="AV193" s="5"/>
      <c r="AW193" s="5"/>
      <c r="AX193" s="5"/>
      <c r="AY193" s="5"/>
      <c r="AZ193" s="5"/>
      <c r="BA193" s="5"/>
      <c r="BB193" s="5"/>
    </row>
    <row r="194" spans="1:54" x14ac:dyDescent="0.3">
      <c r="A194" s="5">
        <v>15110</v>
      </c>
      <c r="B194" s="5"/>
      <c r="C194" s="5">
        <v>0.25592964948912722</v>
      </c>
      <c r="D194" s="5">
        <v>-1.9103815072757765E-2</v>
      </c>
      <c r="E194" s="5">
        <v>-4.4171167647306759E-3</v>
      </c>
      <c r="F194" s="5">
        <v>-2.2874028645472871E-2</v>
      </c>
      <c r="G194" s="5">
        <v>-1.1943131766137551E-3</v>
      </c>
      <c r="H194" s="5">
        <v>-1.1967799307835363E-2</v>
      </c>
      <c r="I194" s="5">
        <v>-6.020869181063644E-3</v>
      </c>
      <c r="J194" s="5">
        <v>-1.648869905662062E-2</v>
      </c>
      <c r="K194" s="5">
        <v>-5.0387298225330552E-3</v>
      </c>
      <c r="L194" s="5">
        <v>-7.021989681732667E-3</v>
      </c>
      <c r="M194" s="5">
        <v>-2.6086659086223037E-3</v>
      </c>
      <c r="N194" s="5">
        <v>-2.1252773912891203E-2</v>
      </c>
      <c r="O194" s="5">
        <v>-2.2391100514541568E-3</v>
      </c>
      <c r="P194" s="5">
        <v>-4.5547006460773767E-2</v>
      </c>
      <c r="Q194" s="5">
        <v>-4.6207939334561325E-3</v>
      </c>
      <c r="R194" s="5">
        <v>-4.5192673975424806E-2</v>
      </c>
      <c r="S194" s="5">
        <v>-5.2962979901755768E-2</v>
      </c>
      <c r="T194" s="5">
        <v>1.4392321163587244E-3</v>
      </c>
      <c r="U194" s="5">
        <v>1.8429800722524405E-2</v>
      </c>
      <c r="V194" s="5">
        <v>4.6486507660050292E-3</v>
      </c>
      <c r="W194" s="5">
        <v>-1.2575901092052885E-2</v>
      </c>
      <c r="X194" s="5">
        <v>-3.3250715903784353E-2</v>
      </c>
      <c r="Y194" s="5">
        <v>3.7200523795019876E-2</v>
      </c>
      <c r="Z194" s="5">
        <v>6.5221601414744146E-2</v>
      </c>
      <c r="AA194" s="5">
        <v>0.1182819357696385</v>
      </c>
      <c r="AB194" s="5">
        <v>4.1292365956433166E-2</v>
      </c>
      <c r="AC194" s="5">
        <v>4.4333578272253696E-4</v>
      </c>
      <c r="AD194" s="5">
        <v>0.11826999606421389</v>
      </c>
      <c r="AE194" s="5">
        <v>2.6324876178067037E-2</v>
      </c>
      <c r="AF194" s="5">
        <v>-1.1150375479918777E-3</v>
      </c>
      <c r="AG194" s="5">
        <v>7.2293662014587812E-3</v>
      </c>
      <c r="AH194" s="5">
        <v>7.8901988455551422E-2</v>
      </c>
      <c r="AI194" s="5">
        <v>1.7096342982623632E-2</v>
      </c>
      <c r="AJ194" s="5">
        <v>6.0359277026007907E-2</v>
      </c>
      <c r="AK194" s="5">
        <v>3.0785645634772386E-3</v>
      </c>
      <c r="AL194" s="5">
        <v>4.077412872171917E-2</v>
      </c>
      <c r="AM194" s="5">
        <v>1.0354162845540752E-2</v>
      </c>
      <c r="AN194" s="5">
        <v>3.2017666913323903E-2</v>
      </c>
      <c r="AO194" s="5">
        <v>2.0053769578740211E-2</v>
      </c>
      <c r="AP194" s="5">
        <v>1.0441288010194392E-2</v>
      </c>
      <c r="AQ194" s="5">
        <v>1.4170397949872644E-2</v>
      </c>
      <c r="AR194" s="5">
        <v>0.10132304656158479</v>
      </c>
      <c r="AS194" s="5"/>
      <c r="AT194" s="5"/>
      <c r="AU194" s="5"/>
      <c r="AV194" s="5"/>
      <c r="AW194" s="5"/>
      <c r="AX194" s="5"/>
      <c r="AY194" s="5"/>
      <c r="AZ194" s="5"/>
      <c r="BA194" s="5"/>
      <c r="BB194" s="5"/>
    </row>
    <row r="195" spans="1:54" x14ac:dyDescent="0.3">
      <c r="A195" s="5">
        <v>15100</v>
      </c>
      <c r="B195" s="5"/>
      <c r="C195" s="5">
        <v>0.25665081642200316</v>
      </c>
      <c r="D195" s="5">
        <v>-1.8745291231093825E-2</v>
      </c>
      <c r="E195" s="5">
        <v>-4.3364794809937985E-3</v>
      </c>
      <c r="F195" s="5">
        <v>-2.2468189314001089E-2</v>
      </c>
      <c r="G195" s="5">
        <v>-1.173738386542828E-3</v>
      </c>
      <c r="H195" s="5">
        <v>-1.1767812207383732E-2</v>
      </c>
      <c r="I195" s="5">
        <v>-5.9233807597372373E-3</v>
      </c>
      <c r="J195" s="5">
        <v>-1.6230300589793519E-2</v>
      </c>
      <c r="K195" s="5">
        <v>-4.9623985909464877E-3</v>
      </c>
      <c r="L195" s="5">
        <v>-6.9192951117495139E-3</v>
      </c>
      <c r="M195" s="5">
        <v>-2.5718872225522064E-3</v>
      </c>
      <c r="N195" s="5">
        <v>-2.0964358271104485E-2</v>
      </c>
      <c r="O195" s="5">
        <v>-2.2099100068251653E-3</v>
      </c>
      <c r="P195" s="5">
        <v>-4.4977249725150985E-2</v>
      </c>
      <c r="Q195" s="5">
        <v>-4.5654572520042085E-3</v>
      </c>
      <c r="R195" s="5">
        <v>-4.4675668399313515E-2</v>
      </c>
      <c r="S195" s="5">
        <v>-5.2385548593957651E-2</v>
      </c>
      <c r="T195" s="5">
        <v>1.4243171945258076E-3</v>
      </c>
      <c r="U195" s="5">
        <v>1.8248788513247731E-2</v>
      </c>
      <c r="V195" s="5">
        <v>4.6055190107181197E-3</v>
      </c>
      <c r="W195" s="5">
        <v>-1.2466076068745849E-2</v>
      </c>
      <c r="X195" s="5">
        <v>-3.2978538602293439E-2</v>
      </c>
      <c r="Y195" s="5">
        <v>3.6916452293450287E-2</v>
      </c>
      <c r="Z195" s="5">
        <v>6.4759518864605112E-2</v>
      </c>
      <c r="AA195" s="5">
        <v>0.11750939515931269</v>
      </c>
      <c r="AB195" s="5">
        <v>4.1045609753399284E-2</v>
      </c>
      <c r="AC195" s="5">
        <v>4.4093368296567752E-4</v>
      </c>
      <c r="AD195" s="5">
        <v>0.11769537394279603</v>
      </c>
      <c r="AE195" s="5">
        <v>2.6211763915822521E-2</v>
      </c>
      <c r="AF195" s="5">
        <v>-1.1108752397727035E-3</v>
      </c>
      <c r="AG195" s="5">
        <v>7.2064718192251468E-3</v>
      </c>
      <c r="AH195" s="5">
        <v>7.8696947008376233E-2</v>
      </c>
      <c r="AI195" s="5">
        <v>1.7061665601510186E-2</v>
      </c>
      <c r="AJ195" s="5">
        <v>6.0271403591797279E-2</v>
      </c>
      <c r="AK195" s="5">
        <v>3.0758519269319896E-3</v>
      </c>
      <c r="AL195" s="5">
        <v>4.0761724154055975E-2</v>
      </c>
      <c r="AM195" s="5">
        <v>1.0357009278598398E-2</v>
      </c>
      <c r="AN195" s="5">
        <v>3.204508299274602E-2</v>
      </c>
      <c r="AO195" s="5">
        <v>2.00826451518668E-2</v>
      </c>
      <c r="AP195" s="5">
        <v>1.0462440040610865E-2</v>
      </c>
      <c r="AQ195" s="5">
        <v>1.4207439278417758E-2</v>
      </c>
      <c r="AR195" s="5">
        <v>0.10164773472298867</v>
      </c>
      <c r="AS195" s="5"/>
      <c r="AT195" s="5"/>
      <c r="AU195" s="5"/>
      <c r="AV195" s="5"/>
      <c r="AW195" s="5"/>
      <c r="AX195" s="5"/>
      <c r="AY195" s="5"/>
      <c r="AZ195" s="5"/>
      <c r="BA195" s="5"/>
      <c r="BB195" s="5"/>
    </row>
    <row r="196" spans="1:54" x14ac:dyDescent="0.3">
      <c r="A196" s="5">
        <v>15090</v>
      </c>
      <c r="B196" s="5"/>
      <c r="C196" s="5">
        <v>0.25732439235406357</v>
      </c>
      <c r="D196" s="5">
        <v>-1.8391108548852422E-2</v>
      </c>
      <c r="E196" s="5">
        <v>-4.2567631919834363E-3</v>
      </c>
      <c r="F196" s="5">
        <v>-2.2066701367594192E-2</v>
      </c>
      <c r="G196" s="5">
        <v>-1.1533695266902088E-3</v>
      </c>
      <c r="H196" s="5">
        <v>-1.1569681196047711E-2</v>
      </c>
      <c r="I196" s="5">
        <v>-5.8267246129834098E-3</v>
      </c>
      <c r="J196" s="5">
        <v>-1.5973911354068761E-2</v>
      </c>
      <c r="K196" s="5">
        <v>-4.886601292589012E-3</v>
      </c>
      <c r="L196" s="5">
        <v>-6.8172365194360211E-3</v>
      </c>
      <c r="M196" s="5">
        <v>-2.5353059376991512E-3</v>
      </c>
      <c r="N196" s="5">
        <v>-2.0677244936833324E-2</v>
      </c>
      <c r="O196" s="5">
        <v>-2.1808160786735151E-3</v>
      </c>
      <c r="P196" s="5">
        <v>-4.4409042617558833E-2</v>
      </c>
      <c r="Q196" s="5">
        <v>-4.5102184107209502E-3</v>
      </c>
      <c r="R196" s="5">
        <v>-4.4159062865424724E-2</v>
      </c>
      <c r="S196" s="5">
        <v>-5.1807961714856431E-2</v>
      </c>
      <c r="T196" s="5">
        <v>1.4093818528934389E-3</v>
      </c>
      <c r="U196" s="5">
        <v>1.8067317514771787E-2</v>
      </c>
      <c r="V196" s="5">
        <v>4.5622243253203394E-3</v>
      </c>
      <c r="W196" s="5">
        <v>-1.2355689571209879E-2</v>
      </c>
      <c r="X196" s="5">
        <v>-3.2704576356378315E-2</v>
      </c>
      <c r="Y196" s="5">
        <v>3.6630068922380736E-2</v>
      </c>
      <c r="Z196" s="5">
        <v>6.4292868539961079E-2</v>
      </c>
      <c r="AA196" s="5">
        <v>0.11672770657258798</v>
      </c>
      <c r="AB196" s="5">
        <v>4.0795382647748749E-2</v>
      </c>
      <c r="AC196" s="5">
        <v>4.3849160453964209E-4</v>
      </c>
      <c r="AD196" s="5">
        <v>0.11710943406968069</v>
      </c>
      <c r="AE196" s="5">
        <v>2.6096003329215328E-2</v>
      </c>
      <c r="AF196" s="5">
        <v>-1.1065959728636962E-3</v>
      </c>
      <c r="AG196" s="5">
        <v>7.18279262561646E-3</v>
      </c>
      <c r="AH196" s="5">
        <v>7.8483100542906553E-2</v>
      </c>
      <c r="AI196" s="5">
        <v>1.7025039380981811E-2</v>
      </c>
      <c r="AJ196" s="5">
        <v>6.0176543987925636E-2</v>
      </c>
      <c r="AK196" s="5">
        <v>3.0727795865324601E-3</v>
      </c>
      <c r="AL196" s="5">
        <v>4.074453763729504E-2</v>
      </c>
      <c r="AM196" s="5">
        <v>1.035864377575289E-2</v>
      </c>
      <c r="AN196" s="5">
        <v>3.20687805023726E-2</v>
      </c>
      <c r="AO196" s="5">
        <v>2.0109223562653357E-2</v>
      </c>
      <c r="AP196" s="5">
        <v>1.0482419857912952E-2</v>
      </c>
      <c r="AQ196" s="5">
        <v>1.4242932009992434E-2</v>
      </c>
      <c r="AR196" s="5">
        <v>0.10196172393154912</v>
      </c>
      <c r="AS196" s="5"/>
      <c r="AT196" s="5"/>
      <c r="AU196" s="5"/>
      <c r="AV196" s="5"/>
      <c r="AW196" s="5"/>
      <c r="AX196" s="5"/>
      <c r="AY196" s="5"/>
      <c r="AZ196" s="5"/>
      <c r="BA196" s="5"/>
      <c r="BB196" s="5"/>
    </row>
    <row r="197" spans="1:54" x14ac:dyDescent="0.3">
      <c r="A197" s="5">
        <v>15080</v>
      </c>
      <c r="B197" s="5"/>
      <c r="C197" s="5">
        <v>0.25795039160785921</v>
      </c>
      <c r="D197" s="5">
        <v>-1.8041271565279186E-2</v>
      </c>
      <c r="E197" s="5">
        <v>-4.1779703735393935E-3</v>
      </c>
      <c r="F197" s="5">
        <v>-2.1669584393959686E-2</v>
      </c>
      <c r="G197" s="5">
        <v>-1.1332079413707474E-3</v>
      </c>
      <c r="H197" s="5">
        <v>-1.1373422656005713E-2</v>
      </c>
      <c r="I197" s="5">
        <v>-5.7309102938812393E-3</v>
      </c>
      <c r="J197" s="5">
        <v>-1.5719560692526592E-2</v>
      </c>
      <c r="K197" s="5">
        <v>-4.8113477440118535E-3</v>
      </c>
      <c r="L197" s="5">
        <v>-6.7158286029272967E-3</v>
      </c>
      <c r="M197" s="5">
        <v>-2.4989278323095574E-3</v>
      </c>
      <c r="N197" s="5">
        <v>-2.0391483098253289E-2</v>
      </c>
      <c r="O197" s="5">
        <v>-2.1518336230691641E-3</v>
      </c>
      <c r="P197" s="5">
        <v>-4.3842496661464322E-2</v>
      </c>
      <c r="Q197" s="5">
        <v>-4.4550888902611645E-3</v>
      </c>
      <c r="R197" s="5">
        <v>-4.3642970393077372E-2</v>
      </c>
      <c r="S197" s="5">
        <v>-5.1230351569050335E-2</v>
      </c>
      <c r="T197" s="5">
        <v>1.3944296563973622E-3</v>
      </c>
      <c r="U197" s="5">
        <v>1.7885432664848704E-2</v>
      </c>
      <c r="V197" s="5">
        <v>4.5187777869599008E-3</v>
      </c>
      <c r="W197" s="5">
        <v>-1.2244770667614932E-2</v>
      </c>
      <c r="X197" s="5">
        <v>-3.2428903140882134E-2</v>
      </c>
      <c r="Y197" s="5">
        <v>3.6341452685368252E-2</v>
      </c>
      <c r="Z197" s="5">
        <v>6.3821781480789569E-2</v>
      </c>
      <c r="AA197" s="5">
        <v>0.11593709260537022</v>
      </c>
      <c r="AB197" s="5">
        <v>4.0541756607383732E-2</v>
      </c>
      <c r="AC197" s="5">
        <v>4.3601025367279877E-4</v>
      </c>
      <c r="AD197" s="5">
        <v>0.11651234594253641</v>
      </c>
      <c r="AE197" s="5">
        <v>2.5977627700784999E-2</v>
      </c>
      <c r="AF197" s="5">
        <v>-1.1022009597963715E-3</v>
      </c>
      <c r="AG197" s="5">
        <v>7.1583351526919737E-3</v>
      </c>
      <c r="AH197" s="5">
        <v>7.8260505367462374E-2</v>
      </c>
      <c r="AI197" s="5">
        <v>1.6986473190466034E-2</v>
      </c>
      <c r="AJ197" s="5">
        <v>6.0074717531773757E-2</v>
      </c>
      <c r="AK197" s="5">
        <v>3.0693479070576439E-3</v>
      </c>
      <c r="AL197" s="5">
        <v>4.0722565716256556E-2</v>
      </c>
      <c r="AM197" s="5">
        <v>1.035906334980073E-2</v>
      </c>
      <c r="AN197" s="5">
        <v>3.2088743701457888E-2</v>
      </c>
      <c r="AO197" s="5">
        <v>2.0133490915598011E-2</v>
      </c>
      <c r="AP197" s="5">
        <v>1.0501218157548229E-2</v>
      </c>
      <c r="AQ197" s="5">
        <v>1.4276860769348546E-2</v>
      </c>
      <c r="AR197" s="5">
        <v>0.1022648851714251</v>
      </c>
      <c r="AS197" s="5"/>
      <c r="AT197" s="5"/>
      <c r="AU197" s="5"/>
      <c r="AV197" s="5"/>
      <c r="AW197" s="5"/>
      <c r="AX197" s="5"/>
      <c r="AY197" s="5"/>
      <c r="AZ197" s="5"/>
      <c r="BA197" s="5"/>
      <c r="BB197" s="5"/>
    </row>
    <row r="198" spans="1:54" x14ac:dyDescent="0.3">
      <c r="A198" s="5">
        <v>15070</v>
      </c>
      <c r="B198" s="5"/>
      <c r="C198" s="5">
        <v>0.25852884608880217</v>
      </c>
      <c r="D198" s="5">
        <v>-1.7695783305030431E-2</v>
      </c>
      <c r="E198" s="5">
        <v>-4.1001031561331714E-3</v>
      </c>
      <c r="F198" s="5">
        <v>-2.1276856231429803E-2</v>
      </c>
      <c r="G198" s="5">
        <v>-1.1132548862780984E-3</v>
      </c>
      <c r="H198" s="5">
        <v>-1.1179052114809971E-2</v>
      </c>
      <c r="I198" s="5">
        <v>-5.6359469451791695E-3</v>
      </c>
      <c r="J198" s="5">
        <v>-1.5467276885154266E-2</v>
      </c>
      <c r="K198" s="5">
        <v>-4.7366474572943891E-3</v>
      </c>
      <c r="L198" s="5">
        <v>-6.6150856667383656E-3</v>
      </c>
      <c r="M198" s="5">
        <v>-2.4627585505246396E-3</v>
      </c>
      <c r="N198" s="5">
        <v>-2.0107120954679914E-2</v>
      </c>
      <c r="O198" s="5">
        <v>-2.1229679032422305E-3</v>
      </c>
      <c r="P198" s="5">
        <v>-4.3277721729059963E-2</v>
      </c>
      <c r="Q198" s="5">
        <v>-4.4000800282861571E-3</v>
      </c>
      <c r="R198" s="5">
        <v>-4.3127502845621703E-2</v>
      </c>
      <c r="S198" s="5">
        <v>-5.0652849391601307E-2</v>
      </c>
      <c r="T198" s="5">
        <v>1.3794641486276579E-3</v>
      </c>
      <c r="U198" s="5">
        <v>1.7703178725617212E-2</v>
      </c>
      <c r="V198" s="5">
        <v>4.4751904526859395E-3</v>
      </c>
      <c r="W198" s="5">
        <v>-1.2133348435541518E-2</v>
      </c>
      <c r="X198" s="5">
        <v>-3.2151593118600663E-2</v>
      </c>
      <c r="Y198" s="5">
        <v>3.6050682971225066E-2</v>
      </c>
      <c r="Z198" s="5">
        <v>6.334638969414394E-2</v>
      </c>
      <c r="AA198" s="5">
        <v>0.11513777810526001</v>
      </c>
      <c r="AB198" s="5">
        <v>4.0284804548081532E-2</v>
      </c>
      <c r="AC198" s="5">
        <v>4.3349034836696627E-4</v>
      </c>
      <c r="AD198" s="5">
        <v>0.11590428258533063</v>
      </c>
      <c r="AE198" s="5">
        <v>2.585667117414836E-2</v>
      </c>
      <c r="AF198" s="5">
        <v>-1.0976914523708754E-3</v>
      </c>
      <c r="AG198" s="5">
        <v>7.1331062023079362E-3</v>
      </c>
      <c r="AH198" s="5">
        <v>7.8029220867497875E-2</v>
      </c>
      <c r="AI198" s="5">
        <v>1.6945976587382641E-2</v>
      </c>
      <c r="AJ198" s="5">
        <v>5.9965946017558093E-2</v>
      </c>
      <c r="AK198" s="5">
        <v>3.0655573806396075E-3</v>
      </c>
      <c r="AL198" s="5">
        <v>4.0695806616989294E-2</v>
      </c>
      <c r="AM198" s="5">
        <v>1.035826543417461E-2</v>
      </c>
      <c r="AN198" s="5">
        <v>3.2104958115281981E-2</v>
      </c>
      <c r="AO198" s="5">
        <v>2.0155434076898716E-2</v>
      </c>
      <c r="AP198" s="5">
        <v>1.0518826010350885E-2</v>
      </c>
      <c r="AQ198" s="5">
        <v>1.4309210655313509E-2</v>
      </c>
      <c r="AR198" s="5">
        <v>0.10255709251729841</v>
      </c>
      <c r="AS198" s="5"/>
      <c r="AT198" s="5"/>
      <c r="AU198" s="5"/>
      <c r="AV198" s="5"/>
      <c r="AW198" s="5"/>
      <c r="AX198" s="5"/>
      <c r="AY198" s="5"/>
      <c r="AZ198" s="5"/>
      <c r="BA198" s="5"/>
      <c r="BB198" s="5"/>
    </row>
    <row r="199" spans="1:54" x14ac:dyDescent="0.3">
      <c r="A199" s="5">
        <v>15060</v>
      </c>
      <c r="B199" s="5"/>
      <c r="C199" s="5">
        <v>0.25905980522071442</v>
      </c>
      <c r="D199" s="5">
        <v>-1.7354645299754556E-2</v>
      </c>
      <c r="E199" s="5">
        <v>-4.0231633289708763E-3</v>
      </c>
      <c r="F199" s="5">
        <v>-2.0888532985695523E-2</v>
      </c>
      <c r="G199" s="5">
        <v>-1.0935115291288489E-3</v>
      </c>
      <c r="H199" s="5">
        <v>-1.0986584249617695E-2</v>
      </c>
      <c r="I199" s="5">
        <v>-5.5418433003514359E-3</v>
      </c>
      <c r="J199" s="5">
        <v>-1.5217087148948871E-2</v>
      </c>
      <c r="K199" s="5">
        <v>-4.6625096392728703E-3</v>
      </c>
      <c r="L199" s="5">
        <v>-6.515021619646429E-3</v>
      </c>
      <c r="M199" s="5">
        <v>-2.4268036012367903E-3</v>
      </c>
      <c r="N199" s="5">
        <v>-1.982420570460592E-2</v>
      </c>
      <c r="O199" s="5">
        <v>-2.0942240880729057E-3</v>
      </c>
      <c r="P199" s="5">
        <v>-4.2714826006079142E-2</v>
      </c>
      <c r="Q199" s="5">
        <v>-4.3452030155047968E-3</v>
      </c>
      <c r="R199" s="5">
        <v>-4.2612770888547064E-2</v>
      </c>
      <c r="S199" s="5">
        <v>-5.0075585295976846E-2</v>
      </c>
      <c r="T199" s="5">
        <v>1.3644888503541465E-3</v>
      </c>
      <c r="U199" s="5">
        <v>1.7520600264214498E-2</v>
      </c>
      <c r="V199" s="5">
        <v>4.4314733544962275E-3</v>
      </c>
      <c r="W199" s="5">
        <v>-1.2021451948590122E-2</v>
      </c>
      <c r="X199" s="5">
        <v>-3.187272060534381E-2</v>
      </c>
      <c r="Y199" s="5">
        <v>3.5757839515937841E-2</v>
      </c>
      <c r="Z199" s="5">
        <v>6.2866826089971656E-2</v>
      </c>
      <c r="AA199" s="5">
        <v>0.11432999006124955</v>
      </c>
      <c r="AB199" s="5">
        <v>4.0024600297577165E-2</v>
      </c>
      <c r="AC199" s="5">
        <v>4.3093261804419641E-4</v>
      </c>
      <c r="AD199" s="5">
        <v>0.11528542046387265</v>
      </c>
      <c r="AE199" s="5">
        <v>2.5733168737601779E-2</v>
      </c>
      <c r="AF199" s="5">
        <v>-1.0930687410715639E-3</v>
      </c>
      <c r="AG199" s="5">
        <v>7.1071128430893488E-3</v>
      </c>
      <c r="AH199" s="5">
        <v>7.7789309481275798E-2</v>
      </c>
      <c r="AI199" s="5">
        <v>1.6903559813833732E-2</v>
      </c>
      <c r="AJ199" s="5">
        <v>5.9850253711741998E-2</v>
      </c>
      <c r="AK199" s="5">
        <v>3.0614086268962795E-3</v>
      </c>
      <c r="AL199" s="5">
        <v>4.0664260253397734E-2</v>
      </c>
      <c r="AM199" s="5">
        <v>1.0356247885850914E-2</v>
      </c>
      <c r="AN199" s="5">
        <v>3.2117410547847912E-2</v>
      </c>
      <c r="AO199" s="5">
        <v>2.0175040684648666E-2</v>
      </c>
      <c r="AP199" s="5">
        <v>1.0535234868962096E-2</v>
      </c>
      <c r="AQ199" s="5">
        <v>1.4339967250917124E-2</v>
      </c>
      <c r="AR199" s="5">
        <v>0.10283822321606359</v>
      </c>
      <c r="AS199" s="5"/>
      <c r="AT199" s="5"/>
      <c r="AU199" s="5"/>
      <c r="AV199" s="5"/>
      <c r="AW199" s="5"/>
      <c r="AX199" s="5"/>
      <c r="AY199" s="5"/>
      <c r="AZ199" s="5"/>
      <c r="BA199" s="5"/>
      <c r="BB199" s="5"/>
    </row>
    <row r="200" spans="1:54" x14ac:dyDescent="0.3">
      <c r="A200" s="5">
        <v>15050</v>
      </c>
      <c r="B200" s="5"/>
      <c r="C200" s="5">
        <v>0.25954333587169065</v>
      </c>
      <c r="D200" s="5">
        <v>-1.7017857610196606E-2</v>
      </c>
      <c r="E200" s="5">
        <v>-3.9471523442297547E-3</v>
      </c>
      <c r="F200" s="5">
        <v>-2.0504629047285772E-2</v>
      </c>
      <c r="G200" s="5">
        <v>-1.0739789503476332E-3</v>
      </c>
      <c r="H200" s="5">
        <v>-1.0796032891846745E-2</v>
      </c>
      <c r="I200" s="5">
        <v>-5.4486076848716206E-3</v>
      </c>
      <c r="J200" s="5">
        <v>-1.4969017638616114E-2</v>
      </c>
      <c r="K200" s="5">
        <v>-4.5889431909489492E-3</v>
      </c>
      <c r="L200" s="5">
        <v>-6.4156499728176943E-3</v>
      </c>
      <c r="M200" s="5">
        <v>-2.3910683570331445E-3</v>
      </c>
      <c r="N200" s="5">
        <v>-1.9542783534412283E-2</v>
      </c>
      <c r="O200" s="5">
        <v>-2.065607250647633E-3</v>
      </c>
      <c r="P200" s="5">
        <v>-4.2153915957847364E-2</v>
      </c>
      <c r="Q200" s="5">
        <v>-4.2904688918273424E-3</v>
      </c>
      <c r="R200" s="5">
        <v>-4.2098883948558999E-2</v>
      </c>
      <c r="S200" s="5">
        <v>-4.949868822295872E-2</v>
      </c>
      <c r="T200" s="5">
        <v>1.349507258073298E-3</v>
      </c>
      <c r="U200" s="5">
        <v>1.7337741633600842E-2</v>
      </c>
      <c r="V200" s="5">
        <v>4.3876374944223249E-3</v>
      </c>
      <c r="W200" s="5">
        <v>-1.1909110263047699E-2</v>
      </c>
      <c r="X200" s="5">
        <v>-3.1592360035033282E-2</v>
      </c>
      <c r="Y200" s="5">
        <v>3.5463002364500631E-2</v>
      </c>
      <c r="Z200" s="5">
        <v>6.238322441656792E-2</v>
      </c>
      <c r="AA200" s="5">
        <v>0.11351395749238771</v>
      </c>
      <c r="AB200" s="5">
        <v>3.9761218559164313E-2</v>
      </c>
      <c r="AC200" s="5">
        <v>4.2833780318718602E-4</v>
      </c>
      <c r="AD200" s="5">
        <v>0.11465593939936955</v>
      </c>
      <c r="AE200" s="5">
        <v>2.5607156207224851E-2</v>
      </c>
      <c r="AF200" s="5">
        <v>-1.0883341544594242E-3</v>
      </c>
      <c r="AG200" s="5">
        <v>7.0803624072408988E-3</v>
      </c>
      <c r="AH200" s="5">
        <v>7.7540836673699376E-2</v>
      </c>
      <c r="AI200" s="5">
        <v>1.6859233792882462E-2</v>
      </c>
      <c r="AJ200" s="5">
        <v>5.9727667346975363E-2</v>
      </c>
      <c r="AK200" s="5">
        <v>3.0569023929894711E-3</v>
      </c>
      <c r="AL200" s="5">
        <v>4.0627928232899804E-2</v>
      </c>
      <c r="AM200" s="5">
        <v>1.0353008988020693E-2</v>
      </c>
      <c r="AN200" s="5">
        <v>3.2126089093890017E-2</v>
      </c>
      <c r="AO200" s="5">
        <v>2.019229915863513E-2</v>
      </c>
      <c r="AP200" s="5">
        <v>1.055043657406606E-2</v>
      </c>
      <c r="AQ200" s="5">
        <v>1.4369116633303425E-2</v>
      </c>
      <c r="AR200" s="5">
        <v>0.10310815776726687</v>
      </c>
      <c r="AS200" s="5"/>
      <c r="AT200" s="5"/>
      <c r="AU200" s="5"/>
      <c r="AV200" s="5"/>
      <c r="AW200" s="5"/>
      <c r="AX200" s="5"/>
      <c r="AY200" s="5"/>
      <c r="AZ200" s="5"/>
      <c r="BA200" s="5"/>
      <c r="BB200" s="5"/>
    </row>
    <row r="201" spans="1:54" x14ac:dyDescent="0.3">
      <c r="A201" s="6">
        <v>15040</v>
      </c>
      <c r="B201" s="5"/>
      <c r="C201" s="6">
        <v>0.25997952227033072</v>
      </c>
      <c r="D201" s="6">
        <v>-1.668541884880384E-2</v>
      </c>
      <c r="E201" s="6">
        <v>-3.8720713214240713E-3</v>
      </c>
      <c r="F201" s="6">
        <v>-2.0125157109771811E-2</v>
      </c>
      <c r="G201" s="6">
        <v>-1.0546581437923318E-3</v>
      </c>
      <c r="H201" s="6">
        <v>-1.0607411032247962E-2</v>
      </c>
      <c r="I201" s="6">
        <v>-5.3562480177003612E-3</v>
      </c>
      <c r="J201" s="6">
        <v>-1.4723093447858193E-2</v>
      </c>
      <c r="K201" s="6">
        <v>-4.515956707076843E-3</v>
      </c>
      <c r="L201" s="6">
        <v>-6.3169838381775447E-3</v>
      </c>
      <c r="M201" s="6">
        <v>-2.3555580532264855E-3</v>
      </c>
      <c r="N201" s="6">
        <v>-1.9262899607755037E-2</v>
      </c>
      <c r="O201" s="6">
        <v>-2.0371223668820006E-3</v>
      </c>
      <c r="P201" s="6">
        <v>-4.1595096296584269E-2</v>
      </c>
      <c r="Q201" s="6">
        <v>-4.2358885426340351E-3</v>
      </c>
      <c r="R201" s="6">
        <v>-4.1585950173647461E-2</v>
      </c>
      <c r="S201" s="6">
        <v>-4.8922285890551281E-2</v>
      </c>
      <c r="T201" s="6">
        <v>1.3345228425775688E-3</v>
      </c>
      <c r="U201" s="6">
        <v>1.7154646953608924E-2</v>
      </c>
      <c r="V201" s="6">
        <v>4.3436938396554207E-3</v>
      </c>
      <c r="W201" s="6">
        <v>-1.1796352404620814E-2</v>
      </c>
      <c r="X201" s="6">
        <v>-3.1310585924860558E-2</v>
      </c>
      <c r="Y201" s="6">
        <v>3.5166251832688566E-2</v>
      </c>
      <c r="Z201" s="6">
        <v>6.1895719195709555E-2</v>
      </c>
      <c r="AA201" s="6">
        <v>0.11268991133549314</v>
      </c>
      <c r="AB201" s="6">
        <v>3.9494734874840537E-2</v>
      </c>
      <c r="AC201" s="6">
        <v>4.2570665497356999E-4</v>
      </c>
      <c r="AD201" s="6">
        <v>0.11401602248005301</v>
      </c>
      <c r="AE201" s="6">
        <v>2.5478670209496124E-2</v>
      </c>
      <c r="AF201" s="6">
        <v>-1.0834890585417114E-3</v>
      </c>
      <c r="AG201" s="6">
        <v>7.0528624871989496E-3</v>
      </c>
      <c r="AH201" s="6">
        <v>7.7283870908314387E-2</v>
      </c>
      <c r="AI201" s="6">
        <v>1.6813010124421414E-2</v>
      </c>
      <c r="AJ201" s="6">
        <v>5.9598216114561176E-2</v>
      </c>
      <c r="AK201" s="6">
        <v>3.0520395536077589E-3</v>
      </c>
      <c r="AL201" s="6">
        <v>4.0586813861106137E-2</v>
      </c>
      <c r="AM201" s="6">
        <v>1.0348547452520739E-2</v>
      </c>
      <c r="AN201" s="6">
        <v>3.2130983150180599E-2</v>
      </c>
      <c r="AO201" s="6">
        <v>2.0207198709731873E-2</v>
      </c>
      <c r="AP201" s="6">
        <v>1.0564423360435777E-2</v>
      </c>
      <c r="AQ201" s="5">
        <v>1.4396645383418633E-2</v>
      </c>
      <c r="AR201" s="5">
        <v>0.10336678000222435</v>
      </c>
    </row>
    <row r="202" spans="1:54" x14ac:dyDescent="0.3">
      <c r="A202" s="6">
        <v>15030</v>
      </c>
      <c r="B202" s="5"/>
      <c r="C202" s="6">
        <v>0.26036846591241258</v>
      </c>
      <c r="D202" s="6">
        <v>-1.6357326202810187E-2</v>
      </c>
      <c r="E202" s="6">
        <v>-3.7979210518955127E-3</v>
      </c>
      <c r="F202" s="6">
        <v>-1.9750128188674811E-2</v>
      </c>
      <c r="G202" s="6">
        <v>-1.0355500175183014E-3</v>
      </c>
      <c r="H202" s="6">
        <v>-1.0420730826385963E-2</v>
      </c>
      <c r="I202" s="6">
        <v>-5.2647718129834823E-3</v>
      </c>
      <c r="J202" s="6">
        <v>-1.4479338611244652E-2</v>
      </c>
      <c r="K202" s="6">
        <v>-4.4435584759275155E-3</v>
      </c>
      <c r="L202" s="6">
        <v>-6.2190359270227983E-3</v>
      </c>
      <c r="M202" s="6">
        <v>-2.3202777869731506E-3</v>
      </c>
      <c r="N202" s="6">
        <v>-1.8984598055629791E-2</v>
      </c>
      <c r="O202" s="6">
        <v>-2.0087743142107829E-3</v>
      </c>
      <c r="P202" s="6">
        <v>-4.1038469949969576E-2</v>
      </c>
      <c r="Q202" s="6">
        <v>-4.1814726951600687E-3</v>
      </c>
      <c r="R202" s="6">
        <v>-4.1074076394168088E-2</v>
      </c>
      <c r="S202" s="6">
        <v>-4.8346504744915073E-2</v>
      </c>
      <c r="T202" s="6">
        <v>1.3195390475480735E-3</v>
      </c>
      <c r="U202" s="6">
        <v>1.697136009223044E-2</v>
      </c>
      <c r="V202" s="6">
        <v>4.2996533177161681E-3</v>
      </c>
      <c r="W202" s="6">
        <v>-1.1683207355243919E-2</v>
      </c>
      <c r="X202" s="6">
        <v>-3.1027472840529258E-2</v>
      </c>
      <c r="Y202" s="6">
        <v>3.4867668468799212E-2</v>
      </c>
      <c r="Z202" s="6">
        <v>6.1404445657515315E-2</v>
      </c>
      <c r="AA202" s="6">
        <v>0.11185808433199138</v>
      </c>
      <c r="AB202" s="6">
        <v>3.9225225588022557E-2</v>
      </c>
      <c r="AC202" s="6">
        <v>4.2303993490435424E-4</v>
      </c>
      <c r="AD202" s="6">
        <v>0.11336585597093826</v>
      </c>
      <c r="AE202" s="6">
        <v>2.5347748163432708E-2</v>
      </c>
      <c r="AF202" s="6">
        <v>-1.0785348561192082E-3</v>
      </c>
      <c r="AG202" s="6">
        <v>7.0246209321264408E-3</v>
      </c>
      <c r="AH202" s="6">
        <v>7.7018483617496553E-2</v>
      </c>
      <c r="AI202" s="6">
        <v>1.6764901080632236E-2</v>
      </c>
      <c r="AJ202" s="6">
        <v>5.9461931655447664E-2</v>
      </c>
      <c r="AK202" s="6">
        <v>3.0468211108738612E-3</v>
      </c>
      <c r="AL202" s="6">
        <v>4.0540922145512373E-2</v>
      </c>
      <c r="AM202" s="6">
        <v>1.0342862422021693E-2</v>
      </c>
      <c r="AN202" s="6">
        <v>3.2132083426121998E-2</v>
      </c>
      <c r="AO202" s="6">
        <v>2.0219729348875528E-2</v>
      </c>
      <c r="AP202" s="6">
        <v>1.0577187862782774E-2</v>
      </c>
      <c r="AQ202" s="5">
        <v>1.4422540595466401E-2</v>
      </c>
      <c r="AR202" s="5">
        <v>0.10361397716175136</v>
      </c>
    </row>
    <row r="203" spans="1:54" x14ac:dyDescent="0.3">
      <c r="A203" s="6">
        <v>15020</v>
      </c>
      <c r="B203" s="5"/>
      <c r="C203" s="6">
        <v>0.2607102854580805</v>
      </c>
      <c r="D203" s="6">
        <v>-1.6033575457778559E-2</v>
      </c>
      <c r="E203" s="6">
        <v>-3.7247020034235764E-3</v>
      </c>
      <c r="F203" s="6">
        <v>-1.937955164105553E-2</v>
      </c>
      <c r="G203" s="6">
        <v>-1.0166553945807591E-3</v>
      </c>
      <c r="H203" s="6">
        <v>-1.0236003600520033E-2</v>
      </c>
      <c r="I203" s="6">
        <v>-5.1741861819575921E-3</v>
      </c>
      <c r="J203" s="6">
        <v>-1.4237776106657718E-2</v>
      </c>
      <c r="K203" s="6">
        <v>-4.3717564792285241E-3</v>
      </c>
      <c r="L203" s="6">
        <v>-6.1218185488750411E-3</v>
      </c>
      <c r="M203" s="6">
        <v>-2.2852325164780104E-3</v>
      </c>
      <c r="N203" s="6">
        <v>-1.8707921967114929E-2</v>
      </c>
      <c r="O203" s="6">
        <v>-1.9805678703455022E-3</v>
      </c>
      <c r="P203" s="6">
        <v>-4.0484138030985301E-2</v>
      </c>
      <c r="Q203" s="6">
        <v>-4.1272319149988791E-3</v>
      </c>
      <c r="R203" s="6">
        <v>-4.0563368084956392E-2</v>
      </c>
      <c r="S203" s="6">
        <v>-4.7771469912356319E-2</v>
      </c>
      <c r="T203" s="6">
        <v>1.3045592881713686E-3</v>
      </c>
      <c r="U203" s="6">
        <v>1.6787924647151786E-2</v>
      </c>
      <c r="V203" s="6">
        <v>4.2555268116715277E-3</v>
      </c>
      <c r="W203" s="6">
        <v>-1.156970403997183E-2</v>
      </c>
      <c r="X203" s="6">
        <v>-3.0743095361605216E-2</v>
      </c>
      <c r="Y203" s="6">
        <v>3.4567333015387572E-2</v>
      </c>
      <c r="Z203" s="6">
        <v>6.0909539675078193E-2</v>
      </c>
      <c r="AA203" s="6">
        <v>0.1110187109139598</v>
      </c>
      <c r="AB203" s="6">
        <v>3.8952767805857921E-2</v>
      </c>
      <c r="AC203" s="6">
        <v>4.203384144267429E-4</v>
      </c>
      <c r="AD203" s="6">
        <v>0.11270562922177782</v>
      </c>
      <c r="AE203" s="6">
        <v>2.5214428262266185E-2</v>
      </c>
      <c r="AF203" s="6">
        <v>-1.0734729861115338E-3</v>
      </c>
      <c r="AG203" s="6">
        <v>6.9956458442530494E-3</v>
      </c>
      <c r="AH203" s="6">
        <v>7.6744749170839788E-2</v>
      </c>
      <c r="AI203" s="6">
        <v>1.6714919601038342E-2</v>
      </c>
      <c r="AJ203" s="6">
        <v>5.9318848049747283E-2</v>
      </c>
      <c r="AK203" s="6">
        <v>3.0412481941762479E-3</v>
      </c>
      <c r="AL203" s="6">
        <v>4.0490259798196912E-2</v>
      </c>
      <c r="AM203" s="6">
        <v>1.0335953471970173E-2</v>
      </c>
      <c r="AN203" s="6">
        <v>3.2129381953612382E-2</v>
      </c>
      <c r="AO203" s="6">
        <v>2.0229881895616739E-2</v>
      </c>
      <c r="AP203" s="6">
        <v>1.0588723121405175E-2</v>
      </c>
      <c r="AQ203" s="5">
        <v>1.4446789886121686E-2</v>
      </c>
      <c r="AR203" s="5">
        <v>0.10384963997243557</v>
      </c>
    </row>
    <row r="204" spans="1:54" x14ac:dyDescent="0.3">
      <c r="A204" s="6">
        <v>15010</v>
      </c>
      <c r="B204" s="5"/>
      <c r="C204" s="6">
        <v>0.26100511661962883</v>
      </c>
      <c r="D204" s="6">
        <v>-1.5714161021577681E-2</v>
      </c>
      <c r="E204" s="6">
        <v>-3.6524143249512565E-3</v>
      </c>
      <c r="F204" s="6">
        <v>-1.9013435185763983E-2</v>
      </c>
      <c r="G204" s="6">
        <v>-9.9797501387422329E-4</v>
      </c>
      <c r="H204" s="6">
        <v>-1.005323985787651E-2</v>
      </c>
      <c r="I204" s="6">
        <v>-5.0844978350591766E-3</v>
      </c>
      <c r="J204" s="6">
        <v>-1.3998427858305313E-2</v>
      </c>
      <c r="K204" s="6">
        <v>-4.3005583922775216E-3</v>
      </c>
      <c r="L204" s="6">
        <v>-6.0253436105733834E-3</v>
      </c>
      <c r="M204" s="6">
        <v>-2.2504270602860536E-3</v>
      </c>
      <c r="N204" s="6">
        <v>-1.8432913380794284E-2</v>
      </c>
      <c r="O204" s="6">
        <v>-1.9525077120998101E-3</v>
      </c>
      <c r="P204" s="6">
        <v>-3.993219980904579E-2</v>
      </c>
      <c r="Q204" s="6">
        <v>-4.0731766027251558E-3</v>
      </c>
      <c r="R204" s="6">
        <v>-4.0053929328495025E-2</v>
      </c>
      <c r="S204" s="6">
        <v>-4.7197305152398568E-2</v>
      </c>
      <c r="T204" s="6">
        <v>1.28958694978127E-3</v>
      </c>
      <c r="U204" s="6">
        <v>1.6604383927549832E-2</v>
      </c>
      <c r="V204" s="6">
        <v>4.2113251554018695E-3</v>
      </c>
      <c r="W204" s="6">
        <v>-1.1455871313965495E-2</v>
      </c>
      <c r="X204" s="6">
        <v>-3.0457528046999166E-2</v>
      </c>
      <c r="Y204" s="6">
        <v>3.4265326371022295E-2</v>
      </c>
      <c r="Z204" s="6">
        <v>6.0411137698915984E-2</v>
      </c>
      <c r="AA204" s="6">
        <v>0.11017202708945831</v>
      </c>
      <c r="AB204" s="6">
        <v>3.8677439361159985E-2</v>
      </c>
      <c r="AC204" s="6">
        <v>4.1760287455163222E-4</v>
      </c>
      <c r="AD204" s="6">
        <v>0.1120355345732735</v>
      </c>
      <c r="AE204" s="6">
        <v>2.5078749454666465E-2</v>
      </c>
      <c r="AF204" s="6">
        <v>-1.0683049228609395E-3</v>
      </c>
      <c r="AG204" s="6">
        <v>6.9659455750626324E-3</v>
      </c>
      <c r="AH204" s="6">
        <v>7.6462744841763533E-2</v>
      </c>
      <c r="AI204" s="6">
        <v>1.6663079287152834E-2</v>
      </c>
      <c r="AJ204" s="6">
        <v>5.9169001804783981E-2</v>
      </c>
      <c r="AK204" s="6">
        <v>3.0353220599247882E-3</v>
      </c>
      <c r="AL204" s="6">
        <v>4.0434835237517106E-2</v>
      </c>
      <c r="AM204" s="6">
        <v>1.0327820612282258E-2</v>
      </c>
      <c r="AN204" s="6">
        <v>3.2122872096173469E-2</v>
      </c>
      <c r="AO204" s="6">
        <v>2.0237647986237017E-2</v>
      </c>
      <c r="AP204" s="6">
        <v>1.0599022587628504E-2</v>
      </c>
      <c r="AQ204" s="5">
        <v>1.4469381403494694E-2</v>
      </c>
      <c r="AR204" s="5">
        <v>0.10407366272138503</v>
      </c>
    </row>
    <row r="205" spans="1:54" x14ac:dyDescent="0.3">
      <c r="A205" s="6">
        <v>15000</v>
      </c>
      <c r="B205" s="5"/>
      <c r="C205" s="6">
        <v>0.26125311203997142</v>
      </c>
      <c r="D205" s="6">
        <v>-1.5399075948772309E-2</v>
      </c>
      <c r="E205" s="6">
        <v>-3.5810578514213014E-3</v>
      </c>
      <c r="F205" s="6">
        <v>-1.8651784924327584E-2</v>
      </c>
      <c r="G205" s="6">
        <v>-9.7950953100803934E-4</v>
      </c>
      <c r="H205" s="6">
        <v>-9.8724492853038085E-3</v>
      </c>
      <c r="I205" s="6">
        <v>-4.9957130842336675E-3</v>
      </c>
      <c r="J205" s="6">
        <v>-1.3761314740293231E-2</v>
      </c>
      <c r="K205" s="6">
        <v>-4.2299715842277087E-3</v>
      </c>
      <c r="L205" s="6">
        <v>-5.9296226156047328E-3</v>
      </c>
      <c r="M205" s="6">
        <v>-2.2158660966604899E-3</v>
      </c>
      <c r="N205" s="6">
        <v>-1.8159613276859034E-2</v>
      </c>
      <c r="O205" s="6">
        <v>-1.9245984142830085E-3</v>
      </c>
      <c r="P205" s="6">
        <v>-3.9382752682425318E-2</v>
      </c>
      <c r="Q205" s="6">
        <v>-4.0193169906391542E-3</v>
      </c>
      <c r="R205" s="6">
        <v>-3.9545862779152452E-2</v>
      </c>
      <c r="S205" s="6">
        <v>-4.6624132811960907E-2</v>
      </c>
      <c r="T205" s="6">
        <v>1.2746253865264132E-3</v>
      </c>
      <c r="U205" s="6">
        <v>1.6420780936159975E-2</v>
      </c>
      <c r="V205" s="6">
        <v>4.1670591289213309E-3</v>
      </c>
      <c r="W205" s="6">
        <v>-1.1341737949579076E-2</v>
      </c>
      <c r="X205" s="6">
        <v>-3.0170845400604336E-2</v>
      </c>
      <c r="Y205" s="6">
        <v>3.3961729552089086E-2</v>
      </c>
      <c r="Z205" s="6">
        <v>5.9909376691285973E-2</v>
      </c>
      <c r="AA205" s="6">
        <v>0.10931827032722737</v>
      </c>
      <c r="AB205" s="6">
        <v>3.8399318773992927E-2</v>
      </c>
      <c r="AC205" s="6">
        <v>4.1483410546603699E-4</v>
      </c>
      <c r="AD205" s="6">
        <v>0.11135576726161267</v>
      </c>
      <c r="AE205" s="6">
        <v>2.4940751425527426E-2</v>
      </c>
      <c r="AF205" s="6">
        <v>-1.0630321754150575E-3</v>
      </c>
      <c r="AG205" s="6">
        <v>6.9355287213305871E-3</v>
      </c>
      <c r="AH205" s="6">
        <v>7.6172550772356989E-2</v>
      </c>
      <c r="AI205" s="6">
        <v>1.6609394396724261E-2</v>
      </c>
      <c r="AJ205" s="6">
        <v>5.9012431841672097E-2</v>
      </c>
      <c r="AK205" s="6">
        <v>3.0290440912302428E-3</v>
      </c>
      <c r="AL205" s="6">
        <v>4.0374658588797872E-2</v>
      </c>
      <c r="AM205" s="6">
        <v>1.0318464288785667E-2</v>
      </c>
      <c r="AN205" s="6">
        <v>3.2112548557329236E-2</v>
      </c>
      <c r="AO205" s="6">
        <v>2.0243020081422532E-2</v>
      </c>
      <c r="AP205" s="6">
        <v>1.0608080129033854E-2</v>
      </c>
      <c r="AQ205" s="5">
        <v>1.4490303835836466E-2</v>
      </c>
      <c r="AR205" s="5">
        <v>0.10428594332938505</v>
      </c>
    </row>
    <row r="206" spans="1:54" x14ac:dyDescent="0.3">
      <c r="AR206" s="5"/>
    </row>
  </sheetData>
  <pageMargins left="0.7" right="0.7" top="0.78740157499999996" bottom="0.78740157499999996"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7E6F-037B-46B2-8C4F-34EDD951406A}">
  <sheetPr codeName="Tabelle15"/>
  <dimension ref="A1:F9"/>
  <sheetViews>
    <sheetView workbookViewId="0">
      <selection sqref="A1:F9"/>
    </sheetView>
  </sheetViews>
  <sheetFormatPr baseColWidth="10" defaultRowHeight="14.4" x14ac:dyDescent="0.3"/>
  <cols>
    <col min="1" max="1" width="23.44140625" bestFit="1" customWidth="1"/>
    <col min="2" max="3" width="12.44140625" bestFit="1" customWidth="1"/>
    <col min="4" max="4" width="7.88671875" bestFit="1" customWidth="1"/>
    <col min="5" max="5" width="9.88671875" bestFit="1" customWidth="1"/>
    <col min="6" max="6" width="11.5546875" bestFit="1" customWidth="1"/>
  </cols>
  <sheetData>
    <row r="1" spans="1:6" x14ac:dyDescent="0.3">
      <c r="A1" t="s">
        <v>94</v>
      </c>
      <c r="B1" t="s">
        <v>95</v>
      </c>
      <c r="C1" t="s">
        <v>122</v>
      </c>
      <c r="D1" t="s">
        <v>97</v>
      </c>
      <c r="E1" t="s">
        <v>96</v>
      </c>
      <c r="F1" t="s">
        <v>73</v>
      </c>
    </row>
    <row r="2" spans="1:6" x14ac:dyDescent="0.3">
      <c r="A2" t="s">
        <v>98</v>
      </c>
      <c r="B2" t="s">
        <v>400</v>
      </c>
      <c r="C2" t="s">
        <v>401</v>
      </c>
      <c r="D2">
        <v>26</v>
      </c>
      <c r="E2">
        <v>4128</v>
      </c>
      <c r="F2" t="s">
        <v>402</v>
      </c>
    </row>
    <row r="3" spans="1:6" x14ac:dyDescent="0.3">
      <c r="A3" t="s">
        <v>70</v>
      </c>
      <c r="B3" t="s">
        <v>401</v>
      </c>
      <c r="C3" t="s">
        <v>397</v>
      </c>
      <c r="D3">
        <v>24</v>
      </c>
      <c r="E3">
        <v>3716</v>
      </c>
      <c r="F3" t="s">
        <v>399</v>
      </c>
    </row>
    <row r="4" spans="1:6" x14ac:dyDescent="0.3">
      <c r="A4" t="s">
        <v>395</v>
      </c>
      <c r="B4" t="s">
        <v>403</v>
      </c>
      <c r="C4" t="s">
        <v>404</v>
      </c>
      <c r="D4">
        <v>47</v>
      </c>
      <c r="E4">
        <v>7443</v>
      </c>
      <c r="F4" t="s">
        <v>405</v>
      </c>
    </row>
    <row r="5" spans="1:6" x14ac:dyDescent="0.3">
      <c r="A5" t="s">
        <v>139</v>
      </c>
      <c r="B5" t="s">
        <v>406</v>
      </c>
      <c r="C5" t="s">
        <v>407</v>
      </c>
      <c r="D5">
        <v>44</v>
      </c>
      <c r="E5">
        <v>6980</v>
      </c>
      <c r="F5" t="s">
        <v>408</v>
      </c>
    </row>
    <row r="6" spans="1:6" x14ac:dyDescent="0.3">
      <c r="A6" t="s">
        <v>99</v>
      </c>
      <c r="B6" t="s">
        <v>409</v>
      </c>
      <c r="C6" t="s">
        <v>410</v>
      </c>
      <c r="D6">
        <v>44</v>
      </c>
      <c r="E6">
        <v>6957</v>
      </c>
      <c r="F6" t="s">
        <v>408</v>
      </c>
    </row>
    <row r="7" spans="1:6" x14ac:dyDescent="0.3">
      <c r="A7" t="s">
        <v>372</v>
      </c>
      <c r="B7" t="s">
        <v>400</v>
      </c>
      <c r="C7" t="s">
        <v>411</v>
      </c>
      <c r="D7">
        <v>55</v>
      </c>
      <c r="E7">
        <v>8600</v>
      </c>
      <c r="F7" t="s">
        <v>402</v>
      </c>
    </row>
    <row r="8" spans="1:6" x14ac:dyDescent="0.3">
      <c r="A8" t="s">
        <v>389</v>
      </c>
      <c r="B8" t="s">
        <v>412</v>
      </c>
      <c r="C8" t="s">
        <v>398</v>
      </c>
      <c r="D8">
        <v>-21</v>
      </c>
      <c r="E8">
        <v>-3286</v>
      </c>
      <c r="F8" t="s">
        <v>399</v>
      </c>
    </row>
    <row r="9" spans="1:6" x14ac:dyDescent="0.3">
      <c r="A9" t="s">
        <v>202</v>
      </c>
      <c r="B9" t="s">
        <v>400</v>
      </c>
      <c r="C9" t="s">
        <v>411</v>
      </c>
      <c r="D9">
        <v>55</v>
      </c>
      <c r="E9">
        <v>8600</v>
      </c>
      <c r="F9" t="s">
        <v>402</v>
      </c>
    </row>
  </sheetData>
  <phoneticPr fontId="19" type="noConversion"/>
  <pageMargins left="0.7" right="0.7" top="0.78740157499999996" bottom="0.78740157499999996"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18B5B-A8C0-4A10-97DB-5C96A37EF324}">
  <sheetPr codeName="Tabelle9"/>
  <dimension ref="A1:E10"/>
  <sheetViews>
    <sheetView workbookViewId="0">
      <selection sqref="A1:E10"/>
    </sheetView>
  </sheetViews>
  <sheetFormatPr baseColWidth="10" defaultRowHeight="14.4" x14ac:dyDescent="0.3"/>
  <cols>
    <col min="1" max="1" width="11.6640625" bestFit="1" customWidth="1"/>
    <col min="2" max="2" width="7.88671875" bestFit="1" customWidth="1"/>
    <col min="3" max="4" width="10.44140625" bestFit="1" customWidth="1"/>
    <col min="5" max="5" width="8.88671875" bestFit="1" customWidth="1"/>
  </cols>
  <sheetData>
    <row r="1" spans="1:5" x14ac:dyDescent="0.3">
      <c r="A1" t="s">
        <v>73</v>
      </c>
      <c r="B1" t="s">
        <v>150</v>
      </c>
      <c r="C1" t="s">
        <v>151</v>
      </c>
      <c r="D1" t="s">
        <v>152</v>
      </c>
      <c r="E1" t="s">
        <v>153</v>
      </c>
    </row>
    <row r="2" spans="1:5" x14ac:dyDescent="0.3">
      <c r="A2" t="s">
        <v>814</v>
      </c>
      <c r="B2" t="s">
        <v>144</v>
      </c>
      <c r="C2" t="s">
        <v>815</v>
      </c>
      <c r="D2" t="s">
        <v>815</v>
      </c>
      <c r="E2" t="s">
        <v>144</v>
      </c>
    </row>
    <row r="3" spans="1:5" x14ac:dyDescent="0.3">
      <c r="A3" t="s">
        <v>816</v>
      </c>
      <c r="B3" t="s">
        <v>144</v>
      </c>
      <c r="C3" t="s">
        <v>815</v>
      </c>
      <c r="D3" t="s">
        <v>815</v>
      </c>
      <c r="E3" t="s">
        <v>144</v>
      </c>
    </row>
    <row r="4" spans="1:5" x14ac:dyDescent="0.3">
      <c r="A4" t="s">
        <v>817</v>
      </c>
      <c r="B4" t="s">
        <v>144</v>
      </c>
      <c r="C4" t="s">
        <v>815</v>
      </c>
      <c r="D4" t="s">
        <v>815</v>
      </c>
      <c r="E4" t="s">
        <v>144</v>
      </c>
    </row>
    <row r="5" spans="1:5" x14ac:dyDescent="0.3">
      <c r="A5" t="s">
        <v>818</v>
      </c>
      <c r="B5" t="s">
        <v>144</v>
      </c>
      <c r="C5" t="s">
        <v>815</v>
      </c>
      <c r="D5" t="s">
        <v>815</v>
      </c>
      <c r="E5" t="s">
        <v>144</v>
      </c>
    </row>
    <row r="6" spans="1:5" x14ac:dyDescent="0.3">
      <c r="A6" t="s">
        <v>819</v>
      </c>
      <c r="B6" t="s">
        <v>144</v>
      </c>
      <c r="C6" t="s">
        <v>815</v>
      </c>
      <c r="D6" t="s">
        <v>815</v>
      </c>
      <c r="E6" t="s">
        <v>144</v>
      </c>
    </row>
    <row r="7" spans="1:5" x14ac:dyDescent="0.3">
      <c r="A7" t="s">
        <v>820</v>
      </c>
      <c r="B7" t="s">
        <v>144</v>
      </c>
      <c r="C7" t="s">
        <v>821</v>
      </c>
      <c r="D7" t="s">
        <v>821</v>
      </c>
      <c r="E7" t="s">
        <v>144</v>
      </c>
    </row>
    <row r="8" spans="1:5" x14ac:dyDescent="0.3">
      <c r="A8" t="s">
        <v>822</v>
      </c>
      <c r="B8" t="s">
        <v>144</v>
      </c>
      <c r="C8" t="s">
        <v>821</v>
      </c>
      <c r="D8" t="s">
        <v>821</v>
      </c>
      <c r="E8" t="s">
        <v>144</v>
      </c>
    </row>
    <row r="9" spans="1:5" x14ac:dyDescent="0.3">
      <c r="A9" t="s">
        <v>823</v>
      </c>
      <c r="B9" t="s">
        <v>144</v>
      </c>
      <c r="C9" t="s">
        <v>821</v>
      </c>
      <c r="D9" t="s">
        <v>821</v>
      </c>
      <c r="E9" t="s">
        <v>144</v>
      </c>
    </row>
    <row r="10" spans="1:5" x14ac:dyDescent="0.3">
      <c r="A10" t="s">
        <v>824</v>
      </c>
      <c r="B10" t="s">
        <v>144</v>
      </c>
      <c r="C10" t="s">
        <v>821</v>
      </c>
      <c r="D10" t="s">
        <v>821</v>
      </c>
      <c r="E10" t="s">
        <v>144</v>
      </c>
    </row>
  </sheetData>
  <phoneticPr fontId="19" type="noConversion"/>
  <pageMargins left="0.7" right="0.7" top="0.78740157499999996" bottom="0.78740157499999996"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C7AC5-D81E-4589-A037-7A28F248BCB8}">
  <sheetPr codeName="Tabelle10"/>
  <dimension ref="A1:D8"/>
  <sheetViews>
    <sheetView workbookViewId="0">
      <selection sqref="A1:D8"/>
    </sheetView>
  </sheetViews>
  <sheetFormatPr baseColWidth="10" defaultRowHeight="14.4" x14ac:dyDescent="0.3"/>
  <cols>
    <col min="1" max="1" width="16.88671875" bestFit="1" customWidth="1"/>
    <col min="2" max="2" width="9" bestFit="1" customWidth="1"/>
    <col min="3" max="3" width="5.6640625" bestFit="1" customWidth="1"/>
    <col min="4" max="4" width="8.109375" bestFit="1" customWidth="1"/>
  </cols>
  <sheetData>
    <row r="1" spans="1:4" x14ac:dyDescent="0.3">
      <c r="A1" t="s">
        <v>154</v>
      </c>
      <c r="B1" t="s">
        <v>95</v>
      </c>
      <c r="C1" t="s">
        <v>155</v>
      </c>
      <c r="D1" t="s">
        <v>73</v>
      </c>
    </row>
    <row r="2" spans="1:4" x14ac:dyDescent="0.3">
      <c r="A2" t="s">
        <v>156</v>
      </c>
      <c r="B2">
        <v>15681.61</v>
      </c>
      <c r="C2">
        <v>0.73</v>
      </c>
      <c r="D2" s="74">
        <v>0.91597222222222219</v>
      </c>
    </row>
    <row r="3" spans="1:4" x14ac:dyDescent="0.3">
      <c r="A3" t="s">
        <v>157</v>
      </c>
      <c r="B3">
        <v>15683</v>
      </c>
      <c r="C3">
        <v>-0.01</v>
      </c>
      <c r="D3" s="74">
        <v>0.42569444444444443</v>
      </c>
    </row>
    <row r="4" spans="1:4" x14ac:dyDescent="0.3">
      <c r="A4" t="s">
        <v>158</v>
      </c>
      <c r="B4">
        <v>15631.82</v>
      </c>
      <c r="C4">
        <v>7.0000000000000007E-2</v>
      </c>
      <c r="D4" s="74">
        <v>0.74652777777777779</v>
      </c>
    </row>
    <row r="5" spans="1:4" x14ac:dyDescent="0.3">
      <c r="A5" t="s">
        <v>159</v>
      </c>
      <c r="B5">
        <v>26999.47</v>
      </c>
      <c r="C5">
        <v>-0.39</v>
      </c>
      <c r="D5" s="74">
        <v>0.74652777777777779</v>
      </c>
    </row>
    <row r="6" spans="1:4" x14ac:dyDescent="0.3">
      <c r="A6" t="s">
        <v>327</v>
      </c>
      <c r="B6">
        <v>3082.55</v>
      </c>
      <c r="C6">
        <v>-0.15</v>
      </c>
      <c r="D6" s="74">
        <v>0.74652777777777779</v>
      </c>
    </row>
    <row r="7" spans="1:4" x14ac:dyDescent="0.3">
      <c r="A7" t="s">
        <v>160</v>
      </c>
      <c r="B7">
        <v>12999.78</v>
      </c>
      <c r="C7">
        <v>0</v>
      </c>
      <c r="D7" s="74">
        <v>0.74652777777777779</v>
      </c>
    </row>
    <row r="8" spans="1:4" x14ac:dyDescent="0.3">
      <c r="A8" t="s">
        <v>161</v>
      </c>
      <c r="B8">
        <v>8.8699999999999992</v>
      </c>
      <c r="D8" s="74">
        <v>0.83333333333333337</v>
      </c>
    </row>
  </sheetData>
  <phoneticPr fontId="19" type="noConversion"/>
  <pageMargins left="0.7" right="0.7" top="0.78740157499999996" bottom="0.78740157499999996"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A8D7F-A99E-4F43-AECB-C764C95B9FE4}">
  <sheetPr codeName="Tabelle11"/>
  <dimension ref="A1:E21"/>
  <sheetViews>
    <sheetView workbookViewId="0">
      <selection sqref="A1:E21"/>
    </sheetView>
  </sheetViews>
  <sheetFormatPr baseColWidth="10" defaultRowHeight="14.4" x14ac:dyDescent="0.3"/>
  <cols>
    <col min="1" max="1" width="9.109375" bestFit="1" customWidth="1"/>
    <col min="2" max="2" width="9.6640625" bestFit="1" customWidth="1"/>
    <col min="3" max="3" width="12" bestFit="1" customWidth="1"/>
    <col min="4" max="4" width="12.5546875" bestFit="1" customWidth="1"/>
  </cols>
  <sheetData>
    <row r="1" spans="1:5" x14ac:dyDescent="0.3">
      <c r="A1" t="s">
        <v>72</v>
      </c>
      <c r="B1" t="s">
        <v>100</v>
      </c>
      <c r="C1" t="s">
        <v>0</v>
      </c>
      <c r="D1" t="s">
        <v>1</v>
      </c>
      <c r="E1" t="s">
        <v>2</v>
      </c>
    </row>
    <row r="2" spans="1:5" x14ac:dyDescent="0.3">
      <c r="A2">
        <v>27122021</v>
      </c>
      <c r="B2">
        <v>15890</v>
      </c>
      <c r="D2">
        <v>15900</v>
      </c>
      <c r="E2">
        <v>15666</v>
      </c>
    </row>
    <row r="3" spans="1:5" x14ac:dyDescent="0.3">
      <c r="A3">
        <v>28122021</v>
      </c>
      <c r="B3">
        <v>15938</v>
      </c>
      <c r="D3">
        <v>15978.5</v>
      </c>
      <c r="E3">
        <v>15831</v>
      </c>
    </row>
    <row r="4" spans="1:5" x14ac:dyDescent="0.3">
      <c r="A4">
        <v>29122021</v>
      </c>
      <c r="B4">
        <v>15860</v>
      </c>
      <c r="D4">
        <v>15967</v>
      </c>
      <c r="E4">
        <v>15801</v>
      </c>
    </row>
    <row r="5" spans="1:5" x14ac:dyDescent="0.3">
      <c r="A5">
        <v>30122021</v>
      </c>
      <c r="B5">
        <v>15894.5</v>
      </c>
      <c r="D5">
        <v>15895</v>
      </c>
      <c r="E5">
        <v>15831.5</v>
      </c>
    </row>
    <row r="6" spans="1:5" x14ac:dyDescent="0.3">
      <c r="A6">
        <v>3012022</v>
      </c>
      <c r="B6">
        <v>16059</v>
      </c>
      <c r="D6">
        <v>16067</v>
      </c>
      <c r="E6">
        <v>15868</v>
      </c>
    </row>
    <row r="7" spans="1:5" x14ac:dyDescent="0.3">
      <c r="A7">
        <v>4012022</v>
      </c>
      <c r="B7">
        <v>16147</v>
      </c>
      <c r="D7">
        <v>16200</v>
      </c>
      <c r="E7">
        <v>16032.5</v>
      </c>
    </row>
    <row r="8" spans="1:5" x14ac:dyDescent="0.3">
      <c r="A8">
        <v>5012022</v>
      </c>
      <c r="B8">
        <v>16086</v>
      </c>
      <c r="D8">
        <v>16284</v>
      </c>
      <c r="E8">
        <v>16077</v>
      </c>
    </row>
    <row r="9" spans="1:5" x14ac:dyDescent="0.3">
      <c r="A9">
        <v>6012022</v>
      </c>
      <c r="B9">
        <v>16032</v>
      </c>
      <c r="D9">
        <v>16153.5</v>
      </c>
      <c r="E9">
        <v>15969</v>
      </c>
    </row>
    <row r="10" spans="1:5" x14ac:dyDescent="0.3">
      <c r="A10">
        <v>7012022</v>
      </c>
      <c r="B10">
        <v>15959</v>
      </c>
      <c r="D10">
        <v>16071</v>
      </c>
      <c r="E10">
        <v>15860.5</v>
      </c>
    </row>
    <row r="11" spans="1:5" x14ac:dyDescent="0.3">
      <c r="A11">
        <v>10012022</v>
      </c>
      <c r="B11">
        <v>15859</v>
      </c>
      <c r="D11">
        <v>16012.5</v>
      </c>
      <c r="E11">
        <v>15724</v>
      </c>
    </row>
    <row r="12" spans="1:5" x14ac:dyDescent="0.3">
      <c r="A12">
        <v>11012022</v>
      </c>
      <c r="B12">
        <v>15984</v>
      </c>
      <c r="D12">
        <v>16004</v>
      </c>
      <c r="E12">
        <v>15855</v>
      </c>
    </row>
    <row r="13" spans="1:5" x14ac:dyDescent="0.3">
      <c r="A13">
        <v>12012022</v>
      </c>
      <c r="B13">
        <v>16011</v>
      </c>
      <c r="D13">
        <v>16080.5</v>
      </c>
      <c r="E13">
        <v>15953.5</v>
      </c>
    </row>
    <row r="14" spans="1:5" x14ac:dyDescent="0.3">
      <c r="A14">
        <v>13012022</v>
      </c>
      <c r="B14">
        <v>15920</v>
      </c>
      <c r="D14">
        <v>16091.5</v>
      </c>
      <c r="E14">
        <v>15893</v>
      </c>
    </row>
    <row r="15" spans="1:5" x14ac:dyDescent="0.3">
      <c r="A15">
        <v>14012022</v>
      </c>
      <c r="B15">
        <v>15963</v>
      </c>
      <c r="D15">
        <v>15974</v>
      </c>
      <c r="E15">
        <v>15835.5</v>
      </c>
    </row>
    <row r="16" spans="1:5" x14ac:dyDescent="0.3">
      <c r="A16">
        <v>17012022</v>
      </c>
      <c r="B16">
        <v>15938</v>
      </c>
      <c r="D16">
        <v>15975</v>
      </c>
      <c r="E16">
        <v>15896</v>
      </c>
    </row>
    <row r="17" spans="1:5" x14ac:dyDescent="0.3">
      <c r="A17">
        <v>18012022</v>
      </c>
      <c r="B17">
        <v>15791</v>
      </c>
      <c r="D17">
        <v>15938</v>
      </c>
      <c r="E17">
        <v>15674</v>
      </c>
    </row>
    <row r="18" spans="1:5" x14ac:dyDescent="0.3">
      <c r="A18">
        <v>19012022</v>
      </c>
      <c r="B18">
        <v>15765</v>
      </c>
      <c r="D18">
        <v>15902.5</v>
      </c>
      <c r="E18">
        <v>15629.5</v>
      </c>
    </row>
    <row r="19" spans="1:5" x14ac:dyDescent="0.3">
      <c r="A19">
        <v>20012022</v>
      </c>
      <c r="B19">
        <v>15733</v>
      </c>
      <c r="D19">
        <v>15923</v>
      </c>
      <c r="E19">
        <v>15673</v>
      </c>
    </row>
    <row r="20" spans="1:5" x14ac:dyDescent="0.3">
      <c r="A20">
        <v>21012022</v>
      </c>
      <c r="B20">
        <v>15441</v>
      </c>
      <c r="D20">
        <v>15745.5</v>
      </c>
      <c r="E20">
        <v>15441</v>
      </c>
    </row>
    <row r="21" spans="1:5" x14ac:dyDescent="0.3">
      <c r="A21">
        <v>24012022</v>
      </c>
      <c r="B21">
        <v>15273</v>
      </c>
      <c r="D21">
        <v>15588.5</v>
      </c>
      <c r="E21">
        <v>14839</v>
      </c>
    </row>
  </sheetData>
  <phoneticPr fontId="19" type="noConversion"/>
  <pageMargins left="0.7" right="0.7" top="0.78740157499999996" bottom="0.78740157499999996"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FFCEF-7D25-4437-A10E-70140917E08D}">
  <sheetPr codeName="Tabelle12"/>
  <dimension ref="A1:K3"/>
  <sheetViews>
    <sheetView workbookViewId="0">
      <selection sqref="A1:K3"/>
    </sheetView>
  </sheetViews>
  <sheetFormatPr baseColWidth="10" defaultRowHeight="14.4" x14ac:dyDescent="0.3"/>
  <cols>
    <col min="1" max="2" width="11.109375" bestFit="1" customWidth="1"/>
    <col min="3" max="3" width="19.33203125" bestFit="1" customWidth="1"/>
    <col min="4" max="4" width="19.109375" bestFit="1" customWidth="1"/>
    <col min="5" max="5" width="20.109375" bestFit="1" customWidth="1"/>
    <col min="6" max="6" width="11.109375" bestFit="1" customWidth="1"/>
    <col min="7" max="7" width="17.5546875" bestFit="1" customWidth="1"/>
    <col min="8" max="8" width="11.109375" bestFit="1" customWidth="1"/>
    <col min="10" max="11" width="12.109375" bestFit="1" customWidth="1"/>
  </cols>
  <sheetData>
    <row r="1" spans="1:11" x14ac:dyDescent="0.3">
      <c r="A1" t="s">
        <v>14</v>
      </c>
      <c r="B1" t="s">
        <v>15</v>
      </c>
      <c r="C1" t="s">
        <v>16</v>
      </c>
      <c r="D1" t="s">
        <v>17</v>
      </c>
      <c r="E1" t="s">
        <v>18</v>
      </c>
      <c r="F1" t="s">
        <v>19</v>
      </c>
      <c r="G1" t="s">
        <v>162</v>
      </c>
      <c r="H1" t="s">
        <v>163</v>
      </c>
      <c r="I1" t="s">
        <v>164</v>
      </c>
      <c r="J1" t="s">
        <v>165</v>
      </c>
      <c r="K1" t="s">
        <v>166</v>
      </c>
    </row>
    <row r="2" spans="1:11" x14ac:dyDescent="0.3">
      <c r="A2" t="s">
        <v>0</v>
      </c>
      <c r="B2">
        <v>14520</v>
      </c>
      <c r="C2" t="s">
        <v>438</v>
      </c>
      <c r="D2" t="s">
        <v>443</v>
      </c>
      <c r="E2" t="s">
        <v>167</v>
      </c>
      <c r="F2">
        <v>6.7599999999999993E-2</v>
      </c>
      <c r="G2" t="s">
        <v>168</v>
      </c>
      <c r="H2">
        <v>0.18809999999999999</v>
      </c>
      <c r="I2" t="s">
        <v>169</v>
      </c>
      <c r="J2">
        <v>0</v>
      </c>
      <c r="K2" t="s">
        <v>20</v>
      </c>
    </row>
    <row r="3" spans="1:11" x14ac:dyDescent="0.3">
      <c r="A3" t="s">
        <v>122</v>
      </c>
      <c r="B3">
        <v>14627</v>
      </c>
      <c r="C3" t="s">
        <v>170</v>
      </c>
      <c r="D3" t="s">
        <v>431</v>
      </c>
      <c r="E3" t="s">
        <v>171</v>
      </c>
      <c r="F3">
        <v>-7.0599999999999996E-2</v>
      </c>
      <c r="G3" t="s">
        <v>172</v>
      </c>
      <c r="H3">
        <v>0.20449999999999999</v>
      </c>
      <c r="I3" t="s">
        <v>173</v>
      </c>
      <c r="J3">
        <v>0</v>
      </c>
      <c r="K3" t="s">
        <v>20</v>
      </c>
    </row>
  </sheetData>
  <phoneticPr fontId="19" type="noConversion"/>
  <pageMargins left="0.7" right="0.7" top="0.78740157499999996" bottom="0.78740157499999996"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F2C11-46D7-457F-82A0-EC40A6521414}">
  <sheetPr codeName="Tabelle13"/>
  <dimension ref="A1:H24"/>
  <sheetViews>
    <sheetView workbookViewId="0">
      <selection sqref="A1:H24"/>
    </sheetView>
  </sheetViews>
  <sheetFormatPr baseColWidth="10" defaultRowHeight="14.4" x14ac:dyDescent="0.3"/>
  <cols>
    <col min="1" max="1" width="9.109375" bestFit="1" customWidth="1"/>
    <col min="2" max="2" width="8.44140625" bestFit="1" customWidth="1"/>
    <col min="3" max="4" width="8" bestFit="1" customWidth="1"/>
    <col min="5" max="5" width="9.6640625" bestFit="1" customWidth="1"/>
    <col min="6" max="6" width="11.109375" bestFit="1" customWidth="1"/>
    <col min="7" max="7" width="9.109375" bestFit="1" customWidth="1"/>
  </cols>
  <sheetData>
    <row r="1" spans="1:8" x14ac:dyDescent="0.3">
      <c r="A1" t="s">
        <v>72</v>
      </c>
      <c r="B1" t="s">
        <v>174</v>
      </c>
      <c r="C1" t="s">
        <v>175</v>
      </c>
      <c r="D1" t="s">
        <v>176</v>
      </c>
      <c r="E1" t="s">
        <v>100</v>
      </c>
      <c r="F1" t="s">
        <v>19</v>
      </c>
      <c r="G1" t="s">
        <v>177</v>
      </c>
      <c r="H1" t="s">
        <v>178</v>
      </c>
    </row>
    <row r="2" spans="1:8" x14ac:dyDescent="0.3">
      <c r="A2">
        <v>201022</v>
      </c>
      <c r="B2">
        <v>12745</v>
      </c>
      <c r="C2">
        <v>12766</v>
      </c>
      <c r="D2">
        <v>12700</v>
      </c>
      <c r="E2">
        <v>12701</v>
      </c>
      <c r="F2" t="s">
        <v>449</v>
      </c>
      <c r="G2" t="s">
        <v>144</v>
      </c>
      <c r="H2" t="s">
        <v>144</v>
      </c>
    </row>
    <row r="3" spans="1:8" x14ac:dyDescent="0.3">
      <c r="A3">
        <v>191022</v>
      </c>
      <c r="B3">
        <v>12907</v>
      </c>
      <c r="C3">
        <v>12974</v>
      </c>
      <c r="D3">
        <v>12671</v>
      </c>
      <c r="E3">
        <v>12748</v>
      </c>
      <c r="F3" t="s">
        <v>179</v>
      </c>
      <c r="G3" t="s">
        <v>144</v>
      </c>
      <c r="H3" t="s">
        <v>144</v>
      </c>
    </row>
    <row r="4" spans="1:8" x14ac:dyDescent="0.3">
      <c r="A4">
        <v>181022</v>
      </c>
      <c r="B4">
        <v>12815</v>
      </c>
      <c r="C4">
        <v>12934</v>
      </c>
      <c r="D4">
        <v>12743.5</v>
      </c>
      <c r="E4">
        <v>12902</v>
      </c>
      <c r="F4" t="s">
        <v>179</v>
      </c>
      <c r="G4" t="s">
        <v>144</v>
      </c>
      <c r="H4" t="s">
        <v>144</v>
      </c>
    </row>
    <row r="5" spans="1:8" x14ac:dyDescent="0.3">
      <c r="A5">
        <v>171022</v>
      </c>
      <c r="B5">
        <v>12421</v>
      </c>
      <c r="C5">
        <v>12719.5</v>
      </c>
      <c r="D5">
        <v>12395</v>
      </c>
      <c r="E5">
        <v>12676</v>
      </c>
      <c r="F5" t="s">
        <v>179</v>
      </c>
      <c r="G5" t="s">
        <v>144</v>
      </c>
      <c r="H5" t="s">
        <v>144</v>
      </c>
    </row>
    <row r="6" spans="1:8" x14ac:dyDescent="0.3">
      <c r="A6">
        <v>161022</v>
      </c>
      <c r="B6">
        <v>12346</v>
      </c>
      <c r="C6">
        <v>12373</v>
      </c>
      <c r="D6">
        <v>12341</v>
      </c>
      <c r="E6">
        <v>12373</v>
      </c>
      <c r="F6" t="s">
        <v>179</v>
      </c>
      <c r="G6" t="s">
        <v>144</v>
      </c>
      <c r="H6" t="s">
        <v>144</v>
      </c>
    </row>
    <row r="7" spans="1:8" x14ac:dyDescent="0.3">
      <c r="A7">
        <v>151022</v>
      </c>
      <c r="B7">
        <v>12353</v>
      </c>
      <c r="C7">
        <v>12353</v>
      </c>
      <c r="D7">
        <v>12318</v>
      </c>
      <c r="E7">
        <v>12338</v>
      </c>
      <c r="F7" t="s">
        <v>179</v>
      </c>
      <c r="G7" t="s">
        <v>144</v>
      </c>
      <c r="H7" t="s">
        <v>144</v>
      </c>
    </row>
    <row r="8" spans="1:8" x14ac:dyDescent="0.3">
      <c r="A8">
        <v>141022</v>
      </c>
      <c r="B8">
        <v>12465</v>
      </c>
      <c r="C8">
        <v>12680</v>
      </c>
      <c r="D8">
        <v>12343</v>
      </c>
      <c r="E8">
        <v>12348</v>
      </c>
      <c r="F8" t="s">
        <v>179</v>
      </c>
      <c r="G8" t="s">
        <v>144</v>
      </c>
      <c r="H8" t="s">
        <v>144</v>
      </c>
    </row>
    <row r="9" spans="1:8" x14ac:dyDescent="0.3">
      <c r="A9">
        <v>131022</v>
      </c>
      <c r="B9">
        <v>12151.5</v>
      </c>
      <c r="C9">
        <v>12496.5</v>
      </c>
      <c r="D9">
        <v>11997.5</v>
      </c>
      <c r="E9">
        <v>12465</v>
      </c>
      <c r="F9" t="s">
        <v>179</v>
      </c>
      <c r="G9" t="s">
        <v>144</v>
      </c>
      <c r="H9" t="s">
        <v>144</v>
      </c>
    </row>
    <row r="10" spans="1:8" x14ac:dyDescent="0.3">
      <c r="A10">
        <v>121022</v>
      </c>
      <c r="B10">
        <v>12192.5</v>
      </c>
      <c r="C10">
        <v>12301.5</v>
      </c>
      <c r="D10">
        <v>12102</v>
      </c>
      <c r="E10">
        <v>12182.5</v>
      </c>
      <c r="F10" t="s">
        <v>179</v>
      </c>
      <c r="G10" t="s">
        <v>144</v>
      </c>
      <c r="H10" t="s">
        <v>144</v>
      </c>
    </row>
    <row r="11" spans="1:8" x14ac:dyDescent="0.3">
      <c r="A11">
        <v>111022</v>
      </c>
      <c r="B11">
        <v>12211</v>
      </c>
      <c r="C11">
        <v>12281</v>
      </c>
      <c r="D11">
        <v>12096.5</v>
      </c>
      <c r="E11">
        <v>12161.5</v>
      </c>
      <c r="F11" t="s">
        <v>179</v>
      </c>
      <c r="G11" t="s">
        <v>144</v>
      </c>
      <c r="H11" t="s">
        <v>144</v>
      </c>
    </row>
    <row r="12" spans="1:8" x14ac:dyDescent="0.3">
      <c r="A12">
        <v>101022</v>
      </c>
      <c r="B12">
        <v>12158</v>
      </c>
      <c r="C12">
        <v>12412</v>
      </c>
      <c r="D12">
        <v>12120.5</v>
      </c>
      <c r="E12">
        <v>12323</v>
      </c>
      <c r="F12" t="s">
        <v>179</v>
      </c>
      <c r="G12" t="s">
        <v>144</v>
      </c>
      <c r="H12" t="s">
        <v>144</v>
      </c>
    </row>
    <row r="13" spans="1:8" x14ac:dyDescent="0.3">
      <c r="A13">
        <v>91022</v>
      </c>
      <c r="B13">
        <v>12228</v>
      </c>
      <c r="C13">
        <v>12228</v>
      </c>
      <c r="D13">
        <v>12146</v>
      </c>
      <c r="E13">
        <v>12158</v>
      </c>
      <c r="F13" t="s">
        <v>179</v>
      </c>
      <c r="G13" t="s">
        <v>144</v>
      </c>
      <c r="H13" t="s">
        <v>144</v>
      </c>
    </row>
    <row r="14" spans="1:8" x14ac:dyDescent="0.3">
      <c r="A14">
        <v>81022</v>
      </c>
      <c r="B14">
        <v>12228</v>
      </c>
      <c r="C14">
        <v>12228</v>
      </c>
      <c r="D14">
        <v>12228</v>
      </c>
      <c r="E14">
        <v>12228</v>
      </c>
      <c r="F14" t="s">
        <v>179</v>
      </c>
      <c r="G14" t="s">
        <v>144</v>
      </c>
      <c r="H14" t="s">
        <v>144</v>
      </c>
    </row>
    <row r="15" spans="1:8" x14ac:dyDescent="0.3">
      <c r="A15">
        <v>71022</v>
      </c>
      <c r="B15">
        <v>12433</v>
      </c>
      <c r="C15">
        <v>12498</v>
      </c>
      <c r="D15">
        <v>12195.5</v>
      </c>
      <c r="E15">
        <v>12228</v>
      </c>
      <c r="F15" t="s">
        <v>179</v>
      </c>
      <c r="G15" t="s">
        <v>144</v>
      </c>
      <c r="H15" t="s">
        <v>144</v>
      </c>
    </row>
    <row r="16" spans="1:8" x14ac:dyDescent="0.3">
      <c r="A16">
        <v>61022</v>
      </c>
      <c r="B16">
        <v>12670</v>
      </c>
      <c r="C16">
        <v>12703</v>
      </c>
      <c r="D16">
        <v>12418</v>
      </c>
      <c r="E16">
        <v>12438</v>
      </c>
      <c r="F16" t="s">
        <v>179</v>
      </c>
      <c r="G16" t="s">
        <v>144</v>
      </c>
      <c r="H16" t="s">
        <v>144</v>
      </c>
    </row>
    <row r="17" spans="1:8" x14ac:dyDescent="0.3">
      <c r="A17">
        <v>51022</v>
      </c>
      <c r="B17">
        <v>12649</v>
      </c>
      <c r="C17">
        <v>12665</v>
      </c>
      <c r="D17">
        <v>12455.5</v>
      </c>
      <c r="E17">
        <v>12590</v>
      </c>
      <c r="F17" t="s">
        <v>179</v>
      </c>
      <c r="G17" t="s">
        <v>144</v>
      </c>
      <c r="H17" t="s">
        <v>144</v>
      </c>
    </row>
    <row r="18" spans="1:8" x14ac:dyDescent="0.3">
      <c r="A18">
        <v>41022</v>
      </c>
      <c r="B18">
        <v>12399</v>
      </c>
      <c r="C18">
        <v>12675</v>
      </c>
      <c r="D18">
        <v>12348</v>
      </c>
      <c r="E18">
        <v>12649</v>
      </c>
      <c r="F18" t="s">
        <v>179</v>
      </c>
      <c r="G18" t="s">
        <v>144</v>
      </c>
      <c r="H18" t="s">
        <v>144</v>
      </c>
    </row>
    <row r="19" spans="1:8" x14ac:dyDescent="0.3">
      <c r="A19">
        <v>31022</v>
      </c>
      <c r="B19">
        <v>11909</v>
      </c>
      <c r="C19">
        <v>12274</v>
      </c>
      <c r="D19">
        <v>11850</v>
      </c>
      <c r="E19">
        <v>12243</v>
      </c>
      <c r="F19" t="s">
        <v>179</v>
      </c>
      <c r="G19" t="s">
        <v>144</v>
      </c>
      <c r="H19" t="s">
        <v>144</v>
      </c>
    </row>
    <row r="20" spans="1:8" x14ac:dyDescent="0.3">
      <c r="A20">
        <v>21022</v>
      </c>
      <c r="B20">
        <v>11968</v>
      </c>
      <c r="C20">
        <v>11968</v>
      </c>
      <c r="D20">
        <v>11880</v>
      </c>
      <c r="E20">
        <v>11909</v>
      </c>
      <c r="F20" t="s">
        <v>179</v>
      </c>
      <c r="G20" t="s">
        <v>144</v>
      </c>
      <c r="H20" t="s">
        <v>144</v>
      </c>
    </row>
    <row r="21" spans="1:8" x14ac:dyDescent="0.3">
      <c r="A21">
        <v>11022</v>
      </c>
      <c r="B21">
        <v>11968</v>
      </c>
      <c r="C21">
        <v>11968</v>
      </c>
      <c r="D21">
        <v>11968</v>
      </c>
      <c r="E21">
        <v>11968</v>
      </c>
      <c r="F21" t="s">
        <v>179</v>
      </c>
      <c r="G21" t="s">
        <v>144</v>
      </c>
      <c r="H21" t="s">
        <v>144</v>
      </c>
    </row>
    <row r="22" spans="1:8" x14ac:dyDescent="0.3">
      <c r="A22">
        <v>300922</v>
      </c>
      <c r="B22">
        <v>12004</v>
      </c>
      <c r="C22">
        <v>12138.5</v>
      </c>
      <c r="D22">
        <v>11931</v>
      </c>
      <c r="E22">
        <v>11968</v>
      </c>
      <c r="F22" t="s">
        <v>179</v>
      </c>
      <c r="G22" t="s">
        <v>144</v>
      </c>
      <c r="H22" t="s">
        <v>144</v>
      </c>
    </row>
    <row r="23" spans="1:8" x14ac:dyDescent="0.3">
      <c r="A23">
        <v>290922</v>
      </c>
      <c r="B23">
        <v>12289</v>
      </c>
      <c r="C23">
        <v>12289</v>
      </c>
      <c r="D23">
        <v>11867.5</v>
      </c>
      <c r="E23">
        <v>12004</v>
      </c>
      <c r="F23" t="s">
        <v>179</v>
      </c>
      <c r="G23" t="s">
        <v>144</v>
      </c>
      <c r="H23" t="s">
        <v>144</v>
      </c>
    </row>
    <row r="24" spans="1:8" x14ac:dyDescent="0.3">
      <c r="A24">
        <v>280922</v>
      </c>
      <c r="B24">
        <v>11963</v>
      </c>
      <c r="C24">
        <v>12321.5</v>
      </c>
      <c r="D24">
        <v>11862</v>
      </c>
      <c r="E24">
        <v>12289</v>
      </c>
      <c r="F24" t="s">
        <v>179</v>
      </c>
      <c r="G24" t="s">
        <v>144</v>
      </c>
      <c r="H24" t="s">
        <v>144</v>
      </c>
    </row>
  </sheetData>
  <phoneticPr fontId="19" type="noConversion"/>
  <pageMargins left="0.7" right="0.7" top="0.78740157499999996" bottom="0.78740157499999996"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F125F-E4B6-4E09-B0E1-25D090064019}">
  <sheetPr codeName="Tabelle14"/>
  <dimension ref="A1:F38"/>
  <sheetViews>
    <sheetView workbookViewId="0">
      <selection sqref="A1:F2"/>
    </sheetView>
  </sheetViews>
  <sheetFormatPr baseColWidth="10" defaultRowHeight="14.4" x14ac:dyDescent="0.3"/>
  <cols>
    <col min="1" max="1" width="11.109375" bestFit="1" customWidth="1"/>
    <col min="2" max="2" width="11.88671875" bestFit="1" customWidth="1"/>
    <col min="3" max="3" width="8.33203125" bestFit="1" customWidth="1"/>
    <col min="4" max="4" width="5.88671875" bestFit="1" customWidth="1"/>
    <col min="5" max="5" width="7.88671875" bestFit="1" customWidth="1"/>
    <col min="6" max="7" width="4.33203125" bestFit="1" customWidth="1"/>
  </cols>
  <sheetData>
    <row r="1" spans="1:6" x14ac:dyDescent="0.3">
      <c r="A1" t="s">
        <v>14</v>
      </c>
      <c r="B1" t="s">
        <v>94</v>
      </c>
      <c r="C1" t="s">
        <v>180</v>
      </c>
      <c r="D1" t="s">
        <v>181</v>
      </c>
      <c r="E1" t="s">
        <v>97</v>
      </c>
      <c r="F1" t="s">
        <v>140</v>
      </c>
    </row>
    <row r="2" spans="1:6" x14ac:dyDescent="0.3">
      <c r="A2" t="s">
        <v>20</v>
      </c>
      <c r="B2" t="s">
        <v>182</v>
      </c>
      <c r="C2">
        <v>15948.8</v>
      </c>
      <c r="D2">
        <v>-51.2</v>
      </c>
      <c r="E2">
        <v>-3.2000000000000002E-3</v>
      </c>
      <c r="F2" t="s">
        <v>20</v>
      </c>
    </row>
    <row r="38" ht="17.25" customHeight="1" x14ac:dyDescent="0.3"/>
  </sheetData>
  <phoneticPr fontId="19" type="noConversion"/>
  <pageMargins left="0.7" right="0.7" top="0.78740157499999996" bottom="0.78740157499999996"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4581C-46EB-4A6A-BCA1-5454AC8DB839}">
  <sheetPr codeName="Tabelle38"/>
  <dimension ref="A1:B11"/>
  <sheetViews>
    <sheetView workbookViewId="0">
      <selection sqref="A1:B11"/>
    </sheetView>
  </sheetViews>
  <sheetFormatPr baseColWidth="10" defaultRowHeight="14.4" x14ac:dyDescent="0.3"/>
  <cols>
    <col min="1" max="2" width="10.77734375" bestFit="1" customWidth="1"/>
  </cols>
  <sheetData>
    <row r="1" spans="1:2" x14ac:dyDescent="0.3">
      <c r="A1" t="s">
        <v>14</v>
      </c>
      <c r="B1" t="s">
        <v>15</v>
      </c>
    </row>
    <row r="2" spans="1:2" x14ac:dyDescent="0.3">
      <c r="A2">
        <v>24082023</v>
      </c>
      <c r="B2">
        <v>3.7839999999999999E-2</v>
      </c>
    </row>
    <row r="3" spans="1:2" x14ac:dyDescent="0.3">
      <c r="A3">
        <v>23082023</v>
      </c>
      <c r="B3">
        <v>3.8260000000000002E-2</v>
      </c>
    </row>
    <row r="4" spans="1:2" x14ac:dyDescent="0.3">
      <c r="A4">
        <v>22082023</v>
      </c>
      <c r="B4">
        <v>3.8080000000000003E-2</v>
      </c>
    </row>
    <row r="5" spans="1:2" x14ac:dyDescent="0.3">
      <c r="A5">
        <v>21082023</v>
      </c>
      <c r="B5">
        <v>3.8059999999999997E-2</v>
      </c>
    </row>
    <row r="6" spans="1:2" x14ac:dyDescent="0.3">
      <c r="A6">
        <v>18082023</v>
      </c>
      <c r="B6">
        <v>3.8159999999999999E-2</v>
      </c>
    </row>
    <row r="7" spans="1:2" x14ac:dyDescent="0.3">
      <c r="A7">
        <v>17082023</v>
      </c>
      <c r="B7">
        <v>3.8150000000000003E-2</v>
      </c>
    </row>
    <row r="8" spans="1:2" x14ac:dyDescent="0.3">
      <c r="A8">
        <v>16082023</v>
      </c>
      <c r="B8">
        <v>3.798E-2</v>
      </c>
    </row>
    <row r="9" spans="1:2" x14ac:dyDescent="0.3">
      <c r="A9">
        <v>15082023</v>
      </c>
      <c r="B9">
        <v>3.7870000000000001E-2</v>
      </c>
    </row>
    <row r="10" spans="1:2" x14ac:dyDescent="0.3">
      <c r="A10">
        <v>14082023</v>
      </c>
      <c r="B10">
        <v>3.7990000000000003E-2</v>
      </c>
    </row>
    <row r="11" spans="1:2" x14ac:dyDescent="0.3">
      <c r="A11">
        <v>11082023</v>
      </c>
      <c r="B11">
        <v>3.7810000000000003E-2</v>
      </c>
    </row>
  </sheetData>
  <pageMargins left="0.7" right="0.7" top="0.78740157499999996" bottom="0.78740157499999996"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A9931-AF80-4896-B5B0-9677F9F7AAC9}">
  <sheetPr codeName="Tabelle36"/>
  <dimension ref="A1:R148"/>
  <sheetViews>
    <sheetView workbookViewId="0">
      <selection sqref="A1:R148"/>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0</v>
      </c>
      <c r="K2" t="s">
        <v>505</v>
      </c>
      <c r="L2" t="s">
        <v>595</v>
      </c>
      <c r="M2" s="74">
        <v>0.77552083333333333</v>
      </c>
      <c r="N2" t="s">
        <v>505</v>
      </c>
      <c r="O2">
        <v>0</v>
      </c>
      <c r="P2">
        <v>500</v>
      </c>
      <c r="Q2" t="s">
        <v>553</v>
      </c>
      <c r="R2" t="s">
        <v>132</v>
      </c>
    </row>
    <row r="3" spans="1:18" x14ac:dyDescent="0.3">
      <c r="A3" t="s">
        <v>531</v>
      </c>
      <c r="B3">
        <v>0</v>
      </c>
      <c r="C3" t="s">
        <v>132</v>
      </c>
      <c r="D3" t="s">
        <v>132</v>
      </c>
      <c r="E3" t="s">
        <v>132</v>
      </c>
      <c r="F3" t="s">
        <v>132</v>
      </c>
      <c r="G3" t="s">
        <v>132</v>
      </c>
      <c r="H3" t="s">
        <v>132</v>
      </c>
      <c r="I3" t="s">
        <v>132</v>
      </c>
      <c r="J3">
        <v>0</v>
      </c>
      <c r="K3" t="s">
        <v>505</v>
      </c>
      <c r="L3" t="s">
        <v>595</v>
      </c>
      <c r="M3" s="74">
        <v>0.77552083333333333</v>
      </c>
      <c r="N3" t="s">
        <v>505</v>
      </c>
      <c r="O3">
        <v>0</v>
      </c>
      <c r="P3">
        <v>0</v>
      </c>
      <c r="Q3" t="s">
        <v>473</v>
      </c>
      <c r="R3" t="s">
        <v>132</v>
      </c>
    </row>
    <row r="4" spans="1:18" x14ac:dyDescent="0.3">
      <c r="A4" t="s">
        <v>532</v>
      </c>
      <c r="B4">
        <v>0</v>
      </c>
      <c r="C4" t="s">
        <v>132</v>
      </c>
      <c r="D4" t="s">
        <v>132</v>
      </c>
      <c r="E4" t="s">
        <v>132</v>
      </c>
      <c r="F4" t="s">
        <v>132</v>
      </c>
      <c r="G4" t="s">
        <v>132</v>
      </c>
      <c r="H4" t="s">
        <v>132</v>
      </c>
      <c r="I4" t="s">
        <v>132</v>
      </c>
      <c r="J4">
        <v>0</v>
      </c>
      <c r="K4" t="s">
        <v>505</v>
      </c>
      <c r="L4" t="s">
        <v>595</v>
      </c>
      <c r="M4" s="74">
        <v>0.77552083333333333</v>
      </c>
      <c r="N4" t="s">
        <v>505</v>
      </c>
      <c r="O4">
        <v>0</v>
      </c>
      <c r="P4">
        <v>95</v>
      </c>
      <c r="Q4" t="s">
        <v>473</v>
      </c>
      <c r="R4" t="s">
        <v>132</v>
      </c>
    </row>
    <row r="5" spans="1:18" x14ac:dyDescent="0.3">
      <c r="A5" t="s">
        <v>534</v>
      </c>
      <c r="B5">
        <v>0</v>
      </c>
      <c r="C5" t="s">
        <v>132</v>
      </c>
      <c r="D5" t="s">
        <v>132</v>
      </c>
      <c r="E5" t="s">
        <v>132</v>
      </c>
      <c r="F5" t="s">
        <v>132</v>
      </c>
      <c r="G5" t="s">
        <v>132</v>
      </c>
      <c r="H5" t="s">
        <v>132</v>
      </c>
      <c r="I5" t="s">
        <v>132</v>
      </c>
      <c r="J5">
        <v>0</v>
      </c>
      <c r="K5" t="s">
        <v>505</v>
      </c>
      <c r="L5" t="s">
        <v>595</v>
      </c>
      <c r="M5" s="74">
        <v>0.77552083333333333</v>
      </c>
      <c r="N5" t="s">
        <v>505</v>
      </c>
      <c r="O5">
        <v>0</v>
      </c>
      <c r="P5">
        <v>2</v>
      </c>
      <c r="Q5" t="s">
        <v>473</v>
      </c>
      <c r="R5" t="s">
        <v>132</v>
      </c>
    </row>
    <row r="6" spans="1:18" x14ac:dyDescent="0.3">
      <c r="A6" t="s">
        <v>535</v>
      </c>
      <c r="B6">
        <v>0</v>
      </c>
      <c r="C6" t="s">
        <v>132</v>
      </c>
      <c r="D6" t="s">
        <v>132</v>
      </c>
      <c r="E6" t="s">
        <v>132</v>
      </c>
      <c r="F6" t="s">
        <v>132</v>
      </c>
      <c r="G6" t="s">
        <v>132</v>
      </c>
      <c r="H6" t="s">
        <v>132</v>
      </c>
      <c r="I6" t="s">
        <v>132</v>
      </c>
      <c r="J6">
        <v>0</v>
      </c>
      <c r="K6" t="s">
        <v>505</v>
      </c>
      <c r="L6" t="s">
        <v>595</v>
      </c>
      <c r="M6" s="74">
        <v>0.77552083333333333</v>
      </c>
      <c r="N6" t="s">
        <v>505</v>
      </c>
      <c r="O6">
        <v>0</v>
      </c>
      <c r="P6">
        <v>381</v>
      </c>
      <c r="Q6" t="s">
        <v>473</v>
      </c>
      <c r="R6" t="s">
        <v>132</v>
      </c>
    </row>
    <row r="7" spans="1:18" x14ac:dyDescent="0.3">
      <c r="A7" t="s">
        <v>536</v>
      </c>
      <c r="B7">
        <v>0</v>
      </c>
      <c r="C7" t="s">
        <v>132</v>
      </c>
      <c r="D7" t="s">
        <v>132</v>
      </c>
      <c r="E7" t="s">
        <v>132</v>
      </c>
      <c r="F7" t="s">
        <v>132</v>
      </c>
      <c r="G7" t="s">
        <v>132</v>
      </c>
      <c r="H7" t="s">
        <v>132</v>
      </c>
      <c r="I7" t="s">
        <v>132</v>
      </c>
      <c r="J7">
        <v>0</v>
      </c>
      <c r="K7" t="s">
        <v>505</v>
      </c>
      <c r="L7" t="s">
        <v>595</v>
      </c>
      <c r="M7" s="74">
        <v>0.77552083333333333</v>
      </c>
      <c r="N7" t="s">
        <v>505</v>
      </c>
      <c r="O7">
        <v>0</v>
      </c>
      <c r="P7">
        <v>77</v>
      </c>
      <c r="Q7" t="s">
        <v>473</v>
      </c>
      <c r="R7" t="s">
        <v>132</v>
      </c>
    </row>
    <row r="8" spans="1:18" x14ac:dyDescent="0.3">
      <c r="A8" t="s">
        <v>537</v>
      </c>
      <c r="B8">
        <v>0</v>
      </c>
      <c r="C8" t="s">
        <v>132</v>
      </c>
      <c r="D8" t="s">
        <v>132</v>
      </c>
      <c r="E8" t="s">
        <v>132</v>
      </c>
      <c r="F8" t="s">
        <v>132</v>
      </c>
      <c r="G8" t="s">
        <v>132</v>
      </c>
      <c r="H8" t="s">
        <v>132</v>
      </c>
      <c r="I8" t="s">
        <v>132</v>
      </c>
      <c r="J8">
        <v>0</v>
      </c>
      <c r="K8" t="s">
        <v>505</v>
      </c>
      <c r="L8" t="s">
        <v>595</v>
      </c>
      <c r="M8" s="74">
        <v>0.77552083333333333</v>
      </c>
      <c r="N8" t="s">
        <v>505</v>
      </c>
      <c r="O8">
        <v>0</v>
      </c>
      <c r="P8">
        <v>55</v>
      </c>
      <c r="Q8" t="s">
        <v>473</v>
      </c>
      <c r="R8" t="s">
        <v>132</v>
      </c>
    </row>
    <row r="9" spans="1:18" x14ac:dyDescent="0.3">
      <c r="A9" t="s">
        <v>538</v>
      </c>
      <c r="B9">
        <v>0</v>
      </c>
      <c r="C9" t="s">
        <v>132</v>
      </c>
      <c r="D9" t="s">
        <v>132</v>
      </c>
      <c r="E9" t="s">
        <v>132</v>
      </c>
      <c r="F9" t="s">
        <v>132</v>
      </c>
      <c r="G9" t="s">
        <v>132</v>
      </c>
      <c r="H9" t="s">
        <v>132</v>
      </c>
      <c r="I9" t="s">
        <v>132</v>
      </c>
      <c r="J9">
        <v>0</v>
      </c>
      <c r="K9" t="s">
        <v>505</v>
      </c>
      <c r="L9" t="s">
        <v>595</v>
      </c>
      <c r="M9" s="74">
        <v>0.77552083333333333</v>
      </c>
      <c r="N9" t="s">
        <v>505</v>
      </c>
      <c r="O9">
        <v>0</v>
      </c>
      <c r="P9">
        <v>100</v>
      </c>
      <c r="Q9" t="s">
        <v>473</v>
      </c>
      <c r="R9" t="s">
        <v>132</v>
      </c>
    </row>
    <row r="10" spans="1:18" x14ac:dyDescent="0.3">
      <c r="A10" t="s">
        <v>539</v>
      </c>
      <c r="B10">
        <v>0</v>
      </c>
      <c r="C10" t="s">
        <v>132</v>
      </c>
      <c r="D10" t="s">
        <v>132</v>
      </c>
      <c r="E10" t="s">
        <v>132</v>
      </c>
      <c r="F10" t="s">
        <v>132</v>
      </c>
      <c r="G10" t="s">
        <v>132</v>
      </c>
      <c r="H10" t="s">
        <v>132</v>
      </c>
      <c r="I10" t="s">
        <v>132</v>
      </c>
      <c r="J10">
        <v>0</v>
      </c>
      <c r="K10" t="s">
        <v>505</v>
      </c>
      <c r="L10" t="s">
        <v>595</v>
      </c>
      <c r="M10" s="74">
        <v>0.77552083333333333</v>
      </c>
      <c r="N10" t="s">
        <v>505</v>
      </c>
      <c r="O10">
        <v>0</v>
      </c>
      <c r="P10">
        <v>20</v>
      </c>
      <c r="Q10" t="s">
        <v>473</v>
      </c>
      <c r="R10" t="s">
        <v>132</v>
      </c>
    </row>
    <row r="11" spans="1:18" x14ac:dyDescent="0.3">
      <c r="A11" t="s">
        <v>540</v>
      </c>
      <c r="B11">
        <v>0</v>
      </c>
      <c r="C11" t="s">
        <v>132</v>
      </c>
      <c r="D11" t="s">
        <v>132</v>
      </c>
      <c r="E11" t="s">
        <v>132</v>
      </c>
      <c r="F11" t="s">
        <v>132</v>
      </c>
      <c r="G11" t="s">
        <v>132</v>
      </c>
      <c r="H11" t="s">
        <v>132</v>
      </c>
      <c r="I11" t="s">
        <v>132</v>
      </c>
      <c r="J11">
        <v>0</v>
      </c>
      <c r="K11" t="s">
        <v>505</v>
      </c>
      <c r="L11" t="s">
        <v>595</v>
      </c>
      <c r="M11" s="74">
        <v>0.77552083333333333</v>
      </c>
      <c r="N11" t="s">
        <v>505</v>
      </c>
      <c r="O11">
        <v>0</v>
      </c>
      <c r="P11">
        <v>2.6949999999999998</v>
      </c>
      <c r="Q11" t="s">
        <v>473</v>
      </c>
      <c r="R11" t="s">
        <v>132</v>
      </c>
    </row>
    <row r="12" spans="1:18" x14ac:dyDescent="0.3">
      <c r="A12" t="s">
        <v>541</v>
      </c>
      <c r="B12">
        <v>0</v>
      </c>
      <c r="C12" t="s">
        <v>132</v>
      </c>
      <c r="D12" t="s">
        <v>132</v>
      </c>
      <c r="E12" t="s">
        <v>132</v>
      </c>
      <c r="F12" t="s">
        <v>132</v>
      </c>
      <c r="G12" t="s">
        <v>132</v>
      </c>
      <c r="H12" t="s">
        <v>132</v>
      </c>
      <c r="I12" t="s">
        <v>132</v>
      </c>
      <c r="J12">
        <v>0</v>
      </c>
      <c r="K12" t="s">
        <v>505</v>
      </c>
      <c r="L12" t="s">
        <v>595</v>
      </c>
      <c r="M12" s="74">
        <v>0.77552083333333333</v>
      </c>
      <c r="N12" t="s">
        <v>505</v>
      </c>
      <c r="O12">
        <v>0</v>
      </c>
      <c r="P12">
        <v>264</v>
      </c>
      <c r="Q12" t="s">
        <v>485</v>
      </c>
      <c r="R12" t="s">
        <v>132</v>
      </c>
    </row>
    <row r="13" spans="1:18" x14ac:dyDescent="0.3">
      <c r="A13" t="s">
        <v>542</v>
      </c>
      <c r="B13">
        <v>0</v>
      </c>
      <c r="C13" t="s">
        <v>132</v>
      </c>
      <c r="D13" t="s">
        <v>132</v>
      </c>
      <c r="E13" t="s">
        <v>132</v>
      </c>
      <c r="F13" t="s">
        <v>132</v>
      </c>
      <c r="G13" t="s">
        <v>132</v>
      </c>
      <c r="H13" t="s">
        <v>132</v>
      </c>
      <c r="I13" t="s">
        <v>132</v>
      </c>
      <c r="J13">
        <v>0</v>
      </c>
      <c r="K13" t="s">
        <v>505</v>
      </c>
      <c r="L13" t="s">
        <v>595</v>
      </c>
      <c r="M13" s="74">
        <v>0.77552083333333333</v>
      </c>
      <c r="N13" t="s">
        <v>505</v>
      </c>
      <c r="O13">
        <v>0</v>
      </c>
      <c r="P13">
        <v>599</v>
      </c>
      <c r="Q13" t="s">
        <v>525</v>
      </c>
      <c r="R13" t="s">
        <v>132</v>
      </c>
    </row>
    <row r="14" spans="1:18" x14ac:dyDescent="0.3">
      <c r="A14" t="s">
        <v>543</v>
      </c>
      <c r="B14">
        <v>0</v>
      </c>
      <c r="C14" t="s">
        <v>132</v>
      </c>
      <c r="D14" t="s">
        <v>132</v>
      </c>
      <c r="E14" t="s">
        <v>132</v>
      </c>
      <c r="F14" t="s">
        <v>132</v>
      </c>
      <c r="G14" t="s">
        <v>132</v>
      </c>
      <c r="H14" t="s">
        <v>132</v>
      </c>
      <c r="I14" t="s">
        <v>132</v>
      </c>
      <c r="J14">
        <v>0</v>
      </c>
      <c r="K14" t="s">
        <v>505</v>
      </c>
      <c r="L14" t="s">
        <v>595</v>
      </c>
      <c r="M14" s="74">
        <v>0.77552083333333333</v>
      </c>
      <c r="N14" t="s">
        <v>505</v>
      </c>
      <c r="O14">
        <v>0</v>
      </c>
      <c r="P14">
        <v>1.734</v>
      </c>
      <c r="Q14" t="s">
        <v>516</v>
      </c>
      <c r="R14" t="s">
        <v>132</v>
      </c>
    </row>
    <row r="15" spans="1:18" x14ac:dyDescent="0.3">
      <c r="A15" t="s">
        <v>544</v>
      </c>
      <c r="B15">
        <v>0</v>
      </c>
      <c r="C15" t="s">
        <v>132</v>
      </c>
      <c r="D15" t="s">
        <v>132</v>
      </c>
      <c r="E15" t="s">
        <v>132</v>
      </c>
      <c r="F15" t="s">
        <v>132</v>
      </c>
      <c r="G15" t="s">
        <v>132</v>
      </c>
      <c r="H15" t="s">
        <v>132</v>
      </c>
      <c r="I15" t="s">
        <v>132</v>
      </c>
      <c r="J15">
        <v>0</v>
      </c>
      <c r="K15" t="s">
        <v>505</v>
      </c>
      <c r="L15" t="s">
        <v>595</v>
      </c>
      <c r="M15" s="74">
        <v>0.77552083333333333</v>
      </c>
      <c r="N15" t="s">
        <v>505</v>
      </c>
      <c r="O15">
        <v>0</v>
      </c>
      <c r="P15">
        <v>917</v>
      </c>
      <c r="Q15" t="s">
        <v>473</v>
      </c>
      <c r="R15" t="s">
        <v>132</v>
      </c>
    </row>
    <row r="16" spans="1:18" x14ac:dyDescent="0.3">
      <c r="A16" t="s">
        <v>545</v>
      </c>
      <c r="B16">
        <v>0</v>
      </c>
      <c r="C16" t="s">
        <v>132</v>
      </c>
      <c r="D16" t="s">
        <v>132</v>
      </c>
      <c r="E16" t="s">
        <v>132</v>
      </c>
      <c r="F16" t="s">
        <v>132</v>
      </c>
      <c r="G16" t="s">
        <v>132</v>
      </c>
      <c r="H16" t="s">
        <v>132</v>
      </c>
      <c r="I16" t="s">
        <v>132</v>
      </c>
      <c r="J16">
        <v>0</v>
      </c>
      <c r="K16" t="s">
        <v>505</v>
      </c>
      <c r="L16" t="s">
        <v>595</v>
      </c>
      <c r="M16" s="74">
        <v>0.77552083333333333</v>
      </c>
      <c r="N16" t="s">
        <v>505</v>
      </c>
      <c r="O16">
        <v>0</v>
      </c>
      <c r="P16">
        <v>26</v>
      </c>
      <c r="Q16" t="s">
        <v>513</v>
      </c>
      <c r="R16" t="s">
        <v>132</v>
      </c>
    </row>
    <row r="17" spans="1:18" x14ac:dyDescent="0.3">
      <c r="A17" t="s">
        <v>546</v>
      </c>
      <c r="B17">
        <v>0</v>
      </c>
      <c r="C17" t="s">
        <v>132</v>
      </c>
      <c r="D17" t="s">
        <v>132</v>
      </c>
      <c r="E17" t="s">
        <v>132</v>
      </c>
      <c r="F17" t="s">
        <v>132</v>
      </c>
      <c r="G17" t="s">
        <v>132</v>
      </c>
      <c r="H17" t="s">
        <v>132</v>
      </c>
      <c r="I17" t="s">
        <v>132</v>
      </c>
      <c r="J17">
        <v>0</v>
      </c>
      <c r="K17" t="s">
        <v>505</v>
      </c>
      <c r="L17" t="s">
        <v>595</v>
      </c>
      <c r="M17" s="74">
        <v>0.77552083333333333</v>
      </c>
      <c r="N17" t="s">
        <v>505</v>
      </c>
      <c r="O17">
        <v>0</v>
      </c>
      <c r="P17">
        <v>943</v>
      </c>
      <c r="Q17" t="s">
        <v>547</v>
      </c>
      <c r="R17" t="s">
        <v>132</v>
      </c>
    </row>
    <row r="18" spans="1:18" x14ac:dyDescent="0.3">
      <c r="A18" t="s">
        <v>474</v>
      </c>
      <c r="B18">
        <v>0</v>
      </c>
      <c r="C18" t="s">
        <v>132</v>
      </c>
      <c r="D18" t="s">
        <v>132</v>
      </c>
      <c r="E18" t="s">
        <v>132</v>
      </c>
      <c r="F18" t="s">
        <v>132</v>
      </c>
      <c r="G18" t="s">
        <v>132</v>
      </c>
      <c r="H18" t="s">
        <v>132</v>
      </c>
      <c r="I18" t="s">
        <v>132</v>
      </c>
      <c r="J18">
        <v>0</v>
      </c>
      <c r="K18" t="s">
        <v>505</v>
      </c>
      <c r="L18" t="s">
        <v>595</v>
      </c>
      <c r="M18" s="74">
        <v>0.77552083333333333</v>
      </c>
      <c r="N18" t="s">
        <v>505</v>
      </c>
      <c r="O18">
        <v>0</v>
      </c>
      <c r="P18">
        <v>4.984</v>
      </c>
      <c r="Q18" t="s">
        <v>596</v>
      </c>
      <c r="R18" t="s">
        <v>132</v>
      </c>
    </row>
    <row r="19" spans="1:18" x14ac:dyDescent="0.3">
      <c r="A19" t="s">
        <v>549</v>
      </c>
      <c r="B19">
        <v>0</v>
      </c>
      <c r="C19" t="s">
        <v>132</v>
      </c>
      <c r="D19" t="s">
        <v>132</v>
      </c>
      <c r="E19" t="s">
        <v>132</v>
      </c>
      <c r="F19" t="s">
        <v>132</v>
      </c>
      <c r="G19" t="s">
        <v>132</v>
      </c>
      <c r="H19" t="s">
        <v>132</v>
      </c>
      <c r="I19" t="s">
        <v>132</v>
      </c>
      <c r="J19">
        <v>0</v>
      </c>
      <c r="K19" t="s">
        <v>505</v>
      </c>
      <c r="L19" t="s">
        <v>595</v>
      </c>
      <c r="M19" s="74">
        <v>0.77552083333333333</v>
      </c>
      <c r="N19" t="s">
        <v>505</v>
      </c>
      <c r="O19">
        <v>0</v>
      </c>
      <c r="P19">
        <v>646</v>
      </c>
      <c r="Q19" t="s">
        <v>596</v>
      </c>
      <c r="R19" t="s">
        <v>132</v>
      </c>
    </row>
    <row r="20" spans="1:18" x14ac:dyDescent="0.3">
      <c r="A20" t="s">
        <v>589</v>
      </c>
      <c r="B20">
        <v>0</v>
      </c>
      <c r="C20" t="s">
        <v>132</v>
      </c>
      <c r="D20" t="s">
        <v>132</v>
      </c>
      <c r="E20" t="s">
        <v>132</v>
      </c>
      <c r="F20" t="s">
        <v>132</v>
      </c>
      <c r="G20" t="s">
        <v>132</v>
      </c>
      <c r="H20" t="s">
        <v>132</v>
      </c>
      <c r="I20" t="s">
        <v>132</v>
      </c>
      <c r="J20">
        <v>0</v>
      </c>
      <c r="K20" t="s">
        <v>505</v>
      </c>
      <c r="L20" t="s">
        <v>595</v>
      </c>
      <c r="M20" s="74">
        <v>0.77552083333333333</v>
      </c>
      <c r="N20" t="s">
        <v>505</v>
      </c>
      <c r="O20">
        <v>0</v>
      </c>
      <c r="P20">
        <v>0</v>
      </c>
      <c r="Q20" t="s">
        <v>590</v>
      </c>
      <c r="R20" t="s">
        <v>132</v>
      </c>
    </row>
    <row r="21" spans="1:18" x14ac:dyDescent="0.3">
      <c r="A21" t="s">
        <v>476</v>
      </c>
      <c r="B21">
        <v>0</v>
      </c>
      <c r="C21" t="s">
        <v>132</v>
      </c>
      <c r="D21" t="s">
        <v>132</v>
      </c>
      <c r="E21" t="s">
        <v>132</v>
      </c>
      <c r="F21" t="s">
        <v>132</v>
      </c>
      <c r="G21" t="s">
        <v>132</v>
      </c>
      <c r="H21" t="s">
        <v>132</v>
      </c>
      <c r="I21" t="s">
        <v>132</v>
      </c>
      <c r="J21">
        <v>0</v>
      </c>
      <c r="K21" t="s">
        <v>505</v>
      </c>
      <c r="L21" t="s">
        <v>595</v>
      </c>
      <c r="M21" s="74">
        <v>0.77552083333333333</v>
      </c>
      <c r="N21" t="s">
        <v>505</v>
      </c>
      <c r="O21">
        <v>0</v>
      </c>
      <c r="P21">
        <v>272</v>
      </c>
      <c r="Q21" t="s">
        <v>597</v>
      </c>
      <c r="R21" t="s">
        <v>132</v>
      </c>
    </row>
    <row r="22" spans="1:18" x14ac:dyDescent="0.3">
      <c r="A22" t="s">
        <v>518</v>
      </c>
      <c r="B22">
        <v>0</v>
      </c>
      <c r="C22" t="s">
        <v>132</v>
      </c>
      <c r="D22" t="s">
        <v>132</v>
      </c>
      <c r="E22" t="s">
        <v>132</v>
      </c>
      <c r="F22" t="s">
        <v>132</v>
      </c>
      <c r="G22" t="s">
        <v>132</v>
      </c>
      <c r="H22" t="s">
        <v>132</v>
      </c>
      <c r="I22" t="s">
        <v>132</v>
      </c>
      <c r="J22">
        <v>0</v>
      </c>
      <c r="K22" t="s">
        <v>505</v>
      </c>
      <c r="L22" t="s">
        <v>595</v>
      </c>
      <c r="M22" s="74">
        <v>0.77552083333333333</v>
      </c>
      <c r="N22" t="s">
        <v>505</v>
      </c>
      <c r="O22">
        <v>0</v>
      </c>
      <c r="P22">
        <v>181</v>
      </c>
      <c r="Q22" t="s">
        <v>524</v>
      </c>
      <c r="R22" t="s">
        <v>132</v>
      </c>
    </row>
    <row r="23" spans="1:18" x14ac:dyDescent="0.3">
      <c r="A23" t="s">
        <v>519</v>
      </c>
      <c r="B23">
        <v>0</v>
      </c>
      <c r="C23" t="s">
        <v>132</v>
      </c>
      <c r="D23" t="s">
        <v>132</v>
      </c>
      <c r="E23" t="s">
        <v>132</v>
      </c>
      <c r="F23" t="s">
        <v>132</v>
      </c>
      <c r="G23" t="s">
        <v>132</v>
      </c>
      <c r="H23" t="s">
        <v>132</v>
      </c>
      <c r="I23" t="s">
        <v>132</v>
      </c>
      <c r="J23">
        <v>-50</v>
      </c>
      <c r="K23" t="s">
        <v>505</v>
      </c>
      <c r="L23" t="s">
        <v>595</v>
      </c>
      <c r="M23" s="74">
        <v>0.77552083333333333</v>
      </c>
      <c r="N23" t="s">
        <v>505</v>
      </c>
      <c r="O23">
        <v>2</v>
      </c>
      <c r="P23">
        <v>639</v>
      </c>
      <c r="Q23" t="s">
        <v>595</v>
      </c>
      <c r="R23" t="s">
        <v>132</v>
      </c>
    </row>
    <row r="24" spans="1:18" x14ac:dyDescent="0.3">
      <c r="A24" t="s">
        <v>520</v>
      </c>
      <c r="B24">
        <v>0</v>
      </c>
      <c r="C24" t="s">
        <v>132</v>
      </c>
      <c r="D24" t="s">
        <v>132</v>
      </c>
      <c r="E24" t="s">
        <v>132</v>
      </c>
      <c r="F24" t="s">
        <v>132</v>
      </c>
      <c r="G24" t="s">
        <v>132</v>
      </c>
      <c r="H24" t="s">
        <v>132</v>
      </c>
      <c r="I24" t="s">
        <v>132</v>
      </c>
      <c r="J24">
        <v>-66.67</v>
      </c>
      <c r="K24" t="s">
        <v>505</v>
      </c>
      <c r="L24" t="s">
        <v>595</v>
      </c>
      <c r="M24" s="74">
        <v>0.77552083333333333</v>
      </c>
      <c r="N24" t="s">
        <v>505</v>
      </c>
      <c r="O24">
        <v>0</v>
      </c>
      <c r="P24">
        <v>239</v>
      </c>
      <c r="Q24" t="s">
        <v>552</v>
      </c>
      <c r="R24" t="s">
        <v>132</v>
      </c>
    </row>
    <row r="25" spans="1:18" x14ac:dyDescent="0.3">
      <c r="A25" t="s">
        <v>477</v>
      </c>
      <c r="B25">
        <v>0</v>
      </c>
      <c r="C25" t="s">
        <v>132</v>
      </c>
      <c r="D25" t="s">
        <v>132</v>
      </c>
      <c r="E25" t="s">
        <v>132</v>
      </c>
      <c r="F25" t="s">
        <v>132</v>
      </c>
      <c r="G25" t="s">
        <v>132</v>
      </c>
      <c r="H25" t="s">
        <v>132</v>
      </c>
      <c r="I25" t="s">
        <v>132</v>
      </c>
      <c r="J25">
        <v>-66.67</v>
      </c>
      <c r="K25" t="s">
        <v>505</v>
      </c>
      <c r="L25" t="s">
        <v>595</v>
      </c>
      <c r="M25" s="74">
        <v>0.77552083333333333</v>
      </c>
      <c r="N25" t="s">
        <v>505</v>
      </c>
      <c r="O25">
        <v>0</v>
      </c>
      <c r="P25">
        <v>841</v>
      </c>
      <c r="Q25" t="s">
        <v>592</v>
      </c>
      <c r="R25" t="s">
        <v>132</v>
      </c>
    </row>
    <row r="26" spans="1:18" x14ac:dyDescent="0.3">
      <c r="A26" t="s">
        <v>521</v>
      </c>
      <c r="B26">
        <v>0</v>
      </c>
      <c r="C26" t="s">
        <v>132</v>
      </c>
      <c r="D26" t="s">
        <v>132</v>
      </c>
      <c r="E26" t="s">
        <v>132</v>
      </c>
      <c r="F26" t="s">
        <v>132</v>
      </c>
      <c r="G26" t="s">
        <v>132</v>
      </c>
      <c r="H26" t="s">
        <v>132</v>
      </c>
      <c r="I26" t="s">
        <v>132</v>
      </c>
      <c r="J26">
        <v>-75</v>
      </c>
      <c r="K26" t="s">
        <v>505</v>
      </c>
      <c r="L26" t="s">
        <v>595</v>
      </c>
      <c r="M26" s="74">
        <v>0.77552083333333333</v>
      </c>
      <c r="N26" t="s">
        <v>505</v>
      </c>
      <c r="O26">
        <v>0</v>
      </c>
      <c r="P26">
        <v>52</v>
      </c>
      <c r="Q26" t="s">
        <v>524</v>
      </c>
      <c r="R26" t="s">
        <v>132</v>
      </c>
    </row>
    <row r="27" spans="1:18" x14ac:dyDescent="0.3">
      <c r="A27" t="s">
        <v>522</v>
      </c>
      <c r="B27">
        <v>0</v>
      </c>
      <c r="C27" t="s">
        <v>132</v>
      </c>
      <c r="D27" t="s">
        <v>132</v>
      </c>
      <c r="E27" t="s">
        <v>132</v>
      </c>
      <c r="F27" t="s">
        <v>132</v>
      </c>
      <c r="G27" t="s">
        <v>132</v>
      </c>
      <c r="H27" t="s">
        <v>132</v>
      </c>
      <c r="I27" t="s">
        <v>132</v>
      </c>
      <c r="J27">
        <v>-80</v>
      </c>
      <c r="K27" t="s">
        <v>505</v>
      </c>
      <c r="L27" t="s">
        <v>595</v>
      </c>
      <c r="M27" s="74">
        <v>0.77552083333333333</v>
      </c>
      <c r="N27" t="s">
        <v>505</v>
      </c>
      <c r="O27">
        <v>26</v>
      </c>
      <c r="P27">
        <v>2.0750000000000002</v>
      </c>
      <c r="Q27" t="s">
        <v>595</v>
      </c>
      <c r="R27" t="s">
        <v>132</v>
      </c>
    </row>
    <row r="28" spans="1:18" x14ac:dyDescent="0.3">
      <c r="A28" t="s">
        <v>484</v>
      </c>
      <c r="B28">
        <v>0</v>
      </c>
      <c r="C28" t="s">
        <v>132</v>
      </c>
      <c r="D28" t="s">
        <v>132</v>
      </c>
      <c r="E28" t="s">
        <v>132</v>
      </c>
      <c r="F28" t="s">
        <v>132</v>
      </c>
      <c r="G28" t="s">
        <v>132</v>
      </c>
      <c r="H28" t="s">
        <v>132</v>
      </c>
      <c r="I28" t="s">
        <v>132</v>
      </c>
      <c r="J28">
        <v>-83.33</v>
      </c>
      <c r="K28" t="s">
        <v>505</v>
      </c>
      <c r="L28" t="s">
        <v>595</v>
      </c>
      <c r="M28" s="74">
        <v>0.77552083333333333</v>
      </c>
      <c r="N28" t="s">
        <v>505</v>
      </c>
      <c r="O28">
        <v>0</v>
      </c>
      <c r="P28">
        <v>130</v>
      </c>
      <c r="Q28" t="s">
        <v>596</v>
      </c>
      <c r="R28" t="s">
        <v>132</v>
      </c>
    </row>
    <row r="29" spans="1:18" x14ac:dyDescent="0.3">
      <c r="A29" t="s">
        <v>478</v>
      </c>
      <c r="B29">
        <v>0</v>
      </c>
      <c r="C29" t="s">
        <v>132</v>
      </c>
      <c r="D29" t="s">
        <v>132</v>
      </c>
      <c r="E29" t="s">
        <v>132</v>
      </c>
      <c r="F29" t="s">
        <v>132</v>
      </c>
      <c r="G29" t="s">
        <v>132</v>
      </c>
      <c r="H29" t="s">
        <v>132</v>
      </c>
      <c r="I29" t="s">
        <v>132</v>
      </c>
      <c r="J29">
        <v>-85.71</v>
      </c>
      <c r="K29" t="s">
        <v>505</v>
      </c>
      <c r="L29" t="s">
        <v>595</v>
      </c>
      <c r="M29" s="74">
        <v>0.77552083333333333</v>
      </c>
      <c r="N29" t="s">
        <v>505</v>
      </c>
      <c r="O29">
        <v>0</v>
      </c>
      <c r="P29">
        <v>6.5880000000000001</v>
      </c>
      <c r="Q29" t="s">
        <v>596</v>
      </c>
      <c r="R29" t="s">
        <v>132</v>
      </c>
    </row>
    <row r="30" spans="1:18" x14ac:dyDescent="0.3">
      <c r="A30" t="s">
        <v>482</v>
      </c>
      <c r="B30">
        <v>0</v>
      </c>
      <c r="C30" t="s">
        <v>132</v>
      </c>
      <c r="D30" t="s">
        <v>132</v>
      </c>
      <c r="E30" t="s">
        <v>132</v>
      </c>
      <c r="F30" t="s">
        <v>132</v>
      </c>
      <c r="G30" t="s">
        <v>132</v>
      </c>
      <c r="H30" t="s">
        <v>132</v>
      </c>
      <c r="I30" t="s">
        <v>132</v>
      </c>
      <c r="J30">
        <v>-75</v>
      </c>
      <c r="K30" t="s">
        <v>507</v>
      </c>
      <c r="L30" t="s">
        <v>595</v>
      </c>
      <c r="M30" s="74">
        <v>0.77552083333333333</v>
      </c>
      <c r="N30" t="s">
        <v>507</v>
      </c>
      <c r="O30">
        <v>0</v>
      </c>
      <c r="P30">
        <v>142</v>
      </c>
      <c r="Q30" t="s">
        <v>595</v>
      </c>
      <c r="R30" t="s">
        <v>132</v>
      </c>
    </row>
    <row r="31" spans="1:18" x14ac:dyDescent="0.3">
      <c r="A31" t="s">
        <v>479</v>
      </c>
      <c r="B31">
        <v>0</v>
      </c>
      <c r="C31" t="s">
        <v>132</v>
      </c>
      <c r="D31" t="s">
        <v>132</v>
      </c>
      <c r="E31" t="s">
        <v>132</v>
      </c>
      <c r="F31" t="s">
        <v>132</v>
      </c>
      <c r="G31" t="s">
        <v>132</v>
      </c>
      <c r="H31" t="s">
        <v>132</v>
      </c>
      <c r="I31" t="s">
        <v>132</v>
      </c>
      <c r="J31">
        <v>-77.78</v>
      </c>
      <c r="K31" t="s">
        <v>507</v>
      </c>
      <c r="L31" t="s">
        <v>595</v>
      </c>
      <c r="M31" s="74">
        <v>0.77552083333333333</v>
      </c>
      <c r="N31" t="s">
        <v>507</v>
      </c>
      <c r="O31">
        <v>2.8540000000000001</v>
      </c>
      <c r="P31">
        <v>4.2069999999999999</v>
      </c>
      <c r="Q31" t="s">
        <v>595</v>
      </c>
      <c r="R31" t="s">
        <v>132</v>
      </c>
    </row>
    <row r="32" spans="1:18" x14ac:dyDescent="0.3">
      <c r="A32" t="s">
        <v>480</v>
      </c>
      <c r="B32">
        <v>0</v>
      </c>
      <c r="C32" t="s">
        <v>132</v>
      </c>
      <c r="D32" t="s">
        <v>132</v>
      </c>
      <c r="E32" t="s">
        <v>132</v>
      </c>
      <c r="F32" t="s">
        <v>132</v>
      </c>
      <c r="G32" t="s">
        <v>132</v>
      </c>
      <c r="H32" t="s">
        <v>132</v>
      </c>
      <c r="I32" t="s">
        <v>132</v>
      </c>
      <c r="J32">
        <v>-72.73</v>
      </c>
      <c r="K32" t="s">
        <v>508</v>
      </c>
      <c r="L32" t="s">
        <v>595</v>
      </c>
      <c r="M32" s="74">
        <v>0.77552083333333333</v>
      </c>
      <c r="N32" t="s">
        <v>508</v>
      </c>
      <c r="O32">
        <v>0</v>
      </c>
      <c r="P32">
        <v>1.345</v>
      </c>
      <c r="Q32" t="s">
        <v>596</v>
      </c>
      <c r="R32" t="s">
        <v>132</v>
      </c>
    </row>
    <row r="33" spans="1:18" x14ac:dyDescent="0.3">
      <c r="A33" t="s">
        <v>469</v>
      </c>
      <c r="B33">
        <v>0</v>
      </c>
      <c r="C33" t="s">
        <v>132</v>
      </c>
      <c r="D33" t="s">
        <v>132</v>
      </c>
      <c r="E33" t="s">
        <v>132</v>
      </c>
      <c r="F33" t="s">
        <v>132</v>
      </c>
      <c r="G33" t="s">
        <v>132</v>
      </c>
      <c r="H33" t="s">
        <v>132</v>
      </c>
      <c r="I33" t="s">
        <v>132</v>
      </c>
      <c r="J33">
        <v>-76.92</v>
      </c>
      <c r="K33" t="s">
        <v>508</v>
      </c>
      <c r="L33" t="s">
        <v>595</v>
      </c>
      <c r="M33" s="74">
        <v>0.77552083333333333</v>
      </c>
      <c r="N33" t="s">
        <v>508</v>
      </c>
      <c r="O33">
        <v>0</v>
      </c>
      <c r="P33">
        <v>6.33</v>
      </c>
      <c r="Q33" t="s">
        <v>595</v>
      </c>
      <c r="R33" t="s">
        <v>132</v>
      </c>
    </row>
    <row r="34" spans="1:18" x14ac:dyDescent="0.3">
      <c r="A34" t="s">
        <v>471</v>
      </c>
      <c r="B34">
        <v>0</v>
      </c>
      <c r="C34" t="s">
        <v>132</v>
      </c>
      <c r="D34" t="s">
        <v>132</v>
      </c>
      <c r="E34" t="s">
        <v>132</v>
      </c>
      <c r="F34" t="s">
        <v>132</v>
      </c>
      <c r="G34" t="s">
        <v>132</v>
      </c>
      <c r="H34" t="s">
        <v>132</v>
      </c>
      <c r="I34" t="s">
        <v>132</v>
      </c>
      <c r="J34">
        <v>-68.75</v>
      </c>
      <c r="K34" t="s">
        <v>501</v>
      </c>
      <c r="L34" t="s">
        <v>595</v>
      </c>
      <c r="M34" s="74">
        <v>0.77552083333333333</v>
      </c>
      <c r="N34" t="s">
        <v>501</v>
      </c>
      <c r="O34">
        <v>54</v>
      </c>
      <c r="P34">
        <v>1.401</v>
      </c>
      <c r="Q34" t="s">
        <v>595</v>
      </c>
      <c r="R34" t="s">
        <v>132</v>
      </c>
    </row>
    <row r="35" spans="1:18" x14ac:dyDescent="0.3">
      <c r="A35" t="s">
        <v>472</v>
      </c>
      <c r="B35">
        <v>0</v>
      </c>
      <c r="C35" t="s">
        <v>132</v>
      </c>
      <c r="D35" t="s">
        <v>132</v>
      </c>
      <c r="E35" t="s">
        <v>132</v>
      </c>
      <c r="F35" t="s">
        <v>132</v>
      </c>
      <c r="G35" t="s">
        <v>132</v>
      </c>
      <c r="H35" t="s">
        <v>132</v>
      </c>
      <c r="I35" t="s">
        <v>132</v>
      </c>
      <c r="J35">
        <v>-68.42</v>
      </c>
      <c r="K35" t="s">
        <v>464</v>
      </c>
      <c r="L35" t="s">
        <v>595</v>
      </c>
      <c r="M35" s="74">
        <v>0.77552083333333333</v>
      </c>
      <c r="N35" t="s">
        <v>464</v>
      </c>
      <c r="O35">
        <v>757</v>
      </c>
      <c r="P35">
        <v>8.6859999999999999</v>
      </c>
      <c r="Q35" t="s">
        <v>595</v>
      </c>
      <c r="R35" t="s">
        <v>132</v>
      </c>
    </row>
    <row r="36" spans="1:18" x14ac:dyDescent="0.3">
      <c r="A36" t="s">
        <v>465</v>
      </c>
      <c r="B36">
        <v>0</v>
      </c>
      <c r="C36" t="s">
        <v>132</v>
      </c>
      <c r="D36" t="s">
        <v>132</v>
      </c>
      <c r="E36" t="s">
        <v>132</v>
      </c>
      <c r="F36" t="s">
        <v>132</v>
      </c>
      <c r="G36" t="s">
        <v>132</v>
      </c>
      <c r="H36" t="s">
        <v>132</v>
      </c>
      <c r="I36" t="s">
        <v>132</v>
      </c>
      <c r="J36">
        <v>-65.22</v>
      </c>
      <c r="K36" t="s">
        <v>510</v>
      </c>
      <c r="L36" t="s">
        <v>595</v>
      </c>
      <c r="M36" s="74">
        <v>0.77552083333333333</v>
      </c>
      <c r="N36" t="s">
        <v>510</v>
      </c>
      <c r="O36">
        <v>30</v>
      </c>
      <c r="P36">
        <v>1.179</v>
      </c>
      <c r="Q36" t="s">
        <v>596</v>
      </c>
      <c r="R36" t="s">
        <v>132</v>
      </c>
    </row>
    <row r="37" spans="1:18" x14ac:dyDescent="0.3">
      <c r="A37" t="s">
        <v>247</v>
      </c>
      <c r="B37">
        <v>0</v>
      </c>
      <c r="C37" t="s">
        <v>132</v>
      </c>
      <c r="D37" t="s">
        <v>132</v>
      </c>
      <c r="E37" t="s">
        <v>132</v>
      </c>
      <c r="F37" t="s">
        <v>132</v>
      </c>
      <c r="G37" t="s">
        <v>132</v>
      </c>
      <c r="H37" t="s">
        <v>132</v>
      </c>
      <c r="I37" t="s">
        <v>132</v>
      </c>
      <c r="J37">
        <v>-59.26</v>
      </c>
      <c r="K37" t="s">
        <v>503</v>
      </c>
      <c r="L37" t="s">
        <v>595</v>
      </c>
      <c r="M37" s="74">
        <v>0.77552083333333333</v>
      </c>
      <c r="N37" t="s">
        <v>503</v>
      </c>
      <c r="O37">
        <v>339</v>
      </c>
      <c r="P37">
        <v>9.0510000000000002</v>
      </c>
      <c r="Q37" t="s">
        <v>595</v>
      </c>
      <c r="R37" t="s">
        <v>132</v>
      </c>
    </row>
    <row r="38" spans="1:18" x14ac:dyDescent="0.3">
      <c r="A38" t="s">
        <v>466</v>
      </c>
      <c r="B38">
        <v>0</v>
      </c>
      <c r="C38" t="s">
        <v>132</v>
      </c>
      <c r="D38" t="s">
        <v>132</v>
      </c>
      <c r="E38" t="s">
        <v>132</v>
      </c>
      <c r="F38" t="s">
        <v>132</v>
      </c>
      <c r="G38" t="s">
        <v>132</v>
      </c>
      <c r="H38" t="s">
        <v>132</v>
      </c>
      <c r="I38" t="s">
        <v>132</v>
      </c>
      <c r="J38">
        <v>-54.55</v>
      </c>
      <c r="K38" t="s">
        <v>528</v>
      </c>
      <c r="L38" t="s">
        <v>595</v>
      </c>
      <c r="M38" s="74">
        <v>0.77552083333333333</v>
      </c>
      <c r="N38" t="s">
        <v>528</v>
      </c>
      <c r="O38">
        <v>22</v>
      </c>
      <c r="P38">
        <v>1.53</v>
      </c>
      <c r="Q38" t="s">
        <v>595</v>
      </c>
      <c r="R38" t="s">
        <v>132</v>
      </c>
    </row>
    <row r="39" spans="1:18" x14ac:dyDescent="0.3">
      <c r="A39" t="s">
        <v>467</v>
      </c>
      <c r="B39">
        <v>0</v>
      </c>
      <c r="C39" t="s">
        <v>132</v>
      </c>
      <c r="D39" t="s">
        <v>132</v>
      </c>
      <c r="E39" t="s">
        <v>132</v>
      </c>
      <c r="F39" t="s">
        <v>132</v>
      </c>
      <c r="G39" t="s">
        <v>132</v>
      </c>
      <c r="H39" t="s">
        <v>132</v>
      </c>
      <c r="I39" t="s">
        <v>132</v>
      </c>
      <c r="J39">
        <v>-47.5</v>
      </c>
      <c r="K39" t="s">
        <v>585</v>
      </c>
      <c r="L39" t="s">
        <v>595</v>
      </c>
      <c r="M39" s="74">
        <v>0.77552083333333333</v>
      </c>
      <c r="N39" t="s">
        <v>585</v>
      </c>
      <c r="O39">
        <v>607</v>
      </c>
      <c r="P39">
        <v>2.8010000000000002</v>
      </c>
      <c r="Q39" t="s">
        <v>595</v>
      </c>
      <c r="R39" t="s">
        <v>132</v>
      </c>
    </row>
    <row r="40" spans="1:18" x14ac:dyDescent="0.3">
      <c r="A40" t="s">
        <v>468</v>
      </c>
      <c r="B40">
        <v>0</v>
      </c>
      <c r="C40" t="s">
        <v>132</v>
      </c>
      <c r="D40" t="s">
        <v>132</v>
      </c>
      <c r="E40" t="s">
        <v>132</v>
      </c>
      <c r="F40" t="s">
        <v>132</v>
      </c>
      <c r="G40" t="s">
        <v>132</v>
      </c>
      <c r="H40" t="s">
        <v>132</v>
      </c>
      <c r="I40" t="s">
        <v>132</v>
      </c>
      <c r="J40">
        <v>-39.58</v>
      </c>
      <c r="K40" t="s">
        <v>598</v>
      </c>
      <c r="L40" t="s">
        <v>595</v>
      </c>
      <c r="M40" s="74">
        <v>0.77552083333333333</v>
      </c>
      <c r="N40" t="s">
        <v>598</v>
      </c>
      <c r="O40">
        <v>159</v>
      </c>
      <c r="P40">
        <v>2.2029999999999998</v>
      </c>
      <c r="Q40" t="s">
        <v>595</v>
      </c>
      <c r="R40" t="s">
        <v>132</v>
      </c>
    </row>
    <row r="41" spans="1:18" x14ac:dyDescent="0.3">
      <c r="A41" t="s">
        <v>248</v>
      </c>
      <c r="B41">
        <v>0</v>
      </c>
      <c r="C41" t="s">
        <v>132</v>
      </c>
      <c r="D41" t="s">
        <v>132</v>
      </c>
      <c r="E41" t="s">
        <v>132</v>
      </c>
      <c r="F41" t="s">
        <v>132</v>
      </c>
      <c r="G41" t="s">
        <v>132</v>
      </c>
      <c r="H41" t="s">
        <v>132</v>
      </c>
      <c r="I41" t="s">
        <v>132</v>
      </c>
      <c r="J41">
        <v>-32.200000000000003</v>
      </c>
      <c r="K41" t="s">
        <v>599</v>
      </c>
      <c r="L41" t="s">
        <v>595</v>
      </c>
      <c r="M41" s="74">
        <v>0.77552083333333333</v>
      </c>
      <c r="N41" t="s">
        <v>599</v>
      </c>
      <c r="O41">
        <v>224</v>
      </c>
      <c r="P41">
        <v>7.7069999999999999</v>
      </c>
      <c r="Q41" t="s">
        <v>595</v>
      </c>
      <c r="R41" t="s">
        <v>132</v>
      </c>
    </row>
    <row r="42" spans="1:18" x14ac:dyDescent="0.3">
      <c r="A42" t="s">
        <v>461</v>
      </c>
      <c r="B42">
        <v>0</v>
      </c>
      <c r="C42" t="s">
        <v>132</v>
      </c>
      <c r="D42" t="s">
        <v>132</v>
      </c>
      <c r="E42" t="s">
        <v>132</v>
      </c>
      <c r="F42" t="s">
        <v>132</v>
      </c>
      <c r="G42" t="s">
        <v>132</v>
      </c>
      <c r="H42" t="s">
        <v>132</v>
      </c>
      <c r="I42" t="s">
        <v>132</v>
      </c>
      <c r="J42">
        <v>-23.61</v>
      </c>
      <c r="K42" t="s">
        <v>600</v>
      </c>
      <c r="L42" t="s">
        <v>595</v>
      </c>
      <c r="M42" s="74">
        <v>0.77552083333333333</v>
      </c>
      <c r="N42" t="s">
        <v>600</v>
      </c>
      <c r="O42">
        <v>11.865</v>
      </c>
      <c r="P42">
        <v>2.0499999999999998</v>
      </c>
      <c r="Q42" t="s">
        <v>595</v>
      </c>
      <c r="R42" t="s">
        <v>132</v>
      </c>
    </row>
    <row r="43" spans="1:18" x14ac:dyDescent="0.3">
      <c r="A43" t="s">
        <v>249</v>
      </c>
      <c r="B43">
        <v>0</v>
      </c>
      <c r="C43" t="s">
        <v>132</v>
      </c>
      <c r="D43" t="s">
        <v>132</v>
      </c>
      <c r="E43" t="s">
        <v>132</v>
      </c>
      <c r="F43" t="s">
        <v>132</v>
      </c>
      <c r="G43" t="s">
        <v>132</v>
      </c>
      <c r="H43" t="s">
        <v>132</v>
      </c>
      <c r="I43" t="s">
        <v>132</v>
      </c>
      <c r="J43">
        <v>-13.48</v>
      </c>
      <c r="K43" t="s">
        <v>601</v>
      </c>
      <c r="L43" t="s">
        <v>595</v>
      </c>
      <c r="M43" s="74">
        <v>0.77552083333333333</v>
      </c>
      <c r="N43" t="s">
        <v>601</v>
      </c>
      <c r="O43">
        <v>644</v>
      </c>
      <c r="P43">
        <v>3.7090000000000001</v>
      </c>
      <c r="Q43" t="s">
        <v>595</v>
      </c>
      <c r="R43" t="s">
        <v>132</v>
      </c>
    </row>
    <row r="44" spans="1:18" x14ac:dyDescent="0.3">
      <c r="A44" t="s">
        <v>459</v>
      </c>
      <c r="B44">
        <v>0</v>
      </c>
      <c r="C44" t="s">
        <v>132</v>
      </c>
      <c r="D44" t="s">
        <v>132</v>
      </c>
      <c r="E44" t="s">
        <v>132</v>
      </c>
      <c r="F44" t="s">
        <v>132</v>
      </c>
      <c r="G44" t="s">
        <v>132</v>
      </c>
      <c r="H44" t="s">
        <v>132</v>
      </c>
      <c r="I44" t="s">
        <v>132</v>
      </c>
      <c r="J44">
        <v>-3.6</v>
      </c>
      <c r="K44" t="s">
        <v>602</v>
      </c>
      <c r="L44" t="s">
        <v>595</v>
      </c>
      <c r="M44" s="74">
        <v>0.77552083333333333</v>
      </c>
      <c r="N44" t="s">
        <v>602</v>
      </c>
      <c r="O44">
        <v>639</v>
      </c>
      <c r="P44">
        <v>2.5830000000000002</v>
      </c>
      <c r="Q44" t="s">
        <v>595</v>
      </c>
      <c r="R44" t="s">
        <v>132</v>
      </c>
    </row>
    <row r="45" spans="1:18" x14ac:dyDescent="0.3">
      <c r="A45" t="s">
        <v>250</v>
      </c>
      <c r="B45">
        <v>0</v>
      </c>
      <c r="C45" t="s">
        <v>132</v>
      </c>
      <c r="D45" t="s">
        <v>132</v>
      </c>
      <c r="E45" t="s">
        <v>132</v>
      </c>
      <c r="F45" t="s">
        <v>132</v>
      </c>
      <c r="G45" t="s">
        <v>132</v>
      </c>
      <c r="H45" t="s">
        <v>132</v>
      </c>
      <c r="I45" t="s">
        <v>132</v>
      </c>
      <c r="J45">
        <v>7.91</v>
      </c>
      <c r="K45" t="s">
        <v>603</v>
      </c>
      <c r="L45" t="s">
        <v>595</v>
      </c>
      <c r="M45" s="74">
        <v>0.77552083333333333</v>
      </c>
      <c r="N45" t="s">
        <v>603</v>
      </c>
      <c r="O45">
        <v>1.242</v>
      </c>
      <c r="P45">
        <v>6.774</v>
      </c>
      <c r="Q45" t="s">
        <v>595</v>
      </c>
      <c r="R45" t="s">
        <v>132</v>
      </c>
    </row>
    <row r="46" spans="1:18" x14ac:dyDescent="0.3">
      <c r="A46" t="s">
        <v>457</v>
      </c>
      <c r="B46">
        <v>0</v>
      </c>
      <c r="C46" t="s">
        <v>132</v>
      </c>
      <c r="D46" t="s">
        <v>132</v>
      </c>
      <c r="E46" t="s">
        <v>132</v>
      </c>
      <c r="F46" t="s">
        <v>132</v>
      </c>
      <c r="G46" t="s">
        <v>132</v>
      </c>
      <c r="H46" t="s">
        <v>132</v>
      </c>
      <c r="I46" t="s">
        <v>132</v>
      </c>
      <c r="J46">
        <v>19.32</v>
      </c>
      <c r="K46" t="s">
        <v>604</v>
      </c>
      <c r="L46" t="s">
        <v>595</v>
      </c>
      <c r="M46" s="74">
        <v>0.77552083333333333</v>
      </c>
      <c r="N46" t="s">
        <v>604</v>
      </c>
      <c r="O46">
        <v>2.0409999999999999</v>
      </c>
      <c r="P46">
        <v>2.532</v>
      </c>
      <c r="Q46" t="s">
        <v>595</v>
      </c>
      <c r="R46" t="s">
        <v>132</v>
      </c>
    </row>
    <row r="47" spans="1:18" x14ac:dyDescent="0.3">
      <c r="A47" t="s">
        <v>251</v>
      </c>
      <c r="B47">
        <v>0</v>
      </c>
      <c r="C47" t="s">
        <v>132</v>
      </c>
      <c r="D47" t="s">
        <v>132</v>
      </c>
      <c r="E47" t="s">
        <v>132</v>
      </c>
      <c r="F47" t="s">
        <v>132</v>
      </c>
      <c r="G47" t="s">
        <v>132</v>
      </c>
      <c r="H47" t="s">
        <v>132</v>
      </c>
      <c r="I47" t="s">
        <v>132</v>
      </c>
      <c r="J47">
        <v>31.39</v>
      </c>
      <c r="K47" t="s">
        <v>605</v>
      </c>
      <c r="L47" t="s">
        <v>595</v>
      </c>
      <c r="M47" s="74">
        <v>0.77552083333333333</v>
      </c>
      <c r="N47" t="s">
        <v>605</v>
      </c>
      <c r="O47">
        <v>1.3240000000000001</v>
      </c>
      <c r="P47">
        <v>9.7469999999999999</v>
      </c>
      <c r="Q47" t="s">
        <v>595</v>
      </c>
      <c r="R47" t="s">
        <v>132</v>
      </c>
    </row>
    <row r="48" spans="1:18" x14ac:dyDescent="0.3">
      <c r="A48" t="s">
        <v>458</v>
      </c>
      <c r="B48">
        <v>0</v>
      </c>
      <c r="C48" t="s">
        <v>132</v>
      </c>
      <c r="D48" t="s">
        <v>132</v>
      </c>
      <c r="E48" t="s">
        <v>132</v>
      </c>
      <c r="F48" t="s">
        <v>132</v>
      </c>
      <c r="G48" t="s">
        <v>132</v>
      </c>
      <c r="H48" t="s">
        <v>132</v>
      </c>
      <c r="I48" t="s">
        <v>132</v>
      </c>
      <c r="J48">
        <v>42.05</v>
      </c>
      <c r="K48" t="s">
        <v>606</v>
      </c>
      <c r="L48" t="s">
        <v>595</v>
      </c>
      <c r="M48" s="74">
        <v>0.77552083333333333</v>
      </c>
      <c r="N48" t="s">
        <v>606</v>
      </c>
      <c r="O48">
        <v>1.9119999999999999</v>
      </c>
      <c r="P48">
        <v>3.6360000000000001</v>
      </c>
      <c r="Q48" t="s">
        <v>595</v>
      </c>
      <c r="R48" t="s">
        <v>132</v>
      </c>
    </row>
    <row r="49" spans="1:18" x14ac:dyDescent="0.3">
      <c r="A49" t="s">
        <v>252</v>
      </c>
      <c r="B49">
        <v>0</v>
      </c>
      <c r="C49" t="s">
        <v>132</v>
      </c>
      <c r="D49" t="s">
        <v>132</v>
      </c>
      <c r="E49" t="s">
        <v>132</v>
      </c>
      <c r="F49" t="s">
        <v>132</v>
      </c>
      <c r="G49" t="s">
        <v>132</v>
      </c>
      <c r="H49" t="s">
        <v>132</v>
      </c>
      <c r="I49" t="s">
        <v>132</v>
      </c>
      <c r="J49">
        <v>50.7</v>
      </c>
      <c r="K49" t="s">
        <v>607</v>
      </c>
      <c r="L49" t="s">
        <v>595</v>
      </c>
      <c r="M49" s="74">
        <v>0.77552083333333333</v>
      </c>
      <c r="N49" t="s">
        <v>607</v>
      </c>
      <c r="O49">
        <v>1.153</v>
      </c>
      <c r="P49">
        <v>6.87</v>
      </c>
      <c r="Q49" t="s">
        <v>595</v>
      </c>
      <c r="R49" t="s">
        <v>132</v>
      </c>
    </row>
    <row r="50" spans="1:18" x14ac:dyDescent="0.3">
      <c r="A50" t="s">
        <v>453</v>
      </c>
      <c r="B50">
        <v>0</v>
      </c>
      <c r="C50" t="s">
        <v>132</v>
      </c>
      <c r="D50" t="s">
        <v>132</v>
      </c>
      <c r="E50" t="s">
        <v>132</v>
      </c>
      <c r="F50" t="s">
        <v>132</v>
      </c>
      <c r="G50" t="s">
        <v>132</v>
      </c>
      <c r="H50" t="s">
        <v>132</v>
      </c>
      <c r="I50" t="s">
        <v>132</v>
      </c>
      <c r="J50">
        <v>57.05</v>
      </c>
      <c r="K50" t="s">
        <v>608</v>
      </c>
      <c r="L50" t="s">
        <v>595</v>
      </c>
      <c r="M50" s="74">
        <v>0.77552083333333333</v>
      </c>
      <c r="N50" t="s">
        <v>608</v>
      </c>
      <c r="O50">
        <v>391</v>
      </c>
      <c r="P50">
        <v>1.6859999999999999</v>
      </c>
      <c r="Q50" t="s">
        <v>595</v>
      </c>
      <c r="R50" t="s">
        <v>132</v>
      </c>
    </row>
    <row r="51" spans="1:18" x14ac:dyDescent="0.3">
      <c r="A51" t="s">
        <v>253</v>
      </c>
      <c r="B51">
        <v>0</v>
      </c>
      <c r="C51" t="s">
        <v>132</v>
      </c>
      <c r="D51" t="s">
        <v>132</v>
      </c>
      <c r="E51" t="s">
        <v>132</v>
      </c>
      <c r="F51" t="s">
        <v>132</v>
      </c>
      <c r="G51" t="s">
        <v>132</v>
      </c>
      <c r="H51" t="s">
        <v>132</v>
      </c>
      <c r="I51" t="s">
        <v>132</v>
      </c>
      <c r="J51">
        <v>61.4</v>
      </c>
      <c r="K51" t="s">
        <v>609</v>
      </c>
      <c r="L51" t="s">
        <v>595</v>
      </c>
      <c r="M51" s="74">
        <v>0.77552083333333333</v>
      </c>
      <c r="N51" t="s">
        <v>609</v>
      </c>
      <c r="O51">
        <v>8.3889999999999993</v>
      </c>
      <c r="P51">
        <v>3.1819999999999999</v>
      </c>
      <c r="Q51" t="s">
        <v>595</v>
      </c>
      <c r="R51" t="s">
        <v>132</v>
      </c>
    </row>
    <row r="52" spans="1:18" x14ac:dyDescent="0.3">
      <c r="A52" t="s">
        <v>454</v>
      </c>
      <c r="B52">
        <v>0</v>
      </c>
      <c r="C52" t="s">
        <v>132</v>
      </c>
      <c r="D52" t="s">
        <v>132</v>
      </c>
      <c r="E52" t="s">
        <v>132</v>
      </c>
      <c r="F52" t="s">
        <v>132</v>
      </c>
      <c r="G52" t="s">
        <v>132</v>
      </c>
      <c r="H52" t="s">
        <v>132</v>
      </c>
      <c r="I52" t="s">
        <v>132</v>
      </c>
      <c r="J52">
        <v>63.75</v>
      </c>
      <c r="K52" t="s">
        <v>610</v>
      </c>
      <c r="L52" t="s">
        <v>595</v>
      </c>
      <c r="M52" s="74">
        <v>0.77552083333333333</v>
      </c>
      <c r="N52" t="s">
        <v>610</v>
      </c>
      <c r="O52">
        <v>660</v>
      </c>
      <c r="P52">
        <v>3.5910000000000002</v>
      </c>
      <c r="Q52" t="s">
        <v>595</v>
      </c>
      <c r="R52" t="s">
        <v>132</v>
      </c>
    </row>
    <row r="53" spans="1:18" x14ac:dyDescent="0.3">
      <c r="A53" t="s">
        <v>254</v>
      </c>
      <c r="B53">
        <v>0</v>
      </c>
      <c r="C53" t="s">
        <v>132</v>
      </c>
      <c r="D53" t="s">
        <v>132</v>
      </c>
      <c r="E53" t="s">
        <v>132</v>
      </c>
      <c r="F53" t="s">
        <v>132</v>
      </c>
      <c r="G53" t="s">
        <v>132</v>
      </c>
      <c r="H53" t="s">
        <v>132</v>
      </c>
      <c r="I53" t="s">
        <v>132</v>
      </c>
      <c r="J53">
        <v>64.599999999999994</v>
      </c>
      <c r="K53" t="s">
        <v>611</v>
      </c>
      <c r="L53" t="s">
        <v>595</v>
      </c>
      <c r="M53" s="74">
        <v>0.77552083333333333</v>
      </c>
      <c r="N53" t="s">
        <v>611</v>
      </c>
      <c r="O53">
        <v>1.087</v>
      </c>
      <c r="P53">
        <v>4.6029999999999998</v>
      </c>
      <c r="Q53" t="s">
        <v>595</v>
      </c>
      <c r="R53" t="s">
        <v>132</v>
      </c>
    </row>
    <row r="54" spans="1:18" x14ac:dyDescent="0.3">
      <c r="A54" t="s">
        <v>455</v>
      </c>
      <c r="B54">
        <v>0</v>
      </c>
      <c r="C54" t="s">
        <v>132</v>
      </c>
      <c r="D54" t="s">
        <v>132</v>
      </c>
      <c r="E54" t="s">
        <v>132</v>
      </c>
      <c r="F54" t="s">
        <v>132</v>
      </c>
      <c r="G54" t="s">
        <v>132</v>
      </c>
      <c r="H54" t="s">
        <v>132</v>
      </c>
      <c r="I54" t="s">
        <v>132</v>
      </c>
      <c r="J54">
        <v>64.12</v>
      </c>
      <c r="K54" t="s">
        <v>612</v>
      </c>
      <c r="L54" t="s">
        <v>595</v>
      </c>
      <c r="M54" s="74">
        <v>0.77552083333333333</v>
      </c>
      <c r="N54" t="s">
        <v>612</v>
      </c>
      <c r="O54">
        <v>16</v>
      </c>
      <c r="P54">
        <v>927</v>
      </c>
      <c r="Q54" t="s">
        <v>595</v>
      </c>
      <c r="R54" t="s">
        <v>132</v>
      </c>
    </row>
    <row r="55" spans="1:18" x14ac:dyDescent="0.3">
      <c r="A55" t="s">
        <v>255</v>
      </c>
      <c r="B55">
        <v>0</v>
      </c>
      <c r="C55" t="s">
        <v>132</v>
      </c>
      <c r="D55" t="s">
        <v>132</v>
      </c>
      <c r="E55" t="s">
        <v>132</v>
      </c>
      <c r="F55" t="s">
        <v>132</v>
      </c>
      <c r="G55" t="s">
        <v>132</v>
      </c>
      <c r="H55" t="s">
        <v>132</v>
      </c>
      <c r="I55" t="s">
        <v>132</v>
      </c>
      <c r="J55">
        <v>62.8</v>
      </c>
      <c r="K55" t="s">
        <v>613</v>
      </c>
      <c r="L55" t="s">
        <v>595</v>
      </c>
      <c r="M55" s="74">
        <v>0.77552083333333333</v>
      </c>
      <c r="N55" t="s">
        <v>613</v>
      </c>
      <c r="O55">
        <v>1.071</v>
      </c>
      <c r="P55">
        <v>5.5629999999999997</v>
      </c>
      <c r="Q55" t="s">
        <v>595</v>
      </c>
      <c r="R55" t="s">
        <v>132</v>
      </c>
    </row>
    <row r="56" spans="1:18" x14ac:dyDescent="0.3">
      <c r="A56" t="s">
        <v>456</v>
      </c>
      <c r="B56">
        <v>0</v>
      </c>
      <c r="C56" t="s">
        <v>132</v>
      </c>
      <c r="D56" t="s">
        <v>132</v>
      </c>
      <c r="E56" t="s">
        <v>132</v>
      </c>
      <c r="F56" t="s">
        <v>132</v>
      </c>
      <c r="G56" t="s">
        <v>132</v>
      </c>
      <c r="H56" t="s">
        <v>132</v>
      </c>
      <c r="I56" t="s">
        <v>132</v>
      </c>
      <c r="J56">
        <v>60.74</v>
      </c>
      <c r="K56" t="s">
        <v>614</v>
      </c>
      <c r="L56" t="s">
        <v>595</v>
      </c>
      <c r="M56" s="74">
        <v>0.77552083333333333</v>
      </c>
      <c r="N56" t="s">
        <v>614</v>
      </c>
      <c r="O56">
        <v>776</v>
      </c>
      <c r="P56">
        <v>1.0580000000000001</v>
      </c>
      <c r="Q56" t="s">
        <v>595</v>
      </c>
      <c r="R56" t="s">
        <v>132</v>
      </c>
    </row>
    <row r="57" spans="1:18" x14ac:dyDescent="0.3">
      <c r="A57" t="s">
        <v>256</v>
      </c>
      <c r="B57">
        <v>0</v>
      </c>
      <c r="C57" t="s">
        <v>132</v>
      </c>
      <c r="D57" t="s">
        <v>132</v>
      </c>
      <c r="E57" t="s">
        <v>132</v>
      </c>
      <c r="F57" t="s">
        <v>132</v>
      </c>
      <c r="G57" t="s">
        <v>132</v>
      </c>
      <c r="H57" t="s">
        <v>132</v>
      </c>
      <c r="I57" t="s">
        <v>132</v>
      </c>
      <c r="J57">
        <v>58.24</v>
      </c>
      <c r="K57" t="s">
        <v>615</v>
      </c>
      <c r="L57" t="s">
        <v>595</v>
      </c>
      <c r="M57" s="74">
        <v>0.77552083333333333</v>
      </c>
      <c r="N57" t="s">
        <v>615</v>
      </c>
      <c r="O57">
        <v>218</v>
      </c>
      <c r="P57">
        <v>8.391</v>
      </c>
      <c r="Q57" t="s">
        <v>595</v>
      </c>
      <c r="R57" t="s">
        <v>132</v>
      </c>
    </row>
    <row r="58" spans="1:18" x14ac:dyDescent="0.3">
      <c r="A58" t="s">
        <v>451</v>
      </c>
      <c r="B58">
        <v>0</v>
      </c>
      <c r="C58" t="s">
        <v>132</v>
      </c>
      <c r="D58" t="s">
        <v>132</v>
      </c>
      <c r="E58" t="s">
        <v>132</v>
      </c>
      <c r="F58" t="s">
        <v>132</v>
      </c>
      <c r="G58" t="s">
        <v>132</v>
      </c>
      <c r="H58" t="s">
        <v>132</v>
      </c>
      <c r="I58" t="s">
        <v>132</v>
      </c>
      <c r="J58">
        <v>55.57</v>
      </c>
      <c r="K58" t="s">
        <v>616</v>
      </c>
      <c r="L58" t="s">
        <v>595</v>
      </c>
      <c r="M58" s="74">
        <v>0.77552083333333333</v>
      </c>
      <c r="N58" t="s">
        <v>616</v>
      </c>
      <c r="O58">
        <v>0</v>
      </c>
      <c r="P58">
        <v>805</v>
      </c>
      <c r="Q58" t="s">
        <v>595</v>
      </c>
      <c r="R58" t="s">
        <v>132</v>
      </c>
    </row>
    <row r="59" spans="1:18" x14ac:dyDescent="0.3">
      <c r="A59" t="s">
        <v>257</v>
      </c>
      <c r="B59">
        <v>0</v>
      </c>
      <c r="C59" t="s">
        <v>132</v>
      </c>
      <c r="D59" t="s">
        <v>132</v>
      </c>
      <c r="E59" t="s">
        <v>132</v>
      </c>
      <c r="F59" t="s">
        <v>132</v>
      </c>
      <c r="G59" t="s">
        <v>132</v>
      </c>
      <c r="H59" t="s">
        <v>132</v>
      </c>
      <c r="I59" t="s">
        <v>132</v>
      </c>
      <c r="J59">
        <v>52.87</v>
      </c>
      <c r="K59" t="s">
        <v>617</v>
      </c>
      <c r="L59" t="s">
        <v>595</v>
      </c>
      <c r="M59" s="74">
        <v>0.77552083333333333</v>
      </c>
      <c r="N59" t="s">
        <v>617</v>
      </c>
      <c r="O59">
        <v>15</v>
      </c>
      <c r="P59">
        <v>2.113</v>
      </c>
      <c r="Q59" t="s">
        <v>595</v>
      </c>
      <c r="R59" t="s">
        <v>132</v>
      </c>
    </row>
    <row r="60" spans="1:18" x14ac:dyDescent="0.3">
      <c r="A60" t="s">
        <v>452</v>
      </c>
      <c r="B60">
        <v>0</v>
      </c>
      <c r="C60" t="s">
        <v>132</v>
      </c>
      <c r="D60" t="s">
        <v>132</v>
      </c>
      <c r="E60" t="s">
        <v>132</v>
      </c>
      <c r="F60" t="s">
        <v>132</v>
      </c>
      <c r="G60" t="s">
        <v>132</v>
      </c>
      <c r="H60" t="s">
        <v>132</v>
      </c>
      <c r="I60" t="s">
        <v>132</v>
      </c>
      <c r="J60">
        <v>50.17</v>
      </c>
      <c r="K60" t="s">
        <v>618</v>
      </c>
      <c r="L60" t="s">
        <v>595</v>
      </c>
      <c r="M60" s="74">
        <v>0.77552083333333333</v>
      </c>
      <c r="N60" t="s">
        <v>618</v>
      </c>
      <c r="O60">
        <v>57</v>
      </c>
      <c r="P60">
        <v>558</v>
      </c>
      <c r="Q60" t="s">
        <v>595</v>
      </c>
      <c r="R60" t="s">
        <v>132</v>
      </c>
    </row>
    <row r="61" spans="1:18" x14ac:dyDescent="0.3">
      <c r="A61" t="s">
        <v>258</v>
      </c>
      <c r="B61">
        <v>0</v>
      </c>
      <c r="C61" t="s">
        <v>132</v>
      </c>
      <c r="D61" t="s">
        <v>132</v>
      </c>
      <c r="E61" t="s">
        <v>132</v>
      </c>
      <c r="F61" t="s">
        <v>132</v>
      </c>
      <c r="G61" t="s">
        <v>132</v>
      </c>
      <c r="H61" t="s">
        <v>132</v>
      </c>
      <c r="I61" t="s">
        <v>132</v>
      </c>
      <c r="J61">
        <v>47.55</v>
      </c>
      <c r="K61" t="s">
        <v>619</v>
      </c>
      <c r="L61" t="s">
        <v>595</v>
      </c>
      <c r="M61" s="74">
        <v>0.77552083333333333</v>
      </c>
      <c r="N61" t="s">
        <v>619</v>
      </c>
      <c r="O61">
        <v>68</v>
      </c>
      <c r="P61">
        <v>3.4790000000000001</v>
      </c>
      <c r="Q61" t="s">
        <v>595</v>
      </c>
      <c r="R61" t="s">
        <v>132</v>
      </c>
    </row>
    <row r="62" spans="1:18" x14ac:dyDescent="0.3">
      <c r="A62" t="s">
        <v>259</v>
      </c>
      <c r="B62">
        <v>0</v>
      </c>
      <c r="C62" t="s">
        <v>132</v>
      </c>
      <c r="D62" t="s">
        <v>132</v>
      </c>
      <c r="E62" t="s">
        <v>132</v>
      </c>
      <c r="F62" t="s">
        <v>132</v>
      </c>
      <c r="G62" t="s">
        <v>132</v>
      </c>
      <c r="H62" t="s">
        <v>132</v>
      </c>
      <c r="I62" t="s">
        <v>132</v>
      </c>
      <c r="J62">
        <v>45</v>
      </c>
      <c r="K62" t="s">
        <v>620</v>
      </c>
      <c r="L62" t="s">
        <v>595</v>
      </c>
      <c r="M62" s="74">
        <v>0.77552083333333333</v>
      </c>
      <c r="N62" t="s">
        <v>620</v>
      </c>
      <c r="O62">
        <v>66</v>
      </c>
      <c r="P62">
        <v>1.014</v>
      </c>
      <c r="Q62" t="s">
        <v>595</v>
      </c>
      <c r="R62" t="s">
        <v>132</v>
      </c>
    </row>
    <row r="63" spans="1:18" x14ac:dyDescent="0.3">
      <c r="A63" t="s">
        <v>260</v>
      </c>
      <c r="B63">
        <v>0</v>
      </c>
      <c r="C63" t="s">
        <v>132</v>
      </c>
      <c r="D63" t="s">
        <v>132</v>
      </c>
      <c r="E63" t="s">
        <v>132</v>
      </c>
      <c r="F63" t="s">
        <v>132</v>
      </c>
      <c r="G63" t="s">
        <v>132</v>
      </c>
      <c r="H63" t="s">
        <v>132</v>
      </c>
      <c r="I63" t="s">
        <v>132</v>
      </c>
      <c r="J63">
        <v>42.62</v>
      </c>
      <c r="K63" t="s">
        <v>621</v>
      </c>
      <c r="L63" t="s">
        <v>595</v>
      </c>
      <c r="M63" s="74">
        <v>0.77552083333333333</v>
      </c>
      <c r="N63" t="s">
        <v>621</v>
      </c>
      <c r="O63">
        <v>21</v>
      </c>
      <c r="P63">
        <v>1.1779999999999999</v>
      </c>
      <c r="Q63" t="s">
        <v>596</v>
      </c>
      <c r="R63" t="s">
        <v>132</v>
      </c>
    </row>
    <row r="64" spans="1:18" x14ac:dyDescent="0.3">
      <c r="A64" t="s">
        <v>261</v>
      </c>
      <c r="B64">
        <v>0</v>
      </c>
      <c r="C64" t="s">
        <v>132</v>
      </c>
      <c r="D64" t="s">
        <v>132</v>
      </c>
      <c r="E64" t="s">
        <v>132</v>
      </c>
      <c r="F64" t="s">
        <v>132</v>
      </c>
      <c r="G64" t="s">
        <v>132</v>
      </c>
      <c r="H64" t="s">
        <v>132</v>
      </c>
      <c r="I64" t="s">
        <v>132</v>
      </c>
      <c r="J64">
        <v>40.369999999999997</v>
      </c>
      <c r="K64" t="s">
        <v>622</v>
      </c>
      <c r="L64" t="s">
        <v>595</v>
      </c>
      <c r="M64" s="74">
        <v>0.77552083333333333</v>
      </c>
      <c r="N64" t="s">
        <v>622</v>
      </c>
      <c r="O64">
        <v>0</v>
      </c>
      <c r="P64">
        <v>293</v>
      </c>
      <c r="Q64" t="s">
        <v>595</v>
      </c>
      <c r="R64" t="s">
        <v>132</v>
      </c>
    </row>
    <row r="65" spans="1:18" x14ac:dyDescent="0.3">
      <c r="A65" t="s">
        <v>262</v>
      </c>
      <c r="B65">
        <v>0</v>
      </c>
      <c r="C65" t="s">
        <v>132</v>
      </c>
      <c r="D65" t="s">
        <v>132</v>
      </c>
      <c r="E65" t="s">
        <v>132</v>
      </c>
      <c r="F65" t="s">
        <v>132</v>
      </c>
      <c r="G65" t="s">
        <v>132</v>
      </c>
      <c r="H65" t="s">
        <v>132</v>
      </c>
      <c r="I65" t="s">
        <v>132</v>
      </c>
      <c r="J65">
        <v>38.270000000000003</v>
      </c>
      <c r="K65" t="s">
        <v>623</v>
      </c>
      <c r="L65" t="s">
        <v>595</v>
      </c>
      <c r="M65" s="74">
        <v>0.77552083333333333</v>
      </c>
      <c r="N65" t="s">
        <v>623</v>
      </c>
      <c r="O65">
        <v>259</v>
      </c>
      <c r="P65">
        <v>2.5819999999999999</v>
      </c>
      <c r="Q65" t="s">
        <v>596</v>
      </c>
      <c r="R65" t="s">
        <v>132</v>
      </c>
    </row>
    <row r="66" spans="1:18" x14ac:dyDescent="0.3">
      <c r="A66" t="s">
        <v>263</v>
      </c>
      <c r="B66">
        <v>0</v>
      </c>
      <c r="C66" t="s">
        <v>132</v>
      </c>
      <c r="D66" t="s">
        <v>132</v>
      </c>
      <c r="E66" t="s">
        <v>132</v>
      </c>
      <c r="F66" t="s">
        <v>132</v>
      </c>
      <c r="G66" t="s">
        <v>132</v>
      </c>
      <c r="H66" t="s">
        <v>132</v>
      </c>
      <c r="I66" t="s">
        <v>132</v>
      </c>
      <c r="J66">
        <v>36.29</v>
      </c>
      <c r="K66" t="s">
        <v>624</v>
      </c>
      <c r="L66" t="s">
        <v>595</v>
      </c>
      <c r="M66" s="74">
        <v>0.77552083333333333</v>
      </c>
      <c r="N66" t="s">
        <v>624</v>
      </c>
      <c r="O66">
        <v>0</v>
      </c>
      <c r="P66">
        <v>135</v>
      </c>
      <c r="Q66" t="s">
        <v>473</v>
      </c>
      <c r="R66" t="s">
        <v>132</v>
      </c>
    </row>
    <row r="67" spans="1:18" x14ac:dyDescent="0.3">
      <c r="A67" t="s">
        <v>264</v>
      </c>
      <c r="B67">
        <v>0</v>
      </c>
      <c r="C67" t="s">
        <v>132</v>
      </c>
      <c r="D67" t="s">
        <v>132</v>
      </c>
      <c r="E67" t="s">
        <v>132</v>
      </c>
      <c r="F67" t="s">
        <v>132</v>
      </c>
      <c r="G67" t="s">
        <v>132</v>
      </c>
      <c r="H67" t="s">
        <v>132</v>
      </c>
      <c r="I67" t="s">
        <v>132</v>
      </c>
      <c r="J67">
        <v>34.44</v>
      </c>
      <c r="K67" t="s">
        <v>625</v>
      </c>
      <c r="L67" t="s">
        <v>595</v>
      </c>
      <c r="M67" s="74">
        <v>0.77552083333333333</v>
      </c>
      <c r="N67" t="s">
        <v>625</v>
      </c>
      <c r="O67">
        <v>27</v>
      </c>
      <c r="P67">
        <v>6.9059999999999997</v>
      </c>
      <c r="Q67" t="s">
        <v>595</v>
      </c>
      <c r="R67" t="s">
        <v>132</v>
      </c>
    </row>
    <row r="68" spans="1:18" x14ac:dyDescent="0.3">
      <c r="A68" t="s">
        <v>265</v>
      </c>
      <c r="B68">
        <v>0</v>
      </c>
      <c r="C68" t="s">
        <v>132</v>
      </c>
      <c r="D68" t="s">
        <v>132</v>
      </c>
      <c r="E68" t="s">
        <v>132</v>
      </c>
      <c r="F68" t="s">
        <v>132</v>
      </c>
      <c r="G68" t="s">
        <v>132</v>
      </c>
      <c r="H68" t="s">
        <v>132</v>
      </c>
      <c r="I68" t="s">
        <v>132</v>
      </c>
      <c r="J68">
        <v>32.72</v>
      </c>
      <c r="K68" t="s">
        <v>626</v>
      </c>
      <c r="L68" t="s">
        <v>595</v>
      </c>
      <c r="M68" s="74">
        <v>0.77552083333333333</v>
      </c>
      <c r="N68" t="s">
        <v>626</v>
      </c>
      <c r="O68">
        <v>0</v>
      </c>
      <c r="P68">
        <v>75</v>
      </c>
      <c r="Q68" t="s">
        <v>596</v>
      </c>
      <c r="R68" t="s">
        <v>132</v>
      </c>
    </row>
    <row r="69" spans="1:18" x14ac:dyDescent="0.3">
      <c r="A69" t="s">
        <v>266</v>
      </c>
      <c r="B69">
        <v>0</v>
      </c>
      <c r="C69" t="s">
        <v>132</v>
      </c>
      <c r="D69" t="s">
        <v>132</v>
      </c>
      <c r="E69" t="s">
        <v>132</v>
      </c>
      <c r="F69" t="s">
        <v>132</v>
      </c>
      <c r="G69" t="s">
        <v>132</v>
      </c>
      <c r="H69" t="s">
        <v>132</v>
      </c>
      <c r="I69" t="s">
        <v>132</v>
      </c>
      <c r="J69">
        <v>31.14</v>
      </c>
      <c r="K69" t="s">
        <v>627</v>
      </c>
      <c r="L69" t="s">
        <v>595</v>
      </c>
      <c r="M69" s="74">
        <v>0.77552083333333333</v>
      </c>
      <c r="N69" t="s">
        <v>627</v>
      </c>
      <c r="O69">
        <v>6</v>
      </c>
      <c r="P69">
        <v>8.4550000000000001</v>
      </c>
      <c r="Q69" t="s">
        <v>595</v>
      </c>
      <c r="R69" t="s">
        <v>132</v>
      </c>
    </row>
    <row r="70" spans="1:18" x14ac:dyDescent="0.3">
      <c r="A70" t="s">
        <v>267</v>
      </c>
      <c r="B70">
        <v>0</v>
      </c>
      <c r="C70" t="s">
        <v>132</v>
      </c>
      <c r="D70" t="s">
        <v>132</v>
      </c>
      <c r="E70" t="s">
        <v>132</v>
      </c>
      <c r="F70" t="s">
        <v>132</v>
      </c>
      <c r="G70" t="s">
        <v>132</v>
      </c>
      <c r="H70" t="s">
        <v>132</v>
      </c>
      <c r="I70" t="s">
        <v>132</v>
      </c>
      <c r="J70">
        <v>29.66</v>
      </c>
      <c r="K70" t="s">
        <v>628</v>
      </c>
      <c r="L70" t="s">
        <v>595</v>
      </c>
      <c r="M70" s="74">
        <v>0.77552083333333333</v>
      </c>
      <c r="N70" t="s">
        <v>628</v>
      </c>
      <c r="O70">
        <v>0</v>
      </c>
      <c r="P70">
        <v>136</v>
      </c>
      <c r="Q70" t="s">
        <v>555</v>
      </c>
      <c r="R70" t="s">
        <v>132</v>
      </c>
    </row>
    <row r="71" spans="1:18" x14ac:dyDescent="0.3">
      <c r="A71" t="s">
        <v>268</v>
      </c>
      <c r="B71">
        <v>0</v>
      </c>
      <c r="C71" t="s">
        <v>132</v>
      </c>
      <c r="D71" t="s">
        <v>132</v>
      </c>
      <c r="E71" t="s">
        <v>132</v>
      </c>
      <c r="F71" t="s">
        <v>132</v>
      </c>
      <c r="G71" t="s">
        <v>132</v>
      </c>
      <c r="H71" t="s">
        <v>132</v>
      </c>
      <c r="I71" t="s">
        <v>132</v>
      </c>
      <c r="J71">
        <v>28.29</v>
      </c>
      <c r="K71" t="s">
        <v>629</v>
      </c>
      <c r="L71" t="s">
        <v>595</v>
      </c>
      <c r="M71" s="74">
        <v>0.77552083333333333</v>
      </c>
      <c r="N71" t="s">
        <v>629</v>
      </c>
      <c r="O71">
        <v>12</v>
      </c>
      <c r="P71">
        <v>1.829</v>
      </c>
      <c r="Q71" t="s">
        <v>595</v>
      </c>
      <c r="R71" t="s">
        <v>132</v>
      </c>
    </row>
    <row r="72" spans="1:18" x14ac:dyDescent="0.3">
      <c r="A72" t="s">
        <v>269</v>
      </c>
      <c r="B72">
        <v>0</v>
      </c>
      <c r="C72" t="s">
        <v>132</v>
      </c>
      <c r="D72" t="s">
        <v>132</v>
      </c>
      <c r="E72" t="s">
        <v>132</v>
      </c>
      <c r="F72" t="s">
        <v>132</v>
      </c>
      <c r="G72" t="s">
        <v>132</v>
      </c>
      <c r="H72" t="s">
        <v>132</v>
      </c>
      <c r="I72" t="s">
        <v>132</v>
      </c>
      <c r="J72">
        <v>26.99</v>
      </c>
      <c r="K72" t="s">
        <v>630</v>
      </c>
      <c r="L72" t="s">
        <v>595</v>
      </c>
      <c r="M72" s="74">
        <v>0.77552083333333333</v>
      </c>
      <c r="N72" t="s">
        <v>630</v>
      </c>
      <c r="O72">
        <v>5</v>
      </c>
      <c r="P72">
        <v>244</v>
      </c>
      <c r="Q72" t="s">
        <v>596</v>
      </c>
      <c r="R72" t="s">
        <v>132</v>
      </c>
    </row>
    <row r="73" spans="1:18" x14ac:dyDescent="0.3">
      <c r="A73" t="s">
        <v>270</v>
      </c>
      <c r="B73">
        <v>0</v>
      </c>
      <c r="C73" t="s">
        <v>132</v>
      </c>
      <c r="D73" t="s">
        <v>132</v>
      </c>
      <c r="E73" t="s">
        <v>132</v>
      </c>
      <c r="F73" t="s">
        <v>132</v>
      </c>
      <c r="G73" t="s">
        <v>132</v>
      </c>
      <c r="H73" t="s">
        <v>132</v>
      </c>
      <c r="I73" t="s">
        <v>132</v>
      </c>
      <c r="J73">
        <v>25.78</v>
      </c>
      <c r="K73" t="s">
        <v>631</v>
      </c>
      <c r="L73" t="s">
        <v>595</v>
      </c>
      <c r="M73" s="74">
        <v>0.77552083333333333</v>
      </c>
      <c r="N73" t="s">
        <v>631</v>
      </c>
      <c r="O73">
        <v>3</v>
      </c>
      <c r="P73">
        <v>3.1360000000000001</v>
      </c>
      <c r="Q73" t="s">
        <v>595</v>
      </c>
      <c r="R73" t="s">
        <v>132</v>
      </c>
    </row>
    <row r="74" spans="1:18" x14ac:dyDescent="0.3">
      <c r="A74" t="s">
        <v>369</v>
      </c>
      <c r="B74">
        <v>0</v>
      </c>
      <c r="C74" t="s">
        <v>132</v>
      </c>
      <c r="D74" t="s">
        <v>132</v>
      </c>
      <c r="E74" t="s">
        <v>132</v>
      </c>
      <c r="F74" t="s">
        <v>132</v>
      </c>
      <c r="G74" t="s">
        <v>132</v>
      </c>
      <c r="H74" t="s">
        <v>132</v>
      </c>
      <c r="I74" t="s">
        <v>132</v>
      </c>
      <c r="J74">
        <v>24.63</v>
      </c>
      <c r="K74" t="s">
        <v>632</v>
      </c>
      <c r="L74" t="s">
        <v>595</v>
      </c>
      <c r="M74" s="74">
        <v>0.77552083333333333</v>
      </c>
      <c r="N74" t="s">
        <v>632</v>
      </c>
      <c r="O74">
        <v>2</v>
      </c>
      <c r="P74">
        <v>224</v>
      </c>
      <c r="Q74" t="s">
        <v>586</v>
      </c>
      <c r="R74" t="s">
        <v>132</v>
      </c>
    </row>
    <row r="75" spans="1:18" x14ac:dyDescent="0.3">
      <c r="A75" t="s">
        <v>271</v>
      </c>
      <c r="B75">
        <v>0</v>
      </c>
      <c r="C75" t="s">
        <v>132</v>
      </c>
      <c r="D75" t="s">
        <v>132</v>
      </c>
      <c r="E75" t="s">
        <v>132</v>
      </c>
      <c r="F75" t="s">
        <v>132</v>
      </c>
      <c r="G75" t="s">
        <v>132</v>
      </c>
      <c r="H75" t="s">
        <v>132</v>
      </c>
      <c r="I75" t="s">
        <v>132</v>
      </c>
      <c r="J75">
        <v>23.56</v>
      </c>
      <c r="K75" t="s">
        <v>633</v>
      </c>
      <c r="L75" t="s">
        <v>595</v>
      </c>
      <c r="M75" s="74">
        <v>0.77552083333333333</v>
      </c>
      <c r="N75" t="s">
        <v>633</v>
      </c>
      <c r="O75">
        <v>0</v>
      </c>
      <c r="P75">
        <v>952</v>
      </c>
      <c r="Q75" t="s">
        <v>595</v>
      </c>
      <c r="R75" t="s">
        <v>132</v>
      </c>
    </row>
    <row r="76" spans="1:18" x14ac:dyDescent="0.3">
      <c r="A76" t="s">
        <v>370</v>
      </c>
      <c r="B76">
        <v>0</v>
      </c>
      <c r="C76" t="s">
        <v>132</v>
      </c>
      <c r="D76" t="s">
        <v>132</v>
      </c>
      <c r="E76" t="s">
        <v>132</v>
      </c>
      <c r="F76" t="s">
        <v>132</v>
      </c>
      <c r="G76" t="s">
        <v>132</v>
      </c>
      <c r="H76" t="s">
        <v>132</v>
      </c>
      <c r="I76" t="s">
        <v>132</v>
      </c>
      <c r="J76">
        <v>22.54</v>
      </c>
      <c r="K76" t="s">
        <v>634</v>
      </c>
      <c r="L76" t="s">
        <v>595</v>
      </c>
      <c r="M76" s="74">
        <v>0.77552083333333333</v>
      </c>
      <c r="N76" t="s">
        <v>634</v>
      </c>
      <c r="O76">
        <v>0</v>
      </c>
      <c r="P76">
        <v>185</v>
      </c>
      <c r="Q76" t="s">
        <v>526</v>
      </c>
      <c r="R76" t="s">
        <v>132</v>
      </c>
    </row>
    <row r="77" spans="1:18" x14ac:dyDescent="0.3">
      <c r="A77" t="s">
        <v>272</v>
      </c>
      <c r="B77">
        <v>0</v>
      </c>
      <c r="C77" t="s">
        <v>132</v>
      </c>
      <c r="D77" t="s">
        <v>132</v>
      </c>
      <c r="E77" t="s">
        <v>132</v>
      </c>
      <c r="F77" t="s">
        <v>132</v>
      </c>
      <c r="G77" t="s">
        <v>132</v>
      </c>
      <c r="H77" t="s">
        <v>132</v>
      </c>
      <c r="I77" t="s">
        <v>132</v>
      </c>
      <c r="J77">
        <v>21.59</v>
      </c>
      <c r="K77" t="s">
        <v>635</v>
      </c>
      <c r="L77" t="s">
        <v>595</v>
      </c>
      <c r="M77" s="74">
        <v>0.77552083333333333</v>
      </c>
      <c r="N77" t="s">
        <v>635</v>
      </c>
      <c r="O77">
        <v>270</v>
      </c>
      <c r="P77">
        <v>5.6120000000000001</v>
      </c>
      <c r="Q77" t="s">
        <v>595</v>
      </c>
      <c r="R77" t="s">
        <v>132</v>
      </c>
    </row>
    <row r="78" spans="1:18" x14ac:dyDescent="0.3">
      <c r="A78" t="s">
        <v>371</v>
      </c>
      <c r="B78">
        <v>0</v>
      </c>
      <c r="C78" t="s">
        <v>132</v>
      </c>
      <c r="D78" t="s">
        <v>132</v>
      </c>
      <c r="E78" t="s">
        <v>132</v>
      </c>
      <c r="F78" t="s">
        <v>132</v>
      </c>
      <c r="G78" t="s">
        <v>132</v>
      </c>
      <c r="H78" t="s">
        <v>132</v>
      </c>
      <c r="I78" t="s">
        <v>132</v>
      </c>
      <c r="J78">
        <v>20.69</v>
      </c>
      <c r="K78" t="s">
        <v>636</v>
      </c>
      <c r="L78" t="s">
        <v>595</v>
      </c>
      <c r="M78" s="74">
        <v>0.77552083333333333</v>
      </c>
      <c r="N78" t="s">
        <v>636</v>
      </c>
      <c r="O78">
        <v>0</v>
      </c>
      <c r="P78">
        <v>60</v>
      </c>
      <c r="Q78" t="s">
        <v>548</v>
      </c>
      <c r="R78" t="s">
        <v>132</v>
      </c>
    </row>
    <row r="79" spans="1:18" x14ac:dyDescent="0.3">
      <c r="A79" t="s">
        <v>273</v>
      </c>
      <c r="B79">
        <v>0</v>
      </c>
      <c r="C79" t="s">
        <v>132</v>
      </c>
      <c r="D79" t="s">
        <v>132</v>
      </c>
      <c r="E79" t="s">
        <v>132</v>
      </c>
      <c r="F79" t="s">
        <v>132</v>
      </c>
      <c r="G79" t="s">
        <v>132</v>
      </c>
      <c r="H79" t="s">
        <v>132</v>
      </c>
      <c r="I79" t="s">
        <v>132</v>
      </c>
      <c r="J79">
        <v>19.87</v>
      </c>
      <c r="K79" t="s">
        <v>637</v>
      </c>
      <c r="L79" t="s">
        <v>595</v>
      </c>
      <c r="M79" s="74">
        <v>0.77552083333333333</v>
      </c>
      <c r="N79" t="s">
        <v>637</v>
      </c>
      <c r="O79">
        <v>0</v>
      </c>
      <c r="P79">
        <v>1.4850000000000001</v>
      </c>
      <c r="Q79" t="s">
        <v>595</v>
      </c>
      <c r="R79" t="s">
        <v>132</v>
      </c>
    </row>
    <row r="80" spans="1:18" x14ac:dyDescent="0.3">
      <c r="A80" t="s">
        <v>378</v>
      </c>
      <c r="B80">
        <v>0</v>
      </c>
      <c r="C80" t="s">
        <v>132</v>
      </c>
      <c r="D80" t="s">
        <v>132</v>
      </c>
      <c r="E80" t="s">
        <v>132</v>
      </c>
      <c r="F80" t="s">
        <v>132</v>
      </c>
      <c r="G80" t="s">
        <v>132</v>
      </c>
      <c r="H80" t="s">
        <v>132</v>
      </c>
      <c r="I80" t="s">
        <v>132</v>
      </c>
      <c r="J80">
        <v>19.11</v>
      </c>
      <c r="K80" t="s">
        <v>638</v>
      </c>
      <c r="L80" t="s">
        <v>595</v>
      </c>
      <c r="M80" s="74">
        <v>0.77552083333333333</v>
      </c>
      <c r="N80" t="s">
        <v>638</v>
      </c>
      <c r="O80">
        <v>0</v>
      </c>
      <c r="P80">
        <v>176</v>
      </c>
      <c r="Q80" t="s">
        <v>524</v>
      </c>
      <c r="R80" t="s">
        <v>132</v>
      </c>
    </row>
    <row r="81" spans="1:18" x14ac:dyDescent="0.3">
      <c r="A81" t="s">
        <v>274</v>
      </c>
      <c r="B81">
        <v>0</v>
      </c>
      <c r="C81" t="s">
        <v>132</v>
      </c>
      <c r="D81" t="s">
        <v>132</v>
      </c>
      <c r="E81" t="s">
        <v>132</v>
      </c>
      <c r="F81" t="s">
        <v>132</v>
      </c>
      <c r="G81" t="s">
        <v>132</v>
      </c>
      <c r="H81" t="s">
        <v>132</v>
      </c>
      <c r="I81" t="s">
        <v>132</v>
      </c>
      <c r="J81">
        <v>18.41</v>
      </c>
      <c r="K81" t="s">
        <v>639</v>
      </c>
      <c r="L81" t="s">
        <v>595</v>
      </c>
      <c r="M81" s="74">
        <v>0.77552083333333333</v>
      </c>
      <c r="N81" t="s">
        <v>639</v>
      </c>
      <c r="O81">
        <v>0</v>
      </c>
      <c r="P81">
        <v>4.2320000000000002</v>
      </c>
      <c r="Q81" t="s">
        <v>515</v>
      </c>
      <c r="R81" t="s">
        <v>132</v>
      </c>
    </row>
    <row r="82" spans="1:18" x14ac:dyDescent="0.3">
      <c r="A82" t="s">
        <v>413</v>
      </c>
      <c r="B82">
        <v>0</v>
      </c>
      <c r="C82" t="s">
        <v>132</v>
      </c>
      <c r="D82" t="s">
        <v>132</v>
      </c>
      <c r="E82" t="s">
        <v>132</v>
      </c>
      <c r="F82" t="s">
        <v>132</v>
      </c>
      <c r="G82" t="s">
        <v>132</v>
      </c>
      <c r="H82" t="s">
        <v>132</v>
      </c>
      <c r="I82" t="s">
        <v>132</v>
      </c>
      <c r="J82">
        <v>17.739999999999998</v>
      </c>
      <c r="K82" t="s">
        <v>640</v>
      </c>
      <c r="L82" t="s">
        <v>595</v>
      </c>
      <c r="M82" s="74">
        <v>0.77552083333333333</v>
      </c>
      <c r="N82" t="s">
        <v>640</v>
      </c>
      <c r="O82">
        <v>5</v>
      </c>
      <c r="P82">
        <v>10</v>
      </c>
      <c r="Q82" t="s">
        <v>587</v>
      </c>
      <c r="R82" t="s">
        <v>132</v>
      </c>
    </row>
    <row r="83" spans="1:18" x14ac:dyDescent="0.3">
      <c r="A83" t="s">
        <v>275</v>
      </c>
      <c r="B83">
        <v>0</v>
      </c>
      <c r="C83" t="s">
        <v>132</v>
      </c>
      <c r="D83" t="s">
        <v>132</v>
      </c>
      <c r="E83" t="s">
        <v>132</v>
      </c>
      <c r="F83" t="s">
        <v>132</v>
      </c>
      <c r="G83" t="s">
        <v>132</v>
      </c>
      <c r="H83" t="s">
        <v>132</v>
      </c>
      <c r="I83" t="s">
        <v>132</v>
      </c>
      <c r="J83">
        <v>17.12</v>
      </c>
      <c r="K83" t="s">
        <v>641</v>
      </c>
      <c r="L83" t="s">
        <v>595</v>
      </c>
      <c r="M83" s="74">
        <v>0.77552083333333333</v>
      </c>
      <c r="N83" t="s">
        <v>641</v>
      </c>
      <c r="O83">
        <v>0</v>
      </c>
      <c r="P83">
        <v>1.24</v>
      </c>
      <c r="Q83" t="s">
        <v>595</v>
      </c>
      <c r="R83" t="s">
        <v>132</v>
      </c>
    </row>
    <row r="84" spans="1:18" x14ac:dyDescent="0.3">
      <c r="A84" t="s">
        <v>414</v>
      </c>
      <c r="B84">
        <v>0</v>
      </c>
      <c r="C84" t="s">
        <v>132</v>
      </c>
      <c r="D84" t="s">
        <v>132</v>
      </c>
      <c r="E84" t="s">
        <v>132</v>
      </c>
      <c r="F84" t="s">
        <v>132</v>
      </c>
      <c r="G84" t="s">
        <v>132</v>
      </c>
      <c r="H84" t="s">
        <v>132</v>
      </c>
      <c r="I84" t="s">
        <v>132</v>
      </c>
      <c r="J84">
        <v>16.54</v>
      </c>
      <c r="K84" t="s">
        <v>642</v>
      </c>
      <c r="L84" t="s">
        <v>595</v>
      </c>
      <c r="M84" s="74">
        <v>0.77552083333333333</v>
      </c>
      <c r="N84" t="s">
        <v>642</v>
      </c>
      <c r="O84">
        <v>0</v>
      </c>
      <c r="P84">
        <v>36</v>
      </c>
      <c r="Q84" t="s">
        <v>596</v>
      </c>
      <c r="R84" t="s">
        <v>132</v>
      </c>
    </row>
    <row r="85" spans="1:18" x14ac:dyDescent="0.3">
      <c r="A85" t="s">
        <v>276</v>
      </c>
      <c r="B85">
        <v>0</v>
      </c>
      <c r="C85" t="s">
        <v>132</v>
      </c>
      <c r="D85" t="s">
        <v>132</v>
      </c>
      <c r="E85" t="s">
        <v>132</v>
      </c>
      <c r="F85" t="s">
        <v>132</v>
      </c>
      <c r="G85" t="s">
        <v>132</v>
      </c>
      <c r="H85" t="s">
        <v>132</v>
      </c>
      <c r="I85" t="s">
        <v>132</v>
      </c>
      <c r="J85">
        <v>16</v>
      </c>
      <c r="K85" t="s">
        <v>643</v>
      </c>
      <c r="L85" t="s">
        <v>595</v>
      </c>
      <c r="M85" s="74">
        <v>0.77552083333333333</v>
      </c>
      <c r="N85" t="s">
        <v>643</v>
      </c>
      <c r="O85">
        <v>0</v>
      </c>
      <c r="P85">
        <v>363</v>
      </c>
      <c r="Q85" t="s">
        <v>595</v>
      </c>
      <c r="R85" t="s">
        <v>132</v>
      </c>
    </row>
    <row r="86" spans="1:18" x14ac:dyDescent="0.3">
      <c r="A86" t="s">
        <v>415</v>
      </c>
      <c r="B86">
        <v>0</v>
      </c>
      <c r="C86" t="s">
        <v>132</v>
      </c>
      <c r="D86" t="s">
        <v>132</v>
      </c>
      <c r="E86" t="s">
        <v>132</v>
      </c>
      <c r="F86" t="s">
        <v>132</v>
      </c>
      <c r="G86" t="s">
        <v>132</v>
      </c>
      <c r="H86" t="s">
        <v>132</v>
      </c>
      <c r="I86" t="s">
        <v>132</v>
      </c>
      <c r="J86">
        <v>15.49</v>
      </c>
      <c r="K86" t="s">
        <v>644</v>
      </c>
      <c r="L86" t="s">
        <v>595</v>
      </c>
      <c r="M86" s="74">
        <v>0.77552083333333333</v>
      </c>
      <c r="N86" t="s">
        <v>644</v>
      </c>
      <c r="O86">
        <v>10</v>
      </c>
      <c r="P86">
        <v>15</v>
      </c>
      <c r="Q86" t="s">
        <v>517</v>
      </c>
      <c r="R86" t="s">
        <v>132</v>
      </c>
    </row>
    <row r="87" spans="1:18" x14ac:dyDescent="0.3">
      <c r="A87" t="s">
        <v>277</v>
      </c>
      <c r="B87">
        <v>0</v>
      </c>
      <c r="C87" t="s">
        <v>132</v>
      </c>
      <c r="D87" t="s">
        <v>132</v>
      </c>
      <c r="E87" t="s">
        <v>132</v>
      </c>
      <c r="F87" t="s">
        <v>132</v>
      </c>
      <c r="G87" t="s">
        <v>132</v>
      </c>
      <c r="H87" t="s">
        <v>132</v>
      </c>
      <c r="I87" t="s">
        <v>132</v>
      </c>
      <c r="J87">
        <v>15</v>
      </c>
      <c r="K87" t="s">
        <v>645</v>
      </c>
      <c r="L87" t="s">
        <v>595</v>
      </c>
      <c r="M87" s="74">
        <v>0.77552083333333333</v>
      </c>
      <c r="N87" t="s">
        <v>645</v>
      </c>
      <c r="O87">
        <v>102</v>
      </c>
      <c r="P87">
        <v>2.0920000000000001</v>
      </c>
      <c r="Q87" t="s">
        <v>595</v>
      </c>
      <c r="R87" t="s">
        <v>132</v>
      </c>
    </row>
    <row r="88" spans="1:18" x14ac:dyDescent="0.3">
      <c r="A88" t="s">
        <v>422</v>
      </c>
      <c r="B88">
        <v>0</v>
      </c>
      <c r="C88" t="s">
        <v>132</v>
      </c>
      <c r="D88" t="s">
        <v>132</v>
      </c>
      <c r="E88" t="s">
        <v>132</v>
      </c>
      <c r="F88" t="s">
        <v>132</v>
      </c>
      <c r="G88" t="s">
        <v>132</v>
      </c>
      <c r="H88" t="s">
        <v>132</v>
      </c>
      <c r="I88" t="s">
        <v>132</v>
      </c>
      <c r="J88">
        <v>14.55</v>
      </c>
      <c r="K88" t="s">
        <v>646</v>
      </c>
      <c r="L88" t="s">
        <v>595</v>
      </c>
      <c r="M88" s="74">
        <v>0.77552083333333333</v>
      </c>
      <c r="N88" t="s">
        <v>646</v>
      </c>
      <c r="O88">
        <v>0</v>
      </c>
      <c r="P88">
        <v>85</v>
      </c>
      <c r="Q88" t="s">
        <v>592</v>
      </c>
      <c r="R88" t="s">
        <v>132</v>
      </c>
    </row>
    <row r="89" spans="1:18" x14ac:dyDescent="0.3">
      <c r="A89" t="s">
        <v>278</v>
      </c>
      <c r="B89">
        <v>0</v>
      </c>
      <c r="C89" t="s">
        <v>132</v>
      </c>
      <c r="D89" t="s">
        <v>132</v>
      </c>
      <c r="E89" t="s">
        <v>132</v>
      </c>
      <c r="F89" t="s">
        <v>132</v>
      </c>
      <c r="G89" t="s">
        <v>132</v>
      </c>
      <c r="H89" t="s">
        <v>132</v>
      </c>
      <c r="I89" t="s">
        <v>132</v>
      </c>
      <c r="J89">
        <v>14.13</v>
      </c>
      <c r="K89" t="s">
        <v>647</v>
      </c>
      <c r="L89" t="s">
        <v>595</v>
      </c>
      <c r="M89" s="74">
        <v>0.77552083333333333</v>
      </c>
      <c r="N89" t="s">
        <v>647</v>
      </c>
      <c r="O89">
        <v>0</v>
      </c>
      <c r="P89">
        <v>1.819</v>
      </c>
      <c r="Q89" t="s">
        <v>595</v>
      </c>
      <c r="R89" t="s">
        <v>132</v>
      </c>
    </row>
    <row r="90" spans="1:18" x14ac:dyDescent="0.3">
      <c r="A90" t="s">
        <v>423</v>
      </c>
      <c r="B90">
        <v>0</v>
      </c>
      <c r="C90" t="s">
        <v>132</v>
      </c>
      <c r="D90" t="s">
        <v>132</v>
      </c>
      <c r="E90" t="s">
        <v>132</v>
      </c>
      <c r="F90" t="s">
        <v>132</v>
      </c>
      <c r="G90" t="s">
        <v>132</v>
      </c>
      <c r="H90" t="s">
        <v>132</v>
      </c>
      <c r="I90" t="s">
        <v>132</v>
      </c>
      <c r="J90">
        <v>13.72</v>
      </c>
      <c r="K90" t="s">
        <v>648</v>
      </c>
      <c r="L90" t="s">
        <v>595</v>
      </c>
      <c r="M90" s="74">
        <v>0.77552083333333333</v>
      </c>
      <c r="N90" t="s">
        <v>648</v>
      </c>
      <c r="O90">
        <v>0</v>
      </c>
      <c r="P90">
        <v>75</v>
      </c>
      <c r="Q90" t="s">
        <v>498</v>
      </c>
      <c r="R90" t="s">
        <v>132</v>
      </c>
    </row>
    <row r="91" spans="1:18" x14ac:dyDescent="0.3">
      <c r="A91" t="s">
        <v>279</v>
      </c>
      <c r="B91">
        <v>0</v>
      </c>
      <c r="C91" t="s">
        <v>132</v>
      </c>
      <c r="D91" t="s">
        <v>132</v>
      </c>
      <c r="E91" t="s">
        <v>132</v>
      </c>
      <c r="F91" t="s">
        <v>132</v>
      </c>
      <c r="G91" t="s">
        <v>132</v>
      </c>
      <c r="H91" t="s">
        <v>132</v>
      </c>
      <c r="I91" t="s">
        <v>132</v>
      </c>
      <c r="J91">
        <v>13.34</v>
      </c>
      <c r="K91" t="s">
        <v>649</v>
      </c>
      <c r="L91" t="s">
        <v>595</v>
      </c>
      <c r="M91" s="74">
        <v>0.77552083333333333</v>
      </c>
      <c r="N91" t="s">
        <v>649</v>
      </c>
      <c r="O91">
        <v>1</v>
      </c>
      <c r="P91">
        <v>260</v>
      </c>
      <c r="Q91" t="s">
        <v>595</v>
      </c>
      <c r="R91" t="s">
        <v>132</v>
      </c>
    </row>
    <row r="92" spans="1:18" x14ac:dyDescent="0.3">
      <c r="A92" t="s">
        <v>424</v>
      </c>
      <c r="B92">
        <v>0</v>
      </c>
      <c r="C92" t="s">
        <v>132</v>
      </c>
      <c r="D92" t="s">
        <v>132</v>
      </c>
      <c r="E92" t="s">
        <v>132</v>
      </c>
      <c r="F92" t="s">
        <v>132</v>
      </c>
      <c r="G92" t="s">
        <v>132</v>
      </c>
      <c r="H92" t="s">
        <v>132</v>
      </c>
      <c r="I92" t="s">
        <v>132</v>
      </c>
      <c r="J92">
        <v>12.98</v>
      </c>
      <c r="K92" t="s">
        <v>650</v>
      </c>
      <c r="L92" t="s">
        <v>595</v>
      </c>
      <c r="M92" s="74">
        <v>0.77552083333333333</v>
      </c>
      <c r="N92" t="s">
        <v>650</v>
      </c>
      <c r="O92">
        <v>0</v>
      </c>
      <c r="P92">
        <v>0</v>
      </c>
      <c r="Q92" t="s">
        <v>516</v>
      </c>
      <c r="R92" t="s">
        <v>132</v>
      </c>
    </row>
    <row r="93" spans="1:18" x14ac:dyDescent="0.3">
      <c r="A93" t="s">
        <v>280</v>
      </c>
      <c r="B93">
        <v>0</v>
      </c>
      <c r="C93" t="s">
        <v>132</v>
      </c>
      <c r="D93" t="s">
        <v>132</v>
      </c>
      <c r="E93" t="s">
        <v>132</v>
      </c>
      <c r="F93" t="s">
        <v>132</v>
      </c>
      <c r="G93" t="s">
        <v>132</v>
      </c>
      <c r="H93" t="s">
        <v>132</v>
      </c>
      <c r="I93" t="s">
        <v>132</v>
      </c>
      <c r="J93">
        <v>12.64</v>
      </c>
      <c r="K93" t="s">
        <v>651</v>
      </c>
      <c r="L93" t="s">
        <v>595</v>
      </c>
      <c r="M93" s="74">
        <v>0.77552083333333333</v>
      </c>
      <c r="N93" t="s">
        <v>651</v>
      </c>
      <c r="O93">
        <v>0</v>
      </c>
      <c r="P93">
        <v>1.0289999999999999</v>
      </c>
      <c r="Q93" t="s">
        <v>595</v>
      </c>
      <c r="R93" t="s">
        <v>132</v>
      </c>
    </row>
    <row r="94" spans="1:18" x14ac:dyDescent="0.3">
      <c r="A94" t="s">
        <v>425</v>
      </c>
      <c r="B94">
        <v>0</v>
      </c>
      <c r="C94" t="s">
        <v>132</v>
      </c>
      <c r="D94" t="s">
        <v>132</v>
      </c>
      <c r="E94" t="s">
        <v>132</v>
      </c>
      <c r="F94" t="s">
        <v>132</v>
      </c>
      <c r="G94" t="s">
        <v>132</v>
      </c>
      <c r="H94" t="s">
        <v>132</v>
      </c>
      <c r="I94" t="s">
        <v>132</v>
      </c>
      <c r="J94">
        <v>12.31</v>
      </c>
      <c r="K94" t="s">
        <v>652</v>
      </c>
      <c r="L94" t="s">
        <v>595</v>
      </c>
      <c r="M94" s="74">
        <v>0.77552083333333333</v>
      </c>
      <c r="N94" t="s">
        <v>652</v>
      </c>
      <c r="O94">
        <v>0</v>
      </c>
      <c r="P94">
        <v>0</v>
      </c>
      <c r="Q94" t="s">
        <v>473</v>
      </c>
      <c r="R94" t="s">
        <v>132</v>
      </c>
    </row>
    <row r="95" spans="1:18" x14ac:dyDescent="0.3">
      <c r="A95" t="s">
        <v>281</v>
      </c>
      <c r="B95">
        <v>0</v>
      </c>
      <c r="C95" t="s">
        <v>132</v>
      </c>
      <c r="D95" t="s">
        <v>132</v>
      </c>
      <c r="E95" t="s">
        <v>132</v>
      </c>
      <c r="F95" t="s">
        <v>132</v>
      </c>
      <c r="G95" t="s">
        <v>132</v>
      </c>
      <c r="H95" t="s">
        <v>132</v>
      </c>
      <c r="I95" t="s">
        <v>132</v>
      </c>
      <c r="J95">
        <v>12.01</v>
      </c>
      <c r="K95" t="s">
        <v>653</v>
      </c>
      <c r="L95" t="s">
        <v>595</v>
      </c>
      <c r="M95" s="74">
        <v>0.77552083333333333</v>
      </c>
      <c r="N95" t="s">
        <v>653</v>
      </c>
      <c r="O95">
        <v>0</v>
      </c>
      <c r="P95">
        <v>893</v>
      </c>
      <c r="Q95" t="s">
        <v>595</v>
      </c>
      <c r="R95" t="s">
        <v>132</v>
      </c>
    </row>
    <row r="96" spans="1:18" x14ac:dyDescent="0.3">
      <c r="A96" t="s">
        <v>426</v>
      </c>
      <c r="B96">
        <v>0</v>
      </c>
      <c r="C96" t="s">
        <v>132</v>
      </c>
      <c r="D96" t="s">
        <v>132</v>
      </c>
      <c r="E96" t="s">
        <v>132</v>
      </c>
      <c r="F96" t="s">
        <v>132</v>
      </c>
      <c r="G96" t="s">
        <v>132</v>
      </c>
      <c r="H96" t="s">
        <v>132</v>
      </c>
      <c r="I96" t="s">
        <v>132</v>
      </c>
      <c r="J96">
        <v>11.71</v>
      </c>
      <c r="K96" t="s">
        <v>654</v>
      </c>
      <c r="L96" t="s">
        <v>595</v>
      </c>
      <c r="M96" s="74">
        <v>0.77552083333333333</v>
      </c>
      <c r="N96" t="s">
        <v>654</v>
      </c>
      <c r="O96">
        <v>0</v>
      </c>
      <c r="P96">
        <v>0</v>
      </c>
      <c r="Q96" t="s">
        <v>513</v>
      </c>
      <c r="R96" t="s">
        <v>132</v>
      </c>
    </row>
    <row r="97" spans="1:18" x14ac:dyDescent="0.3">
      <c r="A97" t="s">
        <v>282</v>
      </c>
      <c r="B97">
        <v>0</v>
      </c>
      <c r="C97" t="s">
        <v>132</v>
      </c>
      <c r="D97" t="s">
        <v>132</v>
      </c>
      <c r="E97" t="s">
        <v>132</v>
      </c>
      <c r="F97" t="s">
        <v>132</v>
      </c>
      <c r="G97" t="s">
        <v>132</v>
      </c>
      <c r="H97" t="s">
        <v>132</v>
      </c>
      <c r="I97" t="s">
        <v>132</v>
      </c>
      <c r="J97">
        <v>11.42</v>
      </c>
      <c r="K97" t="s">
        <v>655</v>
      </c>
      <c r="L97" t="s">
        <v>595</v>
      </c>
      <c r="M97" s="74">
        <v>0.77552083333333333</v>
      </c>
      <c r="N97" t="s">
        <v>655</v>
      </c>
      <c r="O97">
        <v>0</v>
      </c>
      <c r="P97">
        <v>3.1269999999999998</v>
      </c>
      <c r="Q97" t="s">
        <v>595</v>
      </c>
      <c r="R97" t="s">
        <v>132</v>
      </c>
    </row>
    <row r="98" spans="1:18" x14ac:dyDescent="0.3">
      <c r="A98" t="s">
        <v>427</v>
      </c>
      <c r="B98">
        <v>0</v>
      </c>
      <c r="C98" t="s">
        <v>132</v>
      </c>
      <c r="D98" t="s">
        <v>132</v>
      </c>
      <c r="E98" t="s">
        <v>132</v>
      </c>
      <c r="F98" t="s">
        <v>132</v>
      </c>
      <c r="G98" t="s">
        <v>132</v>
      </c>
      <c r="H98" t="s">
        <v>132</v>
      </c>
      <c r="I98" t="s">
        <v>132</v>
      </c>
      <c r="J98">
        <v>11.16</v>
      </c>
      <c r="K98" t="s">
        <v>656</v>
      </c>
      <c r="L98" t="s">
        <v>595</v>
      </c>
      <c r="M98" s="74">
        <v>0.77552083333333333</v>
      </c>
      <c r="N98" t="s">
        <v>656</v>
      </c>
      <c r="O98">
        <v>0</v>
      </c>
      <c r="P98">
        <v>0</v>
      </c>
      <c r="Q98" t="s">
        <v>473</v>
      </c>
      <c r="R98" t="s">
        <v>132</v>
      </c>
    </row>
    <row r="99" spans="1:18" x14ac:dyDescent="0.3">
      <c r="A99" t="s">
        <v>283</v>
      </c>
      <c r="B99">
        <v>0</v>
      </c>
      <c r="C99" t="s">
        <v>132</v>
      </c>
      <c r="D99" t="s">
        <v>132</v>
      </c>
      <c r="E99" t="s">
        <v>132</v>
      </c>
      <c r="F99" t="s">
        <v>132</v>
      </c>
      <c r="G99" t="s">
        <v>132</v>
      </c>
      <c r="H99" t="s">
        <v>132</v>
      </c>
      <c r="I99" t="s">
        <v>132</v>
      </c>
      <c r="J99">
        <v>10.91</v>
      </c>
      <c r="K99" t="s">
        <v>657</v>
      </c>
      <c r="L99" t="s">
        <v>595</v>
      </c>
      <c r="M99" s="74">
        <v>0.77552083333333333</v>
      </c>
      <c r="N99" t="s">
        <v>657</v>
      </c>
      <c r="O99">
        <v>2</v>
      </c>
      <c r="P99">
        <v>156</v>
      </c>
      <c r="Q99" t="s">
        <v>596</v>
      </c>
      <c r="R99" t="s">
        <v>132</v>
      </c>
    </row>
    <row r="100" spans="1:18" x14ac:dyDescent="0.3">
      <c r="A100" t="s">
        <v>428</v>
      </c>
      <c r="B100">
        <v>0</v>
      </c>
      <c r="C100" t="s">
        <v>132</v>
      </c>
      <c r="D100" t="s">
        <v>132</v>
      </c>
      <c r="E100" t="s">
        <v>132</v>
      </c>
      <c r="F100" t="s">
        <v>132</v>
      </c>
      <c r="G100" t="s">
        <v>132</v>
      </c>
      <c r="H100" t="s">
        <v>132</v>
      </c>
      <c r="I100" t="s">
        <v>132</v>
      </c>
      <c r="J100">
        <v>10.66</v>
      </c>
      <c r="K100" t="s">
        <v>658</v>
      </c>
      <c r="L100" t="s">
        <v>595</v>
      </c>
      <c r="M100" s="74">
        <v>0.77552083333333333</v>
      </c>
      <c r="N100" t="s">
        <v>658</v>
      </c>
      <c r="O100">
        <v>0</v>
      </c>
      <c r="P100">
        <v>0</v>
      </c>
      <c r="Q100" t="s">
        <v>473</v>
      </c>
      <c r="R100" t="s">
        <v>132</v>
      </c>
    </row>
    <row r="101" spans="1:18" x14ac:dyDescent="0.3">
      <c r="A101" t="s">
        <v>284</v>
      </c>
      <c r="B101">
        <v>0</v>
      </c>
      <c r="C101" t="s">
        <v>132</v>
      </c>
      <c r="D101" t="s">
        <v>132</v>
      </c>
      <c r="E101" t="s">
        <v>132</v>
      </c>
      <c r="F101" t="s">
        <v>132</v>
      </c>
      <c r="G101" t="s">
        <v>132</v>
      </c>
      <c r="H101" t="s">
        <v>132</v>
      </c>
      <c r="I101" t="s">
        <v>132</v>
      </c>
      <c r="J101">
        <v>10.43</v>
      </c>
      <c r="K101" t="s">
        <v>659</v>
      </c>
      <c r="L101" t="s">
        <v>595</v>
      </c>
      <c r="M101" s="74">
        <v>0.77552083333333333</v>
      </c>
      <c r="N101" t="s">
        <v>659</v>
      </c>
      <c r="O101">
        <v>0</v>
      </c>
      <c r="P101">
        <v>438</v>
      </c>
      <c r="Q101" t="s">
        <v>530</v>
      </c>
      <c r="R101" t="s">
        <v>132</v>
      </c>
    </row>
    <row r="102" spans="1:18" x14ac:dyDescent="0.3">
      <c r="A102" t="s">
        <v>429</v>
      </c>
      <c r="B102">
        <v>0</v>
      </c>
      <c r="C102" t="s">
        <v>132</v>
      </c>
      <c r="D102" t="s">
        <v>132</v>
      </c>
      <c r="E102" t="s">
        <v>132</v>
      </c>
      <c r="F102" t="s">
        <v>132</v>
      </c>
      <c r="G102" t="s">
        <v>132</v>
      </c>
      <c r="H102" t="s">
        <v>132</v>
      </c>
      <c r="I102" t="s">
        <v>132</v>
      </c>
      <c r="J102">
        <v>10.210000000000001</v>
      </c>
      <c r="K102" t="s">
        <v>660</v>
      </c>
      <c r="L102" t="s">
        <v>595</v>
      </c>
      <c r="M102" s="74">
        <v>0.77552083333333333</v>
      </c>
      <c r="N102" t="s">
        <v>660</v>
      </c>
      <c r="O102">
        <v>0</v>
      </c>
      <c r="P102">
        <v>0</v>
      </c>
      <c r="Q102" t="s">
        <v>473</v>
      </c>
      <c r="R102" t="s">
        <v>132</v>
      </c>
    </row>
    <row r="103" spans="1:18" x14ac:dyDescent="0.3">
      <c r="A103" t="s">
        <v>285</v>
      </c>
      <c r="B103">
        <v>0</v>
      </c>
      <c r="C103" t="s">
        <v>132</v>
      </c>
      <c r="D103" t="s">
        <v>132</v>
      </c>
      <c r="E103" t="s">
        <v>132</v>
      </c>
      <c r="F103" t="s">
        <v>132</v>
      </c>
      <c r="G103" t="s">
        <v>132</v>
      </c>
      <c r="H103" t="s">
        <v>132</v>
      </c>
      <c r="I103" t="s">
        <v>132</v>
      </c>
      <c r="J103">
        <v>10</v>
      </c>
      <c r="K103" t="s">
        <v>661</v>
      </c>
      <c r="L103" t="s">
        <v>595</v>
      </c>
      <c r="M103" s="74">
        <v>0.77552083333333333</v>
      </c>
      <c r="N103" t="s">
        <v>661</v>
      </c>
      <c r="O103">
        <v>0</v>
      </c>
      <c r="P103">
        <v>195</v>
      </c>
      <c r="Q103" t="s">
        <v>590</v>
      </c>
      <c r="R103" t="s">
        <v>132</v>
      </c>
    </row>
    <row r="104" spans="1:18" x14ac:dyDescent="0.3">
      <c r="A104" t="s">
        <v>430</v>
      </c>
      <c r="B104">
        <v>0</v>
      </c>
      <c r="C104" t="s">
        <v>132</v>
      </c>
      <c r="D104" t="s">
        <v>132</v>
      </c>
      <c r="E104" t="s">
        <v>132</v>
      </c>
      <c r="F104" t="s">
        <v>132</v>
      </c>
      <c r="G104" t="s">
        <v>132</v>
      </c>
      <c r="H104" t="s">
        <v>132</v>
      </c>
      <c r="I104" t="s">
        <v>132</v>
      </c>
      <c r="J104">
        <v>9.7899999999999991</v>
      </c>
      <c r="K104" t="s">
        <v>662</v>
      </c>
      <c r="L104" t="s">
        <v>595</v>
      </c>
      <c r="M104" s="74">
        <v>0.77552083333333333</v>
      </c>
      <c r="N104" t="s">
        <v>662</v>
      </c>
      <c r="O104">
        <v>0</v>
      </c>
      <c r="P104">
        <v>71</v>
      </c>
      <c r="Q104" t="s">
        <v>553</v>
      </c>
      <c r="R104" t="s">
        <v>132</v>
      </c>
    </row>
    <row r="105" spans="1:18" x14ac:dyDescent="0.3">
      <c r="A105" t="s">
        <v>286</v>
      </c>
      <c r="B105">
        <v>0</v>
      </c>
      <c r="C105" t="s">
        <v>132</v>
      </c>
      <c r="D105" t="s">
        <v>132</v>
      </c>
      <c r="E105" t="s">
        <v>132</v>
      </c>
      <c r="F105" t="s">
        <v>132</v>
      </c>
      <c r="G105" t="s">
        <v>132</v>
      </c>
      <c r="H105" t="s">
        <v>132</v>
      </c>
      <c r="I105" t="s">
        <v>132</v>
      </c>
      <c r="J105">
        <v>9.6</v>
      </c>
      <c r="K105" t="s">
        <v>663</v>
      </c>
      <c r="L105" t="s">
        <v>595</v>
      </c>
      <c r="M105" s="74">
        <v>0.77552083333333333</v>
      </c>
      <c r="N105" t="s">
        <v>663</v>
      </c>
      <c r="O105">
        <v>0</v>
      </c>
      <c r="P105">
        <v>800</v>
      </c>
      <c r="Q105" t="s">
        <v>595</v>
      </c>
      <c r="R105" t="s">
        <v>132</v>
      </c>
    </row>
    <row r="106" spans="1:18" x14ac:dyDescent="0.3">
      <c r="A106" t="s">
        <v>287</v>
      </c>
      <c r="B106">
        <v>0</v>
      </c>
      <c r="C106" t="s">
        <v>132</v>
      </c>
      <c r="D106" t="s">
        <v>132</v>
      </c>
      <c r="E106" t="s">
        <v>132</v>
      </c>
      <c r="F106" t="s">
        <v>132</v>
      </c>
      <c r="G106" t="s">
        <v>132</v>
      </c>
      <c r="H106" t="s">
        <v>132</v>
      </c>
      <c r="I106" t="s">
        <v>132</v>
      </c>
      <c r="J106">
        <v>9.23</v>
      </c>
      <c r="K106" t="s">
        <v>664</v>
      </c>
      <c r="L106" t="s">
        <v>595</v>
      </c>
      <c r="M106" s="74">
        <v>0.77552083333333333</v>
      </c>
      <c r="N106" t="s">
        <v>664</v>
      </c>
      <c r="O106">
        <v>0</v>
      </c>
      <c r="P106">
        <v>4.7030000000000003</v>
      </c>
      <c r="Q106" t="s">
        <v>554</v>
      </c>
      <c r="R106" t="s">
        <v>132</v>
      </c>
    </row>
    <row r="107" spans="1:18" x14ac:dyDescent="0.3">
      <c r="A107" t="s">
        <v>288</v>
      </c>
      <c r="B107">
        <v>0</v>
      </c>
      <c r="C107" t="s">
        <v>132</v>
      </c>
      <c r="D107" t="s">
        <v>132</v>
      </c>
      <c r="E107" t="s">
        <v>132</v>
      </c>
      <c r="F107" t="s">
        <v>132</v>
      </c>
      <c r="G107" t="s">
        <v>132</v>
      </c>
      <c r="H107" t="s">
        <v>132</v>
      </c>
      <c r="I107" t="s">
        <v>132</v>
      </c>
      <c r="J107">
        <v>8.89</v>
      </c>
      <c r="K107" t="s">
        <v>665</v>
      </c>
      <c r="L107" t="s">
        <v>595</v>
      </c>
      <c r="M107" s="74">
        <v>0.77552083333333333</v>
      </c>
      <c r="N107" t="s">
        <v>665</v>
      </c>
      <c r="O107">
        <v>0</v>
      </c>
      <c r="P107">
        <v>188</v>
      </c>
      <c r="Q107" t="s">
        <v>547</v>
      </c>
      <c r="R107" t="s">
        <v>132</v>
      </c>
    </row>
    <row r="108" spans="1:18" x14ac:dyDescent="0.3">
      <c r="A108" t="s">
        <v>556</v>
      </c>
      <c r="B108">
        <v>0</v>
      </c>
      <c r="C108" t="s">
        <v>132</v>
      </c>
      <c r="D108" t="s">
        <v>132</v>
      </c>
      <c r="E108" t="s">
        <v>132</v>
      </c>
      <c r="F108" t="s">
        <v>132</v>
      </c>
      <c r="G108" t="s">
        <v>132</v>
      </c>
      <c r="H108" t="s">
        <v>132</v>
      </c>
      <c r="I108" t="s">
        <v>132</v>
      </c>
      <c r="J108">
        <v>8.57</v>
      </c>
      <c r="K108" t="s">
        <v>666</v>
      </c>
      <c r="L108" t="s">
        <v>595</v>
      </c>
      <c r="M108" s="74">
        <v>0.77552083333333333</v>
      </c>
      <c r="N108" t="s">
        <v>666</v>
      </c>
      <c r="O108">
        <v>0</v>
      </c>
      <c r="P108">
        <v>260</v>
      </c>
      <c r="Q108" t="s">
        <v>473</v>
      </c>
      <c r="R108" t="s">
        <v>132</v>
      </c>
    </row>
    <row r="109" spans="1:18" x14ac:dyDescent="0.3">
      <c r="A109" t="s">
        <v>289</v>
      </c>
      <c r="B109">
        <v>0</v>
      </c>
      <c r="C109" t="s">
        <v>132</v>
      </c>
      <c r="D109" t="s">
        <v>132</v>
      </c>
      <c r="E109" t="s">
        <v>132</v>
      </c>
      <c r="F109" t="s">
        <v>132</v>
      </c>
      <c r="G109" t="s">
        <v>132</v>
      </c>
      <c r="H109" t="s">
        <v>132</v>
      </c>
      <c r="I109" t="s">
        <v>132</v>
      </c>
      <c r="J109">
        <v>8.27</v>
      </c>
      <c r="K109" t="s">
        <v>667</v>
      </c>
      <c r="L109" t="s">
        <v>595</v>
      </c>
      <c r="M109" s="74">
        <v>0.77552083333333333</v>
      </c>
      <c r="N109" t="s">
        <v>667</v>
      </c>
      <c r="O109">
        <v>0</v>
      </c>
      <c r="P109">
        <v>80</v>
      </c>
      <c r="Q109" t="s">
        <v>595</v>
      </c>
      <c r="R109" t="s">
        <v>132</v>
      </c>
    </row>
    <row r="110" spans="1:18" x14ac:dyDescent="0.3">
      <c r="A110" t="s">
        <v>557</v>
      </c>
      <c r="B110">
        <v>0</v>
      </c>
      <c r="C110" t="s">
        <v>132</v>
      </c>
      <c r="D110" t="s">
        <v>132</v>
      </c>
      <c r="E110" t="s">
        <v>132</v>
      </c>
      <c r="F110" t="s">
        <v>132</v>
      </c>
      <c r="G110" t="s">
        <v>132</v>
      </c>
      <c r="H110" t="s">
        <v>132</v>
      </c>
      <c r="I110" t="s">
        <v>132</v>
      </c>
      <c r="J110">
        <v>7.99</v>
      </c>
      <c r="K110" t="s">
        <v>668</v>
      </c>
      <c r="L110" t="s">
        <v>595</v>
      </c>
      <c r="M110" s="74">
        <v>0.77552083333333333</v>
      </c>
      <c r="N110" t="s">
        <v>668</v>
      </c>
      <c r="O110">
        <v>0</v>
      </c>
      <c r="P110">
        <v>104</v>
      </c>
      <c r="Q110" t="s">
        <v>473</v>
      </c>
      <c r="R110" t="s">
        <v>132</v>
      </c>
    </row>
    <row r="111" spans="1:18" x14ac:dyDescent="0.3">
      <c r="A111" t="s">
        <v>290</v>
      </c>
      <c r="B111">
        <v>0</v>
      </c>
      <c r="C111" t="s">
        <v>132</v>
      </c>
      <c r="D111" t="s">
        <v>132</v>
      </c>
      <c r="E111" t="s">
        <v>132</v>
      </c>
      <c r="F111" t="s">
        <v>132</v>
      </c>
      <c r="G111" t="s">
        <v>132</v>
      </c>
      <c r="H111" t="s">
        <v>132</v>
      </c>
      <c r="I111" t="s">
        <v>132</v>
      </c>
      <c r="J111">
        <v>7.74</v>
      </c>
      <c r="K111" t="s">
        <v>669</v>
      </c>
      <c r="L111" t="s">
        <v>595</v>
      </c>
      <c r="M111" s="74">
        <v>0.77552083333333333</v>
      </c>
      <c r="N111" t="s">
        <v>669</v>
      </c>
      <c r="O111">
        <v>1</v>
      </c>
      <c r="P111">
        <v>1.222</v>
      </c>
      <c r="Q111" t="s">
        <v>595</v>
      </c>
      <c r="R111" t="s">
        <v>132</v>
      </c>
    </row>
    <row r="112" spans="1:18" x14ac:dyDescent="0.3">
      <c r="A112" t="s">
        <v>558</v>
      </c>
      <c r="B112">
        <v>0</v>
      </c>
      <c r="C112" t="s">
        <v>132</v>
      </c>
      <c r="D112" t="s">
        <v>132</v>
      </c>
      <c r="E112" t="s">
        <v>132</v>
      </c>
      <c r="F112" t="s">
        <v>132</v>
      </c>
      <c r="G112" t="s">
        <v>132</v>
      </c>
      <c r="H112" t="s">
        <v>132</v>
      </c>
      <c r="I112" t="s">
        <v>132</v>
      </c>
      <c r="J112">
        <v>7.49</v>
      </c>
      <c r="K112" t="s">
        <v>670</v>
      </c>
      <c r="L112" t="s">
        <v>595</v>
      </c>
      <c r="M112" s="74">
        <v>0.77552083333333333</v>
      </c>
      <c r="N112" t="s">
        <v>670</v>
      </c>
      <c r="O112">
        <v>0</v>
      </c>
      <c r="P112">
        <v>86</v>
      </c>
      <c r="Q112" t="s">
        <v>473</v>
      </c>
      <c r="R112" t="s">
        <v>132</v>
      </c>
    </row>
    <row r="113" spans="1:18" x14ac:dyDescent="0.3">
      <c r="A113" t="s">
        <v>291</v>
      </c>
      <c r="B113">
        <v>0</v>
      </c>
      <c r="C113" t="s">
        <v>132</v>
      </c>
      <c r="D113" t="s">
        <v>132</v>
      </c>
      <c r="E113" t="s">
        <v>132</v>
      </c>
      <c r="F113" t="s">
        <v>132</v>
      </c>
      <c r="G113" t="s">
        <v>132</v>
      </c>
      <c r="H113" t="s">
        <v>132</v>
      </c>
      <c r="I113" t="s">
        <v>132</v>
      </c>
      <c r="J113">
        <v>7.27</v>
      </c>
      <c r="K113" t="s">
        <v>671</v>
      </c>
      <c r="L113" t="s">
        <v>595</v>
      </c>
      <c r="M113" s="74">
        <v>0.77552083333333333</v>
      </c>
      <c r="N113" t="s">
        <v>671</v>
      </c>
      <c r="O113">
        <v>0</v>
      </c>
      <c r="P113">
        <v>144</v>
      </c>
      <c r="Q113" t="s">
        <v>516</v>
      </c>
      <c r="R113" t="s">
        <v>132</v>
      </c>
    </row>
    <row r="114" spans="1:18" x14ac:dyDescent="0.3">
      <c r="A114" t="s">
        <v>559</v>
      </c>
      <c r="B114">
        <v>0</v>
      </c>
      <c r="C114" t="s">
        <v>132</v>
      </c>
      <c r="D114" t="s">
        <v>132</v>
      </c>
      <c r="E114" t="s">
        <v>132</v>
      </c>
      <c r="F114" t="s">
        <v>132</v>
      </c>
      <c r="G114" t="s">
        <v>132</v>
      </c>
      <c r="H114" t="s">
        <v>132</v>
      </c>
      <c r="I114" t="s">
        <v>132</v>
      </c>
      <c r="J114">
        <v>7.05</v>
      </c>
      <c r="K114" t="s">
        <v>672</v>
      </c>
      <c r="L114" t="s">
        <v>595</v>
      </c>
      <c r="M114" s="74">
        <v>0.77552083333333333</v>
      </c>
      <c r="N114" t="s">
        <v>672</v>
      </c>
      <c r="O114">
        <v>0</v>
      </c>
      <c r="P114">
        <v>148</v>
      </c>
      <c r="Q114" t="s">
        <v>473</v>
      </c>
      <c r="R114" t="s">
        <v>132</v>
      </c>
    </row>
    <row r="115" spans="1:18" x14ac:dyDescent="0.3">
      <c r="A115" t="s">
        <v>292</v>
      </c>
      <c r="B115">
        <v>0</v>
      </c>
      <c r="C115" t="s">
        <v>132</v>
      </c>
      <c r="D115" t="s">
        <v>132</v>
      </c>
      <c r="E115" t="s">
        <v>132</v>
      </c>
      <c r="F115" t="s">
        <v>132</v>
      </c>
      <c r="G115" t="s">
        <v>132</v>
      </c>
      <c r="H115" t="s">
        <v>132</v>
      </c>
      <c r="I115" t="s">
        <v>132</v>
      </c>
      <c r="J115">
        <v>6.85</v>
      </c>
      <c r="K115" t="s">
        <v>673</v>
      </c>
      <c r="L115" t="s">
        <v>595</v>
      </c>
      <c r="M115" s="74">
        <v>0.77552083333333333</v>
      </c>
      <c r="N115" t="s">
        <v>673</v>
      </c>
      <c r="O115">
        <v>0</v>
      </c>
      <c r="P115">
        <v>121</v>
      </c>
      <c r="Q115" t="s">
        <v>554</v>
      </c>
      <c r="R115" t="s">
        <v>132</v>
      </c>
    </row>
    <row r="116" spans="1:18" x14ac:dyDescent="0.3">
      <c r="A116" t="s">
        <v>447</v>
      </c>
      <c r="B116">
        <v>0</v>
      </c>
      <c r="C116" t="s">
        <v>132</v>
      </c>
      <c r="D116" t="s">
        <v>132</v>
      </c>
      <c r="E116" t="s">
        <v>132</v>
      </c>
      <c r="F116" t="s">
        <v>132</v>
      </c>
      <c r="G116" t="s">
        <v>132</v>
      </c>
      <c r="H116" t="s">
        <v>132</v>
      </c>
      <c r="I116" t="s">
        <v>132</v>
      </c>
      <c r="J116">
        <v>6.66</v>
      </c>
      <c r="K116" t="s">
        <v>674</v>
      </c>
      <c r="L116" t="s">
        <v>595</v>
      </c>
      <c r="M116" s="74">
        <v>0.77552083333333333</v>
      </c>
      <c r="N116" t="s">
        <v>674</v>
      </c>
      <c r="O116">
        <v>0</v>
      </c>
      <c r="P116">
        <v>144</v>
      </c>
      <c r="Q116" t="s">
        <v>473</v>
      </c>
      <c r="R116" t="s">
        <v>132</v>
      </c>
    </row>
    <row r="117" spans="1:18" x14ac:dyDescent="0.3">
      <c r="A117" t="s">
        <v>487</v>
      </c>
      <c r="B117">
        <v>0</v>
      </c>
      <c r="C117" t="s">
        <v>132</v>
      </c>
      <c r="D117" t="s">
        <v>132</v>
      </c>
      <c r="E117" t="s">
        <v>132</v>
      </c>
      <c r="F117" t="s">
        <v>132</v>
      </c>
      <c r="G117" t="s">
        <v>132</v>
      </c>
      <c r="H117" t="s">
        <v>132</v>
      </c>
      <c r="I117" t="s">
        <v>132</v>
      </c>
      <c r="J117">
        <v>6.48</v>
      </c>
      <c r="K117" t="s">
        <v>675</v>
      </c>
      <c r="L117" t="s">
        <v>595</v>
      </c>
      <c r="M117" s="74">
        <v>0.77552083333333333</v>
      </c>
      <c r="N117" t="s">
        <v>675</v>
      </c>
      <c r="O117">
        <v>0</v>
      </c>
      <c r="P117">
        <v>41</v>
      </c>
      <c r="Q117" t="s">
        <v>553</v>
      </c>
      <c r="R117" t="s">
        <v>132</v>
      </c>
    </row>
    <row r="118" spans="1:18" x14ac:dyDescent="0.3">
      <c r="A118" t="s">
        <v>560</v>
      </c>
      <c r="B118">
        <v>0</v>
      </c>
      <c r="C118" t="s">
        <v>132</v>
      </c>
      <c r="D118" t="s">
        <v>132</v>
      </c>
      <c r="E118" t="s">
        <v>132</v>
      </c>
      <c r="F118" t="s">
        <v>132</v>
      </c>
      <c r="G118" t="s">
        <v>132</v>
      </c>
      <c r="H118" t="s">
        <v>132</v>
      </c>
      <c r="I118" t="s">
        <v>132</v>
      </c>
      <c r="J118">
        <v>6.31</v>
      </c>
      <c r="K118" t="s">
        <v>676</v>
      </c>
      <c r="L118" t="s">
        <v>595</v>
      </c>
      <c r="M118" s="74">
        <v>0.77552083333333333</v>
      </c>
      <c r="N118" t="s">
        <v>676</v>
      </c>
      <c r="O118">
        <v>0</v>
      </c>
      <c r="P118">
        <v>82</v>
      </c>
      <c r="Q118" t="s">
        <v>587</v>
      </c>
      <c r="R118" t="s">
        <v>132</v>
      </c>
    </row>
    <row r="119" spans="1:18" x14ac:dyDescent="0.3">
      <c r="A119" t="s">
        <v>488</v>
      </c>
      <c r="B119">
        <v>0</v>
      </c>
      <c r="C119" t="s">
        <v>132</v>
      </c>
      <c r="D119" t="s">
        <v>132</v>
      </c>
      <c r="E119" t="s">
        <v>132</v>
      </c>
      <c r="F119" t="s">
        <v>132</v>
      </c>
      <c r="G119" t="s">
        <v>132</v>
      </c>
      <c r="H119" t="s">
        <v>132</v>
      </c>
      <c r="I119" t="s">
        <v>132</v>
      </c>
      <c r="J119">
        <v>6.14</v>
      </c>
      <c r="K119" t="s">
        <v>677</v>
      </c>
      <c r="L119" t="s">
        <v>595</v>
      </c>
      <c r="M119" s="74">
        <v>0.77552083333333333</v>
      </c>
      <c r="N119" t="s">
        <v>677</v>
      </c>
      <c r="O119">
        <v>0</v>
      </c>
      <c r="P119">
        <v>40</v>
      </c>
      <c r="Q119" t="s">
        <v>596</v>
      </c>
      <c r="R119" t="s">
        <v>132</v>
      </c>
    </row>
    <row r="120" spans="1:18" x14ac:dyDescent="0.3">
      <c r="A120" t="s">
        <v>561</v>
      </c>
      <c r="B120">
        <v>0</v>
      </c>
      <c r="C120" t="s">
        <v>132</v>
      </c>
      <c r="D120" t="s">
        <v>132</v>
      </c>
      <c r="E120" t="s">
        <v>132</v>
      </c>
      <c r="F120" t="s">
        <v>132</v>
      </c>
      <c r="G120" t="s">
        <v>132</v>
      </c>
      <c r="H120" t="s">
        <v>132</v>
      </c>
      <c r="I120" t="s">
        <v>132</v>
      </c>
      <c r="J120">
        <v>5.99</v>
      </c>
      <c r="K120" t="s">
        <v>678</v>
      </c>
      <c r="L120" t="s">
        <v>595</v>
      </c>
      <c r="M120" s="74">
        <v>0.77552083333333333</v>
      </c>
      <c r="N120" t="s">
        <v>678</v>
      </c>
      <c r="O120">
        <v>0</v>
      </c>
      <c r="P120">
        <v>67</v>
      </c>
      <c r="Q120" t="s">
        <v>473</v>
      </c>
      <c r="R120" t="s">
        <v>132</v>
      </c>
    </row>
    <row r="121" spans="1:18" x14ac:dyDescent="0.3">
      <c r="A121" t="s">
        <v>293</v>
      </c>
      <c r="B121">
        <v>0</v>
      </c>
      <c r="C121" t="s">
        <v>132</v>
      </c>
      <c r="D121" t="s">
        <v>132</v>
      </c>
      <c r="E121" t="s">
        <v>132</v>
      </c>
      <c r="F121" t="s">
        <v>132</v>
      </c>
      <c r="G121" t="s">
        <v>132</v>
      </c>
      <c r="H121" t="s">
        <v>132</v>
      </c>
      <c r="I121" t="s">
        <v>132</v>
      </c>
      <c r="J121">
        <v>5.84</v>
      </c>
      <c r="K121" t="s">
        <v>679</v>
      </c>
      <c r="L121" t="s">
        <v>595</v>
      </c>
      <c r="M121" s="74">
        <v>0.77552083333333333</v>
      </c>
      <c r="N121" t="s">
        <v>679</v>
      </c>
      <c r="O121">
        <v>0</v>
      </c>
      <c r="P121">
        <v>95</v>
      </c>
      <c r="Q121" t="s">
        <v>595</v>
      </c>
      <c r="R121" t="s">
        <v>132</v>
      </c>
    </row>
    <row r="122" spans="1:18" x14ac:dyDescent="0.3">
      <c r="A122" t="s">
        <v>562</v>
      </c>
      <c r="B122">
        <v>0</v>
      </c>
      <c r="C122" t="s">
        <v>132</v>
      </c>
      <c r="D122" t="s">
        <v>132</v>
      </c>
      <c r="E122" t="s">
        <v>132</v>
      </c>
      <c r="F122" t="s">
        <v>132</v>
      </c>
      <c r="G122" t="s">
        <v>132</v>
      </c>
      <c r="H122" t="s">
        <v>132</v>
      </c>
      <c r="I122" t="s">
        <v>132</v>
      </c>
      <c r="J122">
        <v>5.7</v>
      </c>
      <c r="K122" t="s">
        <v>680</v>
      </c>
      <c r="L122" t="s">
        <v>595</v>
      </c>
      <c r="M122" s="74">
        <v>0.77552083333333333</v>
      </c>
      <c r="N122" t="s">
        <v>680</v>
      </c>
      <c r="O122">
        <v>0</v>
      </c>
      <c r="P122">
        <v>0</v>
      </c>
      <c r="Q122" t="s">
        <v>473</v>
      </c>
      <c r="R122" t="s">
        <v>132</v>
      </c>
    </row>
    <row r="123" spans="1:18" x14ac:dyDescent="0.3">
      <c r="A123" t="s">
        <v>489</v>
      </c>
      <c r="B123">
        <v>0</v>
      </c>
      <c r="C123" t="s">
        <v>132</v>
      </c>
      <c r="D123" t="s">
        <v>132</v>
      </c>
      <c r="E123" t="s">
        <v>132</v>
      </c>
      <c r="F123" t="s">
        <v>132</v>
      </c>
      <c r="G123" t="s">
        <v>132</v>
      </c>
      <c r="H123" t="s">
        <v>132</v>
      </c>
      <c r="I123" t="s">
        <v>132</v>
      </c>
      <c r="J123">
        <v>5.57</v>
      </c>
      <c r="K123" t="s">
        <v>681</v>
      </c>
      <c r="L123" t="s">
        <v>595</v>
      </c>
      <c r="M123" s="74">
        <v>0.77552083333333333</v>
      </c>
      <c r="N123" t="s">
        <v>681</v>
      </c>
      <c r="O123">
        <v>0</v>
      </c>
      <c r="P123">
        <v>12</v>
      </c>
      <c r="Q123" t="s">
        <v>530</v>
      </c>
      <c r="R123" t="s">
        <v>132</v>
      </c>
    </row>
    <row r="124" spans="1:18" x14ac:dyDescent="0.3">
      <c r="A124" t="s">
        <v>490</v>
      </c>
      <c r="B124">
        <v>0</v>
      </c>
      <c r="C124" t="s">
        <v>132</v>
      </c>
      <c r="D124" t="s">
        <v>132</v>
      </c>
      <c r="E124" t="s">
        <v>132</v>
      </c>
      <c r="F124" t="s">
        <v>132</v>
      </c>
      <c r="G124" t="s">
        <v>132</v>
      </c>
      <c r="H124" t="s">
        <v>132</v>
      </c>
      <c r="I124" t="s">
        <v>132</v>
      </c>
      <c r="J124">
        <v>5.32</v>
      </c>
      <c r="K124" t="s">
        <v>682</v>
      </c>
      <c r="L124" t="s">
        <v>595</v>
      </c>
      <c r="M124" s="74">
        <v>0.77552083333333333</v>
      </c>
      <c r="N124" t="s">
        <v>682</v>
      </c>
      <c r="O124">
        <v>0</v>
      </c>
      <c r="P124">
        <v>51</v>
      </c>
      <c r="Q124" t="s">
        <v>596</v>
      </c>
      <c r="R124" t="s">
        <v>132</v>
      </c>
    </row>
    <row r="125" spans="1:18" x14ac:dyDescent="0.3">
      <c r="A125" t="s">
        <v>491</v>
      </c>
      <c r="B125">
        <v>0</v>
      </c>
      <c r="C125" t="s">
        <v>132</v>
      </c>
      <c r="D125" t="s">
        <v>132</v>
      </c>
      <c r="E125" t="s">
        <v>132</v>
      </c>
      <c r="F125" t="s">
        <v>132</v>
      </c>
      <c r="G125" t="s">
        <v>132</v>
      </c>
      <c r="H125" t="s">
        <v>132</v>
      </c>
      <c r="I125" t="s">
        <v>132</v>
      </c>
      <c r="J125">
        <v>5.09</v>
      </c>
      <c r="K125" t="s">
        <v>683</v>
      </c>
      <c r="L125" t="s">
        <v>595</v>
      </c>
      <c r="M125" s="74">
        <v>0.77552083333333333</v>
      </c>
      <c r="N125" t="s">
        <v>683</v>
      </c>
      <c r="O125">
        <v>0</v>
      </c>
      <c r="P125">
        <v>32</v>
      </c>
      <c r="Q125" t="s">
        <v>547</v>
      </c>
      <c r="R125" t="s">
        <v>132</v>
      </c>
    </row>
    <row r="126" spans="1:18" x14ac:dyDescent="0.3">
      <c r="A126" t="s">
        <v>492</v>
      </c>
      <c r="B126">
        <v>0</v>
      </c>
      <c r="C126" t="s">
        <v>132</v>
      </c>
      <c r="D126" t="s">
        <v>132</v>
      </c>
      <c r="E126" t="s">
        <v>132</v>
      </c>
      <c r="F126" t="s">
        <v>132</v>
      </c>
      <c r="G126" t="s">
        <v>132</v>
      </c>
      <c r="H126" t="s">
        <v>132</v>
      </c>
      <c r="I126" t="s">
        <v>132</v>
      </c>
      <c r="J126">
        <v>4.88</v>
      </c>
      <c r="K126" t="s">
        <v>684</v>
      </c>
      <c r="L126" t="s">
        <v>595</v>
      </c>
      <c r="M126" s="74">
        <v>0.77552083333333333</v>
      </c>
      <c r="N126" t="s">
        <v>684</v>
      </c>
      <c r="O126">
        <v>3</v>
      </c>
      <c r="P126">
        <v>111</v>
      </c>
      <c r="Q126" t="s">
        <v>473</v>
      </c>
      <c r="R126" t="s">
        <v>132</v>
      </c>
    </row>
    <row r="127" spans="1:18" x14ac:dyDescent="0.3">
      <c r="A127" t="s">
        <v>294</v>
      </c>
      <c r="B127">
        <v>0</v>
      </c>
      <c r="C127" t="s">
        <v>132</v>
      </c>
      <c r="D127" t="s">
        <v>132</v>
      </c>
      <c r="E127" t="s">
        <v>132</v>
      </c>
      <c r="F127" t="s">
        <v>132</v>
      </c>
      <c r="G127" t="s">
        <v>132</v>
      </c>
      <c r="H127" t="s">
        <v>132</v>
      </c>
      <c r="I127" t="s">
        <v>132</v>
      </c>
      <c r="J127">
        <v>4.6900000000000004</v>
      </c>
      <c r="K127" t="s">
        <v>685</v>
      </c>
      <c r="L127" t="s">
        <v>595</v>
      </c>
      <c r="M127" s="74">
        <v>0.77552083333333333</v>
      </c>
      <c r="N127" t="s">
        <v>685</v>
      </c>
      <c r="O127">
        <v>0</v>
      </c>
      <c r="P127">
        <v>38</v>
      </c>
      <c r="Q127" t="s">
        <v>524</v>
      </c>
      <c r="R127" t="s">
        <v>132</v>
      </c>
    </row>
    <row r="128" spans="1:18" x14ac:dyDescent="0.3">
      <c r="A128" t="s">
        <v>493</v>
      </c>
      <c r="B128">
        <v>0</v>
      </c>
      <c r="C128" t="s">
        <v>132</v>
      </c>
      <c r="D128" t="s">
        <v>132</v>
      </c>
      <c r="E128" t="s">
        <v>132</v>
      </c>
      <c r="F128" t="s">
        <v>132</v>
      </c>
      <c r="G128" t="s">
        <v>132</v>
      </c>
      <c r="H128" t="s">
        <v>132</v>
      </c>
      <c r="I128" t="s">
        <v>132</v>
      </c>
      <c r="J128">
        <v>4.51</v>
      </c>
      <c r="K128" t="s">
        <v>686</v>
      </c>
      <c r="L128" t="s">
        <v>595</v>
      </c>
      <c r="M128" s="74">
        <v>0.77552083333333333</v>
      </c>
      <c r="N128" t="s">
        <v>686</v>
      </c>
      <c r="O128">
        <v>0</v>
      </c>
      <c r="P128">
        <v>15</v>
      </c>
      <c r="Q128" t="s">
        <v>530</v>
      </c>
      <c r="R128" t="s">
        <v>132</v>
      </c>
    </row>
    <row r="129" spans="1:18" x14ac:dyDescent="0.3">
      <c r="A129" t="s">
        <v>494</v>
      </c>
      <c r="B129">
        <v>0</v>
      </c>
      <c r="C129" t="s">
        <v>132</v>
      </c>
      <c r="D129" t="s">
        <v>132</v>
      </c>
      <c r="E129" t="s">
        <v>132</v>
      </c>
      <c r="F129" t="s">
        <v>132</v>
      </c>
      <c r="G129" t="s">
        <v>132</v>
      </c>
      <c r="H129" t="s">
        <v>132</v>
      </c>
      <c r="I129" t="s">
        <v>132</v>
      </c>
      <c r="J129">
        <v>4.3499999999999996</v>
      </c>
      <c r="K129" t="s">
        <v>687</v>
      </c>
      <c r="L129" t="s">
        <v>595</v>
      </c>
      <c r="M129" s="74">
        <v>0.77552083333333333</v>
      </c>
      <c r="N129" t="s">
        <v>687</v>
      </c>
      <c r="O129">
        <v>0</v>
      </c>
      <c r="P129">
        <v>24</v>
      </c>
      <c r="Q129" t="s">
        <v>463</v>
      </c>
      <c r="R129" t="s">
        <v>132</v>
      </c>
    </row>
    <row r="130" spans="1:18" x14ac:dyDescent="0.3">
      <c r="A130" t="s">
        <v>495</v>
      </c>
      <c r="B130">
        <v>0</v>
      </c>
      <c r="C130" t="s">
        <v>132</v>
      </c>
      <c r="D130" t="s">
        <v>132</v>
      </c>
      <c r="E130" t="s">
        <v>132</v>
      </c>
      <c r="F130" t="s">
        <v>132</v>
      </c>
      <c r="G130" t="s">
        <v>132</v>
      </c>
      <c r="H130" t="s">
        <v>132</v>
      </c>
      <c r="I130" t="s">
        <v>132</v>
      </c>
      <c r="J130">
        <v>4.1900000000000004</v>
      </c>
      <c r="K130" t="s">
        <v>688</v>
      </c>
      <c r="L130" t="s">
        <v>595</v>
      </c>
      <c r="M130" s="74">
        <v>0.77552083333333333</v>
      </c>
      <c r="N130" t="s">
        <v>688</v>
      </c>
      <c r="O130">
        <v>0</v>
      </c>
      <c r="P130">
        <v>15</v>
      </c>
      <c r="Q130" t="s">
        <v>547</v>
      </c>
      <c r="R130" t="s">
        <v>132</v>
      </c>
    </row>
    <row r="131" spans="1:18" x14ac:dyDescent="0.3">
      <c r="A131" t="s">
        <v>496</v>
      </c>
      <c r="B131">
        <v>0</v>
      </c>
      <c r="C131" t="s">
        <v>132</v>
      </c>
      <c r="D131" t="s">
        <v>132</v>
      </c>
      <c r="E131" t="s">
        <v>132</v>
      </c>
      <c r="F131" t="s">
        <v>132</v>
      </c>
      <c r="G131" t="s">
        <v>132</v>
      </c>
      <c r="H131" t="s">
        <v>132</v>
      </c>
      <c r="I131" t="s">
        <v>132</v>
      </c>
      <c r="J131">
        <v>4.05</v>
      </c>
      <c r="K131" t="s">
        <v>689</v>
      </c>
      <c r="L131" t="s">
        <v>595</v>
      </c>
      <c r="M131" s="74">
        <v>0.77552083333333333</v>
      </c>
      <c r="N131" t="s">
        <v>689</v>
      </c>
      <c r="O131">
        <v>0</v>
      </c>
      <c r="P131">
        <v>1</v>
      </c>
      <c r="Q131" t="s">
        <v>463</v>
      </c>
      <c r="R131" t="s">
        <v>132</v>
      </c>
    </row>
    <row r="132" spans="1:18" x14ac:dyDescent="0.3">
      <c r="A132" t="s">
        <v>437</v>
      </c>
      <c r="B132">
        <v>0</v>
      </c>
      <c r="C132" t="s">
        <v>132</v>
      </c>
      <c r="D132" t="s">
        <v>132</v>
      </c>
      <c r="E132" t="s">
        <v>132</v>
      </c>
      <c r="F132" t="s">
        <v>132</v>
      </c>
      <c r="G132" t="s">
        <v>132</v>
      </c>
      <c r="H132" t="s">
        <v>132</v>
      </c>
      <c r="I132" t="s">
        <v>132</v>
      </c>
      <c r="J132">
        <v>3.91</v>
      </c>
      <c r="K132" t="s">
        <v>690</v>
      </c>
      <c r="L132" t="s">
        <v>595</v>
      </c>
      <c r="M132" s="74">
        <v>0.77552083333333333</v>
      </c>
      <c r="N132" t="s">
        <v>690</v>
      </c>
      <c r="O132">
        <v>0</v>
      </c>
      <c r="P132">
        <v>25</v>
      </c>
      <c r="Q132" t="s">
        <v>554</v>
      </c>
      <c r="R132" t="s">
        <v>132</v>
      </c>
    </row>
    <row r="133" spans="1:18" x14ac:dyDescent="0.3">
      <c r="A133" t="s">
        <v>563</v>
      </c>
      <c r="B133">
        <v>0</v>
      </c>
      <c r="C133" t="s">
        <v>132</v>
      </c>
      <c r="D133" t="s">
        <v>132</v>
      </c>
      <c r="E133" t="s">
        <v>132</v>
      </c>
      <c r="F133" t="s">
        <v>132</v>
      </c>
      <c r="G133" t="s">
        <v>132</v>
      </c>
      <c r="H133" t="s">
        <v>132</v>
      </c>
      <c r="I133" t="s">
        <v>132</v>
      </c>
      <c r="J133">
        <v>3.79</v>
      </c>
      <c r="K133" t="s">
        <v>691</v>
      </c>
      <c r="L133" t="s">
        <v>595</v>
      </c>
      <c r="M133" s="74">
        <v>0.77552083333333333</v>
      </c>
      <c r="N133" t="s">
        <v>691</v>
      </c>
      <c r="O133">
        <v>0</v>
      </c>
      <c r="P133">
        <v>0</v>
      </c>
      <c r="Q133" t="s">
        <v>463</v>
      </c>
      <c r="R133" t="s">
        <v>132</v>
      </c>
    </row>
    <row r="134" spans="1:18" x14ac:dyDescent="0.3">
      <c r="A134" t="s">
        <v>564</v>
      </c>
      <c r="B134">
        <v>0</v>
      </c>
      <c r="C134" t="s">
        <v>132</v>
      </c>
      <c r="D134" t="s">
        <v>132</v>
      </c>
      <c r="E134" t="s">
        <v>132</v>
      </c>
      <c r="F134" t="s">
        <v>132</v>
      </c>
      <c r="G134" t="s">
        <v>132</v>
      </c>
      <c r="H134" t="s">
        <v>132</v>
      </c>
      <c r="I134" t="s">
        <v>132</v>
      </c>
      <c r="J134">
        <v>3.67</v>
      </c>
      <c r="K134" t="s">
        <v>692</v>
      </c>
      <c r="L134" t="s">
        <v>595</v>
      </c>
      <c r="M134" s="74">
        <v>0.77552083333333333</v>
      </c>
      <c r="N134" t="s">
        <v>692</v>
      </c>
      <c r="O134">
        <v>0</v>
      </c>
      <c r="P134">
        <v>0</v>
      </c>
      <c r="Q134" t="s">
        <v>463</v>
      </c>
      <c r="R134" t="s">
        <v>132</v>
      </c>
    </row>
    <row r="135" spans="1:18" x14ac:dyDescent="0.3">
      <c r="A135" t="s">
        <v>565</v>
      </c>
      <c r="B135">
        <v>0</v>
      </c>
      <c r="C135" t="s">
        <v>132</v>
      </c>
      <c r="D135" t="s">
        <v>132</v>
      </c>
      <c r="E135" t="s">
        <v>132</v>
      </c>
      <c r="F135" t="s">
        <v>132</v>
      </c>
      <c r="G135" t="s">
        <v>132</v>
      </c>
      <c r="H135" t="s">
        <v>132</v>
      </c>
      <c r="I135" t="s">
        <v>132</v>
      </c>
      <c r="J135">
        <v>3.56</v>
      </c>
      <c r="K135" t="s">
        <v>693</v>
      </c>
      <c r="L135" t="s">
        <v>595</v>
      </c>
      <c r="M135" s="74">
        <v>0.77552083333333333</v>
      </c>
      <c r="N135" t="s">
        <v>693</v>
      </c>
      <c r="O135">
        <v>0</v>
      </c>
      <c r="P135">
        <v>0</v>
      </c>
      <c r="Q135" t="s">
        <v>463</v>
      </c>
      <c r="R135" t="s">
        <v>132</v>
      </c>
    </row>
    <row r="136" spans="1:18" x14ac:dyDescent="0.3">
      <c r="A136" t="s">
        <v>566</v>
      </c>
      <c r="B136">
        <v>0</v>
      </c>
      <c r="C136" t="s">
        <v>132</v>
      </c>
      <c r="D136" t="s">
        <v>132</v>
      </c>
      <c r="E136" t="s">
        <v>132</v>
      </c>
      <c r="F136" t="s">
        <v>132</v>
      </c>
      <c r="G136" t="s">
        <v>132</v>
      </c>
      <c r="H136" t="s">
        <v>132</v>
      </c>
      <c r="I136" t="s">
        <v>132</v>
      </c>
      <c r="J136">
        <v>3.45</v>
      </c>
      <c r="K136" t="s">
        <v>694</v>
      </c>
      <c r="L136" t="s">
        <v>595</v>
      </c>
      <c r="M136" s="74">
        <v>0.77552083333333333</v>
      </c>
      <c r="N136" t="s">
        <v>694</v>
      </c>
      <c r="O136">
        <v>0</v>
      </c>
      <c r="P136">
        <v>0</v>
      </c>
      <c r="Q136" t="s">
        <v>463</v>
      </c>
      <c r="R136" t="s">
        <v>132</v>
      </c>
    </row>
    <row r="137" spans="1:18" x14ac:dyDescent="0.3">
      <c r="A137" t="s">
        <v>567</v>
      </c>
      <c r="B137">
        <v>0</v>
      </c>
      <c r="C137" t="s">
        <v>132</v>
      </c>
      <c r="D137" t="s">
        <v>132</v>
      </c>
      <c r="E137" t="s">
        <v>132</v>
      </c>
      <c r="F137" t="s">
        <v>132</v>
      </c>
      <c r="G137" t="s">
        <v>132</v>
      </c>
      <c r="H137" t="s">
        <v>132</v>
      </c>
      <c r="I137" t="s">
        <v>132</v>
      </c>
      <c r="J137">
        <v>3.35</v>
      </c>
      <c r="K137" t="s">
        <v>695</v>
      </c>
      <c r="L137" t="s">
        <v>595</v>
      </c>
      <c r="M137" s="74">
        <v>0.77552083333333333</v>
      </c>
      <c r="N137" t="s">
        <v>695</v>
      </c>
      <c r="O137">
        <v>0</v>
      </c>
      <c r="P137">
        <v>0</v>
      </c>
      <c r="Q137" t="s">
        <v>463</v>
      </c>
      <c r="R137" t="s">
        <v>132</v>
      </c>
    </row>
    <row r="138" spans="1:18" x14ac:dyDescent="0.3">
      <c r="A138" t="s">
        <v>568</v>
      </c>
      <c r="B138">
        <v>0</v>
      </c>
      <c r="C138" t="s">
        <v>132</v>
      </c>
      <c r="D138" t="s">
        <v>132</v>
      </c>
      <c r="E138" t="s">
        <v>132</v>
      </c>
      <c r="F138" t="s">
        <v>132</v>
      </c>
      <c r="G138" t="s">
        <v>132</v>
      </c>
      <c r="H138" t="s">
        <v>132</v>
      </c>
      <c r="I138" t="s">
        <v>132</v>
      </c>
      <c r="J138">
        <v>3.26</v>
      </c>
      <c r="K138" t="s">
        <v>696</v>
      </c>
      <c r="L138" t="s">
        <v>595</v>
      </c>
      <c r="M138" s="74">
        <v>0.77552083333333333</v>
      </c>
      <c r="N138" t="s">
        <v>696</v>
      </c>
      <c r="O138">
        <v>0</v>
      </c>
      <c r="P138">
        <v>24</v>
      </c>
      <c r="Q138" t="s">
        <v>463</v>
      </c>
      <c r="R138" t="s">
        <v>132</v>
      </c>
    </row>
    <row r="139" spans="1:18" x14ac:dyDescent="0.3">
      <c r="A139" t="s">
        <v>569</v>
      </c>
      <c r="B139">
        <v>0</v>
      </c>
      <c r="C139" t="s">
        <v>132</v>
      </c>
      <c r="D139" t="s">
        <v>132</v>
      </c>
      <c r="E139" t="s">
        <v>132</v>
      </c>
      <c r="F139" t="s">
        <v>132</v>
      </c>
      <c r="G139" t="s">
        <v>132</v>
      </c>
      <c r="H139" t="s">
        <v>132</v>
      </c>
      <c r="I139" t="s">
        <v>132</v>
      </c>
      <c r="J139">
        <v>3.17</v>
      </c>
      <c r="K139" t="s">
        <v>697</v>
      </c>
      <c r="L139" t="s">
        <v>595</v>
      </c>
      <c r="M139" s="74">
        <v>0.77552083333333333</v>
      </c>
      <c r="N139" t="s">
        <v>697</v>
      </c>
      <c r="O139">
        <v>0</v>
      </c>
      <c r="P139">
        <v>2</v>
      </c>
      <c r="Q139" t="s">
        <v>463</v>
      </c>
      <c r="R139" t="s">
        <v>132</v>
      </c>
    </row>
    <row r="140" spans="1:18" x14ac:dyDescent="0.3">
      <c r="A140" t="s">
        <v>570</v>
      </c>
      <c r="B140">
        <v>0</v>
      </c>
      <c r="C140" t="s">
        <v>132</v>
      </c>
      <c r="D140" t="s">
        <v>132</v>
      </c>
      <c r="E140" t="s">
        <v>132</v>
      </c>
      <c r="F140" t="s">
        <v>132</v>
      </c>
      <c r="G140" t="s">
        <v>132</v>
      </c>
      <c r="H140" t="s">
        <v>132</v>
      </c>
      <c r="I140" t="s">
        <v>132</v>
      </c>
      <c r="J140">
        <v>3.09</v>
      </c>
      <c r="K140" t="s">
        <v>698</v>
      </c>
      <c r="L140" t="s">
        <v>595</v>
      </c>
      <c r="M140" s="74">
        <v>0.77552083333333333</v>
      </c>
      <c r="N140" t="s">
        <v>698</v>
      </c>
      <c r="O140">
        <v>0</v>
      </c>
      <c r="P140">
        <v>7</v>
      </c>
      <c r="Q140" t="s">
        <v>463</v>
      </c>
      <c r="R140" t="s">
        <v>132</v>
      </c>
    </row>
    <row r="141" spans="1:18" x14ac:dyDescent="0.3">
      <c r="A141" t="s">
        <v>571</v>
      </c>
      <c r="B141">
        <v>0</v>
      </c>
      <c r="C141" t="s">
        <v>132</v>
      </c>
      <c r="D141" t="s">
        <v>132</v>
      </c>
      <c r="E141" t="s">
        <v>132</v>
      </c>
      <c r="F141" t="s">
        <v>132</v>
      </c>
      <c r="G141" t="s">
        <v>132</v>
      </c>
      <c r="H141" t="s">
        <v>132</v>
      </c>
      <c r="I141" t="s">
        <v>132</v>
      </c>
      <c r="J141">
        <v>3.01</v>
      </c>
      <c r="K141" t="s">
        <v>699</v>
      </c>
      <c r="L141" t="s">
        <v>595</v>
      </c>
      <c r="M141" s="74">
        <v>0.77552083333333333</v>
      </c>
      <c r="N141" t="s">
        <v>699</v>
      </c>
      <c r="O141">
        <v>0</v>
      </c>
      <c r="P141">
        <v>16</v>
      </c>
      <c r="Q141" t="s">
        <v>463</v>
      </c>
      <c r="R141" t="s">
        <v>132</v>
      </c>
    </row>
    <row r="142" spans="1:18" x14ac:dyDescent="0.3">
      <c r="A142" t="s">
        <v>572</v>
      </c>
      <c r="B142">
        <v>0</v>
      </c>
      <c r="C142" t="s">
        <v>132</v>
      </c>
      <c r="D142" t="s">
        <v>132</v>
      </c>
      <c r="E142" t="s">
        <v>132</v>
      </c>
      <c r="F142" t="s">
        <v>132</v>
      </c>
      <c r="G142" t="s">
        <v>132</v>
      </c>
      <c r="H142" t="s">
        <v>132</v>
      </c>
      <c r="I142" t="s">
        <v>132</v>
      </c>
      <c r="J142">
        <v>2.94</v>
      </c>
      <c r="K142" t="s">
        <v>700</v>
      </c>
      <c r="L142" t="s">
        <v>595</v>
      </c>
      <c r="M142" s="74">
        <v>0.77552083333333333</v>
      </c>
      <c r="N142" t="s">
        <v>700</v>
      </c>
      <c r="O142">
        <v>0</v>
      </c>
      <c r="P142">
        <v>50</v>
      </c>
      <c r="Q142" t="s">
        <v>463</v>
      </c>
      <c r="R142" t="s">
        <v>132</v>
      </c>
    </row>
    <row r="143" spans="1:18" x14ac:dyDescent="0.3">
      <c r="A143" t="s">
        <v>573</v>
      </c>
      <c r="B143">
        <v>0</v>
      </c>
      <c r="C143" t="s">
        <v>132</v>
      </c>
      <c r="D143" t="s">
        <v>132</v>
      </c>
      <c r="E143" t="s">
        <v>132</v>
      </c>
      <c r="F143" t="s">
        <v>132</v>
      </c>
      <c r="G143" t="s">
        <v>132</v>
      </c>
      <c r="H143" t="s">
        <v>132</v>
      </c>
      <c r="I143" t="s">
        <v>132</v>
      </c>
      <c r="J143">
        <v>2.76</v>
      </c>
      <c r="K143" t="s">
        <v>701</v>
      </c>
      <c r="L143" t="s">
        <v>595</v>
      </c>
      <c r="M143" s="74">
        <v>0.77552083333333333</v>
      </c>
      <c r="N143" t="s">
        <v>701</v>
      </c>
      <c r="O143">
        <v>0</v>
      </c>
      <c r="P143">
        <v>74</v>
      </c>
      <c r="Q143" t="s">
        <v>463</v>
      </c>
      <c r="R143" t="s">
        <v>132</v>
      </c>
    </row>
    <row r="144" spans="1:18" x14ac:dyDescent="0.3">
      <c r="A144" t="s">
        <v>574</v>
      </c>
      <c r="B144">
        <v>0</v>
      </c>
      <c r="C144" t="s">
        <v>132</v>
      </c>
      <c r="D144" t="s">
        <v>132</v>
      </c>
      <c r="E144" t="s">
        <v>132</v>
      </c>
      <c r="F144" t="s">
        <v>132</v>
      </c>
      <c r="G144" t="s">
        <v>132</v>
      </c>
      <c r="H144" t="s">
        <v>132</v>
      </c>
      <c r="I144" t="s">
        <v>132</v>
      </c>
      <c r="J144">
        <v>2.61</v>
      </c>
      <c r="K144" t="s">
        <v>702</v>
      </c>
      <c r="L144" t="s">
        <v>595</v>
      </c>
      <c r="M144" s="74">
        <v>0.77552083333333333</v>
      </c>
      <c r="N144" t="s">
        <v>702</v>
      </c>
      <c r="O144">
        <v>0</v>
      </c>
      <c r="P144">
        <v>99</v>
      </c>
      <c r="Q144" t="s">
        <v>463</v>
      </c>
      <c r="R144" t="s">
        <v>132</v>
      </c>
    </row>
    <row r="145" spans="1:18" x14ac:dyDescent="0.3">
      <c r="A145" t="s">
        <v>575</v>
      </c>
      <c r="B145">
        <v>0</v>
      </c>
      <c r="C145" t="s">
        <v>132</v>
      </c>
      <c r="D145" t="s">
        <v>132</v>
      </c>
      <c r="E145" t="s">
        <v>132</v>
      </c>
      <c r="F145" t="s">
        <v>132</v>
      </c>
      <c r="G145" t="s">
        <v>132</v>
      </c>
      <c r="H145" t="s">
        <v>132</v>
      </c>
      <c r="I145" t="s">
        <v>132</v>
      </c>
      <c r="J145">
        <v>2.4700000000000002</v>
      </c>
      <c r="K145" t="s">
        <v>703</v>
      </c>
      <c r="L145" t="s">
        <v>595</v>
      </c>
      <c r="M145" s="74">
        <v>0.77552083333333333</v>
      </c>
      <c r="N145" t="s">
        <v>703</v>
      </c>
      <c r="O145">
        <v>0</v>
      </c>
      <c r="P145">
        <v>0</v>
      </c>
      <c r="Q145" t="s">
        <v>463</v>
      </c>
      <c r="R145" t="s">
        <v>132</v>
      </c>
    </row>
    <row r="146" spans="1:18" x14ac:dyDescent="0.3">
      <c r="A146" t="s">
        <v>576</v>
      </c>
      <c r="B146">
        <v>0</v>
      </c>
      <c r="C146" t="s">
        <v>132</v>
      </c>
      <c r="D146" t="s">
        <v>132</v>
      </c>
      <c r="E146" t="s">
        <v>132</v>
      </c>
      <c r="F146" t="s">
        <v>132</v>
      </c>
      <c r="G146" t="s">
        <v>132</v>
      </c>
      <c r="H146" t="s">
        <v>132</v>
      </c>
      <c r="I146" t="s">
        <v>132</v>
      </c>
      <c r="J146">
        <v>2.35</v>
      </c>
      <c r="K146" t="s">
        <v>704</v>
      </c>
      <c r="L146" t="s">
        <v>595</v>
      </c>
      <c r="M146" s="74">
        <v>0.77552083333333333</v>
      </c>
      <c r="N146" t="s">
        <v>704</v>
      </c>
      <c r="O146">
        <v>0</v>
      </c>
      <c r="P146">
        <v>392</v>
      </c>
      <c r="Q146" t="s">
        <v>596</v>
      </c>
      <c r="R146" t="s">
        <v>132</v>
      </c>
    </row>
    <row r="147" spans="1:18" x14ac:dyDescent="0.3">
      <c r="A147" t="s">
        <v>577</v>
      </c>
      <c r="B147">
        <v>0</v>
      </c>
      <c r="C147" t="s">
        <v>132</v>
      </c>
      <c r="D147" t="s">
        <v>132</v>
      </c>
      <c r="E147" t="s">
        <v>132</v>
      </c>
      <c r="F147" t="s">
        <v>132</v>
      </c>
      <c r="G147" t="s">
        <v>132</v>
      </c>
      <c r="H147" t="s">
        <v>132</v>
      </c>
      <c r="I147" t="s">
        <v>132</v>
      </c>
      <c r="J147">
        <v>2.2400000000000002</v>
      </c>
      <c r="K147" t="s">
        <v>705</v>
      </c>
      <c r="L147" t="s">
        <v>595</v>
      </c>
      <c r="M147" s="74">
        <v>0.77552083333333333</v>
      </c>
      <c r="N147" t="s">
        <v>705</v>
      </c>
      <c r="O147">
        <v>0</v>
      </c>
      <c r="P147">
        <v>780</v>
      </c>
      <c r="Q147" t="s">
        <v>553</v>
      </c>
      <c r="R147" t="s">
        <v>132</v>
      </c>
    </row>
    <row r="148" spans="1:18" x14ac:dyDescent="0.3">
      <c r="A148" t="s">
        <v>90</v>
      </c>
      <c r="M148" s="74"/>
      <c r="O148">
        <v>39.436999999999998</v>
      </c>
      <c r="P148">
        <v>206.4</v>
      </c>
    </row>
  </sheetData>
  <phoneticPr fontId="19" type="noConversion"/>
  <pageMargins left="0.7" right="0.7" top="0.78740157499999996" bottom="0.78740157499999996"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5A04-D600-441E-8AB3-A446C25DD80F}">
  <sheetPr codeName="Tabelle41"/>
  <dimension ref="A1:R148"/>
  <sheetViews>
    <sheetView workbookViewId="0">
      <selection sqref="A1:R154"/>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-3.33</v>
      </c>
      <c r="K2" t="s">
        <v>706</v>
      </c>
      <c r="L2" t="s">
        <v>595</v>
      </c>
      <c r="M2" s="74">
        <v>0.77552083333333333</v>
      </c>
      <c r="N2" t="s">
        <v>706</v>
      </c>
      <c r="O2">
        <v>0</v>
      </c>
      <c r="P2">
        <v>570</v>
      </c>
      <c r="Q2" t="s">
        <v>553</v>
      </c>
      <c r="R2" t="s">
        <v>132</v>
      </c>
    </row>
    <row r="3" spans="1:18" x14ac:dyDescent="0.3">
      <c r="A3" t="s">
        <v>531</v>
      </c>
      <c r="B3">
        <v>0</v>
      </c>
      <c r="C3" t="s">
        <v>132</v>
      </c>
      <c r="D3" t="s">
        <v>132</v>
      </c>
      <c r="E3" t="s">
        <v>132</v>
      </c>
      <c r="F3" t="s">
        <v>132</v>
      </c>
      <c r="G3" t="s">
        <v>132</v>
      </c>
      <c r="H3" t="s">
        <v>132</v>
      </c>
      <c r="I3" t="s">
        <v>132</v>
      </c>
      <c r="J3">
        <v>-3.89</v>
      </c>
      <c r="K3" t="s">
        <v>707</v>
      </c>
      <c r="L3" t="s">
        <v>595</v>
      </c>
      <c r="M3" s="74">
        <v>0.77552083333333333</v>
      </c>
      <c r="N3" t="s">
        <v>707</v>
      </c>
      <c r="O3">
        <v>0</v>
      </c>
      <c r="P3">
        <v>50</v>
      </c>
      <c r="Q3" t="s">
        <v>473</v>
      </c>
      <c r="R3" t="s">
        <v>132</v>
      </c>
    </row>
    <row r="4" spans="1:18" x14ac:dyDescent="0.3">
      <c r="A4" t="s">
        <v>532</v>
      </c>
      <c r="B4">
        <v>0</v>
      </c>
      <c r="C4" t="s">
        <v>132</v>
      </c>
      <c r="D4" t="s">
        <v>132</v>
      </c>
      <c r="E4" t="s">
        <v>132</v>
      </c>
      <c r="F4" t="s">
        <v>132</v>
      </c>
      <c r="G4" t="s">
        <v>132</v>
      </c>
      <c r="H4" t="s">
        <v>132</v>
      </c>
      <c r="I4" t="s">
        <v>132</v>
      </c>
      <c r="J4">
        <v>-4.66</v>
      </c>
      <c r="K4" t="s">
        <v>708</v>
      </c>
      <c r="L4" t="s">
        <v>595</v>
      </c>
      <c r="M4" s="74">
        <v>0.77552083333333333</v>
      </c>
      <c r="N4" t="s">
        <v>708</v>
      </c>
      <c r="O4">
        <v>0</v>
      </c>
      <c r="P4">
        <v>601</v>
      </c>
      <c r="Q4" t="s">
        <v>597</v>
      </c>
      <c r="R4" t="s">
        <v>132</v>
      </c>
    </row>
    <row r="5" spans="1:18" x14ac:dyDescent="0.3">
      <c r="A5" t="s">
        <v>534</v>
      </c>
      <c r="B5">
        <v>0</v>
      </c>
      <c r="C5" t="s">
        <v>132</v>
      </c>
      <c r="D5" t="s">
        <v>132</v>
      </c>
      <c r="E5" t="s">
        <v>132</v>
      </c>
      <c r="F5" t="s">
        <v>132</v>
      </c>
      <c r="G5" t="s">
        <v>132</v>
      </c>
      <c r="H5" t="s">
        <v>132</v>
      </c>
      <c r="I5" t="s">
        <v>132</v>
      </c>
      <c r="J5">
        <v>-5.18</v>
      </c>
      <c r="K5" t="s">
        <v>709</v>
      </c>
      <c r="L5" t="s">
        <v>595</v>
      </c>
      <c r="M5" s="74">
        <v>0.77552083333333333</v>
      </c>
      <c r="N5" t="s">
        <v>709</v>
      </c>
      <c r="O5">
        <v>0</v>
      </c>
      <c r="P5">
        <v>0</v>
      </c>
      <c r="Q5" t="s">
        <v>473</v>
      </c>
      <c r="R5" t="s">
        <v>132</v>
      </c>
    </row>
    <row r="6" spans="1:18" x14ac:dyDescent="0.3">
      <c r="A6" t="s">
        <v>535</v>
      </c>
      <c r="B6">
        <v>0</v>
      </c>
      <c r="C6" t="s">
        <v>132</v>
      </c>
      <c r="D6" t="s">
        <v>132</v>
      </c>
      <c r="E6" t="s">
        <v>132</v>
      </c>
      <c r="F6" t="s">
        <v>132</v>
      </c>
      <c r="G6" t="s">
        <v>132</v>
      </c>
      <c r="H6" t="s">
        <v>132</v>
      </c>
      <c r="I6" t="s">
        <v>132</v>
      </c>
      <c r="J6">
        <v>-5.83</v>
      </c>
      <c r="K6" t="s">
        <v>710</v>
      </c>
      <c r="L6" t="s">
        <v>595</v>
      </c>
      <c r="M6" s="74">
        <v>0.77552083333333333</v>
      </c>
      <c r="N6" t="s">
        <v>710</v>
      </c>
      <c r="O6">
        <v>0</v>
      </c>
      <c r="P6">
        <v>500</v>
      </c>
      <c r="Q6" t="s">
        <v>473</v>
      </c>
      <c r="R6" t="s">
        <v>132</v>
      </c>
    </row>
    <row r="7" spans="1:18" x14ac:dyDescent="0.3">
      <c r="A7" t="s">
        <v>536</v>
      </c>
      <c r="B7">
        <v>0</v>
      </c>
      <c r="C7" t="s">
        <v>132</v>
      </c>
      <c r="D7" t="s">
        <v>132</v>
      </c>
      <c r="E7" t="s">
        <v>132</v>
      </c>
      <c r="F7" t="s">
        <v>132</v>
      </c>
      <c r="G7" t="s">
        <v>132</v>
      </c>
      <c r="H7" t="s">
        <v>132</v>
      </c>
      <c r="I7" t="s">
        <v>132</v>
      </c>
      <c r="J7">
        <v>-6.48</v>
      </c>
      <c r="K7" t="s">
        <v>711</v>
      </c>
      <c r="L7" t="s">
        <v>595</v>
      </c>
      <c r="M7" s="74">
        <v>0.77552083333333333</v>
      </c>
      <c r="N7" t="s">
        <v>711</v>
      </c>
      <c r="O7">
        <v>0</v>
      </c>
      <c r="P7">
        <v>71</v>
      </c>
      <c r="Q7" t="s">
        <v>547</v>
      </c>
      <c r="R7" t="s">
        <v>132</v>
      </c>
    </row>
    <row r="8" spans="1:18" x14ac:dyDescent="0.3">
      <c r="A8" t="s">
        <v>537</v>
      </c>
      <c r="B8">
        <v>0</v>
      </c>
      <c r="C8" t="s">
        <v>132</v>
      </c>
      <c r="D8" t="s">
        <v>132</v>
      </c>
      <c r="E8" t="s">
        <v>132</v>
      </c>
      <c r="F8" t="s">
        <v>132</v>
      </c>
      <c r="G8" t="s">
        <v>132</v>
      </c>
      <c r="H8" t="s">
        <v>132</v>
      </c>
      <c r="I8" t="s">
        <v>132</v>
      </c>
      <c r="J8">
        <v>-6.66</v>
      </c>
      <c r="K8" t="s">
        <v>712</v>
      </c>
      <c r="L8" t="s">
        <v>595</v>
      </c>
      <c r="M8" s="74">
        <v>0.77552083333333333</v>
      </c>
      <c r="N8" t="s">
        <v>712</v>
      </c>
      <c r="O8">
        <v>0</v>
      </c>
      <c r="P8">
        <v>0</v>
      </c>
      <c r="Q8" t="s">
        <v>473</v>
      </c>
      <c r="R8" t="s">
        <v>132</v>
      </c>
    </row>
    <row r="9" spans="1:18" x14ac:dyDescent="0.3">
      <c r="A9" t="s">
        <v>538</v>
      </c>
      <c r="B9">
        <v>0</v>
      </c>
      <c r="C9" t="s">
        <v>132</v>
      </c>
      <c r="D9" t="s">
        <v>132</v>
      </c>
      <c r="E9" t="s">
        <v>132</v>
      </c>
      <c r="F9" t="s">
        <v>132</v>
      </c>
      <c r="G9" t="s">
        <v>132</v>
      </c>
      <c r="H9" t="s">
        <v>132</v>
      </c>
      <c r="I9" t="s">
        <v>132</v>
      </c>
      <c r="J9">
        <v>-6.86</v>
      </c>
      <c r="K9" t="s">
        <v>713</v>
      </c>
      <c r="L9" t="s">
        <v>595</v>
      </c>
      <c r="M9" s="74">
        <v>0.77552083333333333</v>
      </c>
      <c r="N9" t="s">
        <v>713</v>
      </c>
      <c r="O9">
        <v>0</v>
      </c>
      <c r="P9">
        <v>0</v>
      </c>
      <c r="Q9" t="s">
        <v>473</v>
      </c>
      <c r="R9" t="s">
        <v>132</v>
      </c>
    </row>
    <row r="10" spans="1:18" x14ac:dyDescent="0.3">
      <c r="A10" t="s">
        <v>539</v>
      </c>
      <c r="B10">
        <v>0</v>
      </c>
      <c r="C10" t="s">
        <v>132</v>
      </c>
      <c r="D10" t="s">
        <v>132</v>
      </c>
      <c r="E10" t="s">
        <v>132</v>
      </c>
      <c r="F10" t="s">
        <v>132</v>
      </c>
      <c r="G10" t="s">
        <v>132</v>
      </c>
      <c r="H10" t="s">
        <v>132</v>
      </c>
      <c r="I10" t="s">
        <v>132</v>
      </c>
      <c r="J10">
        <v>-7.28</v>
      </c>
      <c r="K10" t="s">
        <v>714</v>
      </c>
      <c r="L10" t="s">
        <v>595</v>
      </c>
      <c r="M10" s="74">
        <v>0.77552083333333333</v>
      </c>
      <c r="N10" t="s">
        <v>714</v>
      </c>
      <c r="O10">
        <v>0</v>
      </c>
      <c r="P10">
        <v>70</v>
      </c>
      <c r="Q10" t="s">
        <v>581</v>
      </c>
      <c r="R10" t="s">
        <v>132</v>
      </c>
    </row>
    <row r="11" spans="1:18" x14ac:dyDescent="0.3">
      <c r="A11" t="s">
        <v>540</v>
      </c>
      <c r="B11">
        <v>0</v>
      </c>
      <c r="C11" t="s">
        <v>132</v>
      </c>
      <c r="D11" t="s">
        <v>132</v>
      </c>
      <c r="E11" t="s">
        <v>132</v>
      </c>
      <c r="F11" t="s">
        <v>132</v>
      </c>
      <c r="G11" t="s">
        <v>132</v>
      </c>
      <c r="H11" t="s">
        <v>132</v>
      </c>
      <c r="I11" t="s">
        <v>132</v>
      </c>
      <c r="J11">
        <v>-7.77</v>
      </c>
      <c r="K11" t="s">
        <v>715</v>
      </c>
      <c r="L11" t="s">
        <v>595</v>
      </c>
      <c r="M11" s="74">
        <v>0.77552083333333333</v>
      </c>
      <c r="N11" t="s">
        <v>715</v>
      </c>
      <c r="O11">
        <v>0</v>
      </c>
      <c r="P11">
        <v>0</v>
      </c>
      <c r="Q11" t="s">
        <v>473</v>
      </c>
      <c r="R11" t="s">
        <v>132</v>
      </c>
    </row>
    <row r="12" spans="1:18" x14ac:dyDescent="0.3">
      <c r="A12" t="s">
        <v>541</v>
      </c>
      <c r="B12">
        <v>0</v>
      </c>
      <c r="C12" t="s">
        <v>132</v>
      </c>
      <c r="D12" t="s">
        <v>132</v>
      </c>
      <c r="E12" t="s">
        <v>132</v>
      </c>
      <c r="F12" t="s">
        <v>132</v>
      </c>
      <c r="G12" t="s">
        <v>132</v>
      </c>
      <c r="H12" t="s">
        <v>132</v>
      </c>
      <c r="I12" t="s">
        <v>132</v>
      </c>
      <c r="J12">
        <v>-8.32</v>
      </c>
      <c r="K12" t="s">
        <v>716</v>
      </c>
      <c r="L12" t="s">
        <v>595</v>
      </c>
      <c r="M12" s="74">
        <v>0.77552083333333333</v>
      </c>
      <c r="N12" t="s">
        <v>716</v>
      </c>
      <c r="O12">
        <v>0</v>
      </c>
      <c r="P12">
        <v>14</v>
      </c>
      <c r="Q12" t="s">
        <v>596</v>
      </c>
      <c r="R12" t="s">
        <v>132</v>
      </c>
    </row>
    <row r="13" spans="1:18" x14ac:dyDescent="0.3">
      <c r="A13" t="s">
        <v>542</v>
      </c>
      <c r="B13">
        <v>0</v>
      </c>
      <c r="C13" t="s">
        <v>132</v>
      </c>
      <c r="D13" t="s">
        <v>132</v>
      </c>
      <c r="E13" t="s">
        <v>132</v>
      </c>
      <c r="F13" t="s">
        <v>132</v>
      </c>
      <c r="G13" t="s">
        <v>132</v>
      </c>
      <c r="H13" t="s">
        <v>132</v>
      </c>
      <c r="I13" t="s">
        <v>132</v>
      </c>
      <c r="J13">
        <v>-8.9600000000000009</v>
      </c>
      <c r="K13" t="s">
        <v>717</v>
      </c>
      <c r="L13" t="s">
        <v>595</v>
      </c>
      <c r="M13" s="74">
        <v>0.77552083333333333</v>
      </c>
      <c r="N13" t="s">
        <v>717</v>
      </c>
      <c r="O13">
        <v>2</v>
      </c>
      <c r="P13">
        <v>4</v>
      </c>
      <c r="Q13" t="s">
        <v>553</v>
      </c>
      <c r="R13" t="s">
        <v>132</v>
      </c>
    </row>
    <row r="14" spans="1:18" x14ac:dyDescent="0.3">
      <c r="A14" t="s">
        <v>543</v>
      </c>
      <c r="B14">
        <v>0</v>
      </c>
      <c r="C14" t="s">
        <v>132</v>
      </c>
      <c r="D14" t="s">
        <v>132</v>
      </c>
      <c r="E14" t="s">
        <v>132</v>
      </c>
      <c r="F14" t="s">
        <v>132</v>
      </c>
      <c r="G14" t="s">
        <v>132</v>
      </c>
      <c r="H14" t="s">
        <v>132</v>
      </c>
      <c r="I14" t="s">
        <v>132</v>
      </c>
      <c r="J14">
        <v>-9.32</v>
      </c>
      <c r="K14" t="s">
        <v>718</v>
      </c>
      <c r="L14" t="s">
        <v>595</v>
      </c>
      <c r="M14" s="74">
        <v>0.77552083333333333</v>
      </c>
      <c r="N14" t="s">
        <v>718</v>
      </c>
      <c r="O14">
        <v>0</v>
      </c>
      <c r="P14">
        <v>1</v>
      </c>
      <c r="Q14" t="s">
        <v>554</v>
      </c>
      <c r="R14" t="s">
        <v>132</v>
      </c>
    </row>
    <row r="15" spans="1:18" x14ac:dyDescent="0.3">
      <c r="A15" t="s">
        <v>544</v>
      </c>
      <c r="B15">
        <v>0</v>
      </c>
      <c r="C15" t="s">
        <v>132</v>
      </c>
      <c r="D15" t="s">
        <v>132</v>
      </c>
      <c r="E15" t="s">
        <v>132</v>
      </c>
      <c r="F15" t="s">
        <v>132</v>
      </c>
      <c r="G15" t="s">
        <v>132</v>
      </c>
      <c r="H15" t="s">
        <v>132</v>
      </c>
      <c r="I15" t="s">
        <v>132</v>
      </c>
      <c r="J15">
        <v>-9.6999999999999993</v>
      </c>
      <c r="K15" t="s">
        <v>719</v>
      </c>
      <c r="L15" t="s">
        <v>595</v>
      </c>
      <c r="M15" s="74">
        <v>0.77552083333333333</v>
      </c>
      <c r="N15" t="s">
        <v>719</v>
      </c>
      <c r="O15">
        <v>0</v>
      </c>
      <c r="P15">
        <v>14</v>
      </c>
      <c r="Q15" t="s">
        <v>473</v>
      </c>
      <c r="R15" t="s">
        <v>132</v>
      </c>
    </row>
    <row r="16" spans="1:18" x14ac:dyDescent="0.3">
      <c r="A16" t="s">
        <v>545</v>
      </c>
      <c r="B16">
        <v>0</v>
      </c>
      <c r="C16" t="s">
        <v>132</v>
      </c>
      <c r="D16" t="s">
        <v>132</v>
      </c>
      <c r="E16" t="s">
        <v>132</v>
      </c>
      <c r="F16" t="s">
        <v>132</v>
      </c>
      <c r="G16" t="s">
        <v>132</v>
      </c>
      <c r="H16" t="s">
        <v>132</v>
      </c>
      <c r="I16" t="s">
        <v>132</v>
      </c>
      <c r="J16">
        <v>-10.58</v>
      </c>
      <c r="K16" t="s">
        <v>720</v>
      </c>
      <c r="L16" t="s">
        <v>595</v>
      </c>
      <c r="M16" s="74">
        <v>0.77552083333333333</v>
      </c>
      <c r="N16" t="s">
        <v>720</v>
      </c>
      <c r="O16">
        <v>0</v>
      </c>
      <c r="P16">
        <v>38</v>
      </c>
      <c r="Q16" t="s">
        <v>473</v>
      </c>
      <c r="R16" t="s">
        <v>132</v>
      </c>
    </row>
    <row r="17" spans="1:18" x14ac:dyDescent="0.3">
      <c r="A17" t="s">
        <v>546</v>
      </c>
      <c r="B17">
        <v>0</v>
      </c>
      <c r="C17" t="s">
        <v>132</v>
      </c>
      <c r="D17" t="s">
        <v>132</v>
      </c>
      <c r="E17" t="s">
        <v>132</v>
      </c>
      <c r="F17" t="s">
        <v>132</v>
      </c>
      <c r="G17" t="s">
        <v>132</v>
      </c>
      <c r="H17" t="s">
        <v>132</v>
      </c>
      <c r="I17" t="s">
        <v>132</v>
      </c>
      <c r="J17">
        <v>-11.08</v>
      </c>
      <c r="K17" t="s">
        <v>648</v>
      </c>
      <c r="L17" t="s">
        <v>595</v>
      </c>
      <c r="M17" s="74">
        <v>0.77552083333333333</v>
      </c>
      <c r="N17" t="s">
        <v>648</v>
      </c>
      <c r="O17">
        <v>0</v>
      </c>
      <c r="P17">
        <v>90</v>
      </c>
      <c r="Q17" t="s">
        <v>592</v>
      </c>
      <c r="R17" t="s">
        <v>132</v>
      </c>
    </row>
    <row r="18" spans="1:18" x14ac:dyDescent="0.3">
      <c r="A18" t="s">
        <v>474</v>
      </c>
      <c r="B18">
        <v>0</v>
      </c>
      <c r="C18" t="s">
        <v>132</v>
      </c>
      <c r="D18" t="s">
        <v>132</v>
      </c>
      <c r="E18" t="s">
        <v>132</v>
      </c>
      <c r="F18" t="s">
        <v>132</v>
      </c>
      <c r="G18" t="s">
        <v>132</v>
      </c>
      <c r="H18" t="s">
        <v>132</v>
      </c>
      <c r="I18" t="s">
        <v>132</v>
      </c>
      <c r="J18">
        <v>-11.64</v>
      </c>
      <c r="K18" t="s">
        <v>721</v>
      </c>
      <c r="L18" t="s">
        <v>595</v>
      </c>
      <c r="M18" s="74">
        <v>0.77552083333333333</v>
      </c>
      <c r="N18" t="s">
        <v>721</v>
      </c>
      <c r="O18">
        <v>3</v>
      </c>
      <c r="P18">
        <v>27</v>
      </c>
      <c r="Q18" t="s">
        <v>597</v>
      </c>
      <c r="R18" t="s">
        <v>132</v>
      </c>
    </row>
    <row r="19" spans="1:18" x14ac:dyDescent="0.3">
      <c r="A19" t="s">
        <v>549</v>
      </c>
      <c r="B19">
        <v>0</v>
      </c>
      <c r="C19" t="s">
        <v>132</v>
      </c>
      <c r="D19" t="s">
        <v>132</v>
      </c>
      <c r="E19" t="s">
        <v>132</v>
      </c>
      <c r="F19" t="s">
        <v>132</v>
      </c>
      <c r="G19" t="s">
        <v>132</v>
      </c>
      <c r="H19" t="s">
        <v>132</v>
      </c>
      <c r="I19" t="s">
        <v>132</v>
      </c>
      <c r="J19">
        <v>-12.24</v>
      </c>
      <c r="K19" t="s">
        <v>722</v>
      </c>
      <c r="L19" t="s">
        <v>595</v>
      </c>
      <c r="M19" s="74">
        <v>0.77552083333333333</v>
      </c>
      <c r="N19" t="s">
        <v>722</v>
      </c>
      <c r="O19">
        <v>0</v>
      </c>
      <c r="P19">
        <v>33</v>
      </c>
      <c r="Q19" t="s">
        <v>473</v>
      </c>
      <c r="R19" t="s">
        <v>132</v>
      </c>
    </row>
    <row r="20" spans="1:18" x14ac:dyDescent="0.3">
      <c r="A20" t="s">
        <v>589</v>
      </c>
      <c r="B20">
        <v>0</v>
      </c>
      <c r="C20" t="s">
        <v>132</v>
      </c>
      <c r="D20" t="s">
        <v>132</v>
      </c>
      <c r="E20" t="s">
        <v>132</v>
      </c>
      <c r="F20" t="s">
        <v>132</v>
      </c>
      <c r="G20" t="s">
        <v>132</v>
      </c>
      <c r="H20" t="s">
        <v>132</v>
      </c>
      <c r="I20" t="s">
        <v>132</v>
      </c>
      <c r="J20">
        <v>-12.58</v>
      </c>
      <c r="K20" t="s">
        <v>723</v>
      </c>
      <c r="L20" t="s">
        <v>595</v>
      </c>
      <c r="M20" s="74">
        <v>0.77552083333333333</v>
      </c>
      <c r="N20" t="s">
        <v>723</v>
      </c>
      <c r="O20">
        <v>0</v>
      </c>
      <c r="P20">
        <v>0</v>
      </c>
      <c r="Q20" t="s">
        <v>590</v>
      </c>
      <c r="R20" t="s">
        <v>132</v>
      </c>
    </row>
    <row r="21" spans="1:18" x14ac:dyDescent="0.3">
      <c r="A21" t="s">
        <v>476</v>
      </c>
      <c r="B21">
        <v>0</v>
      </c>
      <c r="C21" t="s">
        <v>132</v>
      </c>
      <c r="D21" t="s">
        <v>132</v>
      </c>
      <c r="E21" t="s">
        <v>132</v>
      </c>
      <c r="F21" t="s">
        <v>132</v>
      </c>
      <c r="G21" t="s">
        <v>132</v>
      </c>
      <c r="H21" t="s">
        <v>132</v>
      </c>
      <c r="I21" t="s">
        <v>132</v>
      </c>
      <c r="J21">
        <v>-12.93</v>
      </c>
      <c r="K21" t="s">
        <v>724</v>
      </c>
      <c r="L21" t="s">
        <v>595</v>
      </c>
      <c r="M21" s="74">
        <v>0.77552083333333333</v>
      </c>
      <c r="N21" t="s">
        <v>724</v>
      </c>
      <c r="O21">
        <v>0</v>
      </c>
      <c r="P21">
        <v>2</v>
      </c>
      <c r="Q21" t="s">
        <v>473</v>
      </c>
      <c r="R21" t="s">
        <v>132</v>
      </c>
    </row>
    <row r="22" spans="1:18" x14ac:dyDescent="0.3">
      <c r="A22" t="s">
        <v>518</v>
      </c>
      <c r="B22">
        <v>0</v>
      </c>
      <c r="C22" t="s">
        <v>132</v>
      </c>
      <c r="D22" t="s">
        <v>132</v>
      </c>
      <c r="E22" t="s">
        <v>132</v>
      </c>
      <c r="F22" t="s">
        <v>132</v>
      </c>
      <c r="G22" t="s">
        <v>132</v>
      </c>
      <c r="H22" t="s">
        <v>132</v>
      </c>
      <c r="I22" t="s">
        <v>132</v>
      </c>
      <c r="J22">
        <v>-13.3</v>
      </c>
      <c r="K22" t="s">
        <v>725</v>
      </c>
      <c r="L22" t="s">
        <v>595</v>
      </c>
      <c r="M22" s="74">
        <v>0.77552083333333333</v>
      </c>
      <c r="N22" t="s">
        <v>725</v>
      </c>
      <c r="O22">
        <v>0</v>
      </c>
      <c r="P22">
        <v>81</v>
      </c>
      <c r="Q22" t="s">
        <v>590</v>
      </c>
      <c r="R22" t="s">
        <v>132</v>
      </c>
    </row>
    <row r="23" spans="1:18" x14ac:dyDescent="0.3">
      <c r="A23" t="s">
        <v>519</v>
      </c>
      <c r="B23">
        <v>0</v>
      </c>
      <c r="C23" t="s">
        <v>132</v>
      </c>
      <c r="D23" t="s">
        <v>132</v>
      </c>
      <c r="E23" t="s">
        <v>132</v>
      </c>
      <c r="F23" t="s">
        <v>132</v>
      </c>
      <c r="G23" t="s">
        <v>132</v>
      </c>
      <c r="H23" t="s">
        <v>132</v>
      </c>
      <c r="I23" t="s">
        <v>132</v>
      </c>
      <c r="J23">
        <v>-13.69</v>
      </c>
      <c r="K23" t="s">
        <v>726</v>
      </c>
      <c r="L23" t="s">
        <v>595</v>
      </c>
      <c r="M23" s="74">
        <v>0.77552083333333333</v>
      </c>
      <c r="N23" t="s">
        <v>726</v>
      </c>
      <c r="O23">
        <v>0</v>
      </c>
      <c r="P23">
        <v>15</v>
      </c>
      <c r="Q23" t="s">
        <v>497</v>
      </c>
      <c r="R23" t="s">
        <v>132</v>
      </c>
    </row>
    <row r="24" spans="1:18" x14ac:dyDescent="0.3">
      <c r="A24" t="s">
        <v>520</v>
      </c>
      <c r="B24">
        <v>0</v>
      </c>
      <c r="C24" t="s">
        <v>132</v>
      </c>
      <c r="D24" t="s">
        <v>132</v>
      </c>
      <c r="E24" t="s">
        <v>132</v>
      </c>
      <c r="F24" t="s">
        <v>132</v>
      </c>
      <c r="G24" t="s">
        <v>132</v>
      </c>
      <c r="H24" t="s">
        <v>132</v>
      </c>
      <c r="I24" t="s">
        <v>132</v>
      </c>
      <c r="J24">
        <v>-14.1</v>
      </c>
      <c r="K24" t="s">
        <v>727</v>
      </c>
      <c r="L24" t="s">
        <v>595</v>
      </c>
      <c r="M24" s="74">
        <v>0.77552083333333333</v>
      </c>
      <c r="N24" t="s">
        <v>727</v>
      </c>
      <c r="O24">
        <v>0</v>
      </c>
      <c r="P24">
        <v>11</v>
      </c>
      <c r="Q24" t="s">
        <v>588</v>
      </c>
      <c r="R24" t="s">
        <v>132</v>
      </c>
    </row>
    <row r="25" spans="1:18" x14ac:dyDescent="0.3">
      <c r="A25" t="s">
        <v>477</v>
      </c>
      <c r="B25">
        <v>0</v>
      </c>
      <c r="C25" t="s">
        <v>132</v>
      </c>
      <c r="D25" t="s">
        <v>132</v>
      </c>
      <c r="E25" t="s">
        <v>132</v>
      </c>
      <c r="F25" t="s">
        <v>132</v>
      </c>
      <c r="G25" t="s">
        <v>132</v>
      </c>
      <c r="H25" t="s">
        <v>132</v>
      </c>
      <c r="I25" t="s">
        <v>132</v>
      </c>
      <c r="J25">
        <v>-14.54</v>
      </c>
      <c r="K25" t="s">
        <v>728</v>
      </c>
      <c r="L25" t="s">
        <v>595</v>
      </c>
      <c r="M25" s="74">
        <v>0.77552083333333333</v>
      </c>
      <c r="N25" t="s">
        <v>728</v>
      </c>
      <c r="O25">
        <v>0</v>
      </c>
      <c r="P25">
        <v>77</v>
      </c>
      <c r="Q25" t="s">
        <v>581</v>
      </c>
      <c r="R25" t="s">
        <v>132</v>
      </c>
    </row>
    <row r="26" spans="1:18" x14ac:dyDescent="0.3">
      <c r="A26" t="s">
        <v>521</v>
      </c>
      <c r="B26">
        <v>0</v>
      </c>
      <c r="C26" t="s">
        <v>132</v>
      </c>
      <c r="D26" t="s">
        <v>132</v>
      </c>
      <c r="E26" t="s">
        <v>132</v>
      </c>
      <c r="F26" t="s">
        <v>132</v>
      </c>
      <c r="G26" t="s">
        <v>132</v>
      </c>
      <c r="H26" t="s">
        <v>132</v>
      </c>
      <c r="I26" t="s">
        <v>132</v>
      </c>
      <c r="J26">
        <v>-15.01</v>
      </c>
      <c r="K26" t="s">
        <v>729</v>
      </c>
      <c r="L26" t="s">
        <v>595</v>
      </c>
      <c r="M26" s="74">
        <v>0.77552083333333333</v>
      </c>
      <c r="N26" t="s">
        <v>729</v>
      </c>
      <c r="O26">
        <v>0</v>
      </c>
      <c r="P26">
        <v>0</v>
      </c>
      <c r="Q26" t="s">
        <v>517</v>
      </c>
      <c r="R26" t="s">
        <v>132</v>
      </c>
    </row>
    <row r="27" spans="1:18" x14ac:dyDescent="0.3">
      <c r="A27" t="s">
        <v>522</v>
      </c>
      <c r="B27">
        <v>0</v>
      </c>
      <c r="C27" t="s">
        <v>132</v>
      </c>
      <c r="D27" t="s">
        <v>132</v>
      </c>
      <c r="E27" t="s">
        <v>132</v>
      </c>
      <c r="F27" t="s">
        <v>132</v>
      </c>
      <c r="G27" t="s">
        <v>132</v>
      </c>
      <c r="H27" t="s">
        <v>132</v>
      </c>
      <c r="I27" t="s">
        <v>132</v>
      </c>
      <c r="J27">
        <v>-15.52</v>
      </c>
      <c r="K27" t="s">
        <v>730</v>
      </c>
      <c r="L27" t="s">
        <v>595</v>
      </c>
      <c r="M27" s="74">
        <v>0.77552083333333333</v>
      </c>
      <c r="N27" t="s">
        <v>730</v>
      </c>
      <c r="O27">
        <v>0</v>
      </c>
      <c r="P27">
        <v>86</v>
      </c>
      <c r="Q27" t="s">
        <v>596</v>
      </c>
      <c r="R27" t="s">
        <v>132</v>
      </c>
    </row>
    <row r="28" spans="1:18" x14ac:dyDescent="0.3">
      <c r="A28" t="s">
        <v>484</v>
      </c>
      <c r="B28">
        <v>0</v>
      </c>
      <c r="C28" t="s">
        <v>132</v>
      </c>
      <c r="D28" t="s">
        <v>132</v>
      </c>
      <c r="E28" t="s">
        <v>132</v>
      </c>
      <c r="F28" t="s">
        <v>132</v>
      </c>
      <c r="G28" t="s">
        <v>132</v>
      </c>
      <c r="H28" t="s">
        <v>132</v>
      </c>
      <c r="I28" t="s">
        <v>132</v>
      </c>
      <c r="J28">
        <v>-16.05</v>
      </c>
      <c r="K28" t="s">
        <v>731</v>
      </c>
      <c r="L28" t="s">
        <v>595</v>
      </c>
      <c r="M28" s="74">
        <v>0.77552083333333333</v>
      </c>
      <c r="N28" t="s">
        <v>731</v>
      </c>
      <c r="O28">
        <v>0</v>
      </c>
      <c r="P28">
        <v>1</v>
      </c>
      <c r="Q28" t="s">
        <v>498</v>
      </c>
      <c r="R28" t="s">
        <v>132</v>
      </c>
    </row>
    <row r="29" spans="1:18" x14ac:dyDescent="0.3">
      <c r="A29" t="s">
        <v>478</v>
      </c>
      <c r="B29">
        <v>0</v>
      </c>
      <c r="C29" t="s">
        <v>132</v>
      </c>
      <c r="D29" t="s">
        <v>132</v>
      </c>
      <c r="E29" t="s">
        <v>132</v>
      </c>
      <c r="F29" t="s">
        <v>132</v>
      </c>
      <c r="G29" t="s">
        <v>132</v>
      </c>
      <c r="H29" t="s">
        <v>132</v>
      </c>
      <c r="I29" t="s">
        <v>132</v>
      </c>
      <c r="J29">
        <v>-16.62</v>
      </c>
      <c r="K29" t="s">
        <v>732</v>
      </c>
      <c r="L29" t="s">
        <v>595</v>
      </c>
      <c r="M29" s="74">
        <v>0.77552083333333333</v>
      </c>
      <c r="N29" t="s">
        <v>732</v>
      </c>
      <c r="O29">
        <v>0</v>
      </c>
      <c r="P29">
        <v>40</v>
      </c>
      <c r="Q29" t="s">
        <v>590</v>
      </c>
      <c r="R29" t="s">
        <v>132</v>
      </c>
    </row>
    <row r="30" spans="1:18" x14ac:dyDescent="0.3">
      <c r="A30" t="s">
        <v>482</v>
      </c>
      <c r="B30">
        <v>0</v>
      </c>
      <c r="C30" t="s">
        <v>132</v>
      </c>
      <c r="D30" t="s">
        <v>132</v>
      </c>
      <c r="E30" t="s">
        <v>132</v>
      </c>
      <c r="F30" t="s">
        <v>132</v>
      </c>
      <c r="G30" t="s">
        <v>132</v>
      </c>
      <c r="H30" t="s">
        <v>132</v>
      </c>
      <c r="I30" t="s">
        <v>132</v>
      </c>
      <c r="J30">
        <v>-17.239999999999998</v>
      </c>
      <c r="K30" t="s">
        <v>733</v>
      </c>
      <c r="L30" t="s">
        <v>595</v>
      </c>
      <c r="M30" s="74">
        <v>0.77552083333333333</v>
      </c>
      <c r="N30" t="s">
        <v>733</v>
      </c>
      <c r="O30">
        <v>0</v>
      </c>
      <c r="P30">
        <v>0</v>
      </c>
      <c r="Q30" t="s">
        <v>481</v>
      </c>
      <c r="R30" t="s">
        <v>132</v>
      </c>
    </row>
    <row r="31" spans="1:18" x14ac:dyDescent="0.3">
      <c r="A31" t="s">
        <v>479</v>
      </c>
      <c r="B31">
        <v>0</v>
      </c>
      <c r="C31" t="s">
        <v>132</v>
      </c>
      <c r="D31" t="s">
        <v>132</v>
      </c>
      <c r="E31" t="s">
        <v>132</v>
      </c>
      <c r="F31" t="s">
        <v>132</v>
      </c>
      <c r="G31" t="s">
        <v>132</v>
      </c>
      <c r="H31" t="s">
        <v>132</v>
      </c>
      <c r="I31" t="s">
        <v>132</v>
      </c>
      <c r="J31">
        <v>-17.899999999999999</v>
      </c>
      <c r="K31" t="s">
        <v>734</v>
      </c>
      <c r="L31" t="s">
        <v>595</v>
      </c>
      <c r="M31" s="74">
        <v>0.77552083333333333</v>
      </c>
      <c r="N31" t="s">
        <v>734</v>
      </c>
      <c r="O31">
        <v>0</v>
      </c>
      <c r="P31">
        <v>74</v>
      </c>
      <c r="Q31" t="s">
        <v>595</v>
      </c>
      <c r="R31" t="s">
        <v>132</v>
      </c>
    </row>
    <row r="32" spans="1:18" x14ac:dyDescent="0.3">
      <c r="A32" t="s">
        <v>480</v>
      </c>
      <c r="B32">
        <v>0</v>
      </c>
      <c r="C32" t="s">
        <v>132</v>
      </c>
      <c r="D32" t="s">
        <v>132</v>
      </c>
      <c r="E32" t="s">
        <v>132</v>
      </c>
      <c r="F32" t="s">
        <v>132</v>
      </c>
      <c r="G32" t="s">
        <v>132</v>
      </c>
      <c r="H32" t="s">
        <v>132</v>
      </c>
      <c r="I32" t="s">
        <v>132</v>
      </c>
      <c r="J32">
        <v>-18.62</v>
      </c>
      <c r="K32" t="s">
        <v>735</v>
      </c>
      <c r="L32" t="s">
        <v>595</v>
      </c>
      <c r="M32" s="74">
        <v>0.77552083333333333</v>
      </c>
      <c r="N32" t="s">
        <v>735</v>
      </c>
      <c r="O32">
        <v>0</v>
      </c>
      <c r="P32">
        <v>71</v>
      </c>
      <c r="Q32" t="s">
        <v>596</v>
      </c>
      <c r="R32" t="s">
        <v>132</v>
      </c>
    </row>
    <row r="33" spans="1:18" x14ac:dyDescent="0.3">
      <c r="A33" t="s">
        <v>469</v>
      </c>
      <c r="B33">
        <v>0</v>
      </c>
      <c r="C33" t="s">
        <v>132</v>
      </c>
      <c r="D33" t="s">
        <v>132</v>
      </c>
      <c r="E33" t="s">
        <v>132</v>
      </c>
      <c r="F33" t="s">
        <v>132</v>
      </c>
      <c r="G33" t="s">
        <v>132</v>
      </c>
      <c r="H33" t="s">
        <v>132</v>
      </c>
      <c r="I33" t="s">
        <v>132</v>
      </c>
      <c r="J33">
        <v>-19.399999999999999</v>
      </c>
      <c r="K33" t="s">
        <v>736</v>
      </c>
      <c r="L33" t="s">
        <v>595</v>
      </c>
      <c r="M33" s="74">
        <v>0.77552083333333333</v>
      </c>
      <c r="N33" t="s">
        <v>736</v>
      </c>
      <c r="O33">
        <v>0</v>
      </c>
      <c r="P33">
        <v>66</v>
      </c>
      <c r="Q33" t="s">
        <v>595</v>
      </c>
      <c r="R33" t="s">
        <v>132</v>
      </c>
    </row>
    <row r="34" spans="1:18" x14ac:dyDescent="0.3">
      <c r="A34" t="s">
        <v>471</v>
      </c>
      <c r="B34">
        <v>0</v>
      </c>
      <c r="C34" t="s">
        <v>132</v>
      </c>
      <c r="D34" t="s">
        <v>132</v>
      </c>
      <c r="E34" t="s">
        <v>132</v>
      </c>
      <c r="F34" t="s">
        <v>132</v>
      </c>
      <c r="G34" t="s">
        <v>132</v>
      </c>
      <c r="H34" t="s">
        <v>132</v>
      </c>
      <c r="I34" t="s">
        <v>132</v>
      </c>
      <c r="J34">
        <v>-20.239999999999998</v>
      </c>
      <c r="K34" t="s">
        <v>737</v>
      </c>
      <c r="L34" t="s">
        <v>595</v>
      </c>
      <c r="M34" s="74">
        <v>0.77552083333333333</v>
      </c>
      <c r="N34" t="s">
        <v>737</v>
      </c>
      <c r="O34">
        <v>3</v>
      </c>
      <c r="P34">
        <v>3</v>
      </c>
      <c r="Q34" t="s">
        <v>596</v>
      </c>
      <c r="R34" t="s">
        <v>132</v>
      </c>
    </row>
    <row r="35" spans="1:18" x14ac:dyDescent="0.3">
      <c r="A35" t="s">
        <v>472</v>
      </c>
      <c r="B35">
        <v>0</v>
      </c>
      <c r="C35" t="s">
        <v>132</v>
      </c>
      <c r="D35" t="s">
        <v>132</v>
      </c>
      <c r="E35" t="s">
        <v>132</v>
      </c>
      <c r="F35" t="s">
        <v>132</v>
      </c>
      <c r="G35" t="s">
        <v>132</v>
      </c>
      <c r="H35" t="s">
        <v>132</v>
      </c>
      <c r="I35" t="s">
        <v>132</v>
      </c>
      <c r="J35">
        <v>-21.16</v>
      </c>
      <c r="K35" t="s">
        <v>738</v>
      </c>
      <c r="L35" t="s">
        <v>595</v>
      </c>
      <c r="M35" s="74">
        <v>0.77552083333333333</v>
      </c>
      <c r="N35" t="s">
        <v>738</v>
      </c>
      <c r="O35">
        <v>0</v>
      </c>
      <c r="P35">
        <v>335</v>
      </c>
      <c r="Q35" t="s">
        <v>587</v>
      </c>
      <c r="R35" t="s">
        <v>132</v>
      </c>
    </row>
    <row r="36" spans="1:18" x14ac:dyDescent="0.3">
      <c r="A36" t="s">
        <v>465</v>
      </c>
      <c r="B36">
        <v>0</v>
      </c>
      <c r="C36" t="s">
        <v>132</v>
      </c>
      <c r="D36" t="s">
        <v>132</v>
      </c>
      <c r="E36" t="s">
        <v>132</v>
      </c>
      <c r="F36" t="s">
        <v>132</v>
      </c>
      <c r="G36" t="s">
        <v>132</v>
      </c>
      <c r="H36" t="s">
        <v>132</v>
      </c>
      <c r="I36" t="s">
        <v>132</v>
      </c>
      <c r="J36">
        <v>-22.16</v>
      </c>
      <c r="K36" t="s">
        <v>739</v>
      </c>
      <c r="L36" t="s">
        <v>595</v>
      </c>
      <c r="M36" s="74">
        <v>0.77552083333333333</v>
      </c>
      <c r="N36" t="s">
        <v>739</v>
      </c>
      <c r="O36">
        <v>0</v>
      </c>
      <c r="P36">
        <v>22</v>
      </c>
      <c r="Q36" t="s">
        <v>552</v>
      </c>
      <c r="R36" t="s">
        <v>132</v>
      </c>
    </row>
    <row r="37" spans="1:18" x14ac:dyDescent="0.3">
      <c r="A37" t="s">
        <v>247</v>
      </c>
      <c r="B37">
        <v>0</v>
      </c>
      <c r="C37" t="s">
        <v>132</v>
      </c>
      <c r="D37" t="s">
        <v>132</v>
      </c>
      <c r="E37" t="s">
        <v>132</v>
      </c>
      <c r="F37" t="s">
        <v>132</v>
      </c>
      <c r="G37" t="s">
        <v>132</v>
      </c>
      <c r="H37" t="s">
        <v>132</v>
      </c>
      <c r="I37" t="s">
        <v>132</v>
      </c>
      <c r="J37">
        <v>-23.26</v>
      </c>
      <c r="K37" t="s">
        <v>740</v>
      </c>
      <c r="L37" t="s">
        <v>595</v>
      </c>
      <c r="M37" s="74">
        <v>0.77552083333333333</v>
      </c>
      <c r="N37" t="s">
        <v>740</v>
      </c>
      <c r="O37">
        <v>3</v>
      </c>
      <c r="P37">
        <v>412</v>
      </c>
      <c r="Q37" t="s">
        <v>595</v>
      </c>
      <c r="R37" t="s">
        <v>132</v>
      </c>
    </row>
    <row r="38" spans="1:18" x14ac:dyDescent="0.3">
      <c r="A38" t="s">
        <v>466</v>
      </c>
      <c r="B38">
        <v>0</v>
      </c>
      <c r="C38" t="s">
        <v>132</v>
      </c>
      <c r="D38" t="s">
        <v>132</v>
      </c>
      <c r="E38" t="s">
        <v>132</v>
      </c>
      <c r="F38" t="s">
        <v>132</v>
      </c>
      <c r="G38" t="s">
        <v>132</v>
      </c>
      <c r="H38" t="s">
        <v>132</v>
      </c>
      <c r="I38" t="s">
        <v>132</v>
      </c>
      <c r="J38">
        <v>-24.47</v>
      </c>
      <c r="K38" t="s">
        <v>741</v>
      </c>
      <c r="L38" t="s">
        <v>595</v>
      </c>
      <c r="M38" s="74">
        <v>0.77552083333333333</v>
      </c>
      <c r="N38" t="s">
        <v>741</v>
      </c>
      <c r="O38">
        <v>0</v>
      </c>
      <c r="P38">
        <v>296</v>
      </c>
      <c r="Q38" t="s">
        <v>597</v>
      </c>
      <c r="R38" t="s">
        <v>132</v>
      </c>
    </row>
    <row r="39" spans="1:18" x14ac:dyDescent="0.3">
      <c r="A39" t="s">
        <v>467</v>
      </c>
      <c r="B39">
        <v>0</v>
      </c>
      <c r="C39" t="s">
        <v>132</v>
      </c>
      <c r="D39" t="s">
        <v>132</v>
      </c>
      <c r="E39" t="s">
        <v>132</v>
      </c>
      <c r="F39" t="s">
        <v>132</v>
      </c>
      <c r="G39" t="s">
        <v>132</v>
      </c>
      <c r="H39" t="s">
        <v>132</v>
      </c>
      <c r="I39" t="s">
        <v>132</v>
      </c>
      <c r="J39">
        <v>-25.8</v>
      </c>
      <c r="K39" t="s">
        <v>742</v>
      </c>
      <c r="L39" t="s">
        <v>595</v>
      </c>
      <c r="M39" s="74">
        <v>0.77552083333333333</v>
      </c>
      <c r="N39" t="s">
        <v>742</v>
      </c>
      <c r="O39">
        <v>0</v>
      </c>
      <c r="P39">
        <v>92</v>
      </c>
      <c r="Q39" t="s">
        <v>597</v>
      </c>
      <c r="R39" t="s">
        <v>132</v>
      </c>
    </row>
    <row r="40" spans="1:18" x14ac:dyDescent="0.3">
      <c r="A40" t="s">
        <v>468</v>
      </c>
      <c r="B40">
        <v>0</v>
      </c>
      <c r="C40" t="s">
        <v>132</v>
      </c>
      <c r="D40" t="s">
        <v>132</v>
      </c>
      <c r="E40" t="s">
        <v>132</v>
      </c>
      <c r="F40" t="s">
        <v>132</v>
      </c>
      <c r="G40" t="s">
        <v>132</v>
      </c>
      <c r="H40" t="s">
        <v>132</v>
      </c>
      <c r="I40" t="s">
        <v>132</v>
      </c>
      <c r="J40">
        <v>-27.27</v>
      </c>
      <c r="K40" t="s">
        <v>743</v>
      </c>
      <c r="L40" t="s">
        <v>595</v>
      </c>
      <c r="M40" s="74">
        <v>0.77552083333333333</v>
      </c>
      <c r="N40" t="s">
        <v>743</v>
      </c>
      <c r="O40">
        <v>0</v>
      </c>
      <c r="P40">
        <v>339</v>
      </c>
      <c r="Q40" t="s">
        <v>597</v>
      </c>
      <c r="R40" t="s">
        <v>132</v>
      </c>
    </row>
    <row r="41" spans="1:18" x14ac:dyDescent="0.3">
      <c r="A41" t="s">
        <v>248</v>
      </c>
      <c r="B41">
        <v>0</v>
      </c>
      <c r="C41" t="s">
        <v>132</v>
      </c>
      <c r="D41" t="s">
        <v>132</v>
      </c>
      <c r="E41" t="s">
        <v>132</v>
      </c>
      <c r="F41" t="s">
        <v>132</v>
      </c>
      <c r="G41" t="s">
        <v>132</v>
      </c>
      <c r="H41" t="s">
        <v>132</v>
      </c>
      <c r="I41" t="s">
        <v>132</v>
      </c>
      <c r="J41">
        <v>-28.91</v>
      </c>
      <c r="K41" t="s">
        <v>744</v>
      </c>
      <c r="L41" t="s">
        <v>595</v>
      </c>
      <c r="M41" s="74">
        <v>0.77552083333333333</v>
      </c>
      <c r="N41" t="s">
        <v>744</v>
      </c>
      <c r="O41">
        <v>79</v>
      </c>
      <c r="P41">
        <v>562</v>
      </c>
      <c r="Q41" t="s">
        <v>595</v>
      </c>
      <c r="R41" t="s">
        <v>132</v>
      </c>
    </row>
    <row r="42" spans="1:18" x14ac:dyDescent="0.3">
      <c r="A42" t="s">
        <v>461</v>
      </c>
      <c r="B42">
        <v>0</v>
      </c>
      <c r="C42" t="s">
        <v>132</v>
      </c>
      <c r="D42" t="s">
        <v>132</v>
      </c>
      <c r="E42" t="s">
        <v>132</v>
      </c>
      <c r="F42" t="s">
        <v>132</v>
      </c>
      <c r="G42" t="s">
        <v>132</v>
      </c>
      <c r="H42" t="s">
        <v>132</v>
      </c>
      <c r="I42" t="s">
        <v>132</v>
      </c>
      <c r="J42">
        <v>-30.72</v>
      </c>
      <c r="K42" t="s">
        <v>745</v>
      </c>
      <c r="L42" t="s">
        <v>595</v>
      </c>
      <c r="M42" s="74">
        <v>0.77552083333333333</v>
      </c>
      <c r="N42" t="s">
        <v>745</v>
      </c>
      <c r="O42">
        <v>6</v>
      </c>
      <c r="P42">
        <v>192</v>
      </c>
      <c r="Q42" t="s">
        <v>595</v>
      </c>
      <c r="R42" t="s">
        <v>132</v>
      </c>
    </row>
    <row r="43" spans="1:18" x14ac:dyDescent="0.3">
      <c r="A43" t="s">
        <v>249</v>
      </c>
      <c r="B43">
        <v>0</v>
      </c>
      <c r="C43" t="s">
        <v>132</v>
      </c>
      <c r="D43" t="s">
        <v>132</v>
      </c>
      <c r="E43" t="s">
        <v>132</v>
      </c>
      <c r="F43" t="s">
        <v>132</v>
      </c>
      <c r="G43" t="s">
        <v>132</v>
      </c>
      <c r="H43" t="s">
        <v>132</v>
      </c>
      <c r="I43" t="s">
        <v>132</v>
      </c>
      <c r="J43">
        <v>-32.71</v>
      </c>
      <c r="K43" t="s">
        <v>746</v>
      </c>
      <c r="L43" t="s">
        <v>595</v>
      </c>
      <c r="M43" s="74">
        <v>0.77552083333333333</v>
      </c>
      <c r="N43" t="s">
        <v>746</v>
      </c>
      <c r="O43">
        <v>126</v>
      </c>
      <c r="P43">
        <v>630</v>
      </c>
      <c r="Q43" t="s">
        <v>595</v>
      </c>
      <c r="R43" t="s">
        <v>132</v>
      </c>
    </row>
    <row r="44" spans="1:18" x14ac:dyDescent="0.3">
      <c r="A44" t="s">
        <v>459</v>
      </c>
      <c r="B44">
        <v>0</v>
      </c>
      <c r="C44" t="s">
        <v>132</v>
      </c>
      <c r="D44" t="s">
        <v>132</v>
      </c>
      <c r="E44" t="s">
        <v>132</v>
      </c>
      <c r="F44" t="s">
        <v>132</v>
      </c>
      <c r="G44" t="s">
        <v>132</v>
      </c>
      <c r="H44" t="s">
        <v>132</v>
      </c>
      <c r="I44" t="s">
        <v>132</v>
      </c>
      <c r="J44">
        <v>-34.92</v>
      </c>
      <c r="K44" t="s">
        <v>747</v>
      </c>
      <c r="L44" t="s">
        <v>595</v>
      </c>
      <c r="M44" s="74">
        <v>0.77552083333333333</v>
      </c>
      <c r="N44" t="s">
        <v>747</v>
      </c>
      <c r="O44">
        <v>0</v>
      </c>
      <c r="P44">
        <v>852</v>
      </c>
      <c r="Q44" t="s">
        <v>595</v>
      </c>
      <c r="R44" t="s">
        <v>132</v>
      </c>
    </row>
    <row r="45" spans="1:18" x14ac:dyDescent="0.3">
      <c r="A45" t="s">
        <v>250</v>
      </c>
      <c r="B45">
        <v>0</v>
      </c>
      <c r="C45" t="s">
        <v>132</v>
      </c>
      <c r="D45" t="s">
        <v>132</v>
      </c>
      <c r="E45" t="s">
        <v>132</v>
      </c>
      <c r="F45" t="s">
        <v>132</v>
      </c>
      <c r="G45" t="s">
        <v>132</v>
      </c>
      <c r="H45" t="s">
        <v>132</v>
      </c>
      <c r="I45" t="s">
        <v>132</v>
      </c>
      <c r="J45">
        <v>-37.340000000000003</v>
      </c>
      <c r="K45" t="s">
        <v>748</v>
      </c>
      <c r="L45" t="s">
        <v>595</v>
      </c>
      <c r="M45" s="74">
        <v>0.77552083333333333</v>
      </c>
      <c r="N45" t="s">
        <v>748</v>
      </c>
      <c r="O45">
        <v>55</v>
      </c>
      <c r="P45">
        <v>4.2590000000000003</v>
      </c>
      <c r="Q45" t="s">
        <v>595</v>
      </c>
      <c r="R45" t="s">
        <v>132</v>
      </c>
    </row>
    <row r="46" spans="1:18" x14ac:dyDescent="0.3">
      <c r="A46" t="s">
        <v>457</v>
      </c>
      <c r="B46">
        <v>0</v>
      </c>
      <c r="C46" t="s">
        <v>132</v>
      </c>
      <c r="D46" t="s">
        <v>132</v>
      </c>
      <c r="E46" t="s">
        <v>132</v>
      </c>
      <c r="F46" t="s">
        <v>132</v>
      </c>
      <c r="G46" t="s">
        <v>132</v>
      </c>
      <c r="H46" t="s">
        <v>132</v>
      </c>
      <c r="I46" t="s">
        <v>132</v>
      </c>
      <c r="J46">
        <v>-39.9</v>
      </c>
      <c r="K46" t="s">
        <v>749</v>
      </c>
      <c r="L46" t="s">
        <v>595</v>
      </c>
      <c r="M46" s="74">
        <v>0.77552083333333333</v>
      </c>
      <c r="N46" t="s">
        <v>749</v>
      </c>
      <c r="O46">
        <v>3</v>
      </c>
      <c r="P46">
        <v>1.7629999999999999</v>
      </c>
      <c r="Q46" t="s">
        <v>595</v>
      </c>
      <c r="R46" t="s">
        <v>132</v>
      </c>
    </row>
    <row r="47" spans="1:18" x14ac:dyDescent="0.3">
      <c r="A47" t="s">
        <v>251</v>
      </c>
      <c r="B47">
        <v>0</v>
      </c>
      <c r="C47" t="s">
        <v>132</v>
      </c>
      <c r="D47" t="s">
        <v>132</v>
      </c>
      <c r="E47" t="s">
        <v>132</v>
      </c>
      <c r="F47" t="s">
        <v>132</v>
      </c>
      <c r="G47" t="s">
        <v>132</v>
      </c>
      <c r="H47" t="s">
        <v>132</v>
      </c>
      <c r="I47" t="s">
        <v>132</v>
      </c>
      <c r="J47">
        <v>-42.65</v>
      </c>
      <c r="K47" t="s">
        <v>750</v>
      </c>
      <c r="L47" t="s">
        <v>595</v>
      </c>
      <c r="M47" s="74">
        <v>0.77552083333333333</v>
      </c>
      <c r="N47" t="s">
        <v>750</v>
      </c>
      <c r="O47">
        <v>98</v>
      </c>
      <c r="P47">
        <v>3.5550000000000002</v>
      </c>
      <c r="Q47" t="s">
        <v>595</v>
      </c>
      <c r="R47" t="s">
        <v>132</v>
      </c>
    </row>
    <row r="48" spans="1:18" x14ac:dyDescent="0.3">
      <c r="A48" t="s">
        <v>458</v>
      </c>
      <c r="B48">
        <v>0</v>
      </c>
      <c r="C48" t="s">
        <v>132</v>
      </c>
      <c r="D48" t="s">
        <v>132</v>
      </c>
      <c r="E48" t="s">
        <v>132</v>
      </c>
      <c r="F48" t="s">
        <v>132</v>
      </c>
      <c r="G48" t="s">
        <v>132</v>
      </c>
      <c r="H48" t="s">
        <v>132</v>
      </c>
      <c r="I48" t="s">
        <v>132</v>
      </c>
      <c r="J48">
        <v>-45.49</v>
      </c>
      <c r="K48" t="s">
        <v>751</v>
      </c>
      <c r="L48" t="s">
        <v>595</v>
      </c>
      <c r="M48" s="74">
        <v>0.77552083333333333</v>
      </c>
      <c r="N48" t="s">
        <v>751</v>
      </c>
      <c r="O48">
        <v>3</v>
      </c>
      <c r="P48">
        <v>1.1120000000000001</v>
      </c>
      <c r="Q48" t="s">
        <v>595</v>
      </c>
      <c r="R48" t="s">
        <v>132</v>
      </c>
    </row>
    <row r="49" spans="1:18" x14ac:dyDescent="0.3">
      <c r="A49" t="s">
        <v>252</v>
      </c>
      <c r="B49">
        <v>0</v>
      </c>
      <c r="C49" t="s">
        <v>132</v>
      </c>
      <c r="D49" t="s">
        <v>132</v>
      </c>
      <c r="E49" t="s">
        <v>132</v>
      </c>
      <c r="F49" t="s">
        <v>132</v>
      </c>
      <c r="G49" t="s">
        <v>132</v>
      </c>
      <c r="H49" t="s">
        <v>132</v>
      </c>
      <c r="I49" t="s">
        <v>132</v>
      </c>
      <c r="J49">
        <v>-48.38</v>
      </c>
      <c r="K49" t="s">
        <v>752</v>
      </c>
      <c r="L49" t="s">
        <v>595</v>
      </c>
      <c r="M49" s="74">
        <v>0.77552083333333333</v>
      </c>
      <c r="N49" t="s">
        <v>752</v>
      </c>
      <c r="O49">
        <v>840</v>
      </c>
      <c r="P49">
        <v>5.8120000000000003</v>
      </c>
      <c r="Q49" t="s">
        <v>595</v>
      </c>
      <c r="R49" t="s">
        <v>132</v>
      </c>
    </row>
    <row r="50" spans="1:18" x14ac:dyDescent="0.3">
      <c r="A50" t="s">
        <v>453</v>
      </c>
      <c r="B50">
        <v>0</v>
      </c>
      <c r="C50" t="s">
        <v>132</v>
      </c>
      <c r="D50" t="s">
        <v>132</v>
      </c>
      <c r="E50" t="s">
        <v>132</v>
      </c>
      <c r="F50" t="s">
        <v>132</v>
      </c>
      <c r="G50" t="s">
        <v>132</v>
      </c>
      <c r="H50" t="s">
        <v>132</v>
      </c>
      <c r="I50" t="s">
        <v>132</v>
      </c>
      <c r="J50">
        <v>-51.32</v>
      </c>
      <c r="K50" t="s">
        <v>753</v>
      </c>
      <c r="L50" t="s">
        <v>595</v>
      </c>
      <c r="M50" s="74">
        <v>0.77552083333333333</v>
      </c>
      <c r="N50" t="s">
        <v>753</v>
      </c>
      <c r="O50">
        <v>0</v>
      </c>
      <c r="P50">
        <v>614</v>
      </c>
      <c r="Q50" t="s">
        <v>595</v>
      </c>
      <c r="R50" t="s">
        <v>132</v>
      </c>
    </row>
    <row r="51" spans="1:18" x14ac:dyDescent="0.3">
      <c r="A51" t="s">
        <v>253</v>
      </c>
      <c r="B51">
        <v>0</v>
      </c>
      <c r="C51" t="s">
        <v>132</v>
      </c>
      <c r="D51" t="s">
        <v>132</v>
      </c>
      <c r="E51" t="s">
        <v>132</v>
      </c>
      <c r="F51" t="s">
        <v>132</v>
      </c>
      <c r="G51" t="s">
        <v>132</v>
      </c>
      <c r="H51" t="s">
        <v>132</v>
      </c>
      <c r="I51" t="s">
        <v>132</v>
      </c>
      <c r="J51">
        <v>-54.21</v>
      </c>
      <c r="K51" t="s">
        <v>754</v>
      </c>
      <c r="L51" t="s">
        <v>595</v>
      </c>
      <c r="M51" s="74">
        <v>0.77552083333333333</v>
      </c>
      <c r="N51" t="s">
        <v>754</v>
      </c>
      <c r="O51">
        <v>560</v>
      </c>
      <c r="P51">
        <v>5.5979999999999999</v>
      </c>
      <c r="Q51" t="s">
        <v>595</v>
      </c>
      <c r="R51" t="s">
        <v>132</v>
      </c>
    </row>
    <row r="52" spans="1:18" x14ac:dyDescent="0.3">
      <c r="A52" t="s">
        <v>454</v>
      </c>
      <c r="B52">
        <v>0</v>
      </c>
      <c r="C52" t="s">
        <v>132</v>
      </c>
      <c r="D52" t="s">
        <v>132</v>
      </c>
      <c r="E52" t="s">
        <v>132</v>
      </c>
      <c r="F52" t="s">
        <v>132</v>
      </c>
      <c r="G52" t="s">
        <v>132</v>
      </c>
      <c r="H52" t="s">
        <v>132</v>
      </c>
      <c r="I52" t="s">
        <v>132</v>
      </c>
      <c r="J52">
        <v>-57.04</v>
      </c>
      <c r="K52" t="s">
        <v>755</v>
      </c>
      <c r="L52" t="s">
        <v>595</v>
      </c>
      <c r="M52" s="74">
        <v>0.77552083333333333</v>
      </c>
      <c r="N52" t="s">
        <v>755</v>
      </c>
      <c r="O52">
        <v>125</v>
      </c>
      <c r="P52">
        <v>3.649</v>
      </c>
      <c r="Q52" t="s">
        <v>595</v>
      </c>
      <c r="R52" t="s">
        <v>132</v>
      </c>
    </row>
    <row r="53" spans="1:18" x14ac:dyDescent="0.3">
      <c r="A53" t="s">
        <v>254</v>
      </c>
      <c r="B53">
        <v>0</v>
      </c>
      <c r="C53" t="s">
        <v>132</v>
      </c>
      <c r="D53" t="s">
        <v>132</v>
      </c>
      <c r="E53" t="s">
        <v>132</v>
      </c>
      <c r="F53" t="s">
        <v>132</v>
      </c>
      <c r="G53" t="s">
        <v>132</v>
      </c>
      <c r="H53" t="s">
        <v>132</v>
      </c>
      <c r="I53" t="s">
        <v>132</v>
      </c>
      <c r="J53">
        <v>-59.72</v>
      </c>
      <c r="K53" t="s">
        <v>756</v>
      </c>
      <c r="L53" t="s">
        <v>595</v>
      </c>
      <c r="M53" s="74">
        <v>0.77552083333333333</v>
      </c>
      <c r="N53" t="s">
        <v>756</v>
      </c>
      <c r="O53">
        <v>641</v>
      </c>
      <c r="P53">
        <v>4.0919999999999996</v>
      </c>
      <c r="Q53" t="s">
        <v>595</v>
      </c>
      <c r="R53" t="s">
        <v>132</v>
      </c>
    </row>
    <row r="54" spans="1:18" x14ac:dyDescent="0.3">
      <c r="A54" t="s">
        <v>455</v>
      </c>
      <c r="B54">
        <v>0</v>
      </c>
      <c r="C54" t="s">
        <v>132</v>
      </c>
      <c r="D54" t="s">
        <v>132</v>
      </c>
      <c r="E54" t="s">
        <v>132</v>
      </c>
      <c r="F54" t="s">
        <v>132</v>
      </c>
      <c r="G54" t="s">
        <v>132</v>
      </c>
      <c r="H54" t="s">
        <v>132</v>
      </c>
      <c r="I54" t="s">
        <v>132</v>
      </c>
      <c r="J54">
        <v>-62.27</v>
      </c>
      <c r="K54" t="s">
        <v>757</v>
      </c>
      <c r="L54" t="s">
        <v>595</v>
      </c>
      <c r="M54" s="74">
        <v>0.77552083333333333</v>
      </c>
      <c r="N54" t="s">
        <v>757</v>
      </c>
      <c r="O54">
        <v>1.2110000000000001</v>
      </c>
      <c r="P54">
        <v>6.8680000000000003</v>
      </c>
      <c r="Q54" t="s">
        <v>595</v>
      </c>
      <c r="R54" t="s">
        <v>132</v>
      </c>
    </row>
    <row r="55" spans="1:18" x14ac:dyDescent="0.3">
      <c r="A55" t="s">
        <v>255</v>
      </c>
      <c r="B55">
        <v>0</v>
      </c>
      <c r="C55" t="s">
        <v>132</v>
      </c>
      <c r="D55" t="s">
        <v>132</v>
      </c>
      <c r="E55" t="s">
        <v>132</v>
      </c>
      <c r="F55" t="s">
        <v>132</v>
      </c>
      <c r="G55" t="s">
        <v>132</v>
      </c>
      <c r="H55" t="s">
        <v>132</v>
      </c>
      <c r="I55" t="s">
        <v>132</v>
      </c>
      <c r="J55">
        <v>-64.7</v>
      </c>
      <c r="K55" t="s">
        <v>758</v>
      </c>
      <c r="L55" t="s">
        <v>595</v>
      </c>
      <c r="M55" s="74">
        <v>0.77552083333333333</v>
      </c>
      <c r="N55" t="s">
        <v>758</v>
      </c>
      <c r="O55">
        <v>738</v>
      </c>
      <c r="P55">
        <v>8.8209999999999997</v>
      </c>
      <c r="Q55" t="s">
        <v>595</v>
      </c>
      <c r="R55" t="s">
        <v>132</v>
      </c>
    </row>
    <row r="56" spans="1:18" x14ac:dyDescent="0.3">
      <c r="A56" t="s">
        <v>456</v>
      </c>
      <c r="B56">
        <v>0</v>
      </c>
      <c r="C56" t="s">
        <v>132</v>
      </c>
      <c r="D56" t="s">
        <v>132</v>
      </c>
      <c r="E56" t="s">
        <v>132</v>
      </c>
      <c r="F56" t="s">
        <v>132</v>
      </c>
      <c r="G56" t="s">
        <v>132</v>
      </c>
      <c r="H56" t="s">
        <v>132</v>
      </c>
      <c r="I56" t="s">
        <v>132</v>
      </c>
      <c r="J56">
        <v>-66.95</v>
      </c>
      <c r="K56" t="s">
        <v>759</v>
      </c>
      <c r="L56" t="s">
        <v>595</v>
      </c>
      <c r="M56" s="74">
        <v>0.77552083333333333</v>
      </c>
      <c r="N56" t="s">
        <v>759</v>
      </c>
      <c r="O56">
        <v>17</v>
      </c>
      <c r="P56">
        <v>2.016</v>
      </c>
      <c r="Q56" t="s">
        <v>595</v>
      </c>
      <c r="R56" t="s">
        <v>132</v>
      </c>
    </row>
    <row r="57" spans="1:18" x14ac:dyDescent="0.3">
      <c r="A57" t="s">
        <v>256</v>
      </c>
      <c r="B57">
        <v>0</v>
      </c>
      <c r="C57" t="s">
        <v>132</v>
      </c>
      <c r="D57" t="s">
        <v>132</v>
      </c>
      <c r="E57" t="s">
        <v>132</v>
      </c>
      <c r="F57" t="s">
        <v>132</v>
      </c>
      <c r="G57" t="s">
        <v>132</v>
      </c>
      <c r="H57" t="s">
        <v>132</v>
      </c>
      <c r="I57" t="s">
        <v>132</v>
      </c>
      <c r="J57">
        <v>-69</v>
      </c>
      <c r="K57" t="s">
        <v>760</v>
      </c>
      <c r="L57" t="s">
        <v>595</v>
      </c>
      <c r="M57" s="74">
        <v>0.77552083333333333</v>
      </c>
      <c r="N57" t="s">
        <v>760</v>
      </c>
      <c r="O57">
        <v>1.9259999999999999</v>
      </c>
      <c r="P57">
        <v>8.3149999999999995</v>
      </c>
      <c r="Q57" t="s">
        <v>595</v>
      </c>
      <c r="R57" t="s">
        <v>132</v>
      </c>
    </row>
    <row r="58" spans="1:18" x14ac:dyDescent="0.3">
      <c r="A58" t="s">
        <v>451</v>
      </c>
      <c r="B58">
        <v>0</v>
      </c>
      <c r="C58" t="s">
        <v>132</v>
      </c>
      <c r="D58" t="s">
        <v>132</v>
      </c>
      <c r="E58" t="s">
        <v>132</v>
      </c>
      <c r="F58" t="s">
        <v>132</v>
      </c>
      <c r="G58" t="s">
        <v>132</v>
      </c>
      <c r="H58" t="s">
        <v>132</v>
      </c>
      <c r="I58" t="s">
        <v>132</v>
      </c>
      <c r="J58">
        <v>-70.95</v>
      </c>
      <c r="K58" t="s">
        <v>761</v>
      </c>
      <c r="L58" t="s">
        <v>595</v>
      </c>
      <c r="M58" s="74">
        <v>0.77552083333333333</v>
      </c>
      <c r="N58" t="s">
        <v>761</v>
      </c>
      <c r="O58">
        <v>293</v>
      </c>
      <c r="P58">
        <v>1.361</v>
      </c>
      <c r="Q58" t="s">
        <v>596</v>
      </c>
      <c r="R58" t="s">
        <v>132</v>
      </c>
    </row>
    <row r="59" spans="1:18" x14ac:dyDescent="0.3">
      <c r="A59" t="s">
        <v>257</v>
      </c>
      <c r="B59">
        <v>0</v>
      </c>
      <c r="C59" t="s">
        <v>132</v>
      </c>
      <c r="D59" t="s">
        <v>132</v>
      </c>
      <c r="E59" t="s">
        <v>132</v>
      </c>
      <c r="F59" t="s">
        <v>132</v>
      </c>
      <c r="G59" t="s">
        <v>132</v>
      </c>
      <c r="H59" t="s">
        <v>132</v>
      </c>
      <c r="I59" t="s">
        <v>132</v>
      </c>
      <c r="J59">
        <v>-72.760000000000005</v>
      </c>
      <c r="K59" t="s">
        <v>762</v>
      </c>
      <c r="L59" t="s">
        <v>595</v>
      </c>
      <c r="M59" s="74">
        <v>0.77552083333333333</v>
      </c>
      <c r="N59" t="s">
        <v>762</v>
      </c>
      <c r="O59">
        <v>527</v>
      </c>
      <c r="P59">
        <v>2.4239999999999999</v>
      </c>
      <c r="Q59" t="s">
        <v>595</v>
      </c>
      <c r="R59" t="s">
        <v>132</v>
      </c>
    </row>
    <row r="60" spans="1:18" x14ac:dyDescent="0.3">
      <c r="A60" t="s">
        <v>452</v>
      </c>
      <c r="B60">
        <v>0</v>
      </c>
      <c r="C60" t="s">
        <v>132</v>
      </c>
      <c r="D60" t="s">
        <v>132</v>
      </c>
      <c r="E60" t="s">
        <v>132</v>
      </c>
      <c r="F60" t="s">
        <v>132</v>
      </c>
      <c r="G60" t="s">
        <v>132</v>
      </c>
      <c r="H60" t="s">
        <v>132</v>
      </c>
      <c r="I60" t="s">
        <v>132</v>
      </c>
      <c r="J60">
        <v>-74.510000000000005</v>
      </c>
      <c r="K60" t="s">
        <v>593</v>
      </c>
      <c r="L60" t="s">
        <v>595</v>
      </c>
      <c r="M60" s="74">
        <v>0.77552083333333333</v>
      </c>
      <c r="N60" t="s">
        <v>593</v>
      </c>
      <c r="O60">
        <v>918</v>
      </c>
      <c r="P60">
        <v>1.5629999999999999</v>
      </c>
      <c r="Q60" t="s">
        <v>595</v>
      </c>
      <c r="R60" t="s">
        <v>132</v>
      </c>
    </row>
    <row r="61" spans="1:18" x14ac:dyDescent="0.3">
      <c r="A61" t="s">
        <v>258</v>
      </c>
      <c r="B61">
        <v>0</v>
      </c>
      <c r="C61" t="s">
        <v>132</v>
      </c>
      <c r="D61" t="s">
        <v>132</v>
      </c>
      <c r="E61" t="s">
        <v>132</v>
      </c>
      <c r="F61" t="s">
        <v>132</v>
      </c>
      <c r="G61" t="s">
        <v>132</v>
      </c>
      <c r="H61" t="s">
        <v>132</v>
      </c>
      <c r="I61" t="s">
        <v>132</v>
      </c>
      <c r="J61">
        <v>-76.010000000000005</v>
      </c>
      <c r="K61" t="s">
        <v>763</v>
      </c>
      <c r="L61" t="s">
        <v>595</v>
      </c>
      <c r="M61" s="74">
        <v>0.77552083333333333</v>
      </c>
      <c r="N61" t="s">
        <v>763</v>
      </c>
      <c r="O61">
        <v>3.585</v>
      </c>
      <c r="P61">
        <v>6.9489999999999998</v>
      </c>
      <c r="Q61" t="s">
        <v>595</v>
      </c>
      <c r="R61" t="s">
        <v>132</v>
      </c>
    </row>
    <row r="62" spans="1:18" x14ac:dyDescent="0.3">
      <c r="A62" t="s">
        <v>259</v>
      </c>
      <c r="B62">
        <v>0</v>
      </c>
      <c r="C62" t="s">
        <v>132</v>
      </c>
      <c r="D62" t="s">
        <v>132</v>
      </c>
      <c r="E62" t="s">
        <v>132</v>
      </c>
      <c r="F62" t="s">
        <v>132</v>
      </c>
      <c r="G62" t="s">
        <v>132</v>
      </c>
      <c r="H62" t="s">
        <v>132</v>
      </c>
      <c r="I62" t="s">
        <v>132</v>
      </c>
      <c r="J62">
        <v>-77.36</v>
      </c>
      <c r="K62" t="s">
        <v>764</v>
      </c>
      <c r="L62" t="s">
        <v>595</v>
      </c>
      <c r="M62" s="74">
        <v>0.77552083333333333</v>
      </c>
      <c r="N62" t="s">
        <v>764</v>
      </c>
      <c r="O62">
        <v>705</v>
      </c>
      <c r="P62">
        <v>1.788</v>
      </c>
      <c r="Q62" t="s">
        <v>595</v>
      </c>
      <c r="R62" t="s">
        <v>132</v>
      </c>
    </row>
    <row r="63" spans="1:18" x14ac:dyDescent="0.3">
      <c r="A63" t="s">
        <v>260</v>
      </c>
      <c r="B63">
        <v>0</v>
      </c>
      <c r="C63" t="s">
        <v>132</v>
      </c>
      <c r="D63" t="s">
        <v>132</v>
      </c>
      <c r="E63" t="s">
        <v>132</v>
      </c>
      <c r="F63" t="s">
        <v>132</v>
      </c>
      <c r="G63" t="s">
        <v>132</v>
      </c>
      <c r="H63" t="s">
        <v>132</v>
      </c>
      <c r="I63" t="s">
        <v>132</v>
      </c>
      <c r="J63">
        <v>-78.59</v>
      </c>
      <c r="K63" t="s">
        <v>765</v>
      </c>
      <c r="L63" t="s">
        <v>595</v>
      </c>
      <c r="M63" s="74">
        <v>0.77552083333333333</v>
      </c>
      <c r="N63" t="s">
        <v>765</v>
      </c>
      <c r="O63">
        <v>577</v>
      </c>
      <c r="P63">
        <v>2.4889999999999999</v>
      </c>
      <c r="Q63" t="s">
        <v>595</v>
      </c>
      <c r="R63" t="s">
        <v>132</v>
      </c>
    </row>
    <row r="64" spans="1:18" x14ac:dyDescent="0.3">
      <c r="A64" t="s">
        <v>261</v>
      </c>
      <c r="B64">
        <v>0</v>
      </c>
      <c r="C64" t="s">
        <v>132</v>
      </c>
      <c r="D64" t="s">
        <v>132</v>
      </c>
      <c r="E64" t="s">
        <v>132</v>
      </c>
      <c r="F64" t="s">
        <v>132</v>
      </c>
      <c r="G64" t="s">
        <v>132</v>
      </c>
      <c r="H64" t="s">
        <v>132</v>
      </c>
      <c r="I64" t="s">
        <v>132</v>
      </c>
      <c r="J64">
        <v>-79.430000000000007</v>
      </c>
      <c r="K64" t="s">
        <v>766</v>
      </c>
      <c r="L64" t="s">
        <v>595</v>
      </c>
      <c r="M64" s="74">
        <v>0.77552083333333333</v>
      </c>
      <c r="N64" t="s">
        <v>766</v>
      </c>
      <c r="O64">
        <v>293</v>
      </c>
      <c r="P64">
        <v>711</v>
      </c>
      <c r="Q64" t="s">
        <v>595</v>
      </c>
      <c r="R64" t="s">
        <v>132</v>
      </c>
    </row>
    <row r="65" spans="1:18" x14ac:dyDescent="0.3">
      <c r="A65" t="s">
        <v>262</v>
      </c>
      <c r="B65">
        <v>0</v>
      </c>
      <c r="C65" t="s">
        <v>132</v>
      </c>
      <c r="D65" t="s">
        <v>132</v>
      </c>
      <c r="E65" t="s">
        <v>132</v>
      </c>
      <c r="F65" t="s">
        <v>132</v>
      </c>
      <c r="G65" t="s">
        <v>132</v>
      </c>
      <c r="H65" t="s">
        <v>132</v>
      </c>
      <c r="I65" t="s">
        <v>132</v>
      </c>
      <c r="J65">
        <v>-80.17</v>
      </c>
      <c r="K65" t="s">
        <v>767</v>
      </c>
      <c r="L65" t="s">
        <v>595</v>
      </c>
      <c r="M65" s="74">
        <v>0.77552083333333333</v>
      </c>
      <c r="N65" t="s">
        <v>767</v>
      </c>
      <c r="O65">
        <v>2.673</v>
      </c>
      <c r="P65">
        <v>4.4349999999999996</v>
      </c>
      <c r="Q65" t="s">
        <v>595</v>
      </c>
      <c r="R65" t="s">
        <v>132</v>
      </c>
    </row>
    <row r="66" spans="1:18" x14ac:dyDescent="0.3">
      <c r="A66" t="s">
        <v>263</v>
      </c>
      <c r="B66">
        <v>0</v>
      </c>
      <c r="C66" t="s">
        <v>132</v>
      </c>
      <c r="D66" t="s">
        <v>132</v>
      </c>
      <c r="E66" t="s">
        <v>132</v>
      </c>
      <c r="F66" t="s">
        <v>132</v>
      </c>
      <c r="G66" t="s">
        <v>132</v>
      </c>
      <c r="H66" t="s">
        <v>132</v>
      </c>
      <c r="I66" t="s">
        <v>132</v>
      </c>
      <c r="J66">
        <v>-80.66</v>
      </c>
      <c r="K66" t="s">
        <v>768</v>
      </c>
      <c r="L66" t="s">
        <v>595</v>
      </c>
      <c r="M66" s="74">
        <v>0.77552083333333333</v>
      </c>
      <c r="N66" t="s">
        <v>768</v>
      </c>
      <c r="O66">
        <v>67</v>
      </c>
      <c r="P66">
        <v>874</v>
      </c>
      <c r="Q66" t="s">
        <v>595</v>
      </c>
      <c r="R66" t="s">
        <v>132</v>
      </c>
    </row>
    <row r="67" spans="1:18" x14ac:dyDescent="0.3">
      <c r="A67" t="s">
        <v>264</v>
      </c>
      <c r="B67">
        <v>0</v>
      </c>
      <c r="C67" t="s">
        <v>132</v>
      </c>
      <c r="D67" t="s">
        <v>132</v>
      </c>
      <c r="E67" t="s">
        <v>132</v>
      </c>
      <c r="F67" t="s">
        <v>132</v>
      </c>
      <c r="G67" t="s">
        <v>132</v>
      </c>
      <c r="H67" t="s">
        <v>132</v>
      </c>
      <c r="I67" t="s">
        <v>132</v>
      </c>
      <c r="J67">
        <v>-80.78</v>
      </c>
      <c r="K67" t="s">
        <v>769</v>
      </c>
      <c r="L67" t="s">
        <v>595</v>
      </c>
      <c r="M67" s="74">
        <v>0.77552083333333333</v>
      </c>
      <c r="N67" t="s">
        <v>769</v>
      </c>
      <c r="O67">
        <v>424</v>
      </c>
      <c r="P67">
        <v>12.948</v>
      </c>
      <c r="Q67" t="s">
        <v>595</v>
      </c>
      <c r="R67" t="s">
        <v>132</v>
      </c>
    </row>
    <row r="68" spans="1:18" x14ac:dyDescent="0.3">
      <c r="A68" t="s">
        <v>265</v>
      </c>
      <c r="B68">
        <v>0</v>
      </c>
      <c r="C68" t="s">
        <v>132</v>
      </c>
      <c r="D68" t="s">
        <v>132</v>
      </c>
      <c r="E68" t="s">
        <v>132</v>
      </c>
      <c r="F68" t="s">
        <v>132</v>
      </c>
      <c r="G68" t="s">
        <v>132</v>
      </c>
      <c r="H68" t="s">
        <v>132</v>
      </c>
      <c r="I68" t="s">
        <v>132</v>
      </c>
      <c r="J68">
        <v>-80.790000000000006</v>
      </c>
      <c r="K68" t="s">
        <v>770</v>
      </c>
      <c r="L68" t="s">
        <v>595</v>
      </c>
      <c r="M68" s="74">
        <v>0.77552083333333333</v>
      </c>
      <c r="N68" t="s">
        <v>770</v>
      </c>
      <c r="O68">
        <v>118</v>
      </c>
      <c r="P68">
        <v>760</v>
      </c>
      <c r="Q68" t="s">
        <v>595</v>
      </c>
      <c r="R68" t="s">
        <v>132</v>
      </c>
    </row>
    <row r="69" spans="1:18" x14ac:dyDescent="0.3">
      <c r="A69" t="s">
        <v>266</v>
      </c>
      <c r="B69">
        <v>0</v>
      </c>
      <c r="C69" t="s">
        <v>132</v>
      </c>
      <c r="D69" t="s">
        <v>132</v>
      </c>
      <c r="E69" t="s">
        <v>132</v>
      </c>
      <c r="F69" t="s">
        <v>132</v>
      </c>
      <c r="G69" t="s">
        <v>132</v>
      </c>
      <c r="H69" t="s">
        <v>132</v>
      </c>
      <c r="I69" t="s">
        <v>132</v>
      </c>
      <c r="J69">
        <v>-80.67</v>
      </c>
      <c r="K69" t="s">
        <v>594</v>
      </c>
      <c r="L69" t="s">
        <v>595</v>
      </c>
      <c r="M69" s="74">
        <v>0.77552083333333333</v>
      </c>
      <c r="N69" t="s">
        <v>594</v>
      </c>
      <c r="O69">
        <v>390</v>
      </c>
      <c r="P69">
        <v>18.606999999999999</v>
      </c>
      <c r="Q69" t="s">
        <v>595</v>
      </c>
      <c r="R69" t="s">
        <v>132</v>
      </c>
    </row>
    <row r="70" spans="1:18" x14ac:dyDescent="0.3">
      <c r="A70" t="s">
        <v>267</v>
      </c>
      <c r="B70">
        <v>0</v>
      </c>
      <c r="C70" t="s">
        <v>132</v>
      </c>
      <c r="D70" t="s">
        <v>132</v>
      </c>
      <c r="E70" t="s">
        <v>132</v>
      </c>
      <c r="F70" t="s">
        <v>132</v>
      </c>
      <c r="G70" t="s">
        <v>132</v>
      </c>
      <c r="H70" t="s">
        <v>132</v>
      </c>
      <c r="I70" t="s">
        <v>132</v>
      </c>
      <c r="J70">
        <v>-80.349999999999994</v>
      </c>
      <c r="K70" t="s">
        <v>771</v>
      </c>
      <c r="L70" t="s">
        <v>595</v>
      </c>
      <c r="M70" s="74">
        <v>0.77552083333333333</v>
      </c>
      <c r="N70" t="s">
        <v>771</v>
      </c>
      <c r="O70">
        <v>378</v>
      </c>
      <c r="P70">
        <v>1.2490000000000001</v>
      </c>
      <c r="Q70" t="s">
        <v>595</v>
      </c>
      <c r="R70" t="s">
        <v>132</v>
      </c>
    </row>
    <row r="71" spans="1:18" x14ac:dyDescent="0.3">
      <c r="A71" t="s">
        <v>268</v>
      </c>
      <c r="B71">
        <v>0</v>
      </c>
      <c r="C71" t="s">
        <v>132</v>
      </c>
      <c r="D71" t="s">
        <v>132</v>
      </c>
      <c r="E71" t="s">
        <v>132</v>
      </c>
      <c r="F71" t="s">
        <v>132</v>
      </c>
      <c r="G71" t="s">
        <v>132</v>
      </c>
      <c r="H71" t="s">
        <v>132</v>
      </c>
      <c r="I71" t="s">
        <v>132</v>
      </c>
      <c r="J71">
        <v>-79.94</v>
      </c>
      <c r="K71" t="s">
        <v>772</v>
      </c>
      <c r="L71" t="s">
        <v>595</v>
      </c>
      <c r="M71" s="74">
        <v>0.77552083333333333</v>
      </c>
      <c r="N71" t="s">
        <v>772</v>
      </c>
      <c r="O71">
        <v>44</v>
      </c>
      <c r="P71">
        <v>3.37</v>
      </c>
      <c r="Q71" t="s">
        <v>595</v>
      </c>
      <c r="R71" t="s">
        <v>132</v>
      </c>
    </row>
    <row r="72" spans="1:18" x14ac:dyDescent="0.3">
      <c r="A72" t="s">
        <v>269</v>
      </c>
      <c r="B72">
        <v>0</v>
      </c>
      <c r="C72" t="s">
        <v>132</v>
      </c>
      <c r="D72" t="s">
        <v>132</v>
      </c>
      <c r="E72" t="s">
        <v>132</v>
      </c>
      <c r="F72" t="s">
        <v>132</v>
      </c>
      <c r="G72" t="s">
        <v>132</v>
      </c>
      <c r="H72" t="s">
        <v>132</v>
      </c>
      <c r="I72" t="s">
        <v>132</v>
      </c>
      <c r="J72">
        <v>-79.5</v>
      </c>
      <c r="K72" t="s">
        <v>773</v>
      </c>
      <c r="L72" t="s">
        <v>595</v>
      </c>
      <c r="M72" s="74">
        <v>0.77552083333333333</v>
      </c>
      <c r="N72" t="s">
        <v>773</v>
      </c>
      <c r="O72">
        <v>2</v>
      </c>
      <c r="P72">
        <v>646</v>
      </c>
      <c r="Q72" t="s">
        <v>595</v>
      </c>
      <c r="R72" t="s">
        <v>132</v>
      </c>
    </row>
    <row r="73" spans="1:18" x14ac:dyDescent="0.3">
      <c r="A73" t="s">
        <v>270</v>
      </c>
      <c r="B73">
        <v>0</v>
      </c>
      <c r="C73" t="s">
        <v>132</v>
      </c>
      <c r="D73" t="s">
        <v>132</v>
      </c>
      <c r="E73" t="s">
        <v>132</v>
      </c>
      <c r="F73" t="s">
        <v>132</v>
      </c>
      <c r="G73" t="s">
        <v>132</v>
      </c>
      <c r="H73" t="s">
        <v>132</v>
      </c>
      <c r="I73" t="s">
        <v>132</v>
      </c>
      <c r="J73">
        <v>-78.97</v>
      </c>
      <c r="K73" t="s">
        <v>583</v>
      </c>
      <c r="L73" t="s">
        <v>595</v>
      </c>
      <c r="M73" s="74">
        <v>0.77552083333333333</v>
      </c>
      <c r="N73" t="s">
        <v>583</v>
      </c>
      <c r="O73">
        <v>280</v>
      </c>
      <c r="P73">
        <v>5.7039999999999997</v>
      </c>
      <c r="Q73" t="s">
        <v>595</v>
      </c>
      <c r="R73" t="s">
        <v>132</v>
      </c>
    </row>
    <row r="74" spans="1:18" x14ac:dyDescent="0.3">
      <c r="A74" t="s">
        <v>369</v>
      </c>
      <c r="B74">
        <v>0</v>
      </c>
      <c r="C74" t="s">
        <v>132</v>
      </c>
      <c r="D74" t="s">
        <v>132</v>
      </c>
      <c r="E74" t="s">
        <v>132</v>
      </c>
      <c r="F74" t="s">
        <v>132</v>
      </c>
      <c r="G74" t="s">
        <v>132</v>
      </c>
      <c r="H74" t="s">
        <v>132</v>
      </c>
      <c r="I74" t="s">
        <v>132</v>
      </c>
      <c r="J74">
        <v>-78.709999999999994</v>
      </c>
      <c r="K74" t="s">
        <v>582</v>
      </c>
      <c r="L74" t="s">
        <v>595</v>
      </c>
      <c r="M74" s="74">
        <v>0.77552083333333333</v>
      </c>
      <c r="N74" t="s">
        <v>582</v>
      </c>
      <c r="O74">
        <v>57</v>
      </c>
      <c r="P74">
        <v>1.2849999999999999</v>
      </c>
      <c r="Q74" t="s">
        <v>595</v>
      </c>
      <c r="R74" t="s">
        <v>132</v>
      </c>
    </row>
    <row r="75" spans="1:18" x14ac:dyDescent="0.3">
      <c r="A75" t="s">
        <v>271</v>
      </c>
      <c r="B75">
        <v>0</v>
      </c>
      <c r="C75" t="s">
        <v>132</v>
      </c>
      <c r="D75" t="s">
        <v>132</v>
      </c>
      <c r="E75" t="s">
        <v>132</v>
      </c>
      <c r="F75" t="s">
        <v>132</v>
      </c>
      <c r="G75" t="s">
        <v>132</v>
      </c>
      <c r="H75" t="s">
        <v>132</v>
      </c>
      <c r="I75" t="s">
        <v>132</v>
      </c>
      <c r="J75">
        <v>-78.33</v>
      </c>
      <c r="K75" t="s">
        <v>774</v>
      </c>
      <c r="L75" t="s">
        <v>595</v>
      </c>
      <c r="M75" s="74">
        <v>0.77552083333333333</v>
      </c>
      <c r="N75" t="s">
        <v>774</v>
      </c>
      <c r="O75">
        <v>84</v>
      </c>
      <c r="P75">
        <v>9.35</v>
      </c>
      <c r="Q75" t="s">
        <v>595</v>
      </c>
      <c r="R75" t="s">
        <v>132</v>
      </c>
    </row>
    <row r="76" spans="1:18" x14ac:dyDescent="0.3">
      <c r="A76" t="s">
        <v>370</v>
      </c>
      <c r="B76">
        <v>0</v>
      </c>
      <c r="C76" t="s">
        <v>132</v>
      </c>
      <c r="D76" t="s">
        <v>132</v>
      </c>
      <c r="E76" t="s">
        <v>132</v>
      </c>
      <c r="F76" t="s">
        <v>132</v>
      </c>
      <c r="G76" t="s">
        <v>132</v>
      </c>
      <c r="H76" t="s">
        <v>132</v>
      </c>
      <c r="I76" t="s">
        <v>132</v>
      </c>
      <c r="J76">
        <v>-77.83</v>
      </c>
      <c r="K76" t="s">
        <v>775</v>
      </c>
      <c r="L76" t="s">
        <v>595</v>
      </c>
      <c r="M76" s="74">
        <v>0.77552083333333333</v>
      </c>
      <c r="N76" t="s">
        <v>775</v>
      </c>
      <c r="O76">
        <v>8</v>
      </c>
      <c r="P76">
        <v>1.7050000000000001</v>
      </c>
      <c r="Q76" t="s">
        <v>595</v>
      </c>
      <c r="R76" t="s">
        <v>132</v>
      </c>
    </row>
    <row r="77" spans="1:18" x14ac:dyDescent="0.3">
      <c r="A77" t="s">
        <v>272</v>
      </c>
      <c r="B77">
        <v>0</v>
      </c>
      <c r="C77" t="s">
        <v>132</v>
      </c>
      <c r="D77" t="s">
        <v>132</v>
      </c>
      <c r="E77" t="s">
        <v>132</v>
      </c>
      <c r="F77" t="s">
        <v>132</v>
      </c>
      <c r="G77" t="s">
        <v>132</v>
      </c>
      <c r="H77" t="s">
        <v>132</v>
      </c>
      <c r="I77" t="s">
        <v>132</v>
      </c>
      <c r="J77">
        <v>-78.05</v>
      </c>
      <c r="K77" t="s">
        <v>776</v>
      </c>
      <c r="L77" t="s">
        <v>595</v>
      </c>
      <c r="M77" s="74">
        <v>0.77552083333333333</v>
      </c>
      <c r="N77" t="s">
        <v>776</v>
      </c>
      <c r="O77">
        <v>1.96</v>
      </c>
      <c r="P77">
        <v>16.228000000000002</v>
      </c>
      <c r="Q77" t="s">
        <v>595</v>
      </c>
      <c r="R77" t="s">
        <v>132</v>
      </c>
    </row>
    <row r="78" spans="1:18" x14ac:dyDescent="0.3">
      <c r="A78" t="s">
        <v>371</v>
      </c>
      <c r="B78">
        <v>0</v>
      </c>
      <c r="C78" t="s">
        <v>132</v>
      </c>
      <c r="D78" t="s">
        <v>132</v>
      </c>
      <c r="E78" t="s">
        <v>132</v>
      </c>
      <c r="F78" t="s">
        <v>132</v>
      </c>
      <c r="G78" t="s">
        <v>132</v>
      </c>
      <c r="H78" t="s">
        <v>132</v>
      </c>
      <c r="I78" t="s">
        <v>132</v>
      </c>
      <c r="J78">
        <v>-77.599999999999994</v>
      </c>
      <c r="K78" t="s">
        <v>777</v>
      </c>
      <c r="L78" t="s">
        <v>595</v>
      </c>
      <c r="M78" s="74">
        <v>0.77552083333333333</v>
      </c>
      <c r="N78" t="s">
        <v>777</v>
      </c>
      <c r="O78">
        <v>11</v>
      </c>
      <c r="P78">
        <v>1.4370000000000001</v>
      </c>
      <c r="Q78" t="s">
        <v>595</v>
      </c>
      <c r="R78" t="s">
        <v>132</v>
      </c>
    </row>
    <row r="79" spans="1:18" x14ac:dyDescent="0.3">
      <c r="A79" t="s">
        <v>273</v>
      </c>
      <c r="B79">
        <v>0</v>
      </c>
      <c r="C79" t="s">
        <v>132</v>
      </c>
      <c r="D79" t="s">
        <v>132</v>
      </c>
      <c r="E79" t="s">
        <v>132</v>
      </c>
      <c r="F79" t="s">
        <v>132</v>
      </c>
      <c r="G79" t="s">
        <v>132</v>
      </c>
      <c r="H79" t="s">
        <v>132</v>
      </c>
      <c r="I79" t="s">
        <v>132</v>
      </c>
      <c r="J79">
        <v>-77.78</v>
      </c>
      <c r="K79" t="s">
        <v>599</v>
      </c>
      <c r="L79" t="s">
        <v>595</v>
      </c>
      <c r="M79" s="74">
        <v>0.77552083333333333</v>
      </c>
      <c r="N79" t="s">
        <v>599</v>
      </c>
      <c r="O79">
        <v>181</v>
      </c>
      <c r="P79">
        <v>2.2949999999999999</v>
      </c>
      <c r="Q79" t="s">
        <v>595</v>
      </c>
      <c r="R79" t="s">
        <v>132</v>
      </c>
    </row>
    <row r="80" spans="1:18" x14ac:dyDescent="0.3">
      <c r="A80" t="s">
        <v>378</v>
      </c>
      <c r="B80">
        <v>0</v>
      </c>
      <c r="C80" t="s">
        <v>132</v>
      </c>
      <c r="D80" t="s">
        <v>132</v>
      </c>
      <c r="E80" t="s">
        <v>132</v>
      </c>
      <c r="F80" t="s">
        <v>132</v>
      </c>
      <c r="G80" t="s">
        <v>132</v>
      </c>
      <c r="H80" t="s">
        <v>132</v>
      </c>
      <c r="I80" t="s">
        <v>132</v>
      </c>
      <c r="J80">
        <v>-76.92</v>
      </c>
      <c r="K80" t="s">
        <v>778</v>
      </c>
      <c r="L80" t="s">
        <v>595</v>
      </c>
      <c r="M80" s="74">
        <v>0.77552083333333333</v>
      </c>
      <c r="N80" t="s">
        <v>778</v>
      </c>
      <c r="O80">
        <v>0</v>
      </c>
      <c r="P80">
        <v>1.0940000000000001</v>
      </c>
      <c r="Q80" t="s">
        <v>595</v>
      </c>
      <c r="R80" t="s">
        <v>132</v>
      </c>
    </row>
    <row r="81" spans="1:18" x14ac:dyDescent="0.3">
      <c r="A81" t="s">
        <v>274</v>
      </c>
      <c r="B81">
        <v>0</v>
      </c>
      <c r="C81" t="s">
        <v>132</v>
      </c>
      <c r="D81" t="s">
        <v>132</v>
      </c>
      <c r="E81" t="s">
        <v>132</v>
      </c>
      <c r="F81" t="s">
        <v>132</v>
      </c>
      <c r="G81" t="s">
        <v>132</v>
      </c>
      <c r="H81" t="s">
        <v>132</v>
      </c>
      <c r="I81" t="s">
        <v>132</v>
      </c>
      <c r="J81">
        <v>-76.73</v>
      </c>
      <c r="K81" t="s">
        <v>779</v>
      </c>
      <c r="L81" t="s">
        <v>595</v>
      </c>
      <c r="M81" s="74">
        <v>0.77552083333333333</v>
      </c>
      <c r="N81" t="s">
        <v>779</v>
      </c>
      <c r="O81">
        <v>458</v>
      </c>
      <c r="P81">
        <v>7.6180000000000003</v>
      </c>
      <c r="Q81" t="s">
        <v>595</v>
      </c>
      <c r="R81" t="s">
        <v>132</v>
      </c>
    </row>
    <row r="82" spans="1:18" x14ac:dyDescent="0.3">
      <c r="A82" t="s">
        <v>413</v>
      </c>
      <c r="B82">
        <v>0</v>
      </c>
      <c r="C82" t="s">
        <v>132</v>
      </c>
      <c r="D82" t="s">
        <v>132</v>
      </c>
      <c r="E82" t="s">
        <v>132</v>
      </c>
      <c r="F82" t="s">
        <v>132</v>
      </c>
      <c r="G82" t="s">
        <v>132</v>
      </c>
      <c r="H82" t="s">
        <v>132</v>
      </c>
      <c r="I82" t="s">
        <v>132</v>
      </c>
      <c r="J82">
        <v>-76.67</v>
      </c>
      <c r="K82" t="s">
        <v>584</v>
      </c>
      <c r="L82" t="s">
        <v>595</v>
      </c>
      <c r="M82" s="74">
        <v>0.77552083333333333</v>
      </c>
      <c r="N82" t="s">
        <v>584</v>
      </c>
      <c r="O82">
        <v>6</v>
      </c>
      <c r="P82">
        <v>1.716</v>
      </c>
      <c r="Q82" t="s">
        <v>595</v>
      </c>
      <c r="R82" t="s">
        <v>132</v>
      </c>
    </row>
    <row r="83" spans="1:18" x14ac:dyDescent="0.3">
      <c r="A83" t="s">
        <v>275</v>
      </c>
      <c r="B83">
        <v>0</v>
      </c>
      <c r="C83" t="s">
        <v>132</v>
      </c>
      <c r="D83" t="s">
        <v>132</v>
      </c>
      <c r="E83" t="s">
        <v>132</v>
      </c>
      <c r="F83" t="s">
        <v>132</v>
      </c>
      <c r="G83" t="s">
        <v>132</v>
      </c>
      <c r="H83" t="s">
        <v>132</v>
      </c>
      <c r="I83" t="s">
        <v>132</v>
      </c>
      <c r="J83">
        <v>-76.599999999999994</v>
      </c>
      <c r="K83" t="s">
        <v>780</v>
      </c>
      <c r="L83" t="s">
        <v>595</v>
      </c>
      <c r="M83" s="74">
        <v>0.77552083333333333</v>
      </c>
      <c r="N83" t="s">
        <v>780</v>
      </c>
      <c r="O83">
        <v>92</v>
      </c>
      <c r="P83">
        <v>2.9849999999999999</v>
      </c>
      <c r="Q83" t="s">
        <v>595</v>
      </c>
      <c r="R83" t="s">
        <v>132</v>
      </c>
    </row>
    <row r="84" spans="1:18" x14ac:dyDescent="0.3">
      <c r="A84" t="s">
        <v>414</v>
      </c>
      <c r="B84">
        <v>0</v>
      </c>
      <c r="C84" t="s">
        <v>132</v>
      </c>
      <c r="D84" t="s">
        <v>132</v>
      </c>
      <c r="E84" t="s">
        <v>132</v>
      </c>
      <c r="F84" t="s">
        <v>132</v>
      </c>
      <c r="G84" t="s">
        <v>132</v>
      </c>
      <c r="H84" t="s">
        <v>132</v>
      </c>
      <c r="I84" t="s">
        <v>132</v>
      </c>
      <c r="J84">
        <v>-76.69</v>
      </c>
      <c r="K84" t="s">
        <v>551</v>
      </c>
      <c r="L84" t="s">
        <v>595</v>
      </c>
      <c r="M84" s="74">
        <v>0.77552083333333333</v>
      </c>
      <c r="N84" t="s">
        <v>551</v>
      </c>
      <c r="O84">
        <v>0</v>
      </c>
      <c r="P84">
        <v>1.458</v>
      </c>
      <c r="Q84" t="s">
        <v>595</v>
      </c>
      <c r="R84" t="s">
        <v>132</v>
      </c>
    </row>
    <row r="85" spans="1:18" x14ac:dyDescent="0.3">
      <c r="A85" t="s">
        <v>276</v>
      </c>
      <c r="B85">
        <v>0</v>
      </c>
      <c r="C85" t="s">
        <v>132</v>
      </c>
      <c r="D85" t="s">
        <v>132</v>
      </c>
      <c r="E85" t="s">
        <v>132</v>
      </c>
      <c r="F85" t="s">
        <v>132</v>
      </c>
      <c r="G85" t="s">
        <v>132</v>
      </c>
      <c r="H85" t="s">
        <v>132</v>
      </c>
      <c r="I85" t="s">
        <v>132</v>
      </c>
      <c r="J85">
        <v>-76.98</v>
      </c>
      <c r="K85" t="s">
        <v>598</v>
      </c>
      <c r="L85" t="s">
        <v>595</v>
      </c>
      <c r="M85" s="74">
        <v>0.77552083333333333</v>
      </c>
      <c r="N85" t="s">
        <v>598</v>
      </c>
      <c r="O85">
        <v>819</v>
      </c>
      <c r="P85">
        <v>22.437999999999999</v>
      </c>
      <c r="Q85" t="s">
        <v>595</v>
      </c>
      <c r="R85" t="s">
        <v>132</v>
      </c>
    </row>
    <row r="86" spans="1:18" x14ac:dyDescent="0.3">
      <c r="A86" t="s">
        <v>415</v>
      </c>
      <c r="B86">
        <v>0</v>
      </c>
      <c r="C86" t="s">
        <v>132</v>
      </c>
      <c r="D86" t="s">
        <v>132</v>
      </c>
      <c r="E86" t="s">
        <v>132</v>
      </c>
      <c r="F86" t="s">
        <v>132</v>
      </c>
      <c r="G86" t="s">
        <v>132</v>
      </c>
      <c r="H86" t="s">
        <v>132</v>
      </c>
      <c r="I86" t="s">
        <v>132</v>
      </c>
      <c r="J86">
        <v>-77.5</v>
      </c>
      <c r="K86" t="s">
        <v>499</v>
      </c>
      <c r="L86" t="s">
        <v>595</v>
      </c>
      <c r="M86" s="74">
        <v>0.77552083333333333</v>
      </c>
      <c r="N86" t="s">
        <v>499</v>
      </c>
      <c r="O86">
        <v>3</v>
      </c>
      <c r="P86">
        <v>1.96</v>
      </c>
      <c r="Q86" t="s">
        <v>595</v>
      </c>
      <c r="R86" t="s">
        <v>132</v>
      </c>
    </row>
    <row r="87" spans="1:18" x14ac:dyDescent="0.3">
      <c r="A87" t="s">
        <v>277</v>
      </c>
      <c r="B87">
        <v>0</v>
      </c>
      <c r="C87" t="s">
        <v>132</v>
      </c>
      <c r="D87" t="s">
        <v>132</v>
      </c>
      <c r="E87" t="s">
        <v>132</v>
      </c>
      <c r="F87" t="s">
        <v>132</v>
      </c>
      <c r="G87" t="s">
        <v>132</v>
      </c>
      <c r="H87" t="s">
        <v>132</v>
      </c>
      <c r="I87" t="s">
        <v>132</v>
      </c>
      <c r="J87">
        <v>-78.069999999999993</v>
      </c>
      <c r="K87" t="s">
        <v>550</v>
      </c>
      <c r="L87" t="s">
        <v>595</v>
      </c>
      <c r="M87" s="74">
        <v>0.77552083333333333</v>
      </c>
      <c r="N87" t="s">
        <v>550</v>
      </c>
      <c r="O87">
        <v>302</v>
      </c>
      <c r="P87">
        <v>26.018999999999998</v>
      </c>
      <c r="Q87" t="s">
        <v>595</v>
      </c>
      <c r="R87" t="s">
        <v>132</v>
      </c>
    </row>
    <row r="88" spans="1:18" x14ac:dyDescent="0.3">
      <c r="A88" t="s">
        <v>422</v>
      </c>
      <c r="B88">
        <v>0</v>
      </c>
      <c r="C88" t="s">
        <v>132</v>
      </c>
      <c r="D88" t="s">
        <v>132</v>
      </c>
      <c r="E88" t="s">
        <v>132</v>
      </c>
      <c r="F88" t="s">
        <v>132</v>
      </c>
      <c r="G88" t="s">
        <v>132</v>
      </c>
      <c r="H88" t="s">
        <v>132</v>
      </c>
      <c r="I88" t="s">
        <v>132</v>
      </c>
      <c r="J88">
        <v>-78.7</v>
      </c>
      <c r="K88" t="s">
        <v>514</v>
      </c>
      <c r="L88" t="s">
        <v>595</v>
      </c>
      <c r="M88" s="74">
        <v>0.77552083333333333</v>
      </c>
      <c r="N88" t="s">
        <v>514</v>
      </c>
      <c r="O88">
        <v>0</v>
      </c>
      <c r="P88">
        <v>599</v>
      </c>
      <c r="Q88" t="s">
        <v>596</v>
      </c>
      <c r="R88" t="s">
        <v>132</v>
      </c>
    </row>
    <row r="89" spans="1:18" x14ac:dyDescent="0.3">
      <c r="A89" t="s">
        <v>278</v>
      </c>
      <c r="B89">
        <v>0</v>
      </c>
      <c r="C89" t="s">
        <v>132</v>
      </c>
      <c r="D89" t="s">
        <v>132</v>
      </c>
      <c r="E89" t="s">
        <v>132</v>
      </c>
      <c r="F89" t="s">
        <v>132</v>
      </c>
      <c r="G89" t="s">
        <v>132</v>
      </c>
      <c r="H89" t="s">
        <v>132</v>
      </c>
      <c r="I89" t="s">
        <v>132</v>
      </c>
      <c r="J89">
        <v>-78.64</v>
      </c>
      <c r="K89" t="s">
        <v>781</v>
      </c>
      <c r="L89" t="s">
        <v>595</v>
      </c>
      <c r="M89" s="74">
        <v>0.77552083333333333</v>
      </c>
      <c r="N89" t="s">
        <v>781</v>
      </c>
      <c r="O89">
        <v>202</v>
      </c>
      <c r="P89">
        <v>4.4980000000000002</v>
      </c>
      <c r="Q89" t="s">
        <v>595</v>
      </c>
      <c r="R89" t="s">
        <v>132</v>
      </c>
    </row>
    <row r="90" spans="1:18" x14ac:dyDescent="0.3">
      <c r="A90" t="s">
        <v>423</v>
      </c>
      <c r="B90">
        <v>0</v>
      </c>
      <c r="C90" t="s">
        <v>132</v>
      </c>
      <c r="D90" t="s">
        <v>132</v>
      </c>
      <c r="E90" t="s">
        <v>132</v>
      </c>
      <c r="F90" t="s">
        <v>132</v>
      </c>
      <c r="G90" t="s">
        <v>132</v>
      </c>
      <c r="H90" t="s">
        <v>132</v>
      </c>
      <c r="I90" t="s">
        <v>132</v>
      </c>
      <c r="J90">
        <v>-79.59</v>
      </c>
      <c r="K90" t="s">
        <v>782</v>
      </c>
      <c r="L90" t="s">
        <v>595</v>
      </c>
      <c r="M90" s="74">
        <v>0.77552083333333333</v>
      </c>
      <c r="N90" t="s">
        <v>782</v>
      </c>
      <c r="O90">
        <v>0</v>
      </c>
      <c r="P90">
        <v>1.0229999999999999</v>
      </c>
      <c r="Q90" t="s">
        <v>596</v>
      </c>
      <c r="R90" t="s">
        <v>132</v>
      </c>
    </row>
    <row r="91" spans="1:18" x14ac:dyDescent="0.3">
      <c r="A91" t="s">
        <v>279</v>
      </c>
      <c r="B91">
        <v>0</v>
      </c>
      <c r="C91" t="s">
        <v>132</v>
      </c>
      <c r="D91" t="s">
        <v>132</v>
      </c>
      <c r="E91" t="s">
        <v>132</v>
      </c>
      <c r="F91" t="s">
        <v>132</v>
      </c>
      <c r="G91" t="s">
        <v>132</v>
      </c>
      <c r="H91" t="s">
        <v>132</v>
      </c>
      <c r="I91" t="s">
        <v>132</v>
      </c>
      <c r="J91">
        <v>-79.569999999999993</v>
      </c>
      <c r="K91" t="s">
        <v>527</v>
      </c>
      <c r="L91" t="s">
        <v>595</v>
      </c>
      <c r="M91" s="74">
        <v>0.77552083333333333</v>
      </c>
      <c r="N91" t="s">
        <v>527</v>
      </c>
      <c r="O91">
        <v>176</v>
      </c>
      <c r="P91">
        <v>3.58</v>
      </c>
      <c r="Q91" t="s">
        <v>595</v>
      </c>
      <c r="R91" t="s">
        <v>132</v>
      </c>
    </row>
    <row r="92" spans="1:18" x14ac:dyDescent="0.3">
      <c r="A92" t="s">
        <v>424</v>
      </c>
      <c r="B92">
        <v>0</v>
      </c>
      <c r="C92" t="s">
        <v>132</v>
      </c>
      <c r="D92" t="s">
        <v>132</v>
      </c>
      <c r="E92" t="s">
        <v>132</v>
      </c>
      <c r="F92" t="s">
        <v>132</v>
      </c>
      <c r="G92" t="s">
        <v>132</v>
      </c>
      <c r="H92" t="s">
        <v>132</v>
      </c>
      <c r="I92" t="s">
        <v>132</v>
      </c>
      <c r="J92">
        <v>-80.900000000000006</v>
      </c>
      <c r="K92" t="s">
        <v>783</v>
      </c>
      <c r="L92" t="s">
        <v>595</v>
      </c>
      <c r="M92" s="74">
        <v>0.77552083333333333</v>
      </c>
      <c r="N92" t="s">
        <v>783</v>
      </c>
      <c r="O92">
        <v>0</v>
      </c>
      <c r="P92">
        <v>1.621</v>
      </c>
      <c r="Q92" t="s">
        <v>595</v>
      </c>
      <c r="R92" t="s">
        <v>132</v>
      </c>
    </row>
    <row r="93" spans="1:18" x14ac:dyDescent="0.3">
      <c r="A93" t="s">
        <v>280</v>
      </c>
      <c r="B93">
        <v>0</v>
      </c>
      <c r="C93" t="s">
        <v>132</v>
      </c>
      <c r="D93" t="s">
        <v>132</v>
      </c>
      <c r="E93" t="s">
        <v>132</v>
      </c>
      <c r="F93" t="s">
        <v>132</v>
      </c>
      <c r="G93" t="s">
        <v>132</v>
      </c>
      <c r="H93" t="s">
        <v>132</v>
      </c>
      <c r="I93" t="s">
        <v>132</v>
      </c>
      <c r="J93">
        <v>-81.180000000000007</v>
      </c>
      <c r="K93" t="s">
        <v>500</v>
      </c>
      <c r="L93" t="s">
        <v>595</v>
      </c>
      <c r="M93" s="74">
        <v>0.77552083333333333</v>
      </c>
      <c r="N93" t="s">
        <v>500</v>
      </c>
      <c r="O93">
        <v>1.48</v>
      </c>
      <c r="P93">
        <v>5.0350000000000001</v>
      </c>
      <c r="Q93" t="s">
        <v>595</v>
      </c>
      <c r="R93" t="s">
        <v>132</v>
      </c>
    </row>
    <row r="94" spans="1:18" x14ac:dyDescent="0.3">
      <c r="A94" t="s">
        <v>425</v>
      </c>
      <c r="B94">
        <v>0</v>
      </c>
      <c r="C94" t="s">
        <v>132</v>
      </c>
      <c r="D94" t="s">
        <v>132</v>
      </c>
      <c r="E94" t="s">
        <v>132</v>
      </c>
      <c r="F94" t="s">
        <v>132</v>
      </c>
      <c r="G94" t="s">
        <v>132</v>
      </c>
      <c r="H94" t="s">
        <v>132</v>
      </c>
      <c r="I94" t="s">
        <v>132</v>
      </c>
      <c r="J94">
        <v>-81.48</v>
      </c>
      <c r="K94" t="s">
        <v>528</v>
      </c>
      <c r="L94" t="s">
        <v>595</v>
      </c>
      <c r="M94" s="74">
        <v>0.77552083333333333</v>
      </c>
      <c r="N94" t="s">
        <v>528</v>
      </c>
      <c r="O94">
        <v>0</v>
      </c>
      <c r="P94">
        <v>889</v>
      </c>
      <c r="Q94" t="s">
        <v>595</v>
      </c>
      <c r="R94" t="s">
        <v>132</v>
      </c>
    </row>
    <row r="95" spans="1:18" x14ac:dyDescent="0.3">
      <c r="A95" t="s">
        <v>281</v>
      </c>
      <c r="B95">
        <v>0</v>
      </c>
      <c r="C95" t="s">
        <v>132</v>
      </c>
      <c r="D95" t="s">
        <v>132</v>
      </c>
      <c r="E95" t="s">
        <v>132</v>
      </c>
      <c r="F95" t="s">
        <v>132</v>
      </c>
      <c r="G95" t="s">
        <v>132</v>
      </c>
      <c r="H95" t="s">
        <v>132</v>
      </c>
      <c r="I95" t="s">
        <v>132</v>
      </c>
      <c r="J95">
        <v>-82.05</v>
      </c>
      <c r="K95" t="s">
        <v>533</v>
      </c>
      <c r="L95" t="s">
        <v>595</v>
      </c>
      <c r="M95" s="74">
        <v>0.77552083333333333</v>
      </c>
      <c r="N95" t="s">
        <v>533</v>
      </c>
      <c r="O95">
        <v>0</v>
      </c>
      <c r="P95">
        <v>1.714</v>
      </c>
      <c r="Q95" t="s">
        <v>595</v>
      </c>
      <c r="R95" t="s">
        <v>132</v>
      </c>
    </row>
    <row r="96" spans="1:18" x14ac:dyDescent="0.3">
      <c r="A96" t="s">
        <v>426</v>
      </c>
      <c r="B96">
        <v>0</v>
      </c>
      <c r="C96" t="s">
        <v>132</v>
      </c>
      <c r="D96" t="s">
        <v>132</v>
      </c>
      <c r="E96" t="s">
        <v>132</v>
      </c>
      <c r="F96" t="s">
        <v>132</v>
      </c>
      <c r="G96" t="s">
        <v>132</v>
      </c>
      <c r="H96" t="s">
        <v>132</v>
      </c>
      <c r="I96" t="s">
        <v>132</v>
      </c>
      <c r="J96">
        <v>-82.43</v>
      </c>
      <c r="K96" t="s">
        <v>579</v>
      </c>
      <c r="L96" t="s">
        <v>595</v>
      </c>
      <c r="M96" s="74">
        <v>0.77552083333333333</v>
      </c>
      <c r="N96" t="s">
        <v>579</v>
      </c>
      <c r="O96">
        <v>0</v>
      </c>
      <c r="P96">
        <v>1.004</v>
      </c>
      <c r="Q96" t="s">
        <v>595</v>
      </c>
      <c r="R96" t="s">
        <v>132</v>
      </c>
    </row>
    <row r="97" spans="1:18" x14ac:dyDescent="0.3">
      <c r="A97" t="s">
        <v>282</v>
      </c>
      <c r="B97">
        <v>0</v>
      </c>
      <c r="C97" t="s">
        <v>132</v>
      </c>
      <c r="D97" t="s">
        <v>132</v>
      </c>
      <c r="E97" t="s">
        <v>132</v>
      </c>
      <c r="F97" t="s">
        <v>132</v>
      </c>
      <c r="G97" t="s">
        <v>132</v>
      </c>
      <c r="H97" t="s">
        <v>132</v>
      </c>
      <c r="I97" t="s">
        <v>132</v>
      </c>
      <c r="J97">
        <v>-83.1</v>
      </c>
      <c r="K97" t="s">
        <v>512</v>
      </c>
      <c r="L97" t="s">
        <v>595</v>
      </c>
      <c r="M97" s="74">
        <v>0.77552083333333333</v>
      </c>
      <c r="N97" t="s">
        <v>512</v>
      </c>
      <c r="O97">
        <v>2.6030000000000002</v>
      </c>
      <c r="P97">
        <v>26.692</v>
      </c>
      <c r="Q97" t="s">
        <v>595</v>
      </c>
      <c r="R97" t="s">
        <v>132</v>
      </c>
    </row>
    <row r="98" spans="1:18" x14ac:dyDescent="0.3">
      <c r="A98" t="s">
        <v>427</v>
      </c>
      <c r="B98">
        <v>0</v>
      </c>
      <c r="C98" t="s">
        <v>132</v>
      </c>
      <c r="D98" t="s">
        <v>132</v>
      </c>
      <c r="E98" t="s">
        <v>132</v>
      </c>
      <c r="F98" t="s">
        <v>132</v>
      </c>
      <c r="G98" t="s">
        <v>132</v>
      </c>
      <c r="H98" t="s">
        <v>132</v>
      </c>
      <c r="I98" t="s">
        <v>132</v>
      </c>
      <c r="J98">
        <v>-83.82</v>
      </c>
      <c r="K98" t="s">
        <v>503</v>
      </c>
      <c r="L98" t="s">
        <v>595</v>
      </c>
      <c r="M98" s="74">
        <v>0.77552083333333333</v>
      </c>
      <c r="N98" t="s">
        <v>503</v>
      </c>
      <c r="O98">
        <v>0</v>
      </c>
      <c r="P98">
        <v>1.1739999999999999</v>
      </c>
      <c r="Q98" t="s">
        <v>595</v>
      </c>
      <c r="R98" t="s">
        <v>132</v>
      </c>
    </row>
    <row r="99" spans="1:18" x14ac:dyDescent="0.3">
      <c r="A99" t="s">
        <v>283</v>
      </c>
      <c r="B99">
        <v>0</v>
      </c>
      <c r="C99" t="s">
        <v>132</v>
      </c>
      <c r="D99" t="s">
        <v>132</v>
      </c>
      <c r="E99" t="s">
        <v>132</v>
      </c>
      <c r="F99" t="s">
        <v>132</v>
      </c>
      <c r="G99" t="s">
        <v>132</v>
      </c>
      <c r="H99" t="s">
        <v>132</v>
      </c>
      <c r="I99" t="s">
        <v>132</v>
      </c>
      <c r="J99">
        <v>-84.62</v>
      </c>
      <c r="K99" t="s">
        <v>511</v>
      </c>
      <c r="L99" t="s">
        <v>595</v>
      </c>
      <c r="M99" s="74">
        <v>0.77552083333333333</v>
      </c>
      <c r="N99" t="s">
        <v>511</v>
      </c>
      <c r="O99">
        <v>0</v>
      </c>
      <c r="P99">
        <v>2.1819999999999999</v>
      </c>
      <c r="Q99" t="s">
        <v>587</v>
      </c>
      <c r="R99" t="s">
        <v>132</v>
      </c>
    </row>
    <row r="100" spans="1:18" x14ac:dyDescent="0.3">
      <c r="A100" t="s">
        <v>428</v>
      </c>
      <c r="B100">
        <v>0</v>
      </c>
      <c r="C100" t="s">
        <v>132</v>
      </c>
      <c r="D100" t="s">
        <v>132</v>
      </c>
      <c r="E100" t="s">
        <v>132</v>
      </c>
      <c r="F100" t="s">
        <v>132</v>
      </c>
      <c r="G100" t="s">
        <v>132</v>
      </c>
      <c r="H100" t="s">
        <v>132</v>
      </c>
      <c r="I100" t="s">
        <v>132</v>
      </c>
      <c r="J100">
        <v>-84.13</v>
      </c>
      <c r="K100" t="s">
        <v>511</v>
      </c>
      <c r="L100" t="s">
        <v>595</v>
      </c>
      <c r="M100" s="74">
        <v>0.77552083333333333</v>
      </c>
      <c r="N100" t="s">
        <v>511</v>
      </c>
      <c r="O100">
        <v>0</v>
      </c>
      <c r="P100">
        <v>980</v>
      </c>
      <c r="Q100" t="s">
        <v>553</v>
      </c>
      <c r="R100" t="s">
        <v>132</v>
      </c>
    </row>
    <row r="101" spans="1:18" x14ac:dyDescent="0.3">
      <c r="A101" t="s">
        <v>284</v>
      </c>
      <c r="B101">
        <v>0</v>
      </c>
      <c r="C101" t="s">
        <v>132</v>
      </c>
      <c r="D101" t="s">
        <v>132</v>
      </c>
      <c r="E101" t="s">
        <v>132</v>
      </c>
      <c r="F101" t="s">
        <v>132</v>
      </c>
      <c r="G101" t="s">
        <v>132</v>
      </c>
      <c r="H101" t="s">
        <v>132</v>
      </c>
      <c r="I101" t="s">
        <v>132</v>
      </c>
      <c r="J101">
        <v>-85</v>
      </c>
      <c r="K101" t="s">
        <v>462</v>
      </c>
      <c r="L101" t="s">
        <v>595</v>
      </c>
      <c r="M101" s="74">
        <v>0.77552083333333333</v>
      </c>
      <c r="N101" t="s">
        <v>462</v>
      </c>
      <c r="O101">
        <v>5</v>
      </c>
      <c r="P101">
        <v>9.3130000000000006</v>
      </c>
      <c r="Q101" t="s">
        <v>595</v>
      </c>
      <c r="R101" t="s">
        <v>132</v>
      </c>
    </row>
    <row r="102" spans="1:18" x14ac:dyDescent="0.3">
      <c r="A102" t="s">
        <v>429</v>
      </c>
      <c r="B102">
        <v>0</v>
      </c>
      <c r="C102" t="s">
        <v>132</v>
      </c>
      <c r="D102" t="s">
        <v>132</v>
      </c>
      <c r="E102" t="s">
        <v>132</v>
      </c>
      <c r="F102" t="s">
        <v>132</v>
      </c>
      <c r="G102" t="s">
        <v>132</v>
      </c>
      <c r="H102" t="s">
        <v>132</v>
      </c>
      <c r="I102" t="s">
        <v>132</v>
      </c>
      <c r="J102">
        <v>-84.21</v>
      </c>
      <c r="K102" t="s">
        <v>462</v>
      </c>
      <c r="L102" t="s">
        <v>595</v>
      </c>
      <c r="M102" s="74">
        <v>0.77552083333333333</v>
      </c>
      <c r="N102" t="s">
        <v>462</v>
      </c>
      <c r="O102">
        <v>0</v>
      </c>
      <c r="P102">
        <v>1.825</v>
      </c>
      <c r="Q102" t="s">
        <v>595</v>
      </c>
      <c r="R102" t="s">
        <v>132</v>
      </c>
    </row>
    <row r="103" spans="1:18" x14ac:dyDescent="0.3">
      <c r="A103" t="s">
        <v>285</v>
      </c>
      <c r="B103">
        <v>0</v>
      </c>
      <c r="C103" t="s">
        <v>132</v>
      </c>
      <c r="D103" t="s">
        <v>132</v>
      </c>
      <c r="E103" t="s">
        <v>132</v>
      </c>
      <c r="F103" t="s">
        <v>132</v>
      </c>
      <c r="G103" t="s">
        <v>132</v>
      </c>
      <c r="H103" t="s">
        <v>132</v>
      </c>
      <c r="I103" t="s">
        <v>132</v>
      </c>
      <c r="J103">
        <v>-85.45</v>
      </c>
      <c r="K103" t="s">
        <v>510</v>
      </c>
      <c r="L103" t="s">
        <v>595</v>
      </c>
      <c r="M103" s="74">
        <v>0.77552083333333333</v>
      </c>
      <c r="N103" t="s">
        <v>510</v>
      </c>
      <c r="O103">
        <v>1</v>
      </c>
      <c r="P103">
        <v>3.2669999999999999</v>
      </c>
      <c r="Q103" t="s">
        <v>595</v>
      </c>
      <c r="R103" t="s">
        <v>132</v>
      </c>
    </row>
    <row r="104" spans="1:18" x14ac:dyDescent="0.3">
      <c r="A104" t="s">
        <v>430</v>
      </c>
      <c r="B104">
        <v>0</v>
      </c>
      <c r="C104" t="s">
        <v>132</v>
      </c>
      <c r="D104" t="s">
        <v>132</v>
      </c>
      <c r="E104" t="s">
        <v>132</v>
      </c>
      <c r="F104" t="s">
        <v>132</v>
      </c>
      <c r="G104" t="s">
        <v>132</v>
      </c>
      <c r="H104" t="s">
        <v>132</v>
      </c>
      <c r="I104" t="s">
        <v>132</v>
      </c>
      <c r="J104">
        <v>-84.91</v>
      </c>
      <c r="K104" t="s">
        <v>510</v>
      </c>
      <c r="L104" t="s">
        <v>595</v>
      </c>
      <c r="M104" s="74">
        <v>0.77552083333333333</v>
      </c>
      <c r="N104" t="s">
        <v>510</v>
      </c>
      <c r="O104">
        <v>0</v>
      </c>
      <c r="P104">
        <v>253</v>
      </c>
      <c r="Q104" t="s">
        <v>595</v>
      </c>
      <c r="R104" t="s">
        <v>132</v>
      </c>
    </row>
    <row r="105" spans="1:18" x14ac:dyDescent="0.3">
      <c r="A105" t="s">
        <v>286</v>
      </c>
      <c r="B105">
        <v>0</v>
      </c>
      <c r="C105" t="s">
        <v>132</v>
      </c>
      <c r="D105" t="s">
        <v>132</v>
      </c>
      <c r="E105" t="s">
        <v>132</v>
      </c>
      <c r="F105" t="s">
        <v>132</v>
      </c>
      <c r="G105" t="s">
        <v>132</v>
      </c>
      <c r="H105" t="s">
        <v>132</v>
      </c>
      <c r="I105" t="s">
        <v>132</v>
      </c>
      <c r="J105">
        <v>-86</v>
      </c>
      <c r="K105" t="s">
        <v>504</v>
      </c>
      <c r="L105" t="s">
        <v>595</v>
      </c>
      <c r="M105" s="74">
        <v>0.77552083333333333</v>
      </c>
      <c r="N105" t="s">
        <v>504</v>
      </c>
      <c r="O105">
        <v>0</v>
      </c>
      <c r="P105">
        <v>2.4809999999999999</v>
      </c>
      <c r="Q105" t="s">
        <v>595</v>
      </c>
      <c r="R105" t="s">
        <v>132</v>
      </c>
    </row>
    <row r="106" spans="1:18" x14ac:dyDescent="0.3">
      <c r="A106" t="s">
        <v>287</v>
      </c>
      <c r="B106">
        <v>0</v>
      </c>
      <c r="C106" t="s">
        <v>132</v>
      </c>
      <c r="D106" t="s">
        <v>132</v>
      </c>
      <c r="E106" t="s">
        <v>132</v>
      </c>
      <c r="F106" t="s">
        <v>132</v>
      </c>
      <c r="G106" t="s">
        <v>132</v>
      </c>
      <c r="H106" t="s">
        <v>132</v>
      </c>
      <c r="I106" t="s">
        <v>132</v>
      </c>
      <c r="J106">
        <v>-86.96</v>
      </c>
      <c r="K106" t="s">
        <v>464</v>
      </c>
      <c r="L106" t="s">
        <v>595</v>
      </c>
      <c r="M106" s="74">
        <v>0.77552083333333333</v>
      </c>
      <c r="N106" t="s">
        <v>464</v>
      </c>
      <c r="O106">
        <v>0</v>
      </c>
      <c r="P106">
        <v>17.989000000000001</v>
      </c>
      <c r="Q106" t="s">
        <v>595</v>
      </c>
      <c r="R106" t="s">
        <v>132</v>
      </c>
    </row>
    <row r="107" spans="1:18" x14ac:dyDescent="0.3">
      <c r="A107" t="s">
        <v>288</v>
      </c>
      <c r="B107">
        <v>0</v>
      </c>
      <c r="C107" t="s">
        <v>132</v>
      </c>
      <c r="D107" t="s">
        <v>132</v>
      </c>
      <c r="E107" t="s">
        <v>132</v>
      </c>
      <c r="F107" t="s">
        <v>132</v>
      </c>
      <c r="G107" t="s">
        <v>132</v>
      </c>
      <c r="H107" t="s">
        <v>132</v>
      </c>
      <c r="I107" t="s">
        <v>132</v>
      </c>
      <c r="J107">
        <v>-88.1</v>
      </c>
      <c r="K107" t="s">
        <v>501</v>
      </c>
      <c r="L107" t="s">
        <v>595</v>
      </c>
      <c r="M107" s="74">
        <v>0.77552083333333333</v>
      </c>
      <c r="N107" t="s">
        <v>501</v>
      </c>
      <c r="O107">
        <v>0</v>
      </c>
      <c r="P107">
        <v>7.2910000000000004</v>
      </c>
      <c r="Q107" t="s">
        <v>595</v>
      </c>
      <c r="R107" t="s">
        <v>132</v>
      </c>
    </row>
    <row r="108" spans="1:18" x14ac:dyDescent="0.3">
      <c r="A108" t="s">
        <v>556</v>
      </c>
      <c r="B108">
        <v>0</v>
      </c>
      <c r="C108" t="s">
        <v>132</v>
      </c>
      <c r="D108" t="s">
        <v>132</v>
      </c>
      <c r="E108" t="s">
        <v>132</v>
      </c>
      <c r="F108" t="s">
        <v>132</v>
      </c>
      <c r="G108" t="s">
        <v>132</v>
      </c>
      <c r="H108" t="s">
        <v>132</v>
      </c>
      <c r="I108" t="s">
        <v>132</v>
      </c>
      <c r="J108">
        <v>-87.18</v>
      </c>
      <c r="K108" t="s">
        <v>501</v>
      </c>
      <c r="L108" t="s">
        <v>595</v>
      </c>
      <c r="M108" s="74">
        <v>0.77552083333333333</v>
      </c>
      <c r="N108" t="s">
        <v>501</v>
      </c>
      <c r="O108">
        <v>0</v>
      </c>
      <c r="P108">
        <v>1.7490000000000001</v>
      </c>
      <c r="Q108" t="s">
        <v>596</v>
      </c>
      <c r="R108" t="s">
        <v>132</v>
      </c>
    </row>
    <row r="109" spans="1:18" x14ac:dyDescent="0.3">
      <c r="A109" t="s">
        <v>289</v>
      </c>
      <c r="B109">
        <v>0</v>
      </c>
      <c r="C109" t="s">
        <v>132</v>
      </c>
      <c r="D109" t="s">
        <v>132</v>
      </c>
      <c r="E109" t="s">
        <v>132</v>
      </c>
      <c r="F109" t="s">
        <v>132</v>
      </c>
      <c r="G109" t="s">
        <v>132</v>
      </c>
      <c r="H109" t="s">
        <v>132</v>
      </c>
      <c r="I109" t="s">
        <v>132</v>
      </c>
      <c r="J109">
        <v>-88.89</v>
      </c>
      <c r="K109" t="s">
        <v>580</v>
      </c>
      <c r="L109" t="s">
        <v>595</v>
      </c>
      <c r="M109" s="74">
        <v>0.77552083333333333</v>
      </c>
      <c r="N109" t="s">
        <v>580</v>
      </c>
      <c r="O109">
        <v>0</v>
      </c>
      <c r="P109">
        <v>4.5350000000000001</v>
      </c>
      <c r="Q109" t="s">
        <v>595</v>
      </c>
      <c r="R109" t="s">
        <v>132</v>
      </c>
    </row>
    <row r="110" spans="1:18" x14ac:dyDescent="0.3">
      <c r="A110" t="s">
        <v>557</v>
      </c>
      <c r="B110">
        <v>0</v>
      </c>
      <c r="C110" t="s">
        <v>132</v>
      </c>
      <c r="D110" t="s">
        <v>132</v>
      </c>
      <c r="E110" t="s">
        <v>132</v>
      </c>
      <c r="F110" t="s">
        <v>132</v>
      </c>
      <c r="G110" t="s">
        <v>132</v>
      </c>
      <c r="H110" t="s">
        <v>132</v>
      </c>
      <c r="I110" t="s">
        <v>132</v>
      </c>
      <c r="J110">
        <v>-87.88</v>
      </c>
      <c r="K110" t="s">
        <v>580</v>
      </c>
      <c r="L110" t="s">
        <v>595</v>
      </c>
      <c r="M110" s="74">
        <v>0.77552083333333333</v>
      </c>
      <c r="N110" t="s">
        <v>580</v>
      </c>
      <c r="O110">
        <v>0</v>
      </c>
      <c r="P110">
        <v>862</v>
      </c>
      <c r="Q110" t="s">
        <v>592</v>
      </c>
      <c r="R110" t="s">
        <v>132</v>
      </c>
    </row>
    <row r="111" spans="1:18" x14ac:dyDescent="0.3">
      <c r="A111" t="s">
        <v>290</v>
      </c>
      <c r="B111">
        <v>0</v>
      </c>
      <c r="C111" t="s">
        <v>132</v>
      </c>
      <c r="D111" t="s">
        <v>132</v>
      </c>
      <c r="E111" t="s">
        <v>132</v>
      </c>
      <c r="F111" t="s">
        <v>132</v>
      </c>
      <c r="G111" t="s">
        <v>132</v>
      </c>
      <c r="H111" t="s">
        <v>132</v>
      </c>
      <c r="I111" t="s">
        <v>132</v>
      </c>
      <c r="J111">
        <v>-90</v>
      </c>
      <c r="K111" t="s">
        <v>508</v>
      </c>
      <c r="L111" t="s">
        <v>595</v>
      </c>
      <c r="M111" s="74">
        <v>0.77552083333333333</v>
      </c>
      <c r="N111" t="s">
        <v>508</v>
      </c>
      <c r="O111">
        <v>2</v>
      </c>
      <c r="P111">
        <v>35.331000000000003</v>
      </c>
      <c r="Q111" t="s">
        <v>595</v>
      </c>
      <c r="R111" t="s">
        <v>132</v>
      </c>
    </row>
    <row r="112" spans="1:18" x14ac:dyDescent="0.3">
      <c r="A112" t="s">
        <v>558</v>
      </c>
      <c r="B112">
        <v>0</v>
      </c>
      <c r="C112" t="s">
        <v>132</v>
      </c>
      <c r="D112" t="s">
        <v>132</v>
      </c>
      <c r="E112" t="s">
        <v>132</v>
      </c>
      <c r="F112" t="s">
        <v>132</v>
      </c>
      <c r="G112" t="s">
        <v>132</v>
      </c>
      <c r="H112" t="s">
        <v>132</v>
      </c>
      <c r="I112" t="s">
        <v>132</v>
      </c>
      <c r="J112">
        <v>-88.89</v>
      </c>
      <c r="K112" t="s">
        <v>508</v>
      </c>
      <c r="L112" t="s">
        <v>595</v>
      </c>
      <c r="M112" s="74">
        <v>0.77552083333333333</v>
      </c>
      <c r="N112" t="s">
        <v>508</v>
      </c>
      <c r="O112">
        <v>0</v>
      </c>
      <c r="P112">
        <v>5.8040000000000003</v>
      </c>
      <c r="Q112" t="s">
        <v>592</v>
      </c>
      <c r="R112" t="s">
        <v>132</v>
      </c>
    </row>
    <row r="113" spans="1:18" x14ac:dyDescent="0.3">
      <c r="A113" t="s">
        <v>291</v>
      </c>
      <c r="B113">
        <v>0</v>
      </c>
      <c r="C113" t="s">
        <v>132</v>
      </c>
      <c r="D113" t="s">
        <v>132</v>
      </c>
      <c r="E113" t="s">
        <v>132</v>
      </c>
      <c r="F113" t="s">
        <v>132</v>
      </c>
      <c r="G113" t="s">
        <v>132</v>
      </c>
      <c r="H113" t="s">
        <v>132</v>
      </c>
      <c r="I113" t="s">
        <v>132</v>
      </c>
      <c r="J113">
        <v>-88</v>
      </c>
      <c r="K113" t="s">
        <v>508</v>
      </c>
      <c r="L113" t="s">
        <v>595</v>
      </c>
      <c r="M113" s="74">
        <v>0.77552083333333333</v>
      </c>
      <c r="N113" t="s">
        <v>508</v>
      </c>
      <c r="O113">
        <v>0</v>
      </c>
      <c r="P113">
        <v>2.4849999999999999</v>
      </c>
      <c r="Q113" t="s">
        <v>595</v>
      </c>
      <c r="R113" t="s">
        <v>132</v>
      </c>
    </row>
    <row r="114" spans="1:18" x14ac:dyDescent="0.3">
      <c r="A114" t="s">
        <v>559</v>
      </c>
      <c r="B114">
        <v>0</v>
      </c>
      <c r="C114" t="s">
        <v>132</v>
      </c>
      <c r="D114" t="s">
        <v>132</v>
      </c>
      <c r="E114" t="s">
        <v>132</v>
      </c>
      <c r="F114" t="s">
        <v>132</v>
      </c>
      <c r="G114" t="s">
        <v>132</v>
      </c>
      <c r="H114" t="s">
        <v>132</v>
      </c>
      <c r="I114" t="s">
        <v>132</v>
      </c>
      <c r="J114">
        <v>-91.3</v>
      </c>
      <c r="K114" t="s">
        <v>507</v>
      </c>
      <c r="L114" t="s">
        <v>595</v>
      </c>
      <c r="M114" s="74">
        <v>0.77552083333333333</v>
      </c>
      <c r="N114" t="s">
        <v>507</v>
      </c>
      <c r="O114">
        <v>0</v>
      </c>
      <c r="P114">
        <v>1.9910000000000001</v>
      </c>
      <c r="Q114" t="s">
        <v>591</v>
      </c>
      <c r="R114" t="s">
        <v>132</v>
      </c>
    </row>
    <row r="115" spans="1:18" x14ac:dyDescent="0.3">
      <c r="A115" t="s">
        <v>292</v>
      </c>
      <c r="B115">
        <v>0</v>
      </c>
      <c r="C115" t="s">
        <v>132</v>
      </c>
      <c r="D115" t="s">
        <v>132</v>
      </c>
      <c r="E115" t="s">
        <v>132</v>
      </c>
      <c r="F115" t="s">
        <v>132</v>
      </c>
      <c r="G115" t="s">
        <v>132</v>
      </c>
      <c r="H115" t="s">
        <v>132</v>
      </c>
      <c r="I115" t="s">
        <v>132</v>
      </c>
      <c r="J115">
        <v>-90.48</v>
      </c>
      <c r="K115" t="s">
        <v>507</v>
      </c>
      <c r="L115" t="s">
        <v>595</v>
      </c>
      <c r="M115" s="74">
        <v>0.77552083333333333</v>
      </c>
      <c r="N115" t="s">
        <v>507</v>
      </c>
      <c r="O115">
        <v>0</v>
      </c>
      <c r="P115">
        <v>3.629</v>
      </c>
      <c r="Q115" t="s">
        <v>595</v>
      </c>
      <c r="R115" t="s">
        <v>132</v>
      </c>
    </row>
    <row r="116" spans="1:18" x14ac:dyDescent="0.3">
      <c r="A116" t="s">
        <v>447</v>
      </c>
      <c r="B116">
        <v>0</v>
      </c>
      <c r="C116" t="s">
        <v>132</v>
      </c>
      <c r="D116" t="s">
        <v>132</v>
      </c>
      <c r="E116" t="s">
        <v>132</v>
      </c>
      <c r="F116" t="s">
        <v>132</v>
      </c>
      <c r="G116" t="s">
        <v>132</v>
      </c>
      <c r="H116" t="s">
        <v>132</v>
      </c>
      <c r="I116" t="s">
        <v>132</v>
      </c>
      <c r="J116">
        <v>-89.47</v>
      </c>
      <c r="K116" t="s">
        <v>507</v>
      </c>
      <c r="L116" t="s">
        <v>595</v>
      </c>
      <c r="M116" s="74">
        <v>0.77552083333333333</v>
      </c>
      <c r="N116" t="s">
        <v>507</v>
      </c>
      <c r="O116">
        <v>1</v>
      </c>
      <c r="P116">
        <v>14.305</v>
      </c>
      <c r="Q116" t="s">
        <v>591</v>
      </c>
      <c r="R116" t="s">
        <v>132</v>
      </c>
    </row>
    <row r="117" spans="1:18" x14ac:dyDescent="0.3">
      <c r="A117" t="s">
        <v>487</v>
      </c>
      <c r="B117">
        <v>0</v>
      </c>
      <c r="C117" t="s">
        <v>132</v>
      </c>
      <c r="D117" t="s">
        <v>132</v>
      </c>
      <c r="E117" t="s">
        <v>132</v>
      </c>
      <c r="F117" t="s">
        <v>132</v>
      </c>
      <c r="G117" t="s">
        <v>132</v>
      </c>
      <c r="H117" t="s">
        <v>132</v>
      </c>
      <c r="I117" t="s">
        <v>132</v>
      </c>
      <c r="J117">
        <v>-88.24</v>
      </c>
      <c r="K117" t="s">
        <v>507</v>
      </c>
      <c r="L117" t="s">
        <v>595</v>
      </c>
      <c r="M117" s="74">
        <v>0.77552083333333333</v>
      </c>
      <c r="N117" t="s">
        <v>507</v>
      </c>
      <c r="O117">
        <v>0</v>
      </c>
      <c r="P117">
        <v>3.4380000000000002</v>
      </c>
      <c r="Q117" t="s">
        <v>588</v>
      </c>
      <c r="R117" t="s">
        <v>132</v>
      </c>
    </row>
    <row r="118" spans="1:18" x14ac:dyDescent="0.3">
      <c r="A118" t="s">
        <v>560</v>
      </c>
      <c r="B118">
        <v>0</v>
      </c>
      <c r="C118" t="s">
        <v>132</v>
      </c>
      <c r="D118" t="s">
        <v>132</v>
      </c>
      <c r="E118" t="s">
        <v>132</v>
      </c>
      <c r="F118" t="s">
        <v>132</v>
      </c>
      <c r="G118" t="s">
        <v>132</v>
      </c>
      <c r="H118" t="s">
        <v>132</v>
      </c>
      <c r="I118" t="s">
        <v>132</v>
      </c>
      <c r="J118">
        <v>-93.75</v>
      </c>
      <c r="K118" t="s">
        <v>505</v>
      </c>
      <c r="L118" t="s">
        <v>595</v>
      </c>
      <c r="M118" s="74">
        <v>0.77552083333333333</v>
      </c>
      <c r="N118" t="s">
        <v>505</v>
      </c>
      <c r="O118">
        <v>0</v>
      </c>
      <c r="P118">
        <v>844</v>
      </c>
      <c r="Q118" t="s">
        <v>596</v>
      </c>
      <c r="R118" t="s">
        <v>132</v>
      </c>
    </row>
    <row r="119" spans="1:18" x14ac:dyDescent="0.3">
      <c r="A119" t="s">
        <v>488</v>
      </c>
      <c r="B119">
        <v>0</v>
      </c>
      <c r="C119" t="s">
        <v>132</v>
      </c>
      <c r="D119" t="s">
        <v>132</v>
      </c>
      <c r="E119" t="s">
        <v>132</v>
      </c>
      <c r="F119" t="s">
        <v>132</v>
      </c>
      <c r="G119" t="s">
        <v>132</v>
      </c>
      <c r="H119" t="s">
        <v>132</v>
      </c>
      <c r="I119" t="s">
        <v>132</v>
      </c>
      <c r="J119">
        <v>-92.86</v>
      </c>
      <c r="K119" t="s">
        <v>505</v>
      </c>
      <c r="L119" t="s">
        <v>595</v>
      </c>
      <c r="M119" s="74">
        <v>0.77552083333333333</v>
      </c>
      <c r="N119" t="s">
        <v>505</v>
      </c>
      <c r="O119">
        <v>0</v>
      </c>
      <c r="P119">
        <v>3.222</v>
      </c>
      <c r="Q119" t="s">
        <v>595</v>
      </c>
      <c r="R119" t="s">
        <v>132</v>
      </c>
    </row>
    <row r="120" spans="1:18" x14ac:dyDescent="0.3">
      <c r="A120" t="s">
        <v>561</v>
      </c>
      <c r="B120">
        <v>0</v>
      </c>
      <c r="C120" t="s">
        <v>132</v>
      </c>
      <c r="D120" t="s">
        <v>132</v>
      </c>
      <c r="E120" t="s">
        <v>132</v>
      </c>
      <c r="F120" t="s">
        <v>132</v>
      </c>
      <c r="G120" t="s">
        <v>132</v>
      </c>
      <c r="H120" t="s">
        <v>132</v>
      </c>
      <c r="I120" t="s">
        <v>132</v>
      </c>
      <c r="J120">
        <v>-92.31</v>
      </c>
      <c r="K120" t="s">
        <v>505</v>
      </c>
      <c r="L120" t="s">
        <v>595</v>
      </c>
      <c r="M120" s="74">
        <v>0.77552083333333333</v>
      </c>
      <c r="N120" t="s">
        <v>505</v>
      </c>
      <c r="O120">
        <v>0</v>
      </c>
      <c r="P120">
        <v>918</v>
      </c>
      <c r="Q120" t="s">
        <v>595</v>
      </c>
      <c r="R120" t="s">
        <v>132</v>
      </c>
    </row>
    <row r="121" spans="1:18" x14ac:dyDescent="0.3">
      <c r="A121" t="s">
        <v>293</v>
      </c>
      <c r="B121">
        <v>0</v>
      </c>
      <c r="C121" t="s">
        <v>132</v>
      </c>
      <c r="D121" t="s">
        <v>132</v>
      </c>
      <c r="E121" t="s">
        <v>132</v>
      </c>
      <c r="F121" t="s">
        <v>132</v>
      </c>
      <c r="G121" t="s">
        <v>132</v>
      </c>
      <c r="H121" t="s">
        <v>132</v>
      </c>
      <c r="I121" t="s">
        <v>132</v>
      </c>
      <c r="J121">
        <v>-90.91</v>
      </c>
      <c r="K121" t="s">
        <v>505</v>
      </c>
      <c r="L121" t="s">
        <v>595</v>
      </c>
      <c r="M121" s="74">
        <v>0.77552083333333333</v>
      </c>
      <c r="N121" t="s">
        <v>505</v>
      </c>
      <c r="O121">
        <v>30</v>
      </c>
      <c r="P121">
        <v>8.8930000000000007</v>
      </c>
      <c r="Q121" t="s">
        <v>595</v>
      </c>
      <c r="R121" t="s">
        <v>132</v>
      </c>
    </row>
    <row r="122" spans="1:18" x14ac:dyDescent="0.3">
      <c r="A122" t="s">
        <v>562</v>
      </c>
      <c r="B122">
        <v>0</v>
      </c>
      <c r="C122" t="s">
        <v>132</v>
      </c>
      <c r="D122" t="s">
        <v>132</v>
      </c>
      <c r="E122" t="s">
        <v>132</v>
      </c>
      <c r="F122" t="s">
        <v>132</v>
      </c>
      <c r="G122" t="s">
        <v>132</v>
      </c>
      <c r="H122" t="s">
        <v>132</v>
      </c>
      <c r="I122" t="s">
        <v>132</v>
      </c>
      <c r="J122">
        <v>-90</v>
      </c>
      <c r="K122" t="s">
        <v>505</v>
      </c>
      <c r="L122" t="s">
        <v>595</v>
      </c>
      <c r="M122" s="74">
        <v>0.77552083333333333</v>
      </c>
      <c r="N122" t="s">
        <v>505</v>
      </c>
      <c r="O122">
        <v>0</v>
      </c>
      <c r="P122">
        <v>538</v>
      </c>
      <c r="Q122" t="s">
        <v>595</v>
      </c>
      <c r="R122" t="s">
        <v>132</v>
      </c>
    </row>
    <row r="123" spans="1:18" x14ac:dyDescent="0.3">
      <c r="A123" t="s">
        <v>489</v>
      </c>
      <c r="B123">
        <v>0</v>
      </c>
      <c r="C123" t="s">
        <v>132</v>
      </c>
      <c r="D123" t="s">
        <v>132</v>
      </c>
      <c r="E123" t="s">
        <v>132</v>
      </c>
      <c r="F123" t="s">
        <v>132</v>
      </c>
      <c r="G123" t="s">
        <v>132</v>
      </c>
      <c r="H123" t="s">
        <v>132</v>
      </c>
      <c r="I123" t="s">
        <v>132</v>
      </c>
      <c r="J123">
        <v>-88.89</v>
      </c>
      <c r="K123" t="s">
        <v>505</v>
      </c>
      <c r="L123" t="s">
        <v>595</v>
      </c>
      <c r="M123" s="74">
        <v>0.77552083333333333</v>
      </c>
      <c r="N123" t="s">
        <v>505</v>
      </c>
      <c r="O123">
        <v>0</v>
      </c>
      <c r="P123">
        <v>1.2030000000000001</v>
      </c>
      <c r="Q123" t="s">
        <v>552</v>
      </c>
      <c r="R123" t="s">
        <v>132</v>
      </c>
    </row>
    <row r="124" spans="1:18" x14ac:dyDescent="0.3">
      <c r="A124" t="s">
        <v>490</v>
      </c>
      <c r="B124">
        <v>0</v>
      </c>
      <c r="C124" t="s">
        <v>132</v>
      </c>
      <c r="D124" t="s">
        <v>132</v>
      </c>
      <c r="E124" t="s">
        <v>132</v>
      </c>
      <c r="F124" t="s">
        <v>132</v>
      </c>
      <c r="G124" t="s">
        <v>132</v>
      </c>
      <c r="H124" t="s">
        <v>132</v>
      </c>
      <c r="I124" t="s">
        <v>132</v>
      </c>
      <c r="J124">
        <v>-87.5</v>
      </c>
      <c r="K124" t="s">
        <v>505</v>
      </c>
      <c r="L124" t="s">
        <v>595</v>
      </c>
      <c r="M124" s="74">
        <v>0.77552083333333333</v>
      </c>
      <c r="N124" t="s">
        <v>505</v>
      </c>
      <c r="O124">
        <v>0</v>
      </c>
      <c r="P124">
        <v>3.2719999999999998</v>
      </c>
      <c r="Q124" t="s">
        <v>595</v>
      </c>
      <c r="R124" t="s">
        <v>132</v>
      </c>
    </row>
    <row r="125" spans="1:18" x14ac:dyDescent="0.3">
      <c r="A125" t="s">
        <v>491</v>
      </c>
      <c r="B125">
        <v>0</v>
      </c>
      <c r="C125" t="s">
        <v>132</v>
      </c>
      <c r="D125" t="s">
        <v>132</v>
      </c>
      <c r="E125" t="s">
        <v>132</v>
      </c>
      <c r="F125" t="s">
        <v>132</v>
      </c>
      <c r="G125" t="s">
        <v>132</v>
      </c>
      <c r="H125" t="s">
        <v>132</v>
      </c>
      <c r="I125" t="s">
        <v>132</v>
      </c>
      <c r="J125">
        <v>-83.33</v>
      </c>
      <c r="K125" t="s">
        <v>505</v>
      </c>
      <c r="L125" t="s">
        <v>595</v>
      </c>
      <c r="M125" s="74">
        <v>0.77552083333333333</v>
      </c>
      <c r="N125" t="s">
        <v>505</v>
      </c>
      <c r="O125">
        <v>0</v>
      </c>
      <c r="P125">
        <v>1.4490000000000001</v>
      </c>
      <c r="Q125" t="s">
        <v>524</v>
      </c>
      <c r="R125" t="s">
        <v>132</v>
      </c>
    </row>
    <row r="126" spans="1:18" x14ac:dyDescent="0.3">
      <c r="A126" t="s">
        <v>492</v>
      </c>
      <c r="B126">
        <v>0</v>
      </c>
      <c r="C126" t="s">
        <v>132</v>
      </c>
      <c r="D126" t="s">
        <v>132</v>
      </c>
      <c r="E126" t="s">
        <v>132</v>
      </c>
      <c r="F126" t="s">
        <v>132</v>
      </c>
      <c r="G126" t="s">
        <v>132</v>
      </c>
      <c r="H126" t="s">
        <v>132</v>
      </c>
      <c r="I126" t="s">
        <v>132</v>
      </c>
      <c r="J126">
        <v>-80</v>
      </c>
      <c r="K126" t="s">
        <v>505</v>
      </c>
      <c r="L126" t="s">
        <v>595</v>
      </c>
      <c r="M126" s="74">
        <v>0.77552083333333333</v>
      </c>
      <c r="N126" t="s">
        <v>505</v>
      </c>
      <c r="O126">
        <v>0</v>
      </c>
      <c r="P126">
        <v>2.2440000000000002</v>
      </c>
      <c r="Q126" t="s">
        <v>588</v>
      </c>
      <c r="R126" t="s">
        <v>132</v>
      </c>
    </row>
    <row r="127" spans="1:18" x14ac:dyDescent="0.3">
      <c r="A127" t="s">
        <v>294</v>
      </c>
      <c r="B127">
        <v>0</v>
      </c>
      <c r="C127" t="s">
        <v>132</v>
      </c>
      <c r="D127" t="s">
        <v>132</v>
      </c>
      <c r="E127" t="s">
        <v>132</v>
      </c>
      <c r="F127" t="s">
        <v>132</v>
      </c>
      <c r="G127" t="s">
        <v>132</v>
      </c>
      <c r="H127" t="s">
        <v>132</v>
      </c>
      <c r="I127" t="s">
        <v>132</v>
      </c>
      <c r="J127">
        <v>-75</v>
      </c>
      <c r="K127" t="s">
        <v>505</v>
      </c>
      <c r="L127" t="s">
        <v>595</v>
      </c>
      <c r="M127" s="74">
        <v>0.77552083333333333</v>
      </c>
      <c r="N127" t="s">
        <v>505</v>
      </c>
      <c r="O127">
        <v>0</v>
      </c>
      <c r="P127">
        <v>5.26</v>
      </c>
      <c r="Q127" t="s">
        <v>595</v>
      </c>
      <c r="R127" t="s">
        <v>132</v>
      </c>
    </row>
    <row r="128" spans="1:18" x14ac:dyDescent="0.3">
      <c r="A128" t="s">
        <v>493</v>
      </c>
      <c r="B128">
        <v>0</v>
      </c>
      <c r="C128" t="s">
        <v>132</v>
      </c>
      <c r="D128" t="s">
        <v>132</v>
      </c>
      <c r="E128" t="s">
        <v>132</v>
      </c>
      <c r="F128" t="s">
        <v>132</v>
      </c>
      <c r="G128" t="s">
        <v>132</v>
      </c>
      <c r="H128" t="s">
        <v>132</v>
      </c>
      <c r="I128" t="s">
        <v>132</v>
      </c>
      <c r="J128">
        <v>-50</v>
      </c>
      <c r="K128" t="s">
        <v>505</v>
      </c>
      <c r="L128" t="s">
        <v>595</v>
      </c>
      <c r="M128" s="74">
        <v>0.77552083333333333</v>
      </c>
      <c r="N128" t="s">
        <v>505</v>
      </c>
      <c r="O128">
        <v>0</v>
      </c>
      <c r="P128">
        <v>1.4690000000000001</v>
      </c>
      <c r="Q128" t="s">
        <v>595</v>
      </c>
      <c r="R128" t="s">
        <v>132</v>
      </c>
    </row>
    <row r="129" spans="1:18" x14ac:dyDescent="0.3">
      <c r="A129" t="s">
        <v>494</v>
      </c>
      <c r="B129">
        <v>0</v>
      </c>
      <c r="C129" t="s">
        <v>132</v>
      </c>
      <c r="D129" t="s">
        <v>132</v>
      </c>
      <c r="E129" t="s">
        <v>132</v>
      </c>
      <c r="F129" t="s">
        <v>132</v>
      </c>
      <c r="G129" t="s">
        <v>132</v>
      </c>
      <c r="H129" t="s">
        <v>132</v>
      </c>
      <c r="I129" t="s">
        <v>132</v>
      </c>
      <c r="J129">
        <v>0</v>
      </c>
      <c r="K129" t="s">
        <v>505</v>
      </c>
      <c r="L129" t="s">
        <v>595</v>
      </c>
      <c r="M129" s="74">
        <v>0.77552083333333333</v>
      </c>
      <c r="N129" t="s">
        <v>505</v>
      </c>
      <c r="O129">
        <v>0</v>
      </c>
      <c r="P129">
        <v>3.0960000000000001</v>
      </c>
      <c r="Q129" t="s">
        <v>509</v>
      </c>
      <c r="R129" t="s">
        <v>132</v>
      </c>
    </row>
    <row r="130" spans="1:18" x14ac:dyDescent="0.3">
      <c r="A130" t="s">
        <v>495</v>
      </c>
      <c r="B130">
        <v>0</v>
      </c>
      <c r="C130" t="s">
        <v>132</v>
      </c>
      <c r="D130" t="s">
        <v>132</v>
      </c>
      <c r="E130" t="s">
        <v>132</v>
      </c>
      <c r="F130" t="s">
        <v>132</v>
      </c>
      <c r="G130" t="s">
        <v>132</v>
      </c>
      <c r="H130" t="s">
        <v>132</v>
      </c>
      <c r="I130" t="s">
        <v>132</v>
      </c>
      <c r="J130">
        <v>0</v>
      </c>
      <c r="K130" t="s">
        <v>505</v>
      </c>
      <c r="L130" t="s">
        <v>595</v>
      </c>
      <c r="M130" s="74">
        <v>0.77552083333333333</v>
      </c>
      <c r="N130" t="s">
        <v>505</v>
      </c>
      <c r="O130">
        <v>0</v>
      </c>
      <c r="P130">
        <v>2.694</v>
      </c>
      <c r="Q130" t="s">
        <v>595</v>
      </c>
      <c r="R130" t="s">
        <v>132</v>
      </c>
    </row>
    <row r="131" spans="1:18" x14ac:dyDescent="0.3">
      <c r="A131" t="s">
        <v>496</v>
      </c>
      <c r="B131">
        <v>0</v>
      </c>
      <c r="C131" t="s">
        <v>132</v>
      </c>
      <c r="D131" t="s">
        <v>132</v>
      </c>
      <c r="E131" t="s">
        <v>132</v>
      </c>
      <c r="F131" t="s">
        <v>132</v>
      </c>
      <c r="G131" t="s">
        <v>132</v>
      </c>
      <c r="H131" t="s">
        <v>132</v>
      </c>
      <c r="I131" t="s">
        <v>132</v>
      </c>
      <c r="J131">
        <v>0</v>
      </c>
      <c r="K131" t="s">
        <v>505</v>
      </c>
      <c r="L131" t="s">
        <v>595</v>
      </c>
      <c r="M131" s="74">
        <v>0.77552083333333333</v>
      </c>
      <c r="N131" t="s">
        <v>505</v>
      </c>
      <c r="O131">
        <v>0</v>
      </c>
      <c r="P131">
        <v>1.0780000000000001</v>
      </c>
      <c r="Q131" t="s">
        <v>595</v>
      </c>
      <c r="R131" t="s">
        <v>132</v>
      </c>
    </row>
    <row r="132" spans="1:18" x14ac:dyDescent="0.3">
      <c r="A132" t="s">
        <v>437</v>
      </c>
      <c r="B132">
        <v>0</v>
      </c>
      <c r="C132" t="s">
        <v>132</v>
      </c>
      <c r="D132" t="s">
        <v>132</v>
      </c>
      <c r="E132" t="s">
        <v>132</v>
      </c>
      <c r="F132" t="s">
        <v>132</v>
      </c>
      <c r="G132" t="s">
        <v>132</v>
      </c>
      <c r="H132" t="s">
        <v>132</v>
      </c>
      <c r="I132" t="s">
        <v>132</v>
      </c>
      <c r="J132">
        <v>0</v>
      </c>
      <c r="K132" t="s">
        <v>505</v>
      </c>
      <c r="L132" t="s">
        <v>595</v>
      </c>
      <c r="M132" s="74">
        <v>0.77552083333333333</v>
      </c>
      <c r="N132" t="s">
        <v>505</v>
      </c>
      <c r="O132">
        <v>0</v>
      </c>
      <c r="P132">
        <v>2.1829999999999998</v>
      </c>
      <c r="Q132" t="s">
        <v>578</v>
      </c>
      <c r="R132" t="s">
        <v>132</v>
      </c>
    </row>
    <row r="133" spans="1:18" x14ac:dyDescent="0.3">
      <c r="A133" t="s">
        <v>563</v>
      </c>
      <c r="B133">
        <v>0</v>
      </c>
      <c r="C133" t="s">
        <v>132</v>
      </c>
      <c r="D133" t="s">
        <v>132</v>
      </c>
      <c r="E133" t="s">
        <v>132</v>
      </c>
      <c r="F133" t="s">
        <v>132</v>
      </c>
      <c r="G133" t="s">
        <v>132</v>
      </c>
      <c r="H133" t="s">
        <v>132</v>
      </c>
      <c r="I133" t="s">
        <v>132</v>
      </c>
      <c r="J133">
        <v>0</v>
      </c>
      <c r="K133" t="s">
        <v>505</v>
      </c>
      <c r="L133" t="s">
        <v>595</v>
      </c>
      <c r="M133" s="74">
        <v>0.77552083333333333</v>
      </c>
      <c r="N133" t="s">
        <v>505</v>
      </c>
      <c r="O133">
        <v>0</v>
      </c>
      <c r="P133">
        <v>151</v>
      </c>
      <c r="Q133" t="s">
        <v>498</v>
      </c>
      <c r="R133" t="s">
        <v>132</v>
      </c>
    </row>
    <row r="134" spans="1:18" x14ac:dyDescent="0.3">
      <c r="A134" t="s">
        <v>564</v>
      </c>
      <c r="B134">
        <v>0</v>
      </c>
      <c r="C134" t="s">
        <v>132</v>
      </c>
      <c r="D134" t="s">
        <v>132</v>
      </c>
      <c r="E134" t="s">
        <v>132</v>
      </c>
      <c r="F134" t="s">
        <v>132</v>
      </c>
      <c r="G134" t="s">
        <v>132</v>
      </c>
      <c r="H134" t="s">
        <v>132</v>
      </c>
      <c r="I134" t="s">
        <v>132</v>
      </c>
      <c r="J134">
        <v>0</v>
      </c>
      <c r="K134" t="s">
        <v>505</v>
      </c>
      <c r="L134" t="s">
        <v>595</v>
      </c>
      <c r="M134" s="74">
        <v>0.77552083333333333</v>
      </c>
      <c r="N134" t="s">
        <v>505</v>
      </c>
      <c r="O134">
        <v>0</v>
      </c>
      <c r="P134">
        <v>682</v>
      </c>
      <c r="Q134" t="s">
        <v>502</v>
      </c>
      <c r="R134" t="s">
        <v>132</v>
      </c>
    </row>
    <row r="135" spans="1:18" x14ac:dyDescent="0.3">
      <c r="A135" t="s">
        <v>565</v>
      </c>
      <c r="B135">
        <v>0</v>
      </c>
      <c r="C135" t="s">
        <v>132</v>
      </c>
      <c r="D135" t="s">
        <v>132</v>
      </c>
      <c r="E135" t="s">
        <v>132</v>
      </c>
      <c r="F135" t="s">
        <v>132</v>
      </c>
      <c r="G135" t="s">
        <v>132</v>
      </c>
      <c r="H135" t="s">
        <v>132</v>
      </c>
      <c r="I135" t="s">
        <v>132</v>
      </c>
      <c r="J135">
        <v>0</v>
      </c>
      <c r="K135" t="s">
        <v>505</v>
      </c>
      <c r="L135" t="s">
        <v>595</v>
      </c>
      <c r="M135" s="74">
        <v>0.77552083333333333</v>
      </c>
      <c r="N135" t="s">
        <v>505</v>
      </c>
      <c r="O135">
        <v>0</v>
      </c>
      <c r="P135">
        <v>403</v>
      </c>
      <c r="Q135" t="s">
        <v>483</v>
      </c>
      <c r="R135" t="s">
        <v>132</v>
      </c>
    </row>
    <row r="136" spans="1:18" x14ac:dyDescent="0.3">
      <c r="A136" t="s">
        <v>566</v>
      </c>
      <c r="B136">
        <v>0</v>
      </c>
      <c r="C136" t="s">
        <v>132</v>
      </c>
      <c r="D136" t="s">
        <v>132</v>
      </c>
      <c r="E136" t="s">
        <v>132</v>
      </c>
      <c r="F136" t="s">
        <v>132</v>
      </c>
      <c r="G136" t="s">
        <v>132</v>
      </c>
      <c r="H136" t="s">
        <v>132</v>
      </c>
      <c r="I136" t="s">
        <v>132</v>
      </c>
      <c r="J136">
        <v>0</v>
      </c>
      <c r="K136" t="s">
        <v>505</v>
      </c>
      <c r="L136" t="s">
        <v>595</v>
      </c>
      <c r="M136" s="74">
        <v>0.77552083333333333</v>
      </c>
      <c r="N136" t="s">
        <v>505</v>
      </c>
      <c r="O136">
        <v>0</v>
      </c>
      <c r="P136">
        <v>1.6830000000000001</v>
      </c>
      <c r="Q136" t="s">
        <v>523</v>
      </c>
      <c r="R136" t="s">
        <v>132</v>
      </c>
    </row>
    <row r="137" spans="1:18" x14ac:dyDescent="0.3">
      <c r="A137" t="s">
        <v>567</v>
      </c>
      <c r="B137">
        <v>0</v>
      </c>
      <c r="C137" t="s">
        <v>132</v>
      </c>
      <c r="D137" t="s">
        <v>132</v>
      </c>
      <c r="E137" t="s">
        <v>132</v>
      </c>
      <c r="F137" t="s">
        <v>132</v>
      </c>
      <c r="G137" t="s">
        <v>132</v>
      </c>
      <c r="H137" t="s">
        <v>132</v>
      </c>
      <c r="I137" t="s">
        <v>132</v>
      </c>
      <c r="J137">
        <v>0</v>
      </c>
      <c r="K137" t="s">
        <v>505</v>
      </c>
      <c r="L137" t="s">
        <v>595</v>
      </c>
      <c r="M137" s="74">
        <v>0.77552083333333333</v>
      </c>
      <c r="N137" t="s">
        <v>505</v>
      </c>
      <c r="O137">
        <v>0</v>
      </c>
      <c r="P137">
        <v>1.2150000000000001</v>
      </c>
      <c r="Q137" t="s">
        <v>523</v>
      </c>
      <c r="R137" t="s">
        <v>132</v>
      </c>
    </row>
    <row r="138" spans="1:18" x14ac:dyDescent="0.3">
      <c r="A138" t="s">
        <v>568</v>
      </c>
      <c r="B138">
        <v>0</v>
      </c>
      <c r="C138" t="s">
        <v>132</v>
      </c>
      <c r="D138" t="s">
        <v>132</v>
      </c>
      <c r="E138" t="s">
        <v>132</v>
      </c>
      <c r="F138" t="s">
        <v>132</v>
      </c>
      <c r="G138" t="s">
        <v>132</v>
      </c>
      <c r="H138" t="s">
        <v>132</v>
      </c>
      <c r="I138" t="s">
        <v>132</v>
      </c>
      <c r="J138">
        <v>0</v>
      </c>
      <c r="K138" t="s">
        <v>505</v>
      </c>
      <c r="L138" t="s">
        <v>595</v>
      </c>
      <c r="M138" s="74">
        <v>0.77552083333333333</v>
      </c>
      <c r="N138" t="s">
        <v>505</v>
      </c>
      <c r="O138">
        <v>0</v>
      </c>
      <c r="P138">
        <v>177</v>
      </c>
      <c r="Q138" t="s">
        <v>506</v>
      </c>
      <c r="R138" t="s">
        <v>132</v>
      </c>
    </row>
    <row r="139" spans="1:18" x14ac:dyDescent="0.3">
      <c r="A139" t="s">
        <v>569</v>
      </c>
      <c r="B139">
        <v>0</v>
      </c>
      <c r="C139" t="s">
        <v>132</v>
      </c>
      <c r="D139" t="s">
        <v>132</v>
      </c>
      <c r="E139" t="s">
        <v>132</v>
      </c>
      <c r="F139" t="s">
        <v>132</v>
      </c>
      <c r="G139" t="s">
        <v>132</v>
      </c>
      <c r="H139" t="s">
        <v>132</v>
      </c>
      <c r="I139" t="s">
        <v>132</v>
      </c>
      <c r="J139">
        <v>0</v>
      </c>
      <c r="K139" t="s">
        <v>505</v>
      </c>
      <c r="L139" t="s">
        <v>595</v>
      </c>
      <c r="M139" s="74">
        <v>0.77552083333333333</v>
      </c>
      <c r="N139" t="s">
        <v>505</v>
      </c>
      <c r="O139">
        <v>0</v>
      </c>
      <c r="P139">
        <v>216</v>
      </c>
      <c r="Q139" t="s">
        <v>475</v>
      </c>
      <c r="R139" t="s">
        <v>132</v>
      </c>
    </row>
    <row r="140" spans="1:18" x14ac:dyDescent="0.3">
      <c r="A140" t="s">
        <v>570</v>
      </c>
      <c r="B140">
        <v>0</v>
      </c>
      <c r="C140" t="s">
        <v>132</v>
      </c>
      <c r="D140" t="s">
        <v>132</v>
      </c>
      <c r="E140" t="s">
        <v>132</v>
      </c>
      <c r="F140" t="s">
        <v>132</v>
      </c>
      <c r="G140" t="s">
        <v>132</v>
      </c>
      <c r="H140" t="s">
        <v>132</v>
      </c>
      <c r="I140" t="s">
        <v>132</v>
      </c>
      <c r="J140">
        <v>0</v>
      </c>
      <c r="K140" t="s">
        <v>505</v>
      </c>
      <c r="L140" t="s">
        <v>595</v>
      </c>
      <c r="M140" s="74">
        <v>0.77552083333333333</v>
      </c>
      <c r="N140" t="s">
        <v>505</v>
      </c>
      <c r="O140">
        <v>0</v>
      </c>
      <c r="P140">
        <v>290</v>
      </c>
      <c r="Q140" t="s">
        <v>470</v>
      </c>
      <c r="R140" t="s">
        <v>132</v>
      </c>
    </row>
    <row r="141" spans="1:18" x14ac:dyDescent="0.3">
      <c r="A141" t="s">
        <v>571</v>
      </c>
      <c r="B141">
        <v>0</v>
      </c>
      <c r="C141" t="s">
        <v>132</v>
      </c>
      <c r="D141" t="s">
        <v>132</v>
      </c>
      <c r="E141" t="s">
        <v>132</v>
      </c>
      <c r="F141" t="s">
        <v>132</v>
      </c>
      <c r="G141" t="s">
        <v>132</v>
      </c>
      <c r="H141" t="s">
        <v>132</v>
      </c>
      <c r="I141" t="s">
        <v>132</v>
      </c>
      <c r="J141">
        <v>0</v>
      </c>
      <c r="K141" t="s">
        <v>505</v>
      </c>
      <c r="L141" t="s">
        <v>595</v>
      </c>
      <c r="M141" s="74">
        <v>0.77552083333333333</v>
      </c>
      <c r="N141" t="s">
        <v>505</v>
      </c>
      <c r="O141">
        <v>0</v>
      </c>
      <c r="P141">
        <v>238</v>
      </c>
      <c r="Q141" t="s">
        <v>463</v>
      </c>
      <c r="R141" t="s">
        <v>132</v>
      </c>
    </row>
    <row r="142" spans="1:18" x14ac:dyDescent="0.3">
      <c r="A142" t="s">
        <v>572</v>
      </c>
      <c r="B142">
        <v>0</v>
      </c>
      <c r="C142" t="s">
        <v>132</v>
      </c>
      <c r="D142" t="s">
        <v>132</v>
      </c>
      <c r="E142" t="s">
        <v>132</v>
      </c>
      <c r="F142" t="s">
        <v>132</v>
      </c>
      <c r="G142" t="s">
        <v>132</v>
      </c>
      <c r="H142" t="s">
        <v>132</v>
      </c>
      <c r="I142" t="s">
        <v>132</v>
      </c>
      <c r="J142">
        <v>0</v>
      </c>
      <c r="K142" t="s">
        <v>505</v>
      </c>
      <c r="L142" t="s">
        <v>595</v>
      </c>
      <c r="M142" s="74">
        <v>0.77552083333333333</v>
      </c>
      <c r="N142" t="s">
        <v>505</v>
      </c>
      <c r="O142">
        <v>0</v>
      </c>
      <c r="P142">
        <v>773</v>
      </c>
      <c r="Q142" t="s">
        <v>470</v>
      </c>
      <c r="R142" t="s">
        <v>132</v>
      </c>
    </row>
    <row r="143" spans="1:18" x14ac:dyDescent="0.3">
      <c r="A143" t="s">
        <v>573</v>
      </c>
      <c r="B143">
        <v>0</v>
      </c>
      <c r="C143" t="s">
        <v>132</v>
      </c>
      <c r="D143" t="s">
        <v>132</v>
      </c>
      <c r="E143" t="s">
        <v>132</v>
      </c>
      <c r="F143" t="s">
        <v>132</v>
      </c>
      <c r="G143" t="s">
        <v>132</v>
      </c>
      <c r="H143" t="s">
        <v>132</v>
      </c>
      <c r="I143" t="s">
        <v>132</v>
      </c>
      <c r="J143">
        <v>0</v>
      </c>
      <c r="K143" t="s">
        <v>505</v>
      </c>
      <c r="L143" t="s">
        <v>595</v>
      </c>
      <c r="M143" s="74">
        <v>0.77552083333333333</v>
      </c>
      <c r="N143" t="s">
        <v>505</v>
      </c>
      <c r="O143">
        <v>0</v>
      </c>
      <c r="P143">
        <v>352</v>
      </c>
      <c r="Q143" t="s">
        <v>498</v>
      </c>
      <c r="R143" t="s">
        <v>132</v>
      </c>
    </row>
    <row r="144" spans="1:18" x14ac:dyDescent="0.3">
      <c r="A144" t="s">
        <v>574</v>
      </c>
      <c r="B144">
        <v>0</v>
      </c>
      <c r="C144" t="s">
        <v>132</v>
      </c>
      <c r="D144" t="s">
        <v>132</v>
      </c>
      <c r="E144" t="s">
        <v>132</v>
      </c>
      <c r="F144" t="s">
        <v>132</v>
      </c>
      <c r="G144" t="s">
        <v>132</v>
      </c>
      <c r="H144" t="s">
        <v>132</v>
      </c>
      <c r="I144" t="s">
        <v>132</v>
      </c>
      <c r="J144">
        <v>0</v>
      </c>
      <c r="K144" t="s">
        <v>505</v>
      </c>
      <c r="L144" t="s">
        <v>595</v>
      </c>
      <c r="M144" s="74">
        <v>0.77552083333333333</v>
      </c>
      <c r="N144" t="s">
        <v>505</v>
      </c>
      <c r="O144">
        <v>0</v>
      </c>
      <c r="P144">
        <v>1.506</v>
      </c>
      <c r="Q144" t="s">
        <v>486</v>
      </c>
      <c r="R144" t="s">
        <v>132</v>
      </c>
    </row>
    <row r="145" spans="1:18" x14ac:dyDescent="0.3">
      <c r="A145" t="s">
        <v>575</v>
      </c>
      <c r="B145">
        <v>0</v>
      </c>
      <c r="C145" t="s">
        <v>132</v>
      </c>
      <c r="D145" t="s">
        <v>132</v>
      </c>
      <c r="E145" t="s">
        <v>132</v>
      </c>
      <c r="F145" t="s">
        <v>132</v>
      </c>
      <c r="G145" t="s">
        <v>132</v>
      </c>
      <c r="H145" t="s">
        <v>132</v>
      </c>
      <c r="I145" t="s">
        <v>132</v>
      </c>
      <c r="J145">
        <v>0</v>
      </c>
      <c r="K145" t="s">
        <v>505</v>
      </c>
      <c r="L145" t="s">
        <v>595</v>
      </c>
      <c r="M145" s="74">
        <v>0.77552083333333333</v>
      </c>
      <c r="N145" t="s">
        <v>505</v>
      </c>
      <c r="O145">
        <v>0</v>
      </c>
      <c r="P145">
        <v>935</v>
      </c>
      <c r="Q145" t="s">
        <v>463</v>
      </c>
      <c r="R145" t="s">
        <v>132</v>
      </c>
    </row>
    <row r="146" spans="1:18" x14ac:dyDescent="0.3">
      <c r="A146" t="s">
        <v>576</v>
      </c>
      <c r="B146">
        <v>0</v>
      </c>
      <c r="C146" t="s">
        <v>132</v>
      </c>
      <c r="D146" t="s">
        <v>132</v>
      </c>
      <c r="E146" t="s">
        <v>132</v>
      </c>
      <c r="F146" t="s">
        <v>132</v>
      </c>
      <c r="G146" t="s">
        <v>132</v>
      </c>
      <c r="H146" t="s">
        <v>132</v>
      </c>
      <c r="I146" t="s">
        <v>132</v>
      </c>
      <c r="J146">
        <v>0</v>
      </c>
      <c r="K146" t="s">
        <v>505</v>
      </c>
      <c r="L146" t="s">
        <v>595</v>
      </c>
      <c r="M146" s="74">
        <v>0.77552083333333333</v>
      </c>
      <c r="N146" t="s">
        <v>505</v>
      </c>
      <c r="O146">
        <v>0</v>
      </c>
      <c r="P146">
        <v>1.518</v>
      </c>
      <c r="Q146" t="s">
        <v>463</v>
      </c>
      <c r="R146" t="s">
        <v>132</v>
      </c>
    </row>
    <row r="147" spans="1:18" x14ac:dyDescent="0.3">
      <c r="A147" t="s">
        <v>577</v>
      </c>
      <c r="B147">
        <v>0</v>
      </c>
      <c r="C147" t="s">
        <v>132</v>
      </c>
      <c r="D147" t="s">
        <v>132</v>
      </c>
      <c r="E147" t="s">
        <v>132</v>
      </c>
      <c r="F147" t="s">
        <v>132</v>
      </c>
      <c r="G147" t="s">
        <v>132</v>
      </c>
      <c r="H147" t="s">
        <v>132</v>
      </c>
      <c r="I147" t="s">
        <v>132</v>
      </c>
      <c r="J147">
        <v>0</v>
      </c>
      <c r="K147" t="s">
        <v>505</v>
      </c>
      <c r="L147" t="s">
        <v>595</v>
      </c>
      <c r="M147" s="74">
        <v>0.77552083333333333</v>
      </c>
      <c r="N147" t="s">
        <v>505</v>
      </c>
      <c r="O147">
        <v>0</v>
      </c>
      <c r="P147">
        <v>1.353</v>
      </c>
      <c r="Q147" t="s">
        <v>595</v>
      </c>
      <c r="R147" t="s">
        <v>132</v>
      </c>
    </row>
    <row r="148" spans="1:18" x14ac:dyDescent="0.3">
      <c r="A148" t="s">
        <v>90</v>
      </c>
      <c r="M148" s="74"/>
      <c r="O148">
        <v>26.193999999999999</v>
      </c>
      <c r="P148">
        <v>443.67599999999999</v>
      </c>
    </row>
  </sheetData>
  <phoneticPr fontId="19" type="noConversion"/>
  <pageMargins left="0.7" right="0.7" top="0.78740157499999996" bottom="0.78740157499999996"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11246-63E7-4C95-8D9B-28891516325B}">
  <sheetPr codeName="Tabelle42"/>
  <dimension ref="A1:R148"/>
  <sheetViews>
    <sheetView workbookViewId="0">
      <selection sqref="A1:R148"/>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-3.33</v>
      </c>
      <c r="K2" t="s">
        <v>706</v>
      </c>
      <c r="L2" t="s">
        <v>595</v>
      </c>
      <c r="M2" s="74">
        <v>0.77552083333333333</v>
      </c>
      <c r="N2" t="s">
        <v>706</v>
      </c>
      <c r="O2">
        <v>0</v>
      </c>
      <c r="P2">
        <v>570</v>
      </c>
      <c r="Q2" t="s">
        <v>553</v>
      </c>
      <c r="R2" t="s">
        <v>132</v>
      </c>
    </row>
    <row r="3" spans="1:18" x14ac:dyDescent="0.3">
      <c r="A3" t="s">
        <v>531</v>
      </c>
      <c r="B3">
        <v>0</v>
      </c>
      <c r="C3" t="s">
        <v>132</v>
      </c>
      <c r="D3" t="s">
        <v>132</v>
      </c>
      <c r="E3" t="s">
        <v>132</v>
      </c>
      <c r="F3" t="s">
        <v>132</v>
      </c>
      <c r="G3" t="s">
        <v>132</v>
      </c>
      <c r="H3" t="s">
        <v>132</v>
      </c>
      <c r="I3" t="s">
        <v>132</v>
      </c>
      <c r="J3">
        <v>-3.89</v>
      </c>
      <c r="K3" t="s">
        <v>707</v>
      </c>
      <c r="L3" t="s">
        <v>595</v>
      </c>
      <c r="M3" s="74">
        <v>0.77552083333333333</v>
      </c>
      <c r="N3" t="s">
        <v>707</v>
      </c>
      <c r="O3">
        <v>0</v>
      </c>
      <c r="P3">
        <v>50</v>
      </c>
      <c r="Q3" t="s">
        <v>473</v>
      </c>
      <c r="R3" t="s">
        <v>132</v>
      </c>
    </row>
    <row r="4" spans="1:18" x14ac:dyDescent="0.3">
      <c r="A4" t="s">
        <v>532</v>
      </c>
      <c r="B4">
        <v>0</v>
      </c>
      <c r="C4" t="s">
        <v>132</v>
      </c>
      <c r="D4" t="s">
        <v>132</v>
      </c>
      <c r="E4" t="s">
        <v>132</v>
      </c>
      <c r="F4" t="s">
        <v>132</v>
      </c>
      <c r="G4" t="s">
        <v>132</v>
      </c>
      <c r="H4" t="s">
        <v>132</v>
      </c>
      <c r="I4" t="s">
        <v>132</v>
      </c>
      <c r="J4">
        <v>-4.66</v>
      </c>
      <c r="K4" t="s">
        <v>708</v>
      </c>
      <c r="L4" t="s">
        <v>595</v>
      </c>
      <c r="M4" s="74">
        <v>0.77552083333333333</v>
      </c>
      <c r="N4" t="s">
        <v>708</v>
      </c>
      <c r="O4">
        <v>0</v>
      </c>
      <c r="P4">
        <v>601</v>
      </c>
      <c r="Q4" t="s">
        <v>597</v>
      </c>
      <c r="R4" t="s">
        <v>132</v>
      </c>
    </row>
    <row r="5" spans="1:18" x14ac:dyDescent="0.3">
      <c r="A5" t="s">
        <v>534</v>
      </c>
      <c r="B5">
        <v>0</v>
      </c>
      <c r="C5" t="s">
        <v>132</v>
      </c>
      <c r="D5" t="s">
        <v>132</v>
      </c>
      <c r="E5" t="s">
        <v>132</v>
      </c>
      <c r="F5" t="s">
        <v>132</v>
      </c>
      <c r="G5" t="s">
        <v>132</v>
      </c>
      <c r="H5" t="s">
        <v>132</v>
      </c>
      <c r="I5" t="s">
        <v>132</v>
      </c>
      <c r="J5">
        <v>-5.18</v>
      </c>
      <c r="K5" t="s">
        <v>709</v>
      </c>
      <c r="L5" t="s">
        <v>595</v>
      </c>
      <c r="M5" s="74">
        <v>0.77552083333333333</v>
      </c>
      <c r="N5" t="s">
        <v>709</v>
      </c>
      <c r="O5">
        <v>0</v>
      </c>
      <c r="P5">
        <v>0</v>
      </c>
      <c r="Q5" t="s">
        <v>473</v>
      </c>
      <c r="R5" t="s">
        <v>132</v>
      </c>
    </row>
    <row r="6" spans="1:18" x14ac:dyDescent="0.3">
      <c r="A6" t="s">
        <v>535</v>
      </c>
      <c r="B6">
        <v>0</v>
      </c>
      <c r="C6" t="s">
        <v>132</v>
      </c>
      <c r="D6" t="s">
        <v>132</v>
      </c>
      <c r="E6" t="s">
        <v>132</v>
      </c>
      <c r="F6" t="s">
        <v>132</v>
      </c>
      <c r="G6" t="s">
        <v>132</v>
      </c>
      <c r="H6" t="s">
        <v>132</v>
      </c>
      <c r="I6" t="s">
        <v>132</v>
      </c>
      <c r="J6">
        <v>-5.83</v>
      </c>
      <c r="K6" t="s">
        <v>710</v>
      </c>
      <c r="L6" t="s">
        <v>595</v>
      </c>
      <c r="M6" s="74">
        <v>0.77552083333333333</v>
      </c>
      <c r="N6" t="s">
        <v>710</v>
      </c>
      <c r="O6">
        <v>0</v>
      </c>
      <c r="P6">
        <v>500</v>
      </c>
      <c r="Q6" t="s">
        <v>473</v>
      </c>
      <c r="R6" t="s">
        <v>132</v>
      </c>
    </row>
    <row r="7" spans="1:18" x14ac:dyDescent="0.3">
      <c r="A7" t="s">
        <v>536</v>
      </c>
      <c r="B7">
        <v>0</v>
      </c>
      <c r="C7" t="s">
        <v>132</v>
      </c>
      <c r="D7" t="s">
        <v>132</v>
      </c>
      <c r="E7" t="s">
        <v>132</v>
      </c>
      <c r="F7" t="s">
        <v>132</v>
      </c>
      <c r="G7" t="s">
        <v>132</v>
      </c>
      <c r="H7" t="s">
        <v>132</v>
      </c>
      <c r="I7" t="s">
        <v>132</v>
      </c>
      <c r="J7">
        <v>-6.48</v>
      </c>
      <c r="K7" t="s">
        <v>711</v>
      </c>
      <c r="L7" t="s">
        <v>595</v>
      </c>
      <c r="M7" s="74">
        <v>0.77552083333333333</v>
      </c>
      <c r="N7" t="s">
        <v>711</v>
      </c>
      <c r="O7">
        <v>0</v>
      </c>
      <c r="P7">
        <v>71</v>
      </c>
      <c r="Q7" t="s">
        <v>547</v>
      </c>
      <c r="R7" t="s">
        <v>132</v>
      </c>
    </row>
    <row r="8" spans="1:18" x14ac:dyDescent="0.3">
      <c r="A8" t="s">
        <v>537</v>
      </c>
      <c r="B8">
        <v>0</v>
      </c>
      <c r="C8" t="s">
        <v>132</v>
      </c>
      <c r="D8" t="s">
        <v>132</v>
      </c>
      <c r="E8" t="s">
        <v>132</v>
      </c>
      <c r="F8" t="s">
        <v>132</v>
      </c>
      <c r="G8" t="s">
        <v>132</v>
      </c>
      <c r="H8" t="s">
        <v>132</v>
      </c>
      <c r="I8" t="s">
        <v>132</v>
      </c>
      <c r="J8">
        <v>-6.66</v>
      </c>
      <c r="K8" t="s">
        <v>712</v>
      </c>
      <c r="L8" t="s">
        <v>595</v>
      </c>
      <c r="M8" s="74">
        <v>0.77552083333333333</v>
      </c>
      <c r="N8" t="s">
        <v>712</v>
      </c>
      <c r="O8">
        <v>0</v>
      </c>
      <c r="P8">
        <v>0</v>
      </c>
      <c r="Q8" t="s">
        <v>473</v>
      </c>
      <c r="R8" t="s">
        <v>132</v>
      </c>
    </row>
    <row r="9" spans="1:18" x14ac:dyDescent="0.3">
      <c r="A9" t="s">
        <v>538</v>
      </c>
      <c r="B9">
        <v>0</v>
      </c>
      <c r="C9" t="s">
        <v>132</v>
      </c>
      <c r="D9" t="s">
        <v>132</v>
      </c>
      <c r="E9" t="s">
        <v>132</v>
      </c>
      <c r="F9" t="s">
        <v>132</v>
      </c>
      <c r="G9" t="s">
        <v>132</v>
      </c>
      <c r="H9" t="s">
        <v>132</v>
      </c>
      <c r="I9" t="s">
        <v>132</v>
      </c>
      <c r="J9">
        <v>-6.86</v>
      </c>
      <c r="K9" t="s">
        <v>713</v>
      </c>
      <c r="L9" t="s">
        <v>595</v>
      </c>
      <c r="M9" s="74">
        <v>0.77552083333333333</v>
      </c>
      <c r="N9" t="s">
        <v>713</v>
      </c>
      <c r="O9">
        <v>0</v>
      </c>
      <c r="P9">
        <v>0</v>
      </c>
      <c r="Q9" t="s">
        <v>473</v>
      </c>
      <c r="R9" t="s">
        <v>132</v>
      </c>
    </row>
    <row r="10" spans="1:18" x14ac:dyDescent="0.3">
      <c r="A10" t="s">
        <v>539</v>
      </c>
      <c r="B10">
        <v>0</v>
      </c>
      <c r="C10" t="s">
        <v>132</v>
      </c>
      <c r="D10" t="s">
        <v>132</v>
      </c>
      <c r="E10" t="s">
        <v>132</v>
      </c>
      <c r="F10" t="s">
        <v>132</v>
      </c>
      <c r="G10" t="s">
        <v>132</v>
      </c>
      <c r="H10" t="s">
        <v>132</v>
      </c>
      <c r="I10" t="s">
        <v>132</v>
      </c>
      <c r="J10">
        <v>-7.28</v>
      </c>
      <c r="K10" t="s">
        <v>714</v>
      </c>
      <c r="L10" t="s">
        <v>595</v>
      </c>
      <c r="M10" s="74">
        <v>0.77552083333333333</v>
      </c>
      <c r="N10" t="s">
        <v>714</v>
      </c>
      <c r="O10">
        <v>0</v>
      </c>
      <c r="P10">
        <v>70</v>
      </c>
      <c r="Q10" t="s">
        <v>581</v>
      </c>
      <c r="R10" t="s">
        <v>132</v>
      </c>
    </row>
    <row r="11" spans="1:18" x14ac:dyDescent="0.3">
      <c r="A11" t="s">
        <v>540</v>
      </c>
      <c r="B11">
        <v>0</v>
      </c>
      <c r="C11" t="s">
        <v>132</v>
      </c>
      <c r="D11" t="s">
        <v>132</v>
      </c>
      <c r="E11" t="s">
        <v>132</v>
      </c>
      <c r="F11" t="s">
        <v>132</v>
      </c>
      <c r="G11" t="s">
        <v>132</v>
      </c>
      <c r="H11" t="s">
        <v>132</v>
      </c>
      <c r="I11" t="s">
        <v>132</v>
      </c>
      <c r="J11">
        <v>-7.77</v>
      </c>
      <c r="K11" t="s">
        <v>715</v>
      </c>
      <c r="L11" t="s">
        <v>595</v>
      </c>
      <c r="M11" s="74">
        <v>0.77552083333333333</v>
      </c>
      <c r="N11" t="s">
        <v>715</v>
      </c>
      <c r="O11">
        <v>0</v>
      </c>
      <c r="P11">
        <v>0</v>
      </c>
      <c r="Q11" t="s">
        <v>473</v>
      </c>
      <c r="R11" t="s">
        <v>132</v>
      </c>
    </row>
    <row r="12" spans="1:18" x14ac:dyDescent="0.3">
      <c r="A12" t="s">
        <v>541</v>
      </c>
      <c r="B12">
        <v>0</v>
      </c>
      <c r="C12" t="s">
        <v>132</v>
      </c>
      <c r="D12" t="s">
        <v>132</v>
      </c>
      <c r="E12" t="s">
        <v>132</v>
      </c>
      <c r="F12" t="s">
        <v>132</v>
      </c>
      <c r="G12" t="s">
        <v>132</v>
      </c>
      <c r="H12" t="s">
        <v>132</v>
      </c>
      <c r="I12" t="s">
        <v>132</v>
      </c>
      <c r="J12">
        <v>-8.32</v>
      </c>
      <c r="K12" t="s">
        <v>716</v>
      </c>
      <c r="L12" t="s">
        <v>595</v>
      </c>
      <c r="M12" s="74">
        <v>0.77552083333333333</v>
      </c>
      <c r="N12" t="s">
        <v>716</v>
      </c>
      <c r="O12">
        <v>0</v>
      </c>
      <c r="P12">
        <v>14</v>
      </c>
      <c r="Q12" t="s">
        <v>596</v>
      </c>
      <c r="R12" t="s">
        <v>132</v>
      </c>
    </row>
    <row r="13" spans="1:18" x14ac:dyDescent="0.3">
      <c r="A13" t="s">
        <v>542</v>
      </c>
      <c r="B13">
        <v>0</v>
      </c>
      <c r="C13" t="s">
        <v>132</v>
      </c>
      <c r="D13" t="s">
        <v>132</v>
      </c>
      <c r="E13" t="s">
        <v>132</v>
      </c>
      <c r="F13" t="s">
        <v>132</v>
      </c>
      <c r="G13" t="s">
        <v>132</v>
      </c>
      <c r="H13" t="s">
        <v>132</v>
      </c>
      <c r="I13" t="s">
        <v>132</v>
      </c>
      <c r="J13">
        <v>-8.9600000000000009</v>
      </c>
      <c r="K13" t="s">
        <v>717</v>
      </c>
      <c r="L13" t="s">
        <v>595</v>
      </c>
      <c r="M13" s="74">
        <v>0.77552083333333333</v>
      </c>
      <c r="N13" t="s">
        <v>717</v>
      </c>
      <c r="O13">
        <v>2</v>
      </c>
      <c r="P13">
        <v>4</v>
      </c>
      <c r="Q13" t="s">
        <v>553</v>
      </c>
      <c r="R13" t="s">
        <v>132</v>
      </c>
    </row>
    <row r="14" spans="1:18" x14ac:dyDescent="0.3">
      <c r="A14" t="s">
        <v>543</v>
      </c>
      <c r="B14">
        <v>0</v>
      </c>
      <c r="C14" t="s">
        <v>132</v>
      </c>
      <c r="D14" t="s">
        <v>132</v>
      </c>
      <c r="E14" t="s">
        <v>132</v>
      </c>
      <c r="F14" t="s">
        <v>132</v>
      </c>
      <c r="G14" t="s">
        <v>132</v>
      </c>
      <c r="H14" t="s">
        <v>132</v>
      </c>
      <c r="I14" t="s">
        <v>132</v>
      </c>
      <c r="J14">
        <v>-9.32</v>
      </c>
      <c r="K14" t="s">
        <v>718</v>
      </c>
      <c r="L14" t="s">
        <v>595</v>
      </c>
      <c r="M14" s="74">
        <v>0.77552083333333333</v>
      </c>
      <c r="N14" t="s">
        <v>718</v>
      </c>
      <c r="O14">
        <v>0</v>
      </c>
      <c r="P14">
        <v>1</v>
      </c>
      <c r="Q14" t="s">
        <v>554</v>
      </c>
      <c r="R14" t="s">
        <v>132</v>
      </c>
    </row>
    <row r="15" spans="1:18" x14ac:dyDescent="0.3">
      <c r="A15" t="s">
        <v>544</v>
      </c>
      <c r="B15">
        <v>0</v>
      </c>
      <c r="C15" t="s">
        <v>132</v>
      </c>
      <c r="D15" t="s">
        <v>132</v>
      </c>
      <c r="E15" t="s">
        <v>132</v>
      </c>
      <c r="F15" t="s">
        <v>132</v>
      </c>
      <c r="G15" t="s">
        <v>132</v>
      </c>
      <c r="H15" t="s">
        <v>132</v>
      </c>
      <c r="I15" t="s">
        <v>132</v>
      </c>
      <c r="J15">
        <v>-9.6999999999999993</v>
      </c>
      <c r="K15" t="s">
        <v>719</v>
      </c>
      <c r="L15" t="s">
        <v>595</v>
      </c>
      <c r="M15" s="74">
        <v>0.77552083333333333</v>
      </c>
      <c r="N15" t="s">
        <v>719</v>
      </c>
      <c r="O15">
        <v>0</v>
      </c>
      <c r="P15">
        <v>14</v>
      </c>
      <c r="Q15" t="s">
        <v>473</v>
      </c>
      <c r="R15" t="s">
        <v>132</v>
      </c>
    </row>
    <row r="16" spans="1:18" x14ac:dyDescent="0.3">
      <c r="A16" t="s">
        <v>545</v>
      </c>
      <c r="B16">
        <v>0</v>
      </c>
      <c r="C16" t="s">
        <v>132</v>
      </c>
      <c r="D16" t="s">
        <v>132</v>
      </c>
      <c r="E16" t="s">
        <v>132</v>
      </c>
      <c r="F16" t="s">
        <v>132</v>
      </c>
      <c r="G16" t="s">
        <v>132</v>
      </c>
      <c r="H16" t="s">
        <v>132</v>
      </c>
      <c r="I16" t="s">
        <v>132</v>
      </c>
      <c r="J16">
        <v>-10.58</v>
      </c>
      <c r="K16" t="s">
        <v>720</v>
      </c>
      <c r="L16" t="s">
        <v>595</v>
      </c>
      <c r="M16" s="74">
        <v>0.77552083333333333</v>
      </c>
      <c r="N16" t="s">
        <v>720</v>
      </c>
      <c r="O16">
        <v>0</v>
      </c>
      <c r="P16">
        <v>38</v>
      </c>
      <c r="Q16" t="s">
        <v>473</v>
      </c>
      <c r="R16" t="s">
        <v>132</v>
      </c>
    </row>
    <row r="17" spans="1:18" x14ac:dyDescent="0.3">
      <c r="A17" t="s">
        <v>546</v>
      </c>
      <c r="B17">
        <v>0</v>
      </c>
      <c r="C17" t="s">
        <v>132</v>
      </c>
      <c r="D17" t="s">
        <v>132</v>
      </c>
      <c r="E17" t="s">
        <v>132</v>
      </c>
      <c r="F17" t="s">
        <v>132</v>
      </c>
      <c r="G17" t="s">
        <v>132</v>
      </c>
      <c r="H17" t="s">
        <v>132</v>
      </c>
      <c r="I17" t="s">
        <v>132</v>
      </c>
      <c r="J17">
        <v>-11.08</v>
      </c>
      <c r="K17" t="s">
        <v>648</v>
      </c>
      <c r="L17" t="s">
        <v>595</v>
      </c>
      <c r="M17" s="74">
        <v>0.77552083333333333</v>
      </c>
      <c r="N17" t="s">
        <v>648</v>
      </c>
      <c r="O17">
        <v>0</v>
      </c>
      <c r="P17">
        <v>90</v>
      </c>
      <c r="Q17" t="s">
        <v>592</v>
      </c>
      <c r="R17" t="s">
        <v>132</v>
      </c>
    </row>
    <row r="18" spans="1:18" x14ac:dyDescent="0.3">
      <c r="A18" t="s">
        <v>474</v>
      </c>
      <c r="B18">
        <v>0</v>
      </c>
      <c r="C18" t="s">
        <v>132</v>
      </c>
      <c r="D18" t="s">
        <v>132</v>
      </c>
      <c r="E18" t="s">
        <v>132</v>
      </c>
      <c r="F18" t="s">
        <v>132</v>
      </c>
      <c r="G18" t="s">
        <v>132</v>
      </c>
      <c r="H18" t="s">
        <v>132</v>
      </c>
      <c r="I18" t="s">
        <v>132</v>
      </c>
      <c r="J18">
        <v>-11.64</v>
      </c>
      <c r="K18" t="s">
        <v>721</v>
      </c>
      <c r="L18" t="s">
        <v>595</v>
      </c>
      <c r="M18" s="74">
        <v>0.77552083333333333</v>
      </c>
      <c r="N18" t="s">
        <v>721</v>
      </c>
      <c r="O18">
        <v>3</v>
      </c>
      <c r="P18">
        <v>27</v>
      </c>
      <c r="Q18" t="s">
        <v>597</v>
      </c>
      <c r="R18" t="s">
        <v>132</v>
      </c>
    </row>
    <row r="19" spans="1:18" x14ac:dyDescent="0.3">
      <c r="A19" t="s">
        <v>549</v>
      </c>
      <c r="B19">
        <v>0</v>
      </c>
      <c r="C19" t="s">
        <v>132</v>
      </c>
      <c r="D19" t="s">
        <v>132</v>
      </c>
      <c r="E19" t="s">
        <v>132</v>
      </c>
      <c r="F19" t="s">
        <v>132</v>
      </c>
      <c r="G19" t="s">
        <v>132</v>
      </c>
      <c r="H19" t="s">
        <v>132</v>
      </c>
      <c r="I19" t="s">
        <v>132</v>
      </c>
      <c r="J19">
        <v>-12.24</v>
      </c>
      <c r="K19" t="s">
        <v>722</v>
      </c>
      <c r="L19" t="s">
        <v>595</v>
      </c>
      <c r="M19" s="74">
        <v>0.77552083333333333</v>
      </c>
      <c r="N19" t="s">
        <v>722</v>
      </c>
      <c r="O19">
        <v>0</v>
      </c>
      <c r="P19">
        <v>33</v>
      </c>
      <c r="Q19" t="s">
        <v>473</v>
      </c>
      <c r="R19" t="s">
        <v>132</v>
      </c>
    </row>
    <row r="20" spans="1:18" x14ac:dyDescent="0.3">
      <c r="A20" t="s">
        <v>589</v>
      </c>
      <c r="B20">
        <v>0</v>
      </c>
      <c r="C20" t="s">
        <v>132</v>
      </c>
      <c r="D20" t="s">
        <v>132</v>
      </c>
      <c r="E20" t="s">
        <v>132</v>
      </c>
      <c r="F20" t="s">
        <v>132</v>
      </c>
      <c r="G20" t="s">
        <v>132</v>
      </c>
      <c r="H20" t="s">
        <v>132</v>
      </c>
      <c r="I20" t="s">
        <v>132</v>
      </c>
      <c r="J20">
        <v>-12.58</v>
      </c>
      <c r="K20" t="s">
        <v>723</v>
      </c>
      <c r="L20" t="s">
        <v>595</v>
      </c>
      <c r="M20" s="74">
        <v>0.77552083333333333</v>
      </c>
      <c r="N20" t="s">
        <v>723</v>
      </c>
      <c r="O20">
        <v>0</v>
      </c>
      <c r="P20">
        <v>0</v>
      </c>
      <c r="Q20" t="s">
        <v>590</v>
      </c>
      <c r="R20" t="s">
        <v>132</v>
      </c>
    </row>
    <row r="21" spans="1:18" x14ac:dyDescent="0.3">
      <c r="A21" t="s">
        <v>476</v>
      </c>
      <c r="B21">
        <v>0</v>
      </c>
      <c r="C21" t="s">
        <v>132</v>
      </c>
      <c r="D21" t="s">
        <v>132</v>
      </c>
      <c r="E21" t="s">
        <v>132</v>
      </c>
      <c r="F21" t="s">
        <v>132</v>
      </c>
      <c r="G21" t="s">
        <v>132</v>
      </c>
      <c r="H21" t="s">
        <v>132</v>
      </c>
      <c r="I21" t="s">
        <v>132</v>
      </c>
      <c r="J21">
        <v>-12.93</v>
      </c>
      <c r="K21" t="s">
        <v>724</v>
      </c>
      <c r="L21" t="s">
        <v>595</v>
      </c>
      <c r="M21" s="74">
        <v>0.77552083333333333</v>
      </c>
      <c r="N21" t="s">
        <v>724</v>
      </c>
      <c r="O21">
        <v>0</v>
      </c>
      <c r="P21">
        <v>2</v>
      </c>
      <c r="Q21" t="s">
        <v>473</v>
      </c>
      <c r="R21" t="s">
        <v>132</v>
      </c>
    </row>
    <row r="22" spans="1:18" x14ac:dyDescent="0.3">
      <c r="A22" t="s">
        <v>518</v>
      </c>
      <c r="B22">
        <v>0</v>
      </c>
      <c r="C22" t="s">
        <v>132</v>
      </c>
      <c r="D22" t="s">
        <v>132</v>
      </c>
      <c r="E22" t="s">
        <v>132</v>
      </c>
      <c r="F22" t="s">
        <v>132</v>
      </c>
      <c r="G22" t="s">
        <v>132</v>
      </c>
      <c r="H22" t="s">
        <v>132</v>
      </c>
      <c r="I22" t="s">
        <v>132</v>
      </c>
      <c r="J22">
        <v>-13.3</v>
      </c>
      <c r="K22" t="s">
        <v>725</v>
      </c>
      <c r="L22" t="s">
        <v>595</v>
      </c>
      <c r="M22" s="74">
        <v>0.77552083333333333</v>
      </c>
      <c r="N22" t="s">
        <v>725</v>
      </c>
      <c r="O22">
        <v>0</v>
      </c>
      <c r="P22">
        <v>81</v>
      </c>
      <c r="Q22" t="s">
        <v>590</v>
      </c>
      <c r="R22" t="s">
        <v>132</v>
      </c>
    </row>
    <row r="23" spans="1:18" x14ac:dyDescent="0.3">
      <c r="A23" t="s">
        <v>519</v>
      </c>
      <c r="B23">
        <v>0</v>
      </c>
      <c r="C23" t="s">
        <v>132</v>
      </c>
      <c r="D23" t="s">
        <v>132</v>
      </c>
      <c r="E23" t="s">
        <v>132</v>
      </c>
      <c r="F23" t="s">
        <v>132</v>
      </c>
      <c r="G23" t="s">
        <v>132</v>
      </c>
      <c r="H23" t="s">
        <v>132</v>
      </c>
      <c r="I23" t="s">
        <v>132</v>
      </c>
      <c r="J23">
        <v>-13.69</v>
      </c>
      <c r="K23" t="s">
        <v>726</v>
      </c>
      <c r="L23" t="s">
        <v>595</v>
      </c>
      <c r="M23" s="74">
        <v>0.77552083333333333</v>
      </c>
      <c r="N23" t="s">
        <v>726</v>
      </c>
      <c r="O23">
        <v>0</v>
      </c>
      <c r="P23">
        <v>15</v>
      </c>
      <c r="Q23" t="s">
        <v>497</v>
      </c>
      <c r="R23" t="s">
        <v>132</v>
      </c>
    </row>
    <row r="24" spans="1:18" x14ac:dyDescent="0.3">
      <c r="A24" t="s">
        <v>520</v>
      </c>
      <c r="B24">
        <v>0</v>
      </c>
      <c r="C24" t="s">
        <v>132</v>
      </c>
      <c r="D24" t="s">
        <v>132</v>
      </c>
      <c r="E24" t="s">
        <v>132</v>
      </c>
      <c r="F24" t="s">
        <v>132</v>
      </c>
      <c r="G24" t="s">
        <v>132</v>
      </c>
      <c r="H24" t="s">
        <v>132</v>
      </c>
      <c r="I24" t="s">
        <v>132</v>
      </c>
      <c r="J24">
        <v>-14.1</v>
      </c>
      <c r="K24" t="s">
        <v>727</v>
      </c>
      <c r="L24" t="s">
        <v>595</v>
      </c>
      <c r="M24" s="74">
        <v>0.77552083333333333</v>
      </c>
      <c r="N24" t="s">
        <v>727</v>
      </c>
      <c r="O24">
        <v>0</v>
      </c>
      <c r="P24">
        <v>11</v>
      </c>
      <c r="Q24" t="s">
        <v>588</v>
      </c>
      <c r="R24" t="s">
        <v>132</v>
      </c>
    </row>
    <row r="25" spans="1:18" x14ac:dyDescent="0.3">
      <c r="A25" t="s">
        <v>477</v>
      </c>
      <c r="B25">
        <v>0</v>
      </c>
      <c r="C25" t="s">
        <v>132</v>
      </c>
      <c r="D25" t="s">
        <v>132</v>
      </c>
      <c r="E25" t="s">
        <v>132</v>
      </c>
      <c r="F25" t="s">
        <v>132</v>
      </c>
      <c r="G25" t="s">
        <v>132</v>
      </c>
      <c r="H25" t="s">
        <v>132</v>
      </c>
      <c r="I25" t="s">
        <v>132</v>
      </c>
      <c r="J25">
        <v>-14.54</v>
      </c>
      <c r="K25" t="s">
        <v>728</v>
      </c>
      <c r="L25" t="s">
        <v>595</v>
      </c>
      <c r="M25" s="74">
        <v>0.77552083333333333</v>
      </c>
      <c r="N25" t="s">
        <v>728</v>
      </c>
      <c r="O25">
        <v>0</v>
      </c>
      <c r="P25">
        <v>77</v>
      </c>
      <c r="Q25" t="s">
        <v>581</v>
      </c>
      <c r="R25" t="s">
        <v>132</v>
      </c>
    </row>
    <row r="26" spans="1:18" x14ac:dyDescent="0.3">
      <c r="A26" t="s">
        <v>521</v>
      </c>
      <c r="B26">
        <v>0</v>
      </c>
      <c r="C26" t="s">
        <v>132</v>
      </c>
      <c r="D26" t="s">
        <v>132</v>
      </c>
      <c r="E26" t="s">
        <v>132</v>
      </c>
      <c r="F26" t="s">
        <v>132</v>
      </c>
      <c r="G26" t="s">
        <v>132</v>
      </c>
      <c r="H26" t="s">
        <v>132</v>
      </c>
      <c r="I26" t="s">
        <v>132</v>
      </c>
      <c r="J26">
        <v>-15.01</v>
      </c>
      <c r="K26" t="s">
        <v>729</v>
      </c>
      <c r="L26" t="s">
        <v>595</v>
      </c>
      <c r="M26" s="74">
        <v>0.77552083333333333</v>
      </c>
      <c r="N26" t="s">
        <v>729</v>
      </c>
      <c r="O26">
        <v>0</v>
      </c>
      <c r="P26">
        <v>0</v>
      </c>
      <c r="Q26" t="s">
        <v>517</v>
      </c>
      <c r="R26" t="s">
        <v>132</v>
      </c>
    </row>
    <row r="27" spans="1:18" x14ac:dyDescent="0.3">
      <c r="A27" t="s">
        <v>522</v>
      </c>
      <c r="B27">
        <v>0</v>
      </c>
      <c r="C27" t="s">
        <v>132</v>
      </c>
      <c r="D27" t="s">
        <v>132</v>
      </c>
      <c r="E27" t="s">
        <v>132</v>
      </c>
      <c r="F27" t="s">
        <v>132</v>
      </c>
      <c r="G27" t="s">
        <v>132</v>
      </c>
      <c r="H27" t="s">
        <v>132</v>
      </c>
      <c r="I27" t="s">
        <v>132</v>
      </c>
      <c r="J27">
        <v>-15.52</v>
      </c>
      <c r="K27" t="s">
        <v>730</v>
      </c>
      <c r="L27" t="s">
        <v>595</v>
      </c>
      <c r="M27" s="74">
        <v>0.77552083333333333</v>
      </c>
      <c r="N27" t="s">
        <v>730</v>
      </c>
      <c r="O27">
        <v>0</v>
      </c>
      <c r="P27">
        <v>86</v>
      </c>
      <c r="Q27" t="s">
        <v>596</v>
      </c>
      <c r="R27" t="s">
        <v>132</v>
      </c>
    </row>
    <row r="28" spans="1:18" x14ac:dyDescent="0.3">
      <c r="A28" t="s">
        <v>484</v>
      </c>
      <c r="B28">
        <v>0</v>
      </c>
      <c r="C28" t="s">
        <v>132</v>
      </c>
      <c r="D28" t="s">
        <v>132</v>
      </c>
      <c r="E28" t="s">
        <v>132</v>
      </c>
      <c r="F28" t="s">
        <v>132</v>
      </c>
      <c r="G28" t="s">
        <v>132</v>
      </c>
      <c r="H28" t="s">
        <v>132</v>
      </c>
      <c r="I28" t="s">
        <v>132</v>
      </c>
      <c r="J28">
        <v>-16.05</v>
      </c>
      <c r="K28" t="s">
        <v>731</v>
      </c>
      <c r="L28" t="s">
        <v>595</v>
      </c>
      <c r="M28" s="74">
        <v>0.77552083333333333</v>
      </c>
      <c r="N28" t="s">
        <v>731</v>
      </c>
      <c r="O28">
        <v>0</v>
      </c>
      <c r="P28">
        <v>1</v>
      </c>
      <c r="Q28" t="s">
        <v>498</v>
      </c>
      <c r="R28" t="s">
        <v>132</v>
      </c>
    </row>
    <row r="29" spans="1:18" x14ac:dyDescent="0.3">
      <c r="A29" t="s">
        <v>478</v>
      </c>
      <c r="B29">
        <v>0</v>
      </c>
      <c r="C29" t="s">
        <v>132</v>
      </c>
      <c r="D29" t="s">
        <v>132</v>
      </c>
      <c r="E29" t="s">
        <v>132</v>
      </c>
      <c r="F29" t="s">
        <v>132</v>
      </c>
      <c r="G29" t="s">
        <v>132</v>
      </c>
      <c r="H29" t="s">
        <v>132</v>
      </c>
      <c r="I29" t="s">
        <v>132</v>
      </c>
      <c r="J29">
        <v>-16.62</v>
      </c>
      <c r="K29" t="s">
        <v>732</v>
      </c>
      <c r="L29" t="s">
        <v>595</v>
      </c>
      <c r="M29" s="74">
        <v>0.77552083333333333</v>
      </c>
      <c r="N29" t="s">
        <v>732</v>
      </c>
      <c r="O29">
        <v>0</v>
      </c>
      <c r="P29">
        <v>40</v>
      </c>
      <c r="Q29" t="s">
        <v>590</v>
      </c>
      <c r="R29" t="s">
        <v>132</v>
      </c>
    </row>
    <row r="30" spans="1:18" x14ac:dyDescent="0.3">
      <c r="A30" t="s">
        <v>482</v>
      </c>
      <c r="B30">
        <v>0</v>
      </c>
      <c r="C30" t="s">
        <v>132</v>
      </c>
      <c r="D30" t="s">
        <v>132</v>
      </c>
      <c r="E30" t="s">
        <v>132</v>
      </c>
      <c r="F30" t="s">
        <v>132</v>
      </c>
      <c r="G30" t="s">
        <v>132</v>
      </c>
      <c r="H30" t="s">
        <v>132</v>
      </c>
      <c r="I30" t="s">
        <v>132</v>
      </c>
      <c r="J30">
        <v>-17.239999999999998</v>
      </c>
      <c r="K30" t="s">
        <v>733</v>
      </c>
      <c r="L30" t="s">
        <v>595</v>
      </c>
      <c r="M30" s="74">
        <v>0.77552083333333333</v>
      </c>
      <c r="N30" t="s">
        <v>733</v>
      </c>
      <c r="O30">
        <v>0</v>
      </c>
      <c r="P30">
        <v>0</v>
      </c>
      <c r="Q30" t="s">
        <v>481</v>
      </c>
      <c r="R30" t="s">
        <v>132</v>
      </c>
    </row>
    <row r="31" spans="1:18" x14ac:dyDescent="0.3">
      <c r="A31" t="s">
        <v>479</v>
      </c>
      <c r="B31">
        <v>0</v>
      </c>
      <c r="C31" t="s">
        <v>132</v>
      </c>
      <c r="D31" t="s">
        <v>132</v>
      </c>
      <c r="E31" t="s">
        <v>132</v>
      </c>
      <c r="F31" t="s">
        <v>132</v>
      </c>
      <c r="G31" t="s">
        <v>132</v>
      </c>
      <c r="H31" t="s">
        <v>132</v>
      </c>
      <c r="I31" t="s">
        <v>132</v>
      </c>
      <c r="J31">
        <v>-17.899999999999999</v>
      </c>
      <c r="K31" t="s">
        <v>734</v>
      </c>
      <c r="L31" t="s">
        <v>595</v>
      </c>
      <c r="M31" s="74">
        <v>0.77552083333333333</v>
      </c>
      <c r="N31" t="s">
        <v>734</v>
      </c>
      <c r="O31">
        <v>0</v>
      </c>
      <c r="P31">
        <v>74</v>
      </c>
      <c r="Q31" t="s">
        <v>595</v>
      </c>
      <c r="R31" t="s">
        <v>132</v>
      </c>
    </row>
    <row r="32" spans="1:18" x14ac:dyDescent="0.3">
      <c r="A32" t="s">
        <v>480</v>
      </c>
      <c r="B32">
        <v>0</v>
      </c>
      <c r="C32" t="s">
        <v>132</v>
      </c>
      <c r="D32" t="s">
        <v>132</v>
      </c>
      <c r="E32" t="s">
        <v>132</v>
      </c>
      <c r="F32" t="s">
        <v>132</v>
      </c>
      <c r="G32" t="s">
        <v>132</v>
      </c>
      <c r="H32" t="s">
        <v>132</v>
      </c>
      <c r="I32" t="s">
        <v>132</v>
      </c>
      <c r="J32">
        <v>-18.62</v>
      </c>
      <c r="K32" t="s">
        <v>735</v>
      </c>
      <c r="L32" t="s">
        <v>595</v>
      </c>
      <c r="M32" s="74">
        <v>0.77552083333333333</v>
      </c>
      <c r="N32" t="s">
        <v>735</v>
      </c>
      <c r="O32">
        <v>0</v>
      </c>
      <c r="P32">
        <v>71</v>
      </c>
      <c r="Q32" t="s">
        <v>596</v>
      </c>
      <c r="R32" t="s">
        <v>132</v>
      </c>
    </row>
    <row r="33" spans="1:18" x14ac:dyDescent="0.3">
      <c r="A33" t="s">
        <v>469</v>
      </c>
      <c r="B33">
        <v>0</v>
      </c>
      <c r="C33" t="s">
        <v>132</v>
      </c>
      <c r="D33" t="s">
        <v>132</v>
      </c>
      <c r="E33" t="s">
        <v>132</v>
      </c>
      <c r="F33" t="s">
        <v>132</v>
      </c>
      <c r="G33" t="s">
        <v>132</v>
      </c>
      <c r="H33" t="s">
        <v>132</v>
      </c>
      <c r="I33" t="s">
        <v>132</v>
      </c>
      <c r="J33">
        <v>-19.399999999999999</v>
      </c>
      <c r="K33" t="s">
        <v>736</v>
      </c>
      <c r="L33" t="s">
        <v>595</v>
      </c>
      <c r="M33" s="74">
        <v>0.77552083333333333</v>
      </c>
      <c r="N33" t="s">
        <v>736</v>
      </c>
      <c r="O33">
        <v>0</v>
      </c>
      <c r="P33">
        <v>66</v>
      </c>
      <c r="Q33" t="s">
        <v>595</v>
      </c>
      <c r="R33" t="s">
        <v>132</v>
      </c>
    </row>
    <row r="34" spans="1:18" x14ac:dyDescent="0.3">
      <c r="A34" t="s">
        <v>471</v>
      </c>
      <c r="B34">
        <v>0</v>
      </c>
      <c r="C34" t="s">
        <v>132</v>
      </c>
      <c r="D34" t="s">
        <v>132</v>
      </c>
      <c r="E34" t="s">
        <v>132</v>
      </c>
      <c r="F34" t="s">
        <v>132</v>
      </c>
      <c r="G34" t="s">
        <v>132</v>
      </c>
      <c r="H34" t="s">
        <v>132</v>
      </c>
      <c r="I34" t="s">
        <v>132</v>
      </c>
      <c r="J34">
        <v>-20.239999999999998</v>
      </c>
      <c r="K34" t="s">
        <v>737</v>
      </c>
      <c r="L34" t="s">
        <v>595</v>
      </c>
      <c r="M34" s="74">
        <v>0.77552083333333333</v>
      </c>
      <c r="N34" t="s">
        <v>737</v>
      </c>
      <c r="O34">
        <v>3</v>
      </c>
      <c r="P34">
        <v>3</v>
      </c>
      <c r="Q34" t="s">
        <v>596</v>
      </c>
      <c r="R34" t="s">
        <v>132</v>
      </c>
    </row>
    <row r="35" spans="1:18" x14ac:dyDescent="0.3">
      <c r="A35" t="s">
        <v>472</v>
      </c>
      <c r="B35">
        <v>0</v>
      </c>
      <c r="C35" t="s">
        <v>132</v>
      </c>
      <c r="D35" t="s">
        <v>132</v>
      </c>
      <c r="E35" t="s">
        <v>132</v>
      </c>
      <c r="F35" t="s">
        <v>132</v>
      </c>
      <c r="G35" t="s">
        <v>132</v>
      </c>
      <c r="H35" t="s">
        <v>132</v>
      </c>
      <c r="I35" t="s">
        <v>132</v>
      </c>
      <c r="J35">
        <v>-21.16</v>
      </c>
      <c r="K35" t="s">
        <v>738</v>
      </c>
      <c r="L35" t="s">
        <v>595</v>
      </c>
      <c r="M35" s="74">
        <v>0.77552083333333333</v>
      </c>
      <c r="N35" t="s">
        <v>738</v>
      </c>
      <c r="O35">
        <v>0</v>
      </c>
      <c r="P35">
        <v>335</v>
      </c>
      <c r="Q35" t="s">
        <v>587</v>
      </c>
      <c r="R35" t="s">
        <v>132</v>
      </c>
    </row>
    <row r="36" spans="1:18" x14ac:dyDescent="0.3">
      <c r="A36" t="s">
        <v>465</v>
      </c>
      <c r="B36">
        <v>0</v>
      </c>
      <c r="C36" t="s">
        <v>132</v>
      </c>
      <c r="D36" t="s">
        <v>132</v>
      </c>
      <c r="E36" t="s">
        <v>132</v>
      </c>
      <c r="F36" t="s">
        <v>132</v>
      </c>
      <c r="G36" t="s">
        <v>132</v>
      </c>
      <c r="H36" t="s">
        <v>132</v>
      </c>
      <c r="I36" t="s">
        <v>132</v>
      </c>
      <c r="J36">
        <v>-22.16</v>
      </c>
      <c r="K36" t="s">
        <v>739</v>
      </c>
      <c r="L36" t="s">
        <v>595</v>
      </c>
      <c r="M36" s="74">
        <v>0.77552083333333333</v>
      </c>
      <c r="N36" t="s">
        <v>739</v>
      </c>
      <c r="O36">
        <v>0</v>
      </c>
      <c r="P36">
        <v>22</v>
      </c>
      <c r="Q36" t="s">
        <v>552</v>
      </c>
      <c r="R36" t="s">
        <v>132</v>
      </c>
    </row>
    <row r="37" spans="1:18" x14ac:dyDescent="0.3">
      <c r="A37" t="s">
        <v>247</v>
      </c>
      <c r="B37">
        <v>0</v>
      </c>
      <c r="C37" t="s">
        <v>132</v>
      </c>
      <c r="D37" t="s">
        <v>132</v>
      </c>
      <c r="E37" t="s">
        <v>132</v>
      </c>
      <c r="F37" t="s">
        <v>132</v>
      </c>
      <c r="G37" t="s">
        <v>132</v>
      </c>
      <c r="H37" t="s">
        <v>132</v>
      </c>
      <c r="I37" t="s">
        <v>132</v>
      </c>
      <c r="J37">
        <v>-23.26</v>
      </c>
      <c r="K37" t="s">
        <v>740</v>
      </c>
      <c r="L37" t="s">
        <v>595</v>
      </c>
      <c r="M37" s="74">
        <v>0.77552083333333333</v>
      </c>
      <c r="N37" t="s">
        <v>740</v>
      </c>
      <c r="O37">
        <v>3</v>
      </c>
      <c r="P37">
        <v>412</v>
      </c>
      <c r="Q37" t="s">
        <v>595</v>
      </c>
      <c r="R37" t="s">
        <v>132</v>
      </c>
    </row>
    <row r="38" spans="1:18" x14ac:dyDescent="0.3">
      <c r="A38" t="s">
        <v>466</v>
      </c>
      <c r="B38">
        <v>0</v>
      </c>
      <c r="C38" t="s">
        <v>132</v>
      </c>
      <c r="D38" t="s">
        <v>132</v>
      </c>
      <c r="E38" t="s">
        <v>132</v>
      </c>
      <c r="F38" t="s">
        <v>132</v>
      </c>
      <c r="G38" t="s">
        <v>132</v>
      </c>
      <c r="H38" t="s">
        <v>132</v>
      </c>
      <c r="I38" t="s">
        <v>132</v>
      </c>
      <c r="J38">
        <v>-24.47</v>
      </c>
      <c r="K38" t="s">
        <v>741</v>
      </c>
      <c r="L38" t="s">
        <v>595</v>
      </c>
      <c r="M38" s="74">
        <v>0.77552083333333333</v>
      </c>
      <c r="N38" t="s">
        <v>741</v>
      </c>
      <c r="O38">
        <v>0</v>
      </c>
      <c r="P38">
        <v>296</v>
      </c>
      <c r="Q38" t="s">
        <v>597</v>
      </c>
      <c r="R38" t="s">
        <v>132</v>
      </c>
    </row>
    <row r="39" spans="1:18" x14ac:dyDescent="0.3">
      <c r="A39" t="s">
        <v>467</v>
      </c>
      <c r="B39">
        <v>0</v>
      </c>
      <c r="C39" t="s">
        <v>132</v>
      </c>
      <c r="D39" t="s">
        <v>132</v>
      </c>
      <c r="E39" t="s">
        <v>132</v>
      </c>
      <c r="F39" t="s">
        <v>132</v>
      </c>
      <c r="G39" t="s">
        <v>132</v>
      </c>
      <c r="H39" t="s">
        <v>132</v>
      </c>
      <c r="I39" t="s">
        <v>132</v>
      </c>
      <c r="J39">
        <v>-25.8</v>
      </c>
      <c r="K39" t="s">
        <v>742</v>
      </c>
      <c r="L39" t="s">
        <v>595</v>
      </c>
      <c r="M39" s="74">
        <v>0.77552083333333333</v>
      </c>
      <c r="N39" t="s">
        <v>742</v>
      </c>
      <c r="O39">
        <v>0</v>
      </c>
      <c r="P39">
        <v>92</v>
      </c>
      <c r="Q39" t="s">
        <v>597</v>
      </c>
      <c r="R39" t="s">
        <v>132</v>
      </c>
    </row>
    <row r="40" spans="1:18" x14ac:dyDescent="0.3">
      <c r="A40" t="s">
        <v>468</v>
      </c>
      <c r="B40">
        <v>0</v>
      </c>
      <c r="C40" t="s">
        <v>132</v>
      </c>
      <c r="D40" t="s">
        <v>132</v>
      </c>
      <c r="E40" t="s">
        <v>132</v>
      </c>
      <c r="F40" t="s">
        <v>132</v>
      </c>
      <c r="G40" t="s">
        <v>132</v>
      </c>
      <c r="H40" t="s">
        <v>132</v>
      </c>
      <c r="I40" t="s">
        <v>132</v>
      </c>
      <c r="J40">
        <v>-27.27</v>
      </c>
      <c r="K40" t="s">
        <v>743</v>
      </c>
      <c r="L40" t="s">
        <v>595</v>
      </c>
      <c r="M40" s="74">
        <v>0.77552083333333333</v>
      </c>
      <c r="N40" t="s">
        <v>743</v>
      </c>
      <c r="O40">
        <v>0</v>
      </c>
      <c r="P40">
        <v>339</v>
      </c>
      <c r="Q40" t="s">
        <v>597</v>
      </c>
      <c r="R40" t="s">
        <v>132</v>
      </c>
    </row>
    <row r="41" spans="1:18" x14ac:dyDescent="0.3">
      <c r="A41" t="s">
        <v>248</v>
      </c>
      <c r="B41">
        <v>0</v>
      </c>
      <c r="C41" t="s">
        <v>132</v>
      </c>
      <c r="D41" t="s">
        <v>132</v>
      </c>
      <c r="E41" t="s">
        <v>132</v>
      </c>
      <c r="F41" t="s">
        <v>132</v>
      </c>
      <c r="G41" t="s">
        <v>132</v>
      </c>
      <c r="H41" t="s">
        <v>132</v>
      </c>
      <c r="I41" t="s">
        <v>132</v>
      </c>
      <c r="J41">
        <v>-28.91</v>
      </c>
      <c r="K41" t="s">
        <v>744</v>
      </c>
      <c r="L41" t="s">
        <v>595</v>
      </c>
      <c r="M41" s="74">
        <v>0.77552083333333333</v>
      </c>
      <c r="N41" t="s">
        <v>744</v>
      </c>
      <c r="O41">
        <v>79</v>
      </c>
      <c r="P41">
        <v>562</v>
      </c>
      <c r="Q41" t="s">
        <v>595</v>
      </c>
      <c r="R41" t="s">
        <v>132</v>
      </c>
    </row>
    <row r="42" spans="1:18" x14ac:dyDescent="0.3">
      <c r="A42" t="s">
        <v>461</v>
      </c>
      <c r="B42">
        <v>0</v>
      </c>
      <c r="C42" t="s">
        <v>132</v>
      </c>
      <c r="D42" t="s">
        <v>132</v>
      </c>
      <c r="E42" t="s">
        <v>132</v>
      </c>
      <c r="F42" t="s">
        <v>132</v>
      </c>
      <c r="G42" t="s">
        <v>132</v>
      </c>
      <c r="H42" t="s">
        <v>132</v>
      </c>
      <c r="I42" t="s">
        <v>132</v>
      </c>
      <c r="J42">
        <v>-30.72</v>
      </c>
      <c r="K42" t="s">
        <v>745</v>
      </c>
      <c r="L42" t="s">
        <v>595</v>
      </c>
      <c r="M42" s="74">
        <v>0.77552083333333333</v>
      </c>
      <c r="N42" t="s">
        <v>745</v>
      </c>
      <c r="O42">
        <v>6</v>
      </c>
      <c r="P42">
        <v>192</v>
      </c>
      <c r="Q42" t="s">
        <v>595</v>
      </c>
      <c r="R42" t="s">
        <v>132</v>
      </c>
    </row>
    <row r="43" spans="1:18" x14ac:dyDescent="0.3">
      <c r="A43" t="s">
        <v>249</v>
      </c>
      <c r="B43">
        <v>0</v>
      </c>
      <c r="C43" t="s">
        <v>132</v>
      </c>
      <c r="D43" t="s">
        <v>132</v>
      </c>
      <c r="E43" t="s">
        <v>132</v>
      </c>
      <c r="F43" t="s">
        <v>132</v>
      </c>
      <c r="G43" t="s">
        <v>132</v>
      </c>
      <c r="H43" t="s">
        <v>132</v>
      </c>
      <c r="I43" t="s">
        <v>132</v>
      </c>
      <c r="J43">
        <v>-32.71</v>
      </c>
      <c r="K43" t="s">
        <v>746</v>
      </c>
      <c r="L43" t="s">
        <v>595</v>
      </c>
      <c r="M43" s="74">
        <v>0.77552083333333333</v>
      </c>
      <c r="N43" t="s">
        <v>746</v>
      </c>
      <c r="O43">
        <v>126</v>
      </c>
      <c r="P43">
        <v>630</v>
      </c>
      <c r="Q43" t="s">
        <v>595</v>
      </c>
      <c r="R43" t="s">
        <v>132</v>
      </c>
    </row>
    <row r="44" spans="1:18" x14ac:dyDescent="0.3">
      <c r="A44" t="s">
        <v>459</v>
      </c>
      <c r="B44">
        <v>0</v>
      </c>
      <c r="C44" t="s">
        <v>132</v>
      </c>
      <c r="D44" t="s">
        <v>132</v>
      </c>
      <c r="E44" t="s">
        <v>132</v>
      </c>
      <c r="F44" t="s">
        <v>132</v>
      </c>
      <c r="G44" t="s">
        <v>132</v>
      </c>
      <c r="H44" t="s">
        <v>132</v>
      </c>
      <c r="I44" t="s">
        <v>132</v>
      </c>
      <c r="J44">
        <v>-34.92</v>
      </c>
      <c r="K44" t="s">
        <v>747</v>
      </c>
      <c r="L44" t="s">
        <v>595</v>
      </c>
      <c r="M44" s="74">
        <v>0.77552083333333333</v>
      </c>
      <c r="N44" t="s">
        <v>747</v>
      </c>
      <c r="O44">
        <v>0</v>
      </c>
      <c r="P44">
        <v>852</v>
      </c>
      <c r="Q44" t="s">
        <v>595</v>
      </c>
      <c r="R44" t="s">
        <v>132</v>
      </c>
    </row>
    <row r="45" spans="1:18" x14ac:dyDescent="0.3">
      <c r="A45" t="s">
        <v>250</v>
      </c>
      <c r="B45">
        <v>0</v>
      </c>
      <c r="C45" t="s">
        <v>132</v>
      </c>
      <c r="D45" t="s">
        <v>132</v>
      </c>
      <c r="E45" t="s">
        <v>132</v>
      </c>
      <c r="F45" t="s">
        <v>132</v>
      </c>
      <c r="G45" t="s">
        <v>132</v>
      </c>
      <c r="H45" t="s">
        <v>132</v>
      </c>
      <c r="I45" t="s">
        <v>132</v>
      </c>
      <c r="J45">
        <v>-37.340000000000003</v>
      </c>
      <c r="K45" t="s">
        <v>748</v>
      </c>
      <c r="L45" t="s">
        <v>595</v>
      </c>
      <c r="M45" s="74">
        <v>0.77552083333333333</v>
      </c>
      <c r="N45" t="s">
        <v>748</v>
      </c>
      <c r="O45">
        <v>55</v>
      </c>
      <c r="P45">
        <v>4.2590000000000003</v>
      </c>
      <c r="Q45" t="s">
        <v>595</v>
      </c>
      <c r="R45" t="s">
        <v>132</v>
      </c>
    </row>
    <row r="46" spans="1:18" x14ac:dyDescent="0.3">
      <c r="A46" t="s">
        <v>457</v>
      </c>
      <c r="B46">
        <v>0</v>
      </c>
      <c r="C46" t="s">
        <v>132</v>
      </c>
      <c r="D46" t="s">
        <v>132</v>
      </c>
      <c r="E46" t="s">
        <v>132</v>
      </c>
      <c r="F46" t="s">
        <v>132</v>
      </c>
      <c r="G46" t="s">
        <v>132</v>
      </c>
      <c r="H46" t="s">
        <v>132</v>
      </c>
      <c r="I46" t="s">
        <v>132</v>
      </c>
      <c r="J46">
        <v>-39.9</v>
      </c>
      <c r="K46" t="s">
        <v>749</v>
      </c>
      <c r="L46" t="s">
        <v>595</v>
      </c>
      <c r="M46" s="74">
        <v>0.77552083333333333</v>
      </c>
      <c r="N46" t="s">
        <v>749</v>
      </c>
      <c r="O46">
        <v>3</v>
      </c>
      <c r="P46">
        <v>1.7629999999999999</v>
      </c>
      <c r="Q46" t="s">
        <v>595</v>
      </c>
      <c r="R46" t="s">
        <v>132</v>
      </c>
    </row>
    <row r="47" spans="1:18" x14ac:dyDescent="0.3">
      <c r="A47" t="s">
        <v>251</v>
      </c>
      <c r="B47">
        <v>0</v>
      </c>
      <c r="C47" t="s">
        <v>132</v>
      </c>
      <c r="D47" t="s">
        <v>132</v>
      </c>
      <c r="E47" t="s">
        <v>132</v>
      </c>
      <c r="F47" t="s">
        <v>132</v>
      </c>
      <c r="G47" t="s">
        <v>132</v>
      </c>
      <c r="H47" t="s">
        <v>132</v>
      </c>
      <c r="I47" t="s">
        <v>132</v>
      </c>
      <c r="J47">
        <v>-42.65</v>
      </c>
      <c r="K47" t="s">
        <v>750</v>
      </c>
      <c r="L47" t="s">
        <v>595</v>
      </c>
      <c r="M47" s="74">
        <v>0.77552083333333333</v>
      </c>
      <c r="N47" t="s">
        <v>750</v>
      </c>
      <c r="O47">
        <v>98</v>
      </c>
      <c r="P47">
        <v>3.5550000000000002</v>
      </c>
      <c r="Q47" t="s">
        <v>595</v>
      </c>
      <c r="R47" t="s">
        <v>132</v>
      </c>
    </row>
    <row r="48" spans="1:18" x14ac:dyDescent="0.3">
      <c r="A48" t="s">
        <v>458</v>
      </c>
      <c r="B48">
        <v>0</v>
      </c>
      <c r="C48" t="s">
        <v>132</v>
      </c>
      <c r="D48" t="s">
        <v>132</v>
      </c>
      <c r="E48" t="s">
        <v>132</v>
      </c>
      <c r="F48" t="s">
        <v>132</v>
      </c>
      <c r="G48" t="s">
        <v>132</v>
      </c>
      <c r="H48" t="s">
        <v>132</v>
      </c>
      <c r="I48" t="s">
        <v>132</v>
      </c>
      <c r="J48">
        <v>-45.49</v>
      </c>
      <c r="K48" t="s">
        <v>751</v>
      </c>
      <c r="L48" t="s">
        <v>595</v>
      </c>
      <c r="M48" s="74">
        <v>0.77552083333333333</v>
      </c>
      <c r="N48" t="s">
        <v>751</v>
      </c>
      <c r="O48">
        <v>3</v>
      </c>
      <c r="P48">
        <v>1.1120000000000001</v>
      </c>
      <c r="Q48" t="s">
        <v>595</v>
      </c>
      <c r="R48" t="s">
        <v>132</v>
      </c>
    </row>
    <row r="49" spans="1:18" x14ac:dyDescent="0.3">
      <c r="A49" t="s">
        <v>252</v>
      </c>
      <c r="B49">
        <v>0</v>
      </c>
      <c r="C49" t="s">
        <v>132</v>
      </c>
      <c r="D49" t="s">
        <v>132</v>
      </c>
      <c r="E49" t="s">
        <v>132</v>
      </c>
      <c r="F49" t="s">
        <v>132</v>
      </c>
      <c r="G49" t="s">
        <v>132</v>
      </c>
      <c r="H49" t="s">
        <v>132</v>
      </c>
      <c r="I49" t="s">
        <v>132</v>
      </c>
      <c r="J49">
        <v>-48.38</v>
      </c>
      <c r="K49" t="s">
        <v>752</v>
      </c>
      <c r="L49" t="s">
        <v>595</v>
      </c>
      <c r="M49" s="74">
        <v>0.77552083333333333</v>
      </c>
      <c r="N49" t="s">
        <v>752</v>
      </c>
      <c r="O49">
        <v>840</v>
      </c>
      <c r="P49">
        <v>5.8120000000000003</v>
      </c>
      <c r="Q49" t="s">
        <v>595</v>
      </c>
      <c r="R49" t="s">
        <v>132</v>
      </c>
    </row>
    <row r="50" spans="1:18" x14ac:dyDescent="0.3">
      <c r="A50" t="s">
        <v>453</v>
      </c>
      <c r="B50">
        <v>0</v>
      </c>
      <c r="C50" t="s">
        <v>132</v>
      </c>
      <c r="D50" t="s">
        <v>132</v>
      </c>
      <c r="E50" t="s">
        <v>132</v>
      </c>
      <c r="F50" t="s">
        <v>132</v>
      </c>
      <c r="G50" t="s">
        <v>132</v>
      </c>
      <c r="H50" t="s">
        <v>132</v>
      </c>
      <c r="I50" t="s">
        <v>132</v>
      </c>
      <c r="J50">
        <v>-51.32</v>
      </c>
      <c r="K50" t="s">
        <v>753</v>
      </c>
      <c r="L50" t="s">
        <v>595</v>
      </c>
      <c r="M50" s="74">
        <v>0.77552083333333333</v>
      </c>
      <c r="N50" t="s">
        <v>753</v>
      </c>
      <c r="O50">
        <v>0</v>
      </c>
      <c r="P50">
        <v>614</v>
      </c>
      <c r="Q50" t="s">
        <v>595</v>
      </c>
      <c r="R50" t="s">
        <v>132</v>
      </c>
    </row>
    <row r="51" spans="1:18" x14ac:dyDescent="0.3">
      <c r="A51" t="s">
        <v>253</v>
      </c>
      <c r="B51">
        <v>0</v>
      </c>
      <c r="C51" t="s">
        <v>132</v>
      </c>
      <c r="D51" t="s">
        <v>132</v>
      </c>
      <c r="E51" t="s">
        <v>132</v>
      </c>
      <c r="F51" t="s">
        <v>132</v>
      </c>
      <c r="G51" t="s">
        <v>132</v>
      </c>
      <c r="H51" t="s">
        <v>132</v>
      </c>
      <c r="I51" t="s">
        <v>132</v>
      </c>
      <c r="J51">
        <v>-54.21</v>
      </c>
      <c r="K51" t="s">
        <v>754</v>
      </c>
      <c r="L51" t="s">
        <v>595</v>
      </c>
      <c r="M51" s="74">
        <v>0.77552083333333333</v>
      </c>
      <c r="N51" t="s">
        <v>754</v>
      </c>
      <c r="O51">
        <v>560</v>
      </c>
      <c r="P51">
        <v>5.5979999999999999</v>
      </c>
      <c r="Q51" t="s">
        <v>595</v>
      </c>
      <c r="R51" t="s">
        <v>132</v>
      </c>
    </row>
    <row r="52" spans="1:18" x14ac:dyDescent="0.3">
      <c r="A52" t="s">
        <v>454</v>
      </c>
      <c r="B52">
        <v>0</v>
      </c>
      <c r="C52" t="s">
        <v>132</v>
      </c>
      <c r="D52" t="s">
        <v>132</v>
      </c>
      <c r="E52" t="s">
        <v>132</v>
      </c>
      <c r="F52" t="s">
        <v>132</v>
      </c>
      <c r="G52" t="s">
        <v>132</v>
      </c>
      <c r="H52" t="s">
        <v>132</v>
      </c>
      <c r="I52" t="s">
        <v>132</v>
      </c>
      <c r="J52">
        <v>-57.04</v>
      </c>
      <c r="K52" t="s">
        <v>755</v>
      </c>
      <c r="L52" t="s">
        <v>595</v>
      </c>
      <c r="M52" s="74">
        <v>0.77552083333333333</v>
      </c>
      <c r="N52" t="s">
        <v>755</v>
      </c>
      <c r="O52">
        <v>125</v>
      </c>
      <c r="P52">
        <v>3.649</v>
      </c>
      <c r="Q52" t="s">
        <v>595</v>
      </c>
      <c r="R52" t="s">
        <v>132</v>
      </c>
    </row>
    <row r="53" spans="1:18" x14ac:dyDescent="0.3">
      <c r="A53" t="s">
        <v>254</v>
      </c>
      <c r="B53">
        <v>0</v>
      </c>
      <c r="C53" t="s">
        <v>132</v>
      </c>
      <c r="D53" t="s">
        <v>132</v>
      </c>
      <c r="E53" t="s">
        <v>132</v>
      </c>
      <c r="F53" t="s">
        <v>132</v>
      </c>
      <c r="G53" t="s">
        <v>132</v>
      </c>
      <c r="H53" t="s">
        <v>132</v>
      </c>
      <c r="I53" t="s">
        <v>132</v>
      </c>
      <c r="J53">
        <v>-59.72</v>
      </c>
      <c r="K53" t="s">
        <v>756</v>
      </c>
      <c r="L53" t="s">
        <v>595</v>
      </c>
      <c r="M53" s="74">
        <v>0.77552083333333333</v>
      </c>
      <c r="N53" t="s">
        <v>756</v>
      </c>
      <c r="O53">
        <v>641</v>
      </c>
      <c r="P53">
        <v>4.0919999999999996</v>
      </c>
      <c r="Q53" t="s">
        <v>595</v>
      </c>
      <c r="R53" t="s">
        <v>132</v>
      </c>
    </row>
    <row r="54" spans="1:18" x14ac:dyDescent="0.3">
      <c r="A54" t="s">
        <v>455</v>
      </c>
      <c r="B54">
        <v>0</v>
      </c>
      <c r="C54" t="s">
        <v>132</v>
      </c>
      <c r="D54" t="s">
        <v>132</v>
      </c>
      <c r="E54" t="s">
        <v>132</v>
      </c>
      <c r="F54" t="s">
        <v>132</v>
      </c>
      <c r="G54" t="s">
        <v>132</v>
      </c>
      <c r="H54" t="s">
        <v>132</v>
      </c>
      <c r="I54" t="s">
        <v>132</v>
      </c>
      <c r="J54">
        <v>-62.27</v>
      </c>
      <c r="K54" t="s">
        <v>757</v>
      </c>
      <c r="L54" t="s">
        <v>595</v>
      </c>
      <c r="M54" s="74">
        <v>0.77552083333333333</v>
      </c>
      <c r="N54" t="s">
        <v>757</v>
      </c>
      <c r="O54">
        <v>1.2110000000000001</v>
      </c>
      <c r="P54">
        <v>6.8680000000000003</v>
      </c>
      <c r="Q54" t="s">
        <v>595</v>
      </c>
      <c r="R54" t="s">
        <v>132</v>
      </c>
    </row>
    <row r="55" spans="1:18" x14ac:dyDescent="0.3">
      <c r="A55" t="s">
        <v>255</v>
      </c>
      <c r="B55">
        <v>0</v>
      </c>
      <c r="C55" t="s">
        <v>132</v>
      </c>
      <c r="D55" t="s">
        <v>132</v>
      </c>
      <c r="E55" t="s">
        <v>132</v>
      </c>
      <c r="F55" t="s">
        <v>132</v>
      </c>
      <c r="G55" t="s">
        <v>132</v>
      </c>
      <c r="H55" t="s">
        <v>132</v>
      </c>
      <c r="I55" t="s">
        <v>132</v>
      </c>
      <c r="J55">
        <v>-64.7</v>
      </c>
      <c r="K55" t="s">
        <v>758</v>
      </c>
      <c r="L55" t="s">
        <v>595</v>
      </c>
      <c r="M55" s="74">
        <v>0.77552083333333333</v>
      </c>
      <c r="N55" t="s">
        <v>758</v>
      </c>
      <c r="O55">
        <v>738</v>
      </c>
      <c r="P55">
        <v>8.8209999999999997</v>
      </c>
      <c r="Q55" t="s">
        <v>595</v>
      </c>
      <c r="R55" t="s">
        <v>132</v>
      </c>
    </row>
    <row r="56" spans="1:18" x14ac:dyDescent="0.3">
      <c r="A56" t="s">
        <v>456</v>
      </c>
      <c r="B56">
        <v>0</v>
      </c>
      <c r="C56" t="s">
        <v>132</v>
      </c>
      <c r="D56" t="s">
        <v>132</v>
      </c>
      <c r="E56" t="s">
        <v>132</v>
      </c>
      <c r="F56" t="s">
        <v>132</v>
      </c>
      <c r="G56" t="s">
        <v>132</v>
      </c>
      <c r="H56" t="s">
        <v>132</v>
      </c>
      <c r="I56" t="s">
        <v>132</v>
      </c>
      <c r="J56">
        <v>-66.95</v>
      </c>
      <c r="K56" t="s">
        <v>759</v>
      </c>
      <c r="L56" t="s">
        <v>595</v>
      </c>
      <c r="M56" s="74">
        <v>0.77552083333333333</v>
      </c>
      <c r="N56" t="s">
        <v>759</v>
      </c>
      <c r="O56">
        <v>17</v>
      </c>
      <c r="P56">
        <v>2.016</v>
      </c>
      <c r="Q56" t="s">
        <v>595</v>
      </c>
      <c r="R56" t="s">
        <v>132</v>
      </c>
    </row>
    <row r="57" spans="1:18" x14ac:dyDescent="0.3">
      <c r="A57" t="s">
        <v>256</v>
      </c>
      <c r="B57">
        <v>0</v>
      </c>
      <c r="C57" t="s">
        <v>132</v>
      </c>
      <c r="D57" t="s">
        <v>132</v>
      </c>
      <c r="E57" t="s">
        <v>132</v>
      </c>
      <c r="F57" t="s">
        <v>132</v>
      </c>
      <c r="G57" t="s">
        <v>132</v>
      </c>
      <c r="H57" t="s">
        <v>132</v>
      </c>
      <c r="I57" t="s">
        <v>132</v>
      </c>
      <c r="J57">
        <v>-69</v>
      </c>
      <c r="K57" t="s">
        <v>760</v>
      </c>
      <c r="L57" t="s">
        <v>595</v>
      </c>
      <c r="M57" s="74">
        <v>0.77552083333333333</v>
      </c>
      <c r="N57" t="s">
        <v>760</v>
      </c>
      <c r="O57">
        <v>1.9259999999999999</v>
      </c>
      <c r="P57">
        <v>8.3149999999999995</v>
      </c>
      <c r="Q57" t="s">
        <v>595</v>
      </c>
      <c r="R57" t="s">
        <v>132</v>
      </c>
    </row>
    <row r="58" spans="1:18" x14ac:dyDescent="0.3">
      <c r="A58" t="s">
        <v>451</v>
      </c>
      <c r="B58">
        <v>0</v>
      </c>
      <c r="C58" t="s">
        <v>132</v>
      </c>
      <c r="D58" t="s">
        <v>132</v>
      </c>
      <c r="E58" t="s">
        <v>132</v>
      </c>
      <c r="F58" t="s">
        <v>132</v>
      </c>
      <c r="G58" t="s">
        <v>132</v>
      </c>
      <c r="H58" t="s">
        <v>132</v>
      </c>
      <c r="I58" t="s">
        <v>132</v>
      </c>
      <c r="J58">
        <v>-70.95</v>
      </c>
      <c r="K58" t="s">
        <v>761</v>
      </c>
      <c r="L58" t="s">
        <v>595</v>
      </c>
      <c r="M58" s="74">
        <v>0.77552083333333333</v>
      </c>
      <c r="N58" t="s">
        <v>761</v>
      </c>
      <c r="O58">
        <v>293</v>
      </c>
      <c r="P58">
        <v>1.361</v>
      </c>
      <c r="Q58" t="s">
        <v>596</v>
      </c>
      <c r="R58" t="s">
        <v>132</v>
      </c>
    </row>
    <row r="59" spans="1:18" x14ac:dyDescent="0.3">
      <c r="A59" t="s">
        <v>257</v>
      </c>
      <c r="B59">
        <v>0</v>
      </c>
      <c r="C59" t="s">
        <v>132</v>
      </c>
      <c r="D59" t="s">
        <v>132</v>
      </c>
      <c r="E59" t="s">
        <v>132</v>
      </c>
      <c r="F59" t="s">
        <v>132</v>
      </c>
      <c r="G59" t="s">
        <v>132</v>
      </c>
      <c r="H59" t="s">
        <v>132</v>
      </c>
      <c r="I59" t="s">
        <v>132</v>
      </c>
      <c r="J59">
        <v>-72.760000000000005</v>
      </c>
      <c r="K59" t="s">
        <v>762</v>
      </c>
      <c r="L59" t="s">
        <v>595</v>
      </c>
      <c r="M59" s="74">
        <v>0.77552083333333333</v>
      </c>
      <c r="N59" t="s">
        <v>762</v>
      </c>
      <c r="O59">
        <v>527</v>
      </c>
      <c r="P59">
        <v>2.4239999999999999</v>
      </c>
      <c r="Q59" t="s">
        <v>595</v>
      </c>
      <c r="R59" t="s">
        <v>132</v>
      </c>
    </row>
    <row r="60" spans="1:18" x14ac:dyDescent="0.3">
      <c r="A60" t="s">
        <v>452</v>
      </c>
      <c r="B60">
        <v>0</v>
      </c>
      <c r="C60" t="s">
        <v>132</v>
      </c>
      <c r="D60" t="s">
        <v>132</v>
      </c>
      <c r="E60" t="s">
        <v>132</v>
      </c>
      <c r="F60" t="s">
        <v>132</v>
      </c>
      <c r="G60" t="s">
        <v>132</v>
      </c>
      <c r="H60" t="s">
        <v>132</v>
      </c>
      <c r="I60" t="s">
        <v>132</v>
      </c>
      <c r="J60">
        <v>-74.510000000000005</v>
      </c>
      <c r="K60" t="s">
        <v>593</v>
      </c>
      <c r="L60" t="s">
        <v>595</v>
      </c>
      <c r="M60" s="74">
        <v>0.77552083333333333</v>
      </c>
      <c r="N60" t="s">
        <v>593</v>
      </c>
      <c r="O60">
        <v>918</v>
      </c>
      <c r="P60">
        <v>1.5629999999999999</v>
      </c>
      <c r="Q60" t="s">
        <v>595</v>
      </c>
      <c r="R60" t="s">
        <v>132</v>
      </c>
    </row>
    <row r="61" spans="1:18" x14ac:dyDescent="0.3">
      <c r="A61" t="s">
        <v>258</v>
      </c>
      <c r="B61">
        <v>0</v>
      </c>
      <c r="C61" t="s">
        <v>132</v>
      </c>
      <c r="D61" t="s">
        <v>132</v>
      </c>
      <c r="E61" t="s">
        <v>132</v>
      </c>
      <c r="F61" t="s">
        <v>132</v>
      </c>
      <c r="G61" t="s">
        <v>132</v>
      </c>
      <c r="H61" t="s">
        <v>132</v>
      </c>
      <c r="I61" t="s">
        <v>132</v>
      </c>
      <c r="J61">
        <v>-76.010000000000005</v>
      </c>
      <c r="K61" t="s">
        <v>763</v>
      </c>
      <c r="L61" t="s">
        <v>595</v>
      </c>
      <c r="M61" s="74">
        <v>0.77552083333333333</v>
      </c>
      <c r="N61" t="s">
        <v>763</v>
      </c>
      <c r="O61">
        <v>3.585</v>
      </c>
      <c r="P61">
        <v>6.9489999999999998</v>
      </c>
      <c r="Q61" t="s">
        <v>595</v>
      </c>
      <c r="R61" t="s">
        <v>132</v>
      </c>
    </row>
    <row r="62" spans="1:18" x14ac:dyDescent="0.3">
      <c r="A62" t="s">
        <v>259</v>
      </c>
      <c r="B62">
        <v>0</v>
      </c>
      <c r="C62" t="s">
        <v>132</v>
      </c>
      <c r="D62" t="s">
        <v>132</v>
      </c>
      <c r="E62" t="s">
        <v>132</v>
      </c>
      <c r="F62" t="s">
        <v>132</v>
      </c>
      <c r="G62" t="s">
        <v>132</v>
      </c>
      <c r="H62" t="s">
        <v>132</v>
      </c>
      <c r="I62" t="s">
        <v>132</v>
      </c>
      <c r="J62">
        <v>-77.36</v>
      </c>
      <c r="K62" t="s">
        <v>764</v>
      </c>
      <c r="L62" t="s">
        <v>595</v>
      </c>
      <c r="M62" s="74">
        <v>0.77552083333333333</v>
      </c>
      <c r="N62" t="s">
        <v>764</v>
      </c>
      <c r="O62">
        <v>705</v>
      </c>
      <c r="P62">
        <v>1.788</v>
      </c>
      <c r="Q62" t="s">
        <v>595</v>
      </c>
      <c r="R62" t="s">
        <v>132</v>
      </c>
    </row>
    <row r="63" spans="1:18" x14ac:dyDescent="0.3">
      <c r="A63" t="s">
        <v>260</v>
      </c>
      <c r="B63">
        <v>0</v>
      </c>
      <c r="C63" t="s">
        <v>132</v>
      </c>
      <c r="D63" t="s">
        <v>132</v>
      </c>
      <c r="E63" t="s">
        <v>132</v>
      </c>
      <c r="F63" t="s">
        <v>132</v>
      </c>
      <c r="G63" t="s">
        <v>132</v>
      </c>
      <c r="H63" t="s">
        <v>132</v>
      </c>
      <c r="I63" t="s">
        <v>132</v>
      </c>
      <c r="J63">
        <v>-78.59</v>
      </c>
      <c r="K63" t="s">
        <v>765</v>
      </c>
      <c r="L63" t="s">
        <v>595</v>
      </c>
      <c r="M63" s="74">
        <v>0.77552083333333333</v>
      </c>
      <c r="N63" t="s">
        <v>765</v>
      </c>
      <c r="O63">
        <v>577</v>
      </c>
      <c r="P63">
        <v>2.4889999999999999</v>
      </c>
      <c r="Q63" t="s">
        <v>595</v>
      </c>
      <c r="R63" t="s">
        <v>132</v>
      </c>
    </row>
    <row r="64" spans="1:18" x14ac:dyDescent="0.3">
      <c r="A64" t="s">
        <v>261</v>
      </c>
      <c r="B64">
        <v>0</v>
      </c>
      <c r="C64" t="s">
        <v>132</v>
      </c>
      <c r="D64" t="s">
        <v>132</v>
      </c>
      <c r="E64" t="s">
        <v>132</v>
      </c>
      <c r="F64" t="s">
        <v>132</v>
      </c>
      <c r="G64" t="s">
        <v>132</v>
      </c>
      <c r="H64" t="s">
        <v>132</v>
      </c>
      <c r="I64" t="s">
        <v>132</v>
      </c>
      <c r="J64">
        <v>-79.430000000000007</v>
      </c>
      <c r="K64" t="s">
        <v>766</v>
      </c>
      <c r="L64" t="s">
        <v>595</v>
      </c>
      <c r="M64" s="74">
        <v>0.77552083333333333</v>
      </c>
      <c r="N64" t="s">
        <v>766</v>
      </c>
      <c r="O64">
        <v>293</v>
      </c>
      <c r="P64">
        <v>711</v>
      </c>
      <c r="Q64" t="s">
        <v>595</v>
      </c>
      <c r="R64" t="s">
        <v>132</v>
      </c>
    </row>
    <row r="65" spans="1:18" x14ac:dyDescent="0.3">
      <c r="A65" t="s">
        <v>262</v>
      </c>
      <c r="B65">
        <v>0</v>
      </c>
      <c r="C65" t="s">
        <v>132</v>
      </c>
      <c r="D65" t="s">
        <v>132</v>
      </c>
      <c r="E65" t="s">
        <v>132</v>
      </c>
      <c r="F65" t="s">
        <v>132</v>
      </c>
      <c r="G65" t="s">
        <v>132</v>
      </c>
      <c r="H65" t="s">
        <v>132</v>
      </c>
      <c r="I65" t="s">
        <v>132</v>
      </c>
      <c r="J65">
        <v>-80.17</v>
      </c>
      <c r="K65" t="s">
        <v>767</v>
      </c>
      <c r="L65" t="s">
        <v>595</v>
      </c>
      <c r="M65" s="74">
        <v>0.77552083333333333</v>
      </c>
      <c r="N65" t="s">
        <v>767</v>
      </c>
      <c r="O65">
        <v>2.673</v>
      </c>
      <c r="P65">
        <v>4.4349999999999996</v>
      </c>
      <c r="Q65" t="s">
        <v>595</v>
      </c>
      <c r="R65" t="s">
        <v>132</v>
      </c>
    </row>
    <row r="66" spans="1:18" x14ac:dyDescent="0.3">
      <c r="A66" t="s">
        <v>263</v>
      </c>
      <c r="B66">
        <v>0</v>
      </c>
      <c r="C66" t="s">
        <v>132</v>
      </c>
      <c r="D66" t="s">
        <v>132</v>
      </c>
      <c r="E66" t="s">
        <v>132</v>
      </c>
      <c r="F66" t="s">
        <v>132</v>
      </c>
      <c r="G66" t="s">
        <v>132</v>
      </c>
      <c r="H66" t="s">
        <v>132</v>
      </c>
      <c r="I66" t="s">
        <v>132</v>
      </c>
      <c r="J66">
        <v>-80.66</v>
      </c>
      <c r="K66" t="s">
        <v>768</v>
      </c>
      <c r="L66" t="s">
        <v>595</v>
      </c>
      <c r="M66" s="74">
        <v>0.77552083333333333</v>
      </c>
      <c r="N66" t="s">
        <v>768</v>
      </c>
      <c r="O66">
        <v>67</v>
      </c>
      <c r="P66">
        <v>874</v>
      </c>
      <c r="Q66" t="s">
        <v>595</v>
      </c>
      <c r="R66" t="s">
        <v>132</v>
      </c>
    </row>
    <row r="67" spans="1:18" x14ac:dyDescent="0.3">
      <c r="A67" t="s">
        <v>264</v>
      </c>
      <c r="B67">
        <v>0</v>
      </c>
      <c r="C67" t="s">
        <v>132</v>
      </c>
      <c r="D67" t="s">
        <v>132</v>
      </c>
      <c r="E67" t="s">
        <v>132</v>
      </c>
      <c r="F67" t="s">
        <v>132</v>
      </c>
      <c r="G67" t="s">
        <v>132</v>
      </c>
      <c r="H67" t="s">
        <v>132</v>
      </c>
      <c r="I67" t="s">
        <v>132</v>
      </c>
      <c r="J67">
        <v>-80.78</v>
      </c>
      <c r="K67" t="s">
        <v>769</v>
      </c>
      <c r="L67" t="s">
        <v>595</v>
      </c>
      <c r="M67" s="74">
        <v>0.77552083333333333</v>
      </c>
      <c r="N67" t="s">
        <v>769</v>
      </c>
      <c r="O67">
        <v>424</v>
      </c>
      <c r="P67">
        <v>12.948</v>
      </c>
      <c r="Q67" t="s">
        <v>595</v>
      </c>
      <c r="R67" t="s">
        <v>132</v>
      </c>
    </row>
    <row r="68" spans="1:18" x14ac:dyDescent="0.3">
      <c r="A68" t="s">
        <v>265</v>
      </c>
      <c r="B68">
        <v>0</v>
      </c>
      <c r="C68" t="s">
        <v>132</v>
      </c>
      <c r="D68" t="s">
        <v>132</v>
      </c>
      <c r="E68" t="s">
        <v>132</v>
      </c>
      <c r="F68" t="s">
        <v>132</v>
      </c>
      <c r="G68" t="s">
        <v>132</v>
      </c>
      <c r="H68" t="s">
        <v>132</v>
      </c>
      <c r="I68" t="s">
        <v>132</v>
      </c>
      <c r="J68">
        <v>-80.790000000000006</v>
      </c>
      <c r="K68" t="s">
        <v>770</v>
      </c>
      <c r="L68" t="s">
        <v>595</v>
      </c>
      <c r="M68" s="74">
        <v>0.77552083333333333</v>
      </c>
      <c r="N68" t="s">
        <v>770</v>
      </c>
      <c r="O68">
        <v>118</v>
      </c>
      <c r="P68">
        <v>760</v>
      </c>
      <c r="Q68" t="s">
        <v>595</v>
      </c>
      <c r="R68" t="s">
        <v>132</v>
      </c>
    </row>
    <row r="69" spans="1:18" x14ac:dyDescent="0.3">
      <c r="A69" t="s">
        <v>266</v>
      </c>
      <c r="B69">
        <v>0</v>
      </c>
      <c r="C69" t="s">
        <v>132</v>
      </c>
      <c r="D69" t="s">
        <v>132</v>
      </c>
      <c r="E69" t="s">
        <v>132</v>
      </c>
      <c r="F69" t="s">
        <v>132</v>
      </c>
      <c r="G69" t="s">
        <v>132</v>
      </c>
      <c r="H69" t="s">
        <v>132</v>
      </c>
      <c r="I69" t="s">
        <v>132</v>
      </c>
      <c r="J69">
        <v>-80.67</v>
      </c>
      <c r="K69" t="s">
        <v>594</v>
      </c>
      <c r="L69" t="s">
        <v>595</v>
      </c>
      <c r="M69" s="74">
        <v>0.77552083333333333</v>
      </c>
      <c r="N69" t="s">
        <v>594</v>
      </c>
      <c r="O69">
        <v>390</v>
      </c>
      <c r="P69">
        <v>18.606999999999999</v>
      </c>
      <c r="Q69" t="s">
        <v>595</v>
      </c>
      <c r="R69" t="s">
        <v>132</v>
      </c>
    </row>
    <row r="70" spans="1:18" x14ac:dyDescent="0.3">
      <c r="A70" t="s">
        <v>267</v>
      </c>
      <c r="B70">
        <v>0</v>
      </c>
      <c r="C70" t="s">
        <v>132</v>
      </c>
      <c r="D70" t="s">
        <v>132</v>
      </c>
      <c r="E70" t="s">
        <v>132</v>
      </c>
      <c r="F70" t="s">
        <v>132</v>
      </c>
      <c r="G70" t="s">
        <v>132</v>
      </c>
      <c r="H70" t="s">
        <v>132</v>
      </c>
      <c r="I70" t="s">
        <v>132</v>
      </c>
      <c r="J70">
        <v>-80.349999999999994</v>
      </c>
      <c r="K70" t="s">
        <v>771</v>
      </c>
      <c r="L70" t="s">
        <v>595</v>
      </c>
      <c r="M70" s="74">
        <v>0.77552083333333333</v>
      </c>
      <c r="N70" t="s">
        <v>771</v>
      </c>
      <c r="O70">
        <v>378</v>
      </c>
      <c r="P70">
        <v>1.2490000000000001</v>
      </c>
      <c r="Q70" t="s">
        <v>595</v>
      </c>
      <c r="R70" t="s">
        <v>132</v>
      </c>
    </row>
    <row r="71" spans="1:18" x14ac:dyDescent="0.3">
      <c r="A71" t="s">
        <v>268</v>
      </c>
      <c r="B71">
        <v>0</v>
      </c>
      <c r="C71" t="s">
        <v>132</v>
      </c>
      <c r="D71" t="s">
        <v>132</v>
      </c>
      <c r="E71" t="s">
        <v>132</v>
      </c>
      <c r="F71" t="s">
        <v>132</v>
      </c>
      <c r="G71" t="s">
        <v>132</v>
      </c>
      <c r="H71" t="s">
        <v>132</v>
      </c>
      <c r="I71" t="s">
        <v>132</v>
      </c>
      <c r="J71">
        <v>-79.94</v>
      </c>
      <c r="K71" t="s">
        <v>772</v>
      </c>
      <c r="L71" t="s">
        <v>595</v>
      </c>
      <c r="M71" s="74">
        <v>0.77552083333333333</v>
      </c>
      <c r="N71" t="s">
        <v>772</v>
      </c>
      <c r="O71">
        <v>44</v>
      </c>
      <c r="P71">
        <v>3.37</v>
      </c>
      <c r="Q71" t="s">
        <v>595</v>
      </c>
      <c r="R71" t="s">
        <v>132</v>
      </c>
    </row>
    <row r="72" spans="1:18" x14ac:dyDescent="0.3">
      <c r="A72" t="s">
        <v>269</v>
      </c>
      <c r="B72">
        <v>0</v>
      </c>
      <c r="C72" t="s">
        <v>132</v>
      </c>
      <c r="D72" t="s">
        <v>132</v>
      </c>
      <c r="E72" t="s">
        <v>132</v>
      </c>
      <c r="F72" t="s">
        <v>132</v>
      </c>
      <c r="G72" t="s">
        <v>132</v>
      </c>
      <c r="H72" t="s">
        <v>132</v>
      </c>
      <c r="I72" t="s">
        <v>132</v>
      </c>
      <c r="J72">
        <v>-79.5</v>
      </c>
      <c r="K72" t="s">
        <v>773</v>
      </c>
      <c r="L72" t="s">
        <v>595</v>
      </c>
      <c r="M72" s="74">
        <v>0.77552083333333333</v>
      </c>
      <c r="N72" t="s">
        <v>773</v>
      </c>
      <c r="O72">
        <v>2</v>
      </c>
      <c r="P72">
        <v>646</v>
      </c>
      <c r="Q72" t="s">
        <v>595</v>
      </c>
      <c r="R72" t="s">
        <v>132</v>
      </c>
    </row>
    <row r="73" spans="1:18" x14ac:dyDescent="0.3">
      <c r="A73" t="s">
        <v>270</v>
      </c>
      <c r="B73">
        <v>0</v>
      </c>
      <c r="C73" t="s">
        <v>132</v>
      </c>
      <c r="D73" t="s">
        <v>132</v>
      </c>
      <c r="E73" t="s">
        <v>132</v>
      </c>
      <c r="F73" t="s">
        <v>132</v>
      </c>
      <c r="G73" t="s">
        <v>132</v>
      </c>
      <c r="H73" t="s">
        <v>132</v>
      </c>
      <c r="I73" t="s">
        <v>132</v>
      </c>
      <c r="J73">
        <v>-78.97</v>
      </c>
      <c r="K73" t="s">
        <v>583</v>
      </c>
      <c r="L73" t="s">
        <v>595</v>
      </c>
      <c r="M73" s="74">
        <v>0.77552083333333333</v>
      </c>
      <c r="N73" t="s">
        <v>583</v>
      </c>
      <c r="O73">
        <v>280</v>
      </c>
      <c r="P73">
        <v>5.7039999999999997</v>
      </c>
      <c r="Q73" t="s">
        <v>595</v>
      </c>
      <c r="R73" t="s">
        <v>132</v>
      </c>
    </row>
    <row r="74" spans="1:18" x14ac:dyDescent="0.3">
      <c r="A74" t="s">
        <v>369</v>
      </c>
      <c r="B74">
        <v>0</v>
      </c>
      <c r="C74" t="s">
        <v>132</v>
      </c>
      <c r="D74" t="s">
        <v>132</v>
      </c>
      <c r="E74" t="s">
        <v>132</v>
      </c>
      <c r="F74" t="s">
        <v>132</v>
      </c>
      <c r="G74" t="s">
        <v>132</v>
      </c>
      <c r="H74" t="s">
        <v>132</v>
      </c>
      <c r="I74" t="s">
        <v>132</v>
      </c>
      <c r="J74">
        <v>-78.709999999999994</v>
      </c>
      <c r="K74" t="s">
        <v>582</v>
      </c>
      <c r="L74" t="s">
        <v>595</v>
      </c>
      <c r="M74" s="74">
        <v>0.77552083333333333</v>
      </c>
      <c r="N74" t="s">
        <v>582</v>
      </c>
      <c r="O74">
        <v>57</v>
      </c>
      <c r="P74">
        <v>1.2849999999999999</v>
      </c>
      <c r="Q74" t="s">
        <v>595</v>
      </c>
      <c r="R74" t="s">
        <v>132</v>
      </c>
    </row>
    <row r="75" spans="1:18" x14ac:dyDescent="0.3">
      <c r="A75" t="s">
        <v>271</v>
      </c>
      <c r="B75">
        <v>0</v>
      </c>
      <c r="C75" t="s">
        <v>132</v>
      </c>
      <c r="D75" t="s">
        <v>132</v>
      </c>
      <c r="E75" t="s">
        <v>132</v>
      </c>
      <c r="F75" t="s">
        <v>132</v>
      </c>
      <c r="G75" t="s">
        <v>132</v>
      </c>
      <c r="H75" t="s">
        <v>132</v>
      </c>
      <c r="I75" t="s">
        <v>132</v>
      </c>
      <c r="J75">
        <v>-78.33</v>
      </c>
      <c r="K75" t="s">
        <v>774</v>
      </c>
      <c r="L75" t="s">
        <v>595</v>
      </c>
      <c r="M75" s="74">
        <v>0.77552083333333333</v>
      </c>
      <c r="N75" t="s">
        <v>774</v>
      </c>
      <c r="O75">
        <v>84</v>
      </c>
      <c r="P75">
        <v>9.35</v>
      </c>
      <c r="Q75" t="s">
        <v>595</v>
      </c>
      <c r="R75" t="s">
        <v>132</v>
      </c>
    </row>
    <row r="76" spans="1:18" x14ac:dyDescent="0.3">
      <c r="A76" t="s">
        <v>370</v>
      </c>
      <c r="B76">
        <v>0</v>
      </c>
      <c r="C76" t="s">
        <v>132</v>
      </c>
      <c r="D76" t="s">
        <v>132</v>
      </c>
      <c r="E76" t="s">
        <v>132</v>
      </c>
      <c r="F76" t="s">
        <v>132</v>
      </c>
      <c r="G76" t="s">
        <v>132</v>
      </c>
      <c r="H76" t="s">
        <v>132</v>
      </c>
      <c r="I76" t="s">
        <v>132</v>
      </c>
      <c r="J76">
        <v>-77.83</v>
      </c>
      <c r="K76" t="s">
        <v>775</v>
      </c>
      <c r="L76" t="s">
        <v>595</v>
      </c>
      <c r="M76" s="74">
        <v>0.77552083333333333</v>
      </c>
      <c r="N76" t="s">
        <v>775</v>
      </c>
      <c r="O76">
        <v>8</v>
      </c>
      <c r="P76">
        <v>1.7050000000000001</v>
      </c>
      <c r="Q76" t="s">
        <v>595</v>
      </c>
      <c r="R76" t="s">
        <v>132</v>
      </c>
    </row>
    <row r="77" spans="1:18" x14ac:dyDescent="0.3">
      <c r="A77" t="s">
        <v>272</v>
      </c>
      <c r="B77">
        <v>0</v>
      </c>
      <c r="C77" t="s">
        <v>132</v>
      </c>
      <c r="D77" t="s">
        <v>132</v>
      </c>
      <c r="E77" t="s">
        <v>132</v>
      </c>
      <c r="F77" t="s">
        <v>132</v>
      </c>
      <c r="G77" t="s">
        <v>132</v>
      </c>
      <c r="H77" t="s">
        <v>132</v>
      </c>
      <c r="I77" t="s">
        <v>132</v>
      </c>
      <c r="J77">
        <v>-78.05</v>
      </c>
      <c r="K77" t="s">
        <v>776</v>
      </c>
      <c r="L77" t="s">
        <v>595</v>
      </c>
      <c r="M77" s="74">
        <v>0.77552083333333333</v>
      </c>
      <c r="N77" t="s">
        <v>776</v>
      </c>
      <c r="O77">
        <v>1.96</v>
      </c>
      <c r="P77">
        <v>16.228000000000002</v>
      </c>
      <c r="Q77" t="s">
        <v>595</v>
      </c>
      <c r="R77" t="s">
        <v>132</v>
      </c>
    </row>
    <row r="78" spans="1:18" x14ac:dyDescent="0.3">
      <c r="A78" t="s">
        <v>371</v>
      </c>
      <c r="B78">
        <v>0</v>
      </c>
      <c r="C78" t="s">
        <v>132</v>
      </c>
      <c r="D78" t="s">
        <v>132</v>
      </c>
      <c r="E78" t="s">
        <v>132</v>
      </c>
      <c r="F78" t="s">
        <v>132</v>
      </c>
      <c r="G78" t="s">
        <v>132</v>
      </c>
      <c r="H78" t="s">
        <v>132</v>
      </c>
      <c r="I78" t="s">
        <v>132</v>
      </c>
      <c r="J78">
        <v>-77.599999999999994</v>
      </c>
      <c r="K78" t="s">
        <v>777</v>
      </c>
      <c r="L78" t="s">
        <v>595</v>
      </c>
      <c r="M78" s="74">
        <v>0.77552083333333333</v>
      </c>
      <c r="N78" t="s">
        <v>777</v>
      </c>
      <c r="O78">
        <v>11</v>
      </c>
      <c r="P78">
        <v>1.4370000000000001</v>
      </c>
      <c r="Q78" t="s">
        <v>595</v>
      </c>
      <c r="R78" t="s">
        <v>132</v>
      </c>
    </row>
    <row r="79" spans="1:18" x14ac:dyDescent="0.3">
      <c r="A79" t="s">
        <v>273</v>
      </c>
      <c r="B79">
        <v>0</v>
      </c>
      <c r="C79" t="s">
        <v>132</v>
      </c>
      <c r="D79" t="s">
        <v>132</v>
      </c>
      <c r="E79" t="s">
        <v>132</v>
      </c>
      <c r="F79" t="s">
        <v>132</v>
      </c>
      <c r="G79" t="s">
        <v>132</v>
      </c>
      <c r="H79" t="s">
        <v>132</v>
      </c>
      <c r="I79" t="s">
        <v>132</v>
      </c>
      <c r="J79">
        <v>-77.78</v>
      </c>
      <c r="K79" t="s">
        <v>599</v>
      </c>
      <c r="L79" t="s">
        <v>595</v>
      </c>
      <c r="M79" s="74">
        <v>0.77552083333333333</v>
      </c>
      <c r="N79" t="s">
        <v>599</v>
      </c>
      <c r="O79">
        <v>181</v>
      </c>
      <c r="P79">
        <v>2.2949999999999999</v>
      </c>
      <c r="Q79" t="s">
        <v>595</v>
      </c>
      <c r="R79" t="s">
        <v>132</v>
      </c>
    </row>
    <row r="80" spans="1:18" x14ac:dyDescent="0.3">
      <c r="A80" t="s">
        <v>378</v>
      </c>
      <c r="B80">
        <v>0</v>
      </c>
      <c r="C80" t="s">
        <v>132</v>
      </c>
      <c r="D80" t="s">
        <v>132</v>
      </c>
      <c r="E80" t="s">
        <v>132</v>
      </c>
      <c r="F80" t="s">
        <v>132</v>
      </c>
      <c r="G80" t="s">
        <v>132</v>
      </c>
      <c r="H80" t="s">
        <v>132</v>
      </c>
      <c r="I80" t="s">
        <v>132</v>
      </c>
      <c r="J80">
        <v>-76.92</v>
      </c>
      <c r="K80" t="s">
        <v>778</v>
      </c>
      <c r="L80" t="s">
        <v>595</v>
      </c>
      <c r="M80" s="74">
        <v>0.77552083333333333</v>
      </c>
      <c r="N80" t="s">
        <v>778</v>
      </c>
      <c r="O80">
        <v>0</v>
      </c>
      <c r="P80">
        <v>1.0940000000000001</v>
      </c>
      <c r="Q80" t="s">
        <v>595</v>
      </c>
      <c r="R80" t="s">
        <v>132</v>
      </c>
    </row>
    <row r="81" spans="1:18" x14ac:dyDescent="0.3">
      <c r="A81" t="s">
        <v>274</v>
      </c>
      <c r="B81">
        <v>0</v>
      </c>
      <c r="C81" t="s">
        <v>132</v>
      </c>
      <c r="D81" t="s">
        <v>132</v>
      </c>
      <c r="E81" t="s">
        <v>132</v>
      </c>
      <c r="F81" t="s">
        <v>132</v>
      </c>
      <c r="G81" t="s">
        <v>132</v>
      </c>
      <c r="H81" t="s">
        <v>132</v>
      </c>
      <c r="I81" t="s">
        <v>132</v>
      </c>
      <c r="J81">
        <v>-76.73</v>
      </c>
      <c r="K81" t="s">
        <v>779</v>
      </c>
      <c r="L81" t="s">
        <v>595</v>
      </c>
      <c r="M81" s="74">
        <v>0.77552083333333333</v>
      </c>
      <c r="N81" t="s">
        <v>779</v>
      </c>
      <c r="O81">
        <v>458</v>
      </c>
      <c r="P81">
        <v>7.6180000000000003</v>
      </c>
      <c r="Q81" t="s">
        <v>595</v>
      </c>
      <c r="R81" t="s">
        <v>132</v>
      </c>
    </row>
    <row r="82" spans="1:18" x14ac:dyDescent="0.3">
      <c r="A82" t="s">
        <v>413</v>
      </c>
      <c r="B82">
        <v>0</v>
      </c>
      <c r="C82" t="s">
        <v>132</v>
      </c>
      <c r="D82" t="s">
        <v>132</v>
      </c>
      <c r="E82" t="s">
        <v>132</v>
      </c>
      <c r="F82" t="s">
        <v>132</v>
      </c>
      <c r="G82" t="s">
        <v>132</v>
      </c>
      <c r="H82" t="s">
        <v>132</v>
      </c>
      <c r="I82" t="s">
        <v>132</v>
      </c>
      <c r="J82">
        <v>-76.67</v>
      </c>
      <c r="K82" t="s">
        <v>584</v>
      </c>
      <c r="L82" t="s">
        <v>595</v>
      </c>
      <c r="M82" s="74">
        <v>0.77552083333333333</v>
      </c>
      <c r="N82" t="s">
        <v>584</v>
      </c>
      <c r="O82">
        <v>6</v>
      </c>
      <c r="P82">
        <v>1.716</v>
      </c>
      <c r="Q82" t="s">
        <v>595</v>
      </c>
      <c r="R82" t="s">
        <v>132</v>
      </c>
    </row>
    <row r="83" spans="1:18" x14ac:dyDescent="0.3">
      <c r="A83" t="s">
        <v>275</v>
      </c>
      <c r="B83">
        <v>0</v>
      </c>
      <c r="C83" t="s">
        <v>132</v>
      </c>
      <c r="D83" t="s">
        <v>132</v>
      </c>
      <c r="E83" t="s">
        <v>132</v>
      </c>
      <c r="F83" t="s">
        <v>132</v>
      </c>
      <c r="G83" t="s">
        <v>132</v>
      </c>
      <c r="H83" t="s">
        <v>132</v>
      </c>
      <c r="I83" t="s">
        <v>132</v>
      </c>
      <c r="J83">
        <v>-76.599999999999994</v>
      </c>
      <c r="K83" t="s">
        <v>780</v>
      </c>
      <c r="L83" t="s">
        <v>595</v>
      </c>
      <c r="M83" s="74">
        <v>0.77552083333333333</v>
      </c>
      <c r="N83" t="s">
        <v>780</v>
      </c>
      <c r="O83">
        <v>92</v>
      </c>
      <c r="P83">
        <v>2.9849999999999999</v>
      </c>
      <c r="Q83" t="s">
        <v>595</v>
      </c>
      <c r="R83" t="s">
        <v>132</v>
      </c>
    </row>
    <row r="84" spans="1:18" x14ac:dyDescent="0.3">
      <c r="A84" t="s">
        <v>414</v>
      </c>
      <c r="B84">
        <v>0</v>
      </c>
      <c r="C84" t="s">
        <v>132</v>
      </c>
      <c r="D84" t="s">
        <v>132</v>
      </c>
      <c r="E84" t="s">
        <v>132</v>
      </c>
      <c r="F84" t="s">
        <v>132</v>
      </c>
      <c r="G84" t="s">
        <v>132</v>
      </c>
      <c r="H84" t="s">
        <v>132</v>
      </c>
      <c r="I84" t="s">
        <v>132</v>
      </c>
      <c r="J84">
        <v>-76.69</v>
      </c>
      <c r="K84" t="s">
        <v>551</v>
      </c>
      <c r="L84" t="s">
        <v>595</v>
      </c>
      <c r="M84" s="74">
        <v>0.77552083333333333</v>
      </c>
      <c r="N84" t="s">
        <v>551</v>
      </c>
      <c r="O84">
        <v>0</v>
      </c>
      <c r="P84">
        <v>1.458</v>
      </c>
      <c r="Q84" t="s">
        <v>595</v>
      </c>
      <c r="R84" t="s">
        <v>132</v>
      </c>
    </row>
    <row r="85" spans="1:18" x14ac:dyDescent="0.3">
      <c r="A85" t="s">
        <v>276</v>
      </c>
      <c r="B85">
        <v>0</v>
      </c>
      <c r="C85" t="s">
        <v>132</v>
      </c>
      <c r="D85" t="s">
        <v>132</v>
      </c>
      <c r="E85" t="s">
        <v>132</v>
      </c>
      <c r="F85" t="s">
        <v>132</v>
      </c>
      <c r="G85" t="s">
        <v>132</v>
      </c>
      <c r="H85" t="s">
        <v>132</v>
      </c>
      <c r="I85" t="s">
        <v>132</v>
      </c>
      <c r="J85">
        <v>-76.98</v>
      </c>
      <c r="K85" t="s">
        <v>598</v>
      </c>
      <c r="L85" t="s">
        <v>595</v>
      </c>
      <c r="M85" s="74">
        <v>0.77552083333333333</v>
      </c>
      <c r="N85" t="s">
        <v>598</v>
      </c>
      <c r="O85">
        <v>819</v>
      </c>
      <c r="P85">
        <v>22.437999999999999</v>
      </c>
      <c r="Q85" t="s">
        <v>595</v>
      </c>
      <c r="R85" t="s">
        <v>132</v>
      </c>
    </row>
    <row r="86" spans="1:18" x14ac:dyDescent="0.3">
      <c r="A86" t="s">
        <v>415</v>
      </c>
      <c r="B86">
        <v>0</v>
      </c>
      <c r="C86" t="s">
        <v>132</v>
      </c>
      <c r="D86" t="s">
        <v>132</v>
      </c>
      <c r="E86" t="s">
        <v>132</v>
      </c>
      <c r="F86" t="s">
        <v>132</v>
      </c>
      <c r="G86" t="s">
        <v>132</v>
      </c>
      <c r="H86" t="s">
        <v>132</v>
      </c>
      <c r="I86" t="s">
        <v>132</v>
      </c>
      <c r="J86">
        <v>-77.5</v>
      </c>
      <c r="K86" t="s">
        <v>499</v>
      </c>
      <c r="L86" t="s">
        <v>595</v>
      </c>
      <c r="M86" s="74">
        <v>0.77552083333333333</v>
      </c>
      <c r="N86" t="s">
        <v>499</v>
      </c>
      <c r="O86">
        <v>3</v>
      </c>
      <c r="P86">
        <v>1.96</v>
      </c>
      <c r="Q86" t="s">
        <v>595</v>
      </c>
      <c r="R86" t="s">
        <v>132</v>
      </c>
    </row>
    <row r="87" spans="1:18" x14ac:dyDescent="0.3">
      <c r="A87" t="s">
        <v>277</v>
      </c>
      <c r="B87">
        <v>0</v>
      </c>
      <c r="C87" t="s">
        <v>132</v>
      </c>
      <c r="D87" t="s">
        <v>132</v>
      </c>
      <c r="E87" t="s">
        <v>132</v>
      </c>
      <c r="F87" t="s">
        <v>132</v>
      </c>
      <c r="G87" t="s">
        <v>132</v>
      </c>
      <c r="H87" t="s">
        <v>132</v>
      </c>
      <c r="I87" t="s">
        <v>132</v>
      </c>
      <c r="J87">
        <v>-78.069999999999993</v>
      </c>
      <c r="K87" t="s">
        <v>550</v>
      </c>
      <c r="L87" t="s">
        <v>595</v>
      </c>
      <c r="M87" s="74">
        <v>0.77552083333333333</v>
      </c>
      <c r="N87" t="s">
        <v>550</v>
      </c>
      <c r="O87">
        <v>302</v>
      </c>
      <c r="P87">
        <v>26.018999999999998</v>
      </c>
      <c r="Q87" t="s">
        <v>595</v>
      </c>
      <c r="R87" t="s">
        <v>132</v>
      </c>
    </row>
    <row r="88" spans="1:18" x14ac:dyDescent="0.3">
      <c r="A88" t="s">
        <v>422</v>
      </c>
      <c r="B88">
        <v>0</v>
      </c>
      <c r="C88" t="s">
        <v>132</v>
      </c>
      <c r="D88" t="s">
        <v>132</v>
      </c>
      <c r="E88" t="s">
        <v>132</v>
      </c>
      <c r="F88" t="s">
        <v>132</v>
      </c>
      <c r="G88" t="s">
        <v>132</v>
      </c>
      <c r="H88" t="s">
        <v>132</v>
      </c>
      <c r="I88" t="s">
        <v>132</v>
      </c>
      <c r="J88">
        <v>-78.7</v>
      </c>
      <c r="K88" t="s">
        <v>514</v>
      </c>
      <c r="L88" t="s">
        <v>595</v>
      </c>
      <c r="M88" s="74">
        <v>0.77552083333333333</v>
      </c>
      <c r="N88" t="s">
        <v>514</v>
      </c>
      <c r="O88">
        <v>0</v>
      </c>
      <c r="P88">
        <v>599</v>
      </c>
      <c r="Q88" t="s">
        <v>596</v>
      </c>
      <c r="R88" t="s">
        <v>132</v>
      </c>
    </row>
    <row r="89" spans="1:18" x14ac:dyDescent="0.3">
      <c r="A89" t="s">
        <v>278</v>
      </c>
      <c r="B89">
        <v>0</v>
      </c>
      <c r="C89" t="s">
        <v>132</v>
      </c>
      <c r="D89" t="s">
        <v>132</v>
      </c>
      <c r="E89" t="s">
        <v>132</v>
      </c>
      <c r="F89" t="s">
        <v>132</v>
      </c>
      <c r="G89" t="s">
        <v>132</v>
      </c>
      <c r="H89" t="s">
        <v>132</v>
      </c>
      <c r="I89" t="s">
        <v>132</v>
      </c>
      <c r="J89">
        <v>-78.64</v>
      </c>
      <c r="K89" t="s">
        <v>781</v>
      </c>
      <c r="L89" t="s">
        <v>595</v>
      </c>
      <c r="M89" s="74">
        <v>0.77552083333333333</v>
      </c>
      <c r="N89" t="s">
        <v>781</v>
      </c>
      <c r="O89">
        <v>202</v>
      </c>
      <c r="P89">
        <v>4.4980000000000002</v>
      </c>
      <c r="Q89" t="s">
        <v>595</v>
      </c>
      <c r="R89" t="s">
        <v>132</v>
      </c>
    </row>
    <row r="90" spans="1:18" x14ac:dyDescent="0.3">
      <c r="A90" t="s">
        <v>423</v>
      </c>
      <c r="B90">
        <v>0</v>
      </c>
      <c r="C90" t="s">
        <v>132</v>
      </c>
      <c r="D90" t="s">
        <v>132</v>
      </c>
      <c r="E90" t="s">
        <v>132</v>
      </c>
      <c r="F90" t="s">
        <v>132</v>
      </c>
      <c r="G90" t="s">
        <v>132</v>
      </c>
      <c r="H90" t="s">
        <v>132</v>
      </c>
      <c r="I90" t="s">
        <v>132</v>
      </c>
      <c r="J90">
        <v>-79.59</v>
      </c>
      <c r="K90" t="s">
        <v>782</v>
      </c>
      <c r="L90" t="s">
        <v>595</v>
      </c>
      <c r="M90" s="74">
        <v>0.77552083333333333</v>
      </c>
      <c r="N90" t="s">
        <v>782</v>
      </c>
      <c r="O90">
        <v>0</v>
      </c>
      <c r="P90">
        <v>1.0229999999999999</v>
      </c>
      <c r="Q90" t="s">
        <v>596</v>
      </c>
      <c r="R90" t="s">
        <v>132</v>
      </c>
    </row>
    <row r="91" spans="1:18" x14ac:dyDescent="0.3">
      <c r="A91" t="s">
        <v>279</v>
      </c>
      <c r="B91">
        <v>0</v>
      </c>
      <c r="C91" t="s">
        <v>132</v>
      </c>
      <c r="D91" t="s">
        <v>132</v>
      </c>
      <c r="E91" t="s">
        <v>132</v>
      </c>
      <c r="F91" t="s">
        <v>132</v>
      </c>
      <c r="G91" t="s">
        <v>132</v>
      </c>
      <c r="H91" t="s">
        <v>132</v>
      </c>
      <c r="I91" t="s">
        <v>132</v>
      </c>
      <c r="J91">
        <v>-79.569999999999993</v>
      </c>
      <c r="K91" t="s">
        <v>527</v>
      </c>
      <c r="L91" t="s">
        <v>595</v>
      </c>
      <c r="M91" s="74">
        <v>0.77552083333333333</v>
      </c>
      <c r="N91" t="s">
        <v>527</v>
      </c>
      <c r="O91">
        <v>176</v>
      </c>
      <c r="P91">
        <v>3.58</v>
      </c>
      <c r="Q91" t="s">
        <v>595</v>
      </c>
      <c r="R91" t="s">
        <v>132</v>
      </c>
    </row>
    <row r="92" spans="1:18" x14ac:dyDescent="0.3">
      <c r="A92" t="s">
        <v>424</v>
      </c>
      <c r="B92">
        <v>0</v>
      </c>
      <c r="C92" t="s">
        <v>132</v>
      </c>
      <c r="D92" t="s">
        <v>132</v>
      </c>
      <c r="E92" t="s">
        <v>132</v>
      </c>
      <c r="F92" t="s">
        <v>132</v>
      </c>
      <c r="G92" t="s">
        <v>132</v>
      </c>
      <c r="H92" t="s">
        <v>132</v>
      </c>
      <c r="I92" t="s">
        <v>132</v>
      </c>
      <c r="J92">
        <v>-80.900000000000006</v>
      </c>
      <c r="K92" t="s">
        <v>783</v>
      </c>
      <c r="L92" t="s">
        <v>595</v>
      </c>
      <c r="M92" s="74">
        <v>0.77552083333333333</v>
      </c>
      <c r="N92" t="s">
        <v>783</v>
      </c>
      <c r="O92">
        <v>0</v>
      </c>
      <c r="P92">
        <v>1.621</v>
      </c>
      <c r="Q92" t="s">
        <v>595</v>
      </c>
      <c r="R92" t="s">
        <v>132</v>
      </c>
    </row>
    <row r="93" spans="1:18" x14ac:dyDescent="0.3">
      <c r="A93" t="s">
        <v>280</v>
      </c>
      <c r="B93">
        <v>0</v>
      </c>
      <c r="C93" t="s">
        <v>132</v>
      </c>
      <c r="D93" t="s">
        <v>132</v>
      </c>
      <c r="E93" t="s">
        <v>132</v>
      </c>
      <c r="F93" t="s">
        <v>132</v>
      </c>
      <c r="G93" t="s">
        <v>132</v>
      </c>
      <c r="H93" t="s">
        <v>132</v>
      </c>
      <c r="I93" t="s">
        <v>132</v>
      </c>
      <c r="J93">
        <v>-81.180000000000007</v>
      </c>
      <c r="K93" t="s">
        <v>500</v>
      </c>
      <c r="L93" t="s">
        <v>595</v>
      </c>
      <c r="M93" s="74">
        <v>0.77552083333333333</v>
      </c>
      <c r="N93" t="s">
        <v>500</v>
      </c>
      <c r="O93">
        <v>1.48</v>
      </c>
      <c r="P93">
        <v>5.0350000000000001</v>
      </c>
      <c r="Q93" t="s">
        <v>595</v>
      </c>
      <c r="R93" t="s">
        <v>132</v>
      </c>
    </row>
    <row r="94" spans="1:18" x14ac:dyDescent="0.3">
      <c r="A94" t="s">
        <v>425</v>
      </c>
      <c r="B94">
        <v>0</v>
      </c>
      <c r="C94" t="s">
        <v>132</v>
      </c>
      <c r="D94" t="s">
        <v>132</v>
      </c>
      <c r="E94" t="s">
        <v>132</v>
      </c>
      <c r="F94" t="s">
        <v>132</v>
      </c>
      <c r="G94" t="s">
        <v>132</v>
      </c>
      <c r="H94" t="s">
        <v>132</v>
      </c>
      <c r="I94" t="s">
        <v>132</v>
      </c>
      <c r="J94">
        <v>-81.48</v>
      </c>
      <c r="K94" t="s">
        <v>528</v>
      </c>
      <c r="L94" t="s">
        <v>595</v>
      </c>
      <c r="M94" s="74">
        <v>0.77552083333333333</v>
      </c>
      <c r="N94" t="s">
        <v>528</v>
      </c>
      <c r="O94">
        <v>0</v>
      </c>
      <c r="P94">
        <v>889</v>
      </c>
      <c r="Q94" t="s">
        <v>595</v>
      </c>
      <c r="R94" t="s">
        <v>132</v>
      </c>
    </row>
    <row r="95" spans="1:18" x14ac:dyDescent="0.3">
      <c r="A95" t="s">
        <v>281</v>
      </c>
      <c r="B95">
        <v>0</v>
      </c>
      <c r="C95" t="s">
        <v>132</v>
      </c>
      <c r="D95" t="s">
        <v>132</v>
      </c>
      <c r="E95" t="s">
        <v>132</v>
      </c>
      <c r="F95" t="s">
        <v>132</v>
      </c>
      <c r="G95" t="s">
        <v>132</v>
      </c>
      <c r="H95" t="s">
        <v>132</v>
      </c>
      <c r="I95" t="s">
        <v>132</v>
      </c>
      <c r="J95">
        <v>-82.05</v>
      </c>
      <c r="K95" t="s">
        <v>533</v>
      </c>
      <c r="L95" t="s">
        <v>595</v>
      </c>
      <c r="M95" s="74">
        <v>0.77552083333333333</v>
      </c>
      <c r="N95" t="s">
        <v>533</v>
      </c>
      <c r="O95">
        <v>0</v>
      </c>
      <c r="P95">
        <v>1.714</v>
      </c>
      <c r="Q95" t="s">
        <v>595</v>
      </c>
      <c r="R95" t="s">
        <v>132</v>
      </c>
    </row>
    <row r="96" spans="1:18" x14ac:dyDescent="0.3">
      <c r="A96" t="s">
        <v>426</v>
      </c>
      <c r="B96">
        <v>0</v>
      </c>
      <c r="C96" t="s">
        <v>132</v>
      </c>
      <c r="D96" t="s">
        <v>132</v>
      </c>
      <c r="E96" t="s">
        <v>132</v>
      </c>
      <c r="F96" t="s">
        <v>132</v>
      </c>
      <c r="G96" t="s">
        <v>132</v>
      </c>
      <c r="H96" t="s">
        <v>132</v>
      </c>
      <c r="I96" t="s">
        <v>132</v>
      </c>
      <c r="J96">
        <v>-82.43</v>
      </c>
      <c r="K96" t="s">
        <v>579</v>
      </c>
      <c r="L96" t="s">
        <v>595</v>
      </c>
      <c r="M96" s="74">
        <v>0.77552083333333333</v>
      </c>
      <c r="N96" t="s">
        <v>579</v>
      </c>
      <c r="O96">
        <v>0</v>
      </c>
      <c r="P96">
        <v>1.004</v>
      </c>
      <c r="Q96" t="s">
        <v>595</v>
      </c>
      <c r="R96" t="s">
        <v>132</v>
      </c>
    </row>
    <row r="97" spans="1:18" x14ac:dyDescent="0.3">
      <c r="A97" t="s">
        <v>282</v>
      </c>
      <c r="B97">
        <v>0</v>
      </c>
      <c r="C97" t="s">
        <v>132</v>
      </c>
      <c r="D97" t="s">
        <v>132</v>
      </c>
      <c r="E97" t="s">
        <v>132</v>
      </c>
      <c r="F97" t="s">
        <v>132</v>
      </c>
      <c r="G97" t="s">
        <v>132</v>
      </c>
      <c r="H97" t="s">
        <v>132</v>
      </c>
      <c r="I97" t="s">
        <v>132</v>
      </c>
      <c r="J97">
        <v>-83.1</v>
      </c>
      <c r="K97" t="s">
        <v>512</v>
      </c>
      <c r="L97" t="s">
        <v>595</v>
      </c>
      <c r="M97" s="74">
        <v>0.77552083333333333</v>
      </c>
      <c r="N97" t="s">
        <v>512</v>
      </c>
      <c r="O97">
        <v>2.6030000000000002</v>
      </c>
      <c r="P97">
        <v>26.692</v>
      </c>
      <c r="Q97" t="s">
        <v>595</v>
      </c>
      <c r="R97" t="s">
        <v>132</v>
      </c>
    </row>
    <row r="98" spans="1:18" x14ac:dyDescent="0.3">
      <c r="A98" t="s">
        <v>427</v>
      </c>
      <c r="B98">
        <v>0</v>
      </c>
      <c r="C98" t="s">
        <v>132</v>
      </c>
      <c r="D98" t="s">
        <v>132</v>
      </c>
      <c r="E98" t="s">
        <v>132</v>
      </c>
      <c r="F98" t="s">
        <v>132</v>
      </c>
      <c r="G98" t="s">
        <v>132</v>
      </c>
      <c r="H98" t="s">
        <v>132</v>
      </c>
      <c r="I98" t="s">
        <v>132</v>
      </c>
      <c r="J98">
        <v>-83.82</v>
      </c>
      <c r="K98" t="s">
        <v>503</v>
      </c>
      <c r="L98" t="s">
        <v>595</v>
      </c>
      <c r="M98" s="74">
        <v>0.77552083333333333</v>
      </c>
      <c r="N98" t="s">
        <v>503</v>
      </c>
      <c r="O98">
        <v>0</v>
      </c>
      <c r="P98">
        <v>1.1739999999999999</v>
      </c>
      <c r="Q98" t="s">
        <v>595</v>
      </c>
      <c r="R98" t="s">
        <v>132</v>
      </c>
    </row>
    <row r="99" spans="1:18" x14ac:dyDescent="0.3">
      <c r="A99" t="s">
        <v>283</v>
      </c>
      <c r="B99">
        <v>0</v>
      </c>
      <c r="C99" t="s">
        <v>132</v>
      </c>
      <c r="D99" t="s">
        <v>132</v>
      </c>
      <c r="E99" t="s">
        <v>132</v>
      </c>
      <c r="F99" t="s">
        <v>132</v>
      </c>
      <c r="G99" t="s">
        <v>132</v>
      </c>
      <c r="H99" t="s">
        <v>132</v>
      </c>
      <c r="I99" t="s">
        <v>132</v>
      </c>
      <c r="J99">
        <v>-84.62</v>
      </c>
      <c r="K99" t="s">
        <v>511</v>
      </c>
      <c r="L99" t="s">
        <v>595</v>
      </c>
      <c r="M99" s="74">
        <v>0.77552083333333333</v>
      </c>
      <c r="N99" t="s">
        <v>511</v>
      </c>
      <c r="O99">
        <v>0</v>
      </c>
      <c r="P99">
        <v>2.1819999999999999</v>
      </c>
      <c r="Q99" t="s">
        <v>587</v>
      </c>
      <c r="R99" t="s">
        <v>132</v>
      </c>
    </row>
    <row r="100" spans="1:18" x14ac:dyDescent="0.3">
      <c r="A100" t="s">
        <v>428</v>
      </c>
      <c r="B100">
        <v>0</v>
      </c>
      <c r="C100" t="s">
        <v>132</v>
      </c>
      <c r="D100" t="s">
        <v>132</v>
      </c>
      <c r="E100" t="s">
        <v>132</v>
      </c>
      <c r="F100" t="s">
        <v>132</v>
      </c>
      <c r="G100" t="s">
        <v>132</v>
      </c>
      <c r="H100" t="s">
        <v>132</v>
      </c>
      <c r="I100" t="s">
        <v>132</v>
      </c>
      <c r="J100">
        <v>-84.13</v>
      </c>
      <c r="K100" t="s">
        <v>511</v>
      </c>
      <c r="L100" t="s">
        <v>595</v>
      </c>
      <c r="M100" s="74">
        <v>0.77552083333333333</v>
      </c>
      <c r="N100" t="s">
        <v>511</v>
      </c>
      <c r="O100">
        <v>0</v>
      </c>
      <c r="P100">
        <v>980</v>
      </c>
      <c r="Q100" t="s">
        <v>553</v>
      </c>
      <c r="R100" t="s">
        <v>132</v>
      </c>
    </row>
    <row r="101" spans="1:18" x14ac:dyDescent="0.3">
      <c r="A101" t="s">
        <v>284</v>
      </c>
      <c r="B101">
        <v>0</v>
      </c>
      <c r="C101" t="s">
        <v>132</v>
      </c>
      <c r="D101" t="s">
        <v>132</v>
      </c>
      <c r="E101" t="s">
        <v>132</v>
      </c>
      <c r="F101" t="s">
        <v>132</v>
      </c>
      <c r="G101" t="s">
        <v>132</v>
      </c>
      <c r="H101" t="s">
        <v>132</v>
      </c>
      <c r="I101" t="s">
        <v>132</v>
      </c>
      <c r="J101">
        <v>-85</v>
      </c>
      <c r="K101" t="s">
        <v>462</v>
      </c>
      <c r="L101" t="s">
        <v>595</v>
      </c>
      <c r="M101" s="74">
        <v>0.77552083333333333</v>
      </c>
      <c r="N101" t="s">
        <v>462</v>
      </c>
      <c r="O101">
        <v>5</v>
      </c>
      <c r="P101">
        <v>9.3130000000000006</v>
      </c>
      <c r="Q101" t="s">
        <v>595</v>
      </c>
      <c r="R101" t="s">
        <v>132</v>
      </c>
    </row>
    <row r="102" spans="1:18" x14ac:dyDescent="0.3">
      <c r="A102" t="s">
        <v>429</v>
      </c>
      <c r="B102">
        <v>0</v>
      </c>
      <c r="C102" t="s">
        <v>132</v>
      </c>
      <c r="D102" t="s">
        <v>132</v>
      </c>
      <c r="E102" t="s">
        <v>132</v>
      </c>
      <c r="F102" t="s">
        <v>132</v>
      </c>
      <c r="G102" t="s">
        <v>132</v>
      </c>
      <c r="H102" t="s">
        <v>132</v>
      </c>
      <c r="I102" t="s">
        <v>132</v>
      </c>
      <c r="J102">
        <v>-84.21</v>
      </c>
      <c r="K102" t="s">
        <v>462</v>
      </c>
      <c r="L102" t="s">
        <v>595</v>
      </c>
      <c r="M102" s="74">
        <v>0.77552083333333333</v>
      </c>
      <c r="N102" t="s">
        <v>462</v>
      </c>
      <c r="O102">
        <v>0</v>
      </c>
      <c r="P102">
        <v>1.825</v>
      </c>
      <c r="Q102" t="s">
        <v>595</v>
      </c>
      <c r="R102" t="s">
        <v>132</v>
      </c>
    </row>
    <row r="103" spans="1:18" x14ac:dyDescent="0.3">
      <c r="A103" t="s">
        <v>285</v>
      </c>
      <c r="B103">
        <v>0</v>
      </c>
      <c r="C103" t="s">
        <v>132</v>
      </c>
      <c r="D103" t="s">
        <v>132</v>
      </c>
      <c r="E103" t="s">
        <v>132</v>
      </c>
      <c r="F103" t="s">
        <v>132</v>
      </c>
      <c r="G103" t="s">
        <v>132</v>
      </c>
      <c r="H103" t="s">
        <v>132</v>
      </c>
      <c r="I103" t="s">
        <v>132</v>
      </c>
      <c r="J103">
        <v>-85.45</v>
      </c>
      <c r="K103" t="s">
        <v>510</v>
      </c>
      <c r="L103" t="s">
        <v>595</v>
      </c>
      <c r="M103" s="74">
        <v>0.77552083333333333</v>
      </c>
      <c r="N103" t="s">
        <v>510</v>
      </c>
      <c r="O103">
        <v>1</v>
      </c>
      <c r="P103">
        <v>3.2669999999999999</v>
      </c>
      <c r="Q103" t="s">
        <v>595</v>
      </c>
      <c r="R103" t="s">
        <v>132</v>
      </c>
    </row>
    <row r="104" spans="1:18" x14ac:dyDescent="0.3">
      <c r="A104" t="s">
        <v>430</v>
      </c>
      <c r="B104">
        <v>0</v>
      </c>
      <c r="C104" t="s">
        <v>132</v>
      </c>
      <c r="D104" t="s">
        <v>132</v>
      </c>
      <c r="E104" t="s">
        <v>132</v>
      </c>
      <c r="F104" t="s">
        <v>132</v>
      </c>
      <c r="G104" t="s">
        <v>132</v>
      </c>
      <c r="H104" t="s">
        <v>132</v>
      </c>
      <c r="I104" t="s">
        <v>132</v>
      </c>
      <c r="J104">
        <v>-84.91</v>
      </c>
      <c r="K104" t="s">
        <v>510</v>
      </c>
      <c r="L104" t="s">
        <v>595</v>
      </c>
      <c r="M104" s="74">
        <v>0.77552083333333333</v>
      </c>
      <c r="N104" t="s">
        <v>510</v>
      </c>
      <c r="O104">
        <v>0</v>
      </c>
      <c r="P104">
        <v>253</v>
      </c>
      <c r="Q104" t="s">
        <v>595</v>
      </c>
      <c r="R104" t="s">
        <v>132</v>
      </c>
    </row>
    <row r="105" spans="1:18" x14ac:dyDescent="0.3">
      <c r="A105" t="s">
        <v>286</v>
      </c>
      <c r="B105">
        <v>0</v>
      </c>
      <c r="C105" t="s">
        <v>132</v>
      </c>
      <c r="D105" t="s">
        <v>132</v>
      </c>
      <c r="E105" t="s">
        <v>132</v>
      </c>
      <c r="F105" t="s">
        <v>132</v>
      </c>
      <c r="G105" t="s">
        <v>132</v>
      </c>
      <c r="H105" t="s">
        <v>132</v>
      </c>
      <c r="I105" t="s">
        <v>132</v>
      </c>
      <c r="J105">
        <v>-86</v>
      </c>
      <c r="K105" t="s">
        <v>504</v>
      </c>
      <c r="L105" t="s">
        <v>595</v>
      </c>
      <c r="M105" s="74">
        <v>0.77552083333333333</v>
      </c>
      <c r="N105" t="s">
        <v>504</v>
      </c>
      <c r="O105">
        <v>0</v>
      </c>
      <c r="P105">
        <v>2.4809999999999999</v>
      </c>
      <c r="Q105" t="s">
        <v>595</v>
      </c>
      <c r="R105" t="s">
        <v>132</v>
      </c>
    </row>
    <row r="106" spans="1:18" x14ac:dyDescent="0.3">
      <c r="A106" t="s">
        <v>287</v>
      </c>
      <c r="B106">
        <v>0</v>
      </c>
      <c r="C106" t="s">
        <v>132</v>
      </c>
      <c r="D106" t="s">
        <v>132</v>
      </c>
      <c r="E106" t="s">
        <v>132</v>
      </c>
      <c r="F106" t="s">
        <v>132</v>
      </c>
      <c r="G106" t="s">
        <v>132</v>
      </c>
      <c r="H106" t="s">
        <v>132</v>
      </c>
      <c r="I106" t="s">
        <v>132</v>
      </c>
      <c r="J106">
        <v>-86.96</v>
      </c>
      <c r="K106" t="s">
        <v>464</v>
      </c>
      <c r="L106" t="s">
        <v>595</v>
      </c>
      <c r="M106" s="74">
        <v>0.77552083333333333</v>
      </c>
      <c r="N106" t="s">
        <v>464</v>
      </c>
      <c r="O106">
        <v>0</v>
      </c>
      <c r="P106">
        <v>17.989000000000001</v>
      </c>
      <c r="Q106" t="s">
        <v>595</v>
      </c>
      <c r="R106" t="s">
        <v>132</v>
      </c>
    </row>
    <row r="107" spans="1:18" x14ac:dyDescent="0.3">
      <c r="A107" t="s">
        <v>288</v>
      </c>
      <c r="B107">
        <v>0</v>
      </c>
      <c r="C107" t="s">
        <v>132</v>
      </c>
      <c r="D107" t="s">
        <v>132</v>
      </c>
      <c r="E107" t="s">
        <v>132</v>
      </c>
      <c r="F107" t="s">
        <v>132</v>
      </c>
      <c r="G107" t="s">
        <v>132</v>
      </c>
      <c r="H107" t="s">
        <v>132</v>
      </c>
      <c r="I107" t="s">
        <v>132</v>
      </c>
      <c r="J107">
        <v>-88.1</v>
      </c>
      <c r="K107" t="s">
        <v>501</v>
      </c>
      <c r="L107" t="s">
        <v>595</v>
      </c>
      <c r="M107" s="74">
        <v>0.77552083333333333</v>
      </c>
      <c r="N107" t="s">
        <v>501</v>
      </c>
      <c r="O107">
        <v>0</v>
      </c>
      <c r="P107">
        <v>7.2910000000000004</v>
      </c>
      <c r="Q107" t="s">
        <v>595</v>
      </c>
      <c r="R107" t="s">
        <v>132</v>
      </c>
    </row>
    <row r="108" spans="1:18" x14ac:dyDescent="0.3">
      <c r="A108" t="s">
        <v>556</v>
      </c>
      <c r="B108">
        <v>0</v>
      </c>
      <c r="C108" t="s">
        <v>132</v>
      </c>
      <c r="D108" t="s">
        <v>132</v>
      </c>
      <c r="E108" t="s">
        <v>132</v>
      </c>
      <c r="F108" t="s">
        <v>132</v>
      </c>
      <c r="G108" t="s">
        <v>132</v>
      </c>
      <c r="H108" t="s">
        <v>132</v>
      </c>
      <c r="I108" t="s">
        <v>132</v>
      </c>
      <c r="J108">
        <v>-87.18</v>
      </c>
      <c r="K108" t="s">
        <v>501</v>
      </c>
      <c r="L108" t="s">
        <v>595</v>
      </c>
      <c r="M108" s="74">
        <v>0.77552083333333333</v>
      </c>
      <c r="N108" t="s">
        <v>501</v>
      </c>
      <c r="O108">
        <v>0</v>
      </c>
      <c r="P108">
        <v>1.7490000000000001</v>
      </c>
      <c r="Q108" t="s">
        <v>596</v>
      </c>
      <c r="R108" t="s">
        <v>132</v>
      </c>
    </row>
    <row r="109" spans="1:18" x14ac:dyDescent="0.3">
      <c r="A109" t="s">
        <v>289</v>
      </c>
      <c r="B109">
        <v>0</v>
      </c>
      <c r="C109" t="s">
        <v>132</v>
      </c>
      <c r="D109" t="s">
        <v>132</v>
      </c>
      <c r="E109" t="s">
        <v>132</v>
      </c>
      <c r="F109" t="s">
        <v>132</v>
      </c>
      <c r="G109" t="s">
        <v>132</v>
      </c>
      <c r="H109" t="s">
        <v>132</v>
      </c>
      <c r="I109" t="s">
        <v>132</v>
      </c>
      <c r="J109">
        <v>-88.89</v>
      </c>
      <c r="K109" t="s">
        <v>580</v>
      </c>
      <c r="L109" t="s">
        <v>595</v>
      </c>
      <c r="M109" s="74">
        <v>0.77552083333333333</v>
      </c>
      <c r="N109" t="s">
        <v>580</v>
      </c>
      <c r="O109">
        <v>0</v>
      </c>
      <c r="P109">
        <v>4.5350000000000001</v>
      </c>
      <c r="Q109" t="s">
        <v>595</v>
      </c>
      <c r="R109" t="s">
        <v>132</v>
      </c>
    </row>
    <row r="110" spans="1:18" x14ac:dyDescent="0.3">
      <c r="A110" t="s">
        <v>557</v>
      </c>
      <c r="B110">
        <v>0</v>
      </c>
      <c r="C110" t="s">
        <v>132</v>
      </c>
      <c r="D110" t="s">
        <v>132</v>
      </c>
      <c r="E110" t="s">
        <v>132</v>
      </c>
      <c r="F110" t="s">
        <v>132</v>
      </c>
      <c r="G110" t="s">
        <v>132</v>
      </c>
      <c r="H110" t="s">
        <v>132</v>
      </c>
      <c r="I110" t="s">
        <v>132</v>
      </c>
      <c r="J110">
        <v>-87.88</v>
      </c>
      <c r="K110" t="s">
        <v>580</v>
      </c>
      <c r="L110" t="s">
        <v>595</v>
      </c>
      <c r="M110" s="74">
        <v>0.77552083333333333</v>
      </c>
      <c r="N110" t="s">
        <v>580</v>
      </c>
      <c r="O110">
        <v>0</v>
      </c>
      <c r="P110">
        <v>862</v>
      </c>
      <c r="Q110" t="s">
        <v>592</v>
      </c>
      <c r="R110" t="s">
        <v>132</v>
      </c>
    </row>
    <row r="111" spans="1:18" x14ac:dyDescent="0.3">
      <c r="A111" t="s">
        <v>290</v>
      </c>
      <c r="B111">
        <v>0</v>
      </c>
      <c r="C111" t="s">
        <v>132</v>
      </c>
      <c r="D111" t="s">
        <v>132</v>
      </c>
      <c r="E111" t="s">
        <v>132</v>
      </c>
      <c r="F111" t="s">
        <v>132</v>
      </c>
      <c r="G111" t="s">
        <v>132</v>
      </c>
      <c r="H111" t="s">
        <v>132</v>
      </c>
      <c r="I111" t="s">
        <v>132</v>
      </c>
      <c r="J111">
        <v>-90</v>
      </c>
      <c r="K111" t="s">
        <v>508</v>
      </c>
      <c r="L111" t="s">
        <v>595</v>
      </c>
      <c r="M111" s="74">
        <v>0.77552083333333333</v>
      </c>
      <c r="N111" t="s">
        <v>508</v>
      </c>
      <c r="O111">
        <v>2</v>
      </c>
      <c r="P111">
        <v>35.331000000000003</v>
      </c>
      <c r="Q111" t="s">
        <v>595</v>
      </c>
      <c r="R111" t="s">
        <v>132</v>
      </c>
    </row>
    <row r="112" spans="1:18" x14ac:dyDescent="0.3">
      <c r="A112" t="s">
        <v>558</v>
      </c>
      <c r="B112">
        <v>0</v>
      </c>
      <c r="C112" t="s">
        <v>132</v>
      </c>
      <c r="D112" t="s">
        <v>132</v>
      </c>
      <c r="E112" t="s">
        <v>132</v>
      </c>
      <c r="F112" t="s">
        <v>132</v>
      </c>
      <c r="G112" t="s">
        <v>132</v>
      </c>
      <c r="H112" t="s">
        <v>132</v>
      </c>
      <c r="I112" t="s">
        <v>132</v>
      </c>
      <c r="J112">
        <v>-88.89</v>
      </c>
      <c r="K112" t="s">
        <v>508</v>
      </c>
      <c r="L112" t="s">
        <v>595</v>
      </c>
      <c r="M112" s="74">
        <v>0.77552083333333333</v>
      </c>
      <c r="N112" t="s">
        <v>508</v>
      </c>
      <c r="O112">
        <v>0</v>
      </c>
      <c r="P112">
        <v>5.8040000000000003</v>
      </c>
      <c r="Q112" t="s">
        <v>592</v>
      </c>
      <c r="R112" t="s">
        <v>132</v>
      </c>
    </row>
    <row r="113" spans="1:18" x14ac:dyDescent="0.3">
      <c r="A113" t="s">
        <v>291</v>
      </c>
      <c r="B113">
        <v>0</v>
      </c>
      <c r="C113" t="s">
        <v>132</v>
      </c>
      <c r="D113" t="s">
        <v>132</v>
      </c>
      <c r="E113" t="s">
        <v>132</v>
      </c>
      <c r="F113" t="s">
        <v>132</v>
      </c>
      <c r="G113" t="s">
        <v>132</v>
      </c>
      <c r="H113" t="s">
        <v>132</v>
      </c>
      <c r="I113" t="s">
        <v>132</v>
      </c>
      <c r="J113">
        <v>-88</v>
      </c>
      <c r="K113" t="s">
        <v>508</v>
      </c>
      <c r="L113" t="s">
        <v>595</v>
      </c>
      <c r="M113" s="74">
        <v>0.77552083333333333</v>
      </c>
      <c r="N113" t="s">
        <v>508</v>
      </c>
      <c r="O113">
        <v>0</v>
      </c>
      <c r="P113">
        <v>2.4849999999999999</v>
      </c>
      <c r="Q113" t="s">
        <v>595</v>
      </c>
      <c r="R113" t="s">
        <v>132</v>
      </c>
    </row>
    <row r="114" spans="1:18" x14ac:dyDescent="0.3">
      <c r="A114" t="s">
        <v>559</v>
      </c>
      <c r="B114">
        <v>0</v>
      </c>
      <c r="C114" t="s">
        <v>132</v>
      </c>
      <c r="D114" t="s">
        <v>132</v>
      </c>
      <c r="E114" t="s">
        <v>132</v>
      </c>
      <c r="F114" t="s">
        <v>132</v>
      </c>
      <c r="G114" t="s">
        <v>132</v>
      </c>
      <c r="H114" t="s">
        <v>132</v>
      </c>
      <c r="I114" t="s">
        <v>132</v>
      </c>
      <c r="J114">
        <v>-91.3</v>
      </c>
      <c r="K114" t="s">
        <v>507</v>
      </c>
      <c r="L114" t="s">
        <v>595</v>
      </c>
      <c r="M114" s="74">
        <v>0.77552083333333333</v>
      </c>
      <c r="N114" t="s">
        <v>507</v>
      </c>
      <c r="O114">
        <v>0</v>
      </c>
      <c r="P114">
        <v>1.9910000000000001</v>
      </c>
      <c r="Q114" t="s">
        <v>591</v>
      </c>
      <c r="R114" t="s">
        <v>132</v>
      </c>
    </row>
    <row r="115" spans="1:18" x14ac:dyDescent="0.3">
      <c r="A115" t="s">
        <v>292</v>
      </c>
      <c r="B115">
        <v>0</v>
      </c>
      <c r="C115" t="s">
        <v>132</v>
      </c>
      <c r="D115" t="s">
        <v>132</v>
      </c>
      <c r="E115" t="s">
        <v>132</v>
      </c>
      <c r="F115" t="s">
        <v>132</v>
      </c>
      <c r="G115" t="s">
        <v>132</v>
      </c>
      <c r="H115" t="s">
        <v>132</v>
      </c>
      <c r="I115" t="s">
        <v>132</v>
      </c>
      <c r="J115">
        <v>-90.48</v>
      </c>
      <c r="K115" t="s">
        <v>507</v>
      </c>
      <c r="L115" t="s">
        <v>595</v>
      </c>
      <c r="M115" s="74">
        <v>0.77552083333333333</v>
      </c>
      <c r="N115" t="s">
        <v>507</v>
      </c>
      <c r="O115">
        <v>0</v>
      </c>
      <c r="P115">
        <v>3.629</v>
      </c>
      <c r="Q115" t="s">
        <v>595</v>
      </c>
      <c r="R115" t="s">
        <v>132</v>
      </c>
    </row>
    <row r="116" spans="1:18" x14ac:dyDescent="0.3">
      <c r="A116" t="s">
        <v>447</v>
      </c>
      <c r="B116">
        <v>0</v>
      </c>
      <c r="C116" t="s">
        <v>132</v>
      </c>
      <c r="D116" t="s">
        <v>132</v>
      </c>
      <c r="E116" t="s">
        <v>132</v>
      </c>
      <c r="F116" t="s">
        <v>132</v>
      </c>
      <c r="G116" t="s">
        <v>132</v>
      </c>
      <c r="H116" t="s">
        <v>132</v>
      </c>
      <c r="I116" t="s">
        <v>132</v>
      </c>
      <c r="J116">
        <v>-89.47</v>
      </c>
      <c r="K116" t="s">
        <v>507</v>
      </c>
      <c r="L116" t="s">
        <v>595</v>
      </c>
      <c r="M116" s="74">
        <v>0.77552083333333333</v>
      </c>
      <c r="N116" t="s">
        <v>507</v>
      </c>
      <c r="O116">
        <v>1</v>
      </c>
      <c r="P116">
        <v>14.305</v>
      </c>
      <c r="Q116" t="s">
        <v>591</v>
      </c>
      <c r="R116" t="s">
        <v>132</v>
      </c>
    </row>
    <row r="117" spans="1:18" x14ac:dyDescent="0.3">
      <c r="A117" t="s">
        <v>487</v>
      </c>
      <c r="B117">
        <v>0</v>
      </c>
      <c r="C117" t="s">
        <v>132</v>
      </c>
      <c r="D117" t="s">
        <v>132</v>
      </c>
      <c r="E117" t="s">
        <v>132</v>
      </c>
      <c r="F117" t="s">
        <v>132</v>
      </c>
      <c r="G117" t="s">
        <v>132</v>
      </c>
      <c r="H117" t="s">
        <v>132</v>
      </c>
      <c r="I117" t="s">
        <v>132</v>
      </c>
      <c r="J117">
        <v>-88.24</v>
      </c>
      <c r="K117" t="s">
        <v>507</v>
      </c>
      <c r="L117" t="s">
        <v>595</v>
      </c>
      <c r="M117" s="74">
        <v>0.77552083333333333</v>
      </c>
      <c r="N117" t="s">
        <v>507</v>
      </c>
      <c r="O117">
        <v>0</v>
      </c>
      <c r="P117">
        <v>3.4380000000000002</v>
      </c>
      <c r="Q117" t="s">
        <v>588</v>
      </c>
      <c r="R117" t="s">
        <v>132</v>
      </c>
    </row>
    <row r="118" spans="1:18" x14ac:dyDescent="0.3">
      <c r="A118" t="s">
        <v>560</v>
      </c>
      <c r="B118">
        <v>0</v>
      </c>
      <c r="C118" t="s">
        <v>132</v>
      </c>
      <c r="D118" t="s">
        <v>132</v>
      </c>
      <c r="E118" t="s">
        <v>132</v>
      </c>
      <c r="F118" t="s">
        <v>132</v>
      </c>
      <c r="G118" t="s">
        <v>132</v>
      </c>
      <c r="H118" t="s">
        <v>132</v>
      </c>
      <c r="I118" t="s">
        <v>132</v>
      </c>
      <c r="J118">
        <v>-93.75</v>
      </c>
      <c r="K118" t="s">
        <v>505</v>
      </c>
      <c r="L118" t="s">
        <v>595</v>
      </c>
      <c r="M118" s="74">
        <v>0.77552083333333333</v>
      </c>
      <c r="N118" t="s">
        <v>505</v>
      </c>
      <c r="O118">
        <v>0</v>
      </c>
      <c r="P118">
        <v>844</v>
      </c>
      <c r="Q118" t="s">
        <v>596</v>
      </c>
      <c r="R118" t="s">
        <v>132</v>
      </c>
    </row>
    <row r="119" spans="1:18" x14ac:dyDescent="0.3">
      <c r="A119" t="s">
        <v>488</v>
      </c>
      <c r="B119">
        <v>0</v>
      </c>
      <c r="C119" t="s">
        <v>132</v>
      </c>
      <c r="D119" t="s">
        <v>132</v>
      </c>
      <c r="E119" t="s">
        <v>132</v>
      </c>
      <c r="F119" t="s">
        <v>132</v>
      </c>
      <c r="G119" t="s">
        <v>132</v>
      </c>
      <c r="H119" t="s">
        <v>132</v>
      </c>
      <c r="I119" t="s">
        <v>132</v>
      </c>
      <c r="J119">
        <v>-92.86</v>
      </c>
      <c r="K119" t="s">
        <v>505</v>
      </c>
      <c r="L119" t="s">
        <v>595</v>
      </c>
      <c r="M119" s="74">
        <v>0.77552083333333333</v>
      </c>
      <c r="N119" t="s">
        <v>505</v>
      </c>
      <c r="O119">
        <v>0</v>
      </c>
      <c r="P119">
        <v>3.222</v>
      </c>
      <c r="Q119" t="s">
        <v>595</v>
      </c>
      <c r="R119" t="s">
        <v>132</v>
      </c>
    </row>
    <row r="120" spans="1:18" x14ac:dyDescent="0.3">
      <c r="A120" t="s">
        <v>561</v>
      </c>
      <c r="B120">
        <v>0</v>
      </c>
      <c r="C120" t="s">
        <v>132</v>
      </c>
      <c r="D120" t="s">
        <v>132</v>
      </c>
      <c r="E120" t="s">
        <v>132</v>
      </c>
      <c r="F120" t="s">
        <v>132</v>
      </c>
      <c r="G120" t="s">
        <v>132</v>
      </c>
      <c r="H120" t="s">
        <v>132</v>
      </c>
      <c r="I120" t="s">
        <v>132</v>
      </c>
      <c r="J120">
        <v>-92.31</v>
      </c>
      <c r="K120" t="s">
        <v>505</v>
      </c>
      <c r="L120" t="s">
        <v>595</v>
      </c>
      <c r="M120" s="74">
        <v>0.77552083333333333</v>
      </c>
      <c r="N120" t="s">
        <v>505</v>
      </c>
      <c r="O120">
        <v>0</v>
      </c>
      <c r="P120">
        <v>918</v>
      </c>
      <c r="Q120" t="s">
        <v>595</v>
      </c>
      <c r="R120" t="s">
        <v>132</v>
      </c>
    </row>
    <row r="121" spans="1:18" x14ac:dyDescent="0.3">
      <c r="A121" t="s">
        <v>293</v>
      </c>
      <c r="B121">
        <v>0</v>
      </c>
      <c r="C121" t="s">
        <v>132</v>
      </c>
      <c r="D121" t="s">
        <v>132</v>
      </c>
      <c r="E121" t="s">
        <v>132</v>
      </c>
      <c r="F121" t="s">
        <v>132</v>
      </c>
      <c r="G121" t="s">
        <v>132</v>
      </c>
      <c r="H121" t="s">
        <v>132</v>
      </c>
      <c r="I121" t="s">
        <v>132</v>
      </c>
      <c r="J121">
        <v>-90.91</v>
      </c>
      <c r="K121" t="s">
        <v>505</v>
      </c>
      <c r="L121" t="s">
        <v>595</v>
      </c>
      <c r="M121" s="74">
        <v>0.77552083333333333</v>
      </c>
      <c r="N121" t="s">
        <v>505</v>
      </c>
      <c r="O121">
        <v>30</v>
      </c>
      <c r="P121">
        <v>8.8930000000000007</v>
      </c>
      <c r="Q121" t="s">
        <v>595</v>
      </c>
      <c r="R121" t="s">
        <v>132</v>
      </c>
    </row>
    <row r="122" spans="1:18" x14ac:dyDescent="0.3">
      <c r="A122" t="s">
        <v>562</v>
      </c>
      <c r="B122">
        <v>0</v>
      </c>
      <c r="C122" t="s">
        <v>132</v>
      </c>
      <c r="D122" t="s">
        <v>132</v>
      </c>
      <c r="E122" t="s">
        <v>132</v>
      </c>
      <c r="F122" t="s">
        <v>132</v>
      </c>
      <c r="G122" t="s">
        <v>132</v>
      </c>
      <c r="H122" t="s">
        <v>132</v>
      </c>
      <c r="I122" t="s">
        <v>132</v>
      </c>
      <c r="J122">
        <v>-90</v>
      </c>
      <c r="K122" t="s">
        <v>505</v>
      </c>
      <c r="L122" t="s">
        <v>595</v>
      </c>
      <c r="M122" s="74">
        <v>0.77552083333333333</v>
      </c>
      <c r="N122" t="s">
        <v>505</v>
      </c>
      <c r="O122">
        <v>0</v>
      </c>
      <c r="P122">
        <v>538</v>
      </c>
      <c r="Q122" t="s">
        <v>595</v>
      </c>
      <c r="R122" t="s">
        <v>132</v>
      </c>
    </row>
    <row r="123" spans="1:18" x14ac:dyDescent="0.3">
      <c r="A123" t="s">
        <v>489</v>
      </c>
      <c r="B123">
        <v>0</v>
      </c>
      <c r="C123" t="s">
        <v>132</v>
      </c>
      <c r="D123" t="s">
        <v>132</v>
      </c>
      <c r="E123" t="s">
        <v>132</v>
      </c>
      <c r="F123" t="s">
        <v>132</v>
      </c>
      <c r="G123" t="s">
        <v>132</v>
      </c>
      <c r="H123" t="s">
        <v>132</v>
      </c>
      <c r="I123" t="s">
        <v>132</v>
      </c>
      <c r="J123">
        <v>-88.89</v>
      </c>
      <c r="K123" t="s">
        <v>505</v>
      </c>
      <c r="L123" t="s">
        <v>595</v>
      </c>
      <c r="M123" s="74">
        <v>0.77552083333333333</v>
      </c>
      <c r="N123" t="s">
        <v>505</v>
      </c>
      <c r="O123">
        <v>0</v>
      </c>
      <c r="P123">
        <v>1.2030000000000001</v>
      </c>
      <c r="Q123" t="s">
        <v>552</v>
      </c>
      <c r="R123" t="s">
        <v>132</v>
      </c>
    </row>
    <row r="124" spans="1:18" x14ac:dyDescent="0.3">
      <c r="A124" t="s">
        <v>490</v>
      </c>
      <c r="B124">
        <v>0</v>
      </c>
      <c r="C124" t="s">
        <v>132</v>
      </c>
      <c r="D124" t="s">
        <v>132</v>
      </c>
      <c r="E124" t="s">
        <v>132</v>
      </c>
      <c r="F124" t="s">
        <v>132</v>
      </c>
      <c r="G124" t="s">
        <v>132</v>
      </c>
      <c r="H124" t="s">
        <v>132</v>
      </c>
      <c r="I124" t="s">
        <v>132</v>
      </c>
      <c r="J124">
        <v>-87.5</v>
      </c>
      <c r="K124" t="s">
        <v>505</v>
      </c>
      <c r="L124" t="s">
        <v>595</v>
      </c>
      <c r="M124" s="74">
        <v>0.77552083333333333</v>
      </c>
      <c r="N124" t="s">
        <v>505</v>
      </c>
      <c r="O124">
        <v>0</v>
      </c>
      <c r="P124">
        <v>3.2719999999999998</v>
      </c>
      <c r="Q124" t="s">
        <v>595</v>
      </c>
      <c r="R124" t="s">
        <v>132</v>
      </c>
    </row>
    <row r="125" spans="1:18" x14ac:dyDescent="0.3">
      <c r="A125" t="s">
        <v>491</v>
      </c>
      <c r="B125">
        <v>0</v>
      </c>
      <c r="C125" t="s">
        <v>132</v>
      </c>
      <c r="D125" t="s">
        <v>132</v>
      </c>
      <c r="E125" t="s">
        <v>132</v>
      </c>
      <c r="F125" t="s">
        <v>132</v>
      </c>
      <c r="G125" t="s">
        <v>132</v>
      </c>
      <c r="H125" t="s">
        <v>132</v>
      </c>
      <c r="I125" t="s">
        <v>132</v>
      </c>
      <c r="J125">
        <v>-83.33</v>
      </c>
      <c r="K125" t="s">
        <v>505</v>
      </c>
      <c r="L125" t="s">
        <v>595</v>
      </c>
      <c r="M125" s="74">
        <v>0.77552083333333333</v>
      </c>
      <c r="N125" t="s">
        <v>505</v>
      </c>
      <c r="O125">
        <v>0</v>
      </c>
      <c r="P125">
        <v>1.4490000000000001</v>
      </c>
      <c r="Q125" t="s">
        <v>524</v>
      </c>
      <c r="R125" t="s">
        <v>132</v>
      </c>
    </row>
    <row r="126" spans="1:18" x14ac:dyDescent="0.3">
      <c r="A126" t="s">
        <v>492</v>
      </c>
      <c r="B126">
        <v>0</v>
      </c>
      <c r="C126" t="s">
        <v>132</v>
      </c>
      <c r="D126" t="s">
        <v>132</v>
      </c>
      <c r="E126" t="s">
        <v>132</v>
      </c>
      <c r="F126" t="s">
        <v>132</v>
      </c>
      <c r="G126" t="s">
        <v>132</v>
      </c>
      <c r="H126" t="s">
        <v>132</v>
      </c>
      <c r="I126" t="s">
        <v>132</v>
      </c>
      <c r="J126">
        <v>-80</v>
      </c>
      <c r="K126" t="s">
        <v>505</v>
      </c>
      <c r="L126" t="s">
        <v>595</v>
      </c>
      <c r="M126" s="74">
        <v>0.77552083333333333</v>
      </c>
      <c r="N126" t="s">
        <v>505</v>
      </c>
      <c r="O126">
        <v>0</v>
      </c>
      <c r="P126">
        <v>2.2440000000000002</v>
      </c>
      <c r="Q126" t="s">
        <v>588</v>
      </c>
      <c r="R126" t="s">
        <v>132</v>
      </c>
    </row>
    <row r="127" spans="1:18" x14ac:dyDescent="0.3">
      <c r="A127" t="s">
        <v>294</v>
      </c>
      <c r="B127">
        <v>0</v>
      </c>
      <c r="C127" t="s">
        <v>132</v>
      </c>
      <c r="D127" t="s">
        <v>132</v>
      </c>
      <c r="E127" t="s">
        <v>132</v>
      </c>
      <c r="F127" t="s">
        <v>132</v>
      </c>
      <c r="G127" t="s">
        <v>132</v>
      </c>
      <c r="H127" t="s">
        <v>132</v>
      </c>
      <c r="I127" t="s">
        <v>132</v>
      </c>
      <c r="J127">
        <v>-75</v>
      </c>
      <c r="K127" t="s">
        <v>505</v>
      </c>
      <c r="L127" t="s">
        <v>595</v>
      </c>
      <c r="M127" s="74">
        <v>0.77552083333333333</v>
      </c>
      <c r="N127" t="s">
        <v>505</v>
      </c>
      <c r="O127">
        <v>0</v>
      </c>
      <c r="P127">
        <v>5.26</v>
      </c>
      <c r="Q127" t="s">
        <v>595</v>
      </c>
      <c r="R127" t="s">
        <v>132</v>
      </c>
    </row>
    <row r="128" spans="1:18" x14ac:dyDescent="0.3">
      <c r="A128" t="s">
        <v>493</v>
      </c>
      <c r="B128">
        <v>0</v>
      </c>
      <c r="C128" t="s">
        <v>132</v>
      </c>
      <c r="D128" t="s">
        <v>132</v>
      </c>
      <c r="E128" t="s">
        <v>132</v>
      </c>
      <c r="F128" t="s">
        <v>132</v>
      </c>
      <c r="G128" t="s">
        <v>132</v>
      </c>
      <c r="H128" t="s">
        <v>132</v>
      </c>
      <c r="I128" t="s">
        <v>132</v>
      </c>
      <c r="J128">
        <v>-50</v>
      </c>
      <c r="K128" t="s">
        <v>505</v>
      </c>
      <c r="L128" t="s">
        <v>595</v>
      </c>
      <c r="M128" s="74">
        <v>0.77552083333333333</v>
      </c>
      <c r="N128" t="s">
        <v>505</v>
      </c>
      <c r="O128">
        <v>0</v>
      </c>
      <c r="P128">
        <v>1.4690000000000001</v>
      </c>
      <c r="Q128" t="s">
        <v>595</v>
      </c>
      <c r="R128" t="s">
        <v>132</v>
      </c>
    </row>
    <row r="129" spans="1:18" x14ac:dyDescent="0.3">
      <c r="A129" t="s">
        <v>494</v>
      </c>
      <c r="B129">
        <v>0</v>
      </c>
      <c r="C129" t="s">
        <v>132</v>
      </c>
      <c r="D129" t="s">
        <v>132</v>
      </c>
      <c r="E129" t="s">
        <v>132</v>
      </c>
      <c r="F129" t="s">
        <v>132</v>
      </c>
      <c r="G129" t="s">
        <v>132</v>
      </c>
      <c r="H129" t="s">
        <v>132</v>
      </c>
      <c r="I129" t="s">
        <v>132</v>
      </c>
      <c r="J129">
        <v>0</v>
      </c>
      <c r="K129" t="s">
        <v>505</v>
      </c>
      <c r="L129" t="s">
        <v>595</v>
      </c>
      <c r="M129" s="74">
        <v>0.77552083333333333</v>
      </c>
      <c r="N129" t="s">
        <v>505</v>
      </c>
      <c r="O129">
        <v>0</v>
      </c>
      <c r="P129">
        <v>3.0960000000000001</v>
      </c>
      <c r="Q129" t="s">
        <v>509</v>
      </c>
      <c r="R129" t="s">
        <v>132</v>
      </c>
    </row>
    <row r="130" spans="1:18" x14ac:dyDescent="0.3">
      <c r="A130" t="s">
        <v>495</v>
      </c>
      <c r="B130">
        <v>0</v>
      </c>
      <c r="C130" t="s">
        <v>132</v>
      </c>
      <c r="D130" t="s">
        <v>132</v>
      </c>
      <c r="E130" t="s">
        <v>132</v>
      </c>
      <c r="F130" t="s">
        <v>132</v>
      </c>
      <c r="G130" t="s">
        <v>132</v>
      </c>
      <c r="H130" t="s">
        <v>132</v>
      </c>
      <c r="I130" t="s">
        <v>132</v>
      </c>
      <c r="J130">
        <v>0</v>
      </c>
      <c r="K130" t="s">
        <v>505</v>
      </c>
      <c r="L130" t="s">
        <v>595</v>
      </c>
      <c r="M130" s="74">
        <v>0.77552083333333333</v>
      </c>
      <c r="N130" t="s">
        <v>505</v>
      </c>
      <c r="O130">
        <v>0</v>
      </c>
      <c r="P130">
        <v>2.694</v>
      </c>
      <c r="Q130" t="s">
        <v>595</v>
      </c>
      <c r="R130" t="s">
        <v>132</v>
      </c>
    </row>
    <row r="131" spans="1:18" x14ac:dyDescent="0.3">
      <c r="A131" t="s">
        <v>496</v>
      </c>
      <c r="B131">
        <v>0</v>
      </c>
      <c r="C131" t="s">
        <v>132</v>
      </c>
      <c r="D131" t="s">
        <v>132</v>
      </c>
      <c r="E131" t="s">
        <v>132</v>
      </c>
      <c r="F131" t="s">
        <v>132</v>
      </c>
      <c r="G131" t="s">
        <v>132</v>
      </c>
      <c r="H131" t="s">
        <v>132</v>
      </c>
      <c r="I131" t="s">
        <v>132</v>
      </c>
      <c r="J131">
        <v>0</v>
      </c>
      <c r="K131" t="s">
        <v>505</v>
      </c>
      <c r="L131" t="s">
        <v>595</v>
      </c>
      <c r="M131" s="74">
        <v>0.77552083333333333</v>
      </c>
      <c r="N131" t="s">
        <v>505</v>
      </c>
      <c r="O131">
        <v>0</v>
      </c>
      <c r="P131">
        <v>1.0780000000000001</v>
      </c>
      <c r="Q131" t="s">
        <v>595</v>
      </c>
      <c r="R131" t="s">
        <v>132</v>
      </c>
    </row>
    <row r="132" spans="1:18" x14ac:dyDescent="0.3">
      <c r="A132" t="s">
        <v>437</v>
      </c>
      <c r="B132">
        <v>0</v>
      </c>
      <c r="C132" t="s">
        <v>132</v>
      </c>
      <c r="D132" t="s">
        <v>132</v>
      </c>
      <c r="E132" t="s">
        <v>132</v>
      </c>
      <c r="F132" t="s">
        <v>132</v>
      </c>
      <c r="G132" t="s">
        <v>132</v>
      </c>
      <c r="H132" t="s">
        <v>132</v>
      </c>
      <c r="I132" t="s">
        <v>132</v>
      </c>
      <c r="J132">
        <v>0</v>
      </c>
      <c r="K132" t="s">
        <v>505</v>
      </c>
      <c r="L132" t="s">
        <v>595</v>
      </c>
      <c r="M132" s="74">
        <v>0.77552083333333333</v>
      </c>
      <c r="N132" t="s">
        <v>505</v>
      </c>
      <c r="O132">
        <v>0</v>
      </c>
      <c r="P132">
        <v>2.1829999999999998</v>
      </c>
      <c r="Q132" t="s">
        <v>578</v>
      </c>
      <c r="R132" t="s">
        <v>132</v>
      </c>
    </row>
    <row r="133" spans="1:18" x14ac:dyDescent="0.3">
      <c r="A133" t="s">
        <v>563</v>
      </c>
      <c r="B133">
        <v>0</v>
      </c>
      <c r="C133" t="s">
        <v>132</v>
      </c>
      <c r="D133" t="s">
        <v>132</v>
      </c>
      <c r="E133" t="s">
        <v>132</v>
      </c>
      <c r="F133" t="s">
        <v>132</v>
      </c>
      <c r="G133" t="s">
        <v>132</v>
      </c>
      <c r="H133" t="s">
        <v>132</v>
      </c>
      <c r="I133" t="s">
        <v>132</v>
      </c>
      <c r="J133">
        <v>0</v>
      </c>
      <c r="K133" t="s">
        <v>505</v>
      </c>
      <c r="L133" t="s">
        <v>595</v>
      </c>
      <c r="M133" s="74">
        <v>0.77552083333333333</v>
      </c>
      <c r="N133" t="s">
        <v>505</v>
      </c>
      <c r="O133">
        <v>0</v>
      </c>
      <c r="P133">
        <v>151</v>
      </c>
      <c r="Q133" t="s">
        <v>498</v>
      </c>
      <c r="R133" t="s">
        <v>132</v>
      </c>
    </row>
    <row r="134" spans="1:18" x14ac:dyDescent="0.3">
      <c r="A134" t="s">
        <v>564</v>
      </c>
      <c r="B134">
        <v>0</v>
      </c>
      <c r="C134" t="s">
        <v>132</v>
      </c>
      <c r="D134" t="s">
        <v>132</v>
      </c>
      <c r="E134" t="s">
        <v>132</v>
      </c>
      <c r="F134" t="s">
        <v>132</v>
      </c>
      <c r="G134" t="s">
        <v>132</v>
      </c>
      <c r="H134" t="s">
        <v>132</v>
      </c>
      <c r="I134" t="s">
        <v>132</v>
      </c>
      <c r="J134">
        <v>0</v>
      </c>
      <c r="K134" t="s">
        <v>505</v>
      </c>
      <c r="L134" t="s">
        <v>595</v>
      </c>
      <c r="M134" s="74">
        <v>0.77552083333333333</v>
      </c>
      <c r="N134" t="s">
        <v>505</v>
      </c>
      <c r="O134">
        <v>0</v>
      </c>
      <c r="P134">
        <v>682</v>
      </c>
      <c r="Q134" t="s">
        <v>502</v>
      </c>
      <c r="R134" t="s">
        <v>132</v>
      </c>
    </row>
    <row r="135" spans="1:18" x14ac:dyDescent="0.3">
      <c r="A135" t="s">
        <v>565</v>
      </c>
      <c r="B135">
        <v>0</v>
      </c>
      <c r="C135" t="s">
        <v>132</v>
      </c>
      <c r="D135" t="s">
        <v>132</v>
      </c>
      <c r="E135" t="s">
        <v>132</v>
      </c>
      <c r="F135" t="s">
        <v>132</v>
      </c>
      <c r="G135" t="s">
        <v>132</v>
      </c>
      <c r="H135" t="s">
        <v>132</v>
      </c>
      <c r="I135" t="s">
        <v>132</v>
      </c>
      <c r="J135">
        <v>0</v>
      </c>
      <c r="K135" t="s">
        <v>505</v>
      </c>
      <c r="L135" t="s">
        <v>595</v>
      </c>
      <c r="M135" s="74">
        <v>0.77552083333333333</v>
      </c>
      <c r="N135" t="s">
        <v>505</v>
      </c>
      <c r="O135">
        <v>0</v>
      </c>
      <c r="P135">
        <v>403</v>
      </c>
      <c r="Q135" t="s">
        <v>483</v>
      </c>
      <c r="R135" t="s">
        <v>132</v>
      </c>
    </row>
    <row r="136" spans="1:18" x14ac:dyDescent="0.3">
      <c r="A136" t="s">
        <v>566</v>
      </c>
      <c r="B136">
        <v>0</v>
      </c>
      <c r="C136" t="s">
        <v>132</v>
      </c>
      <c r="D136" t="s">
        <v>132</v>
      </c>
      <c r="E136" t="s">
        <v>132</v>
      </c>
      <c r="F136" t="s">
        <v>132</v>
      </c>
      <c r="G136" t="s">
        <v>132</v>
      </c>
      <c r="H136" t="s">
        <v>132</v>
      </c>
      <c r="I136" t="s">
        <v>132</v>
      </c>
      <c r="J136">
        <v>0</v>
      </c>
      <c r="K136" t="s">
        <v>505</v>
      </c>
      <c r="L136" t="s">
        <v>595</v>
      </c>
      <c r="M136" s="74">
        <v>0.77552083333333333</v>
      </c>
      <c r="N136" t="s">
        <v>505</v>
      </c>
      <c r="O136">
        <v>0</v>
      </c>
      <c r="P136">
        <v>1.6830000000000001</v>
      </c>
      <c r="Q136" t="s">
        <v>523</v>
      </c>
      <c r="R136" t="s">
        <v>132</v>
      </c>
    </row>
    <row r="137" spans="1:18" x14ac:dyDescent="0.3">
      <c r="A137" t="s">
        <v>567</v>
      </c>
      <c r="B137">
        <v>0</v>
      </c>
      <c r="C137" t="s">
        <v>132</v>
      </c>
      <c r="D137" t="s">
        <v>132</v>
      </c>
      <c r="E137" t="s">
        <v>132</v>
      </c>
      <c r="F137" t="s">
        <v>132</v>
      </c>
      <c r="G137" t="s">
        <v>132</v>
      </c>
      <c r="H137" t="s">
        <v>132</v>
      </c>
      <c r="I137" t="s">
        <v>132</v>
      </c>
      <c r="J137">
        <v>0</v>
      </c>
      <c r="K137" t="s">
        <v>505</v>
      </c>
      <c r="L137" t="s">
        <v>595</v>
      </c>
      <c r="M137" s="74">
        <v>0.77552083333333333</v>
      </c>
      <c r="N137" t="s">
        <v>505</v>
      </c>
      <c r="O137">
        <v>0</v>
      </c>
      <c r="P137">
        <v>1.2150000000000001</v>
      </c>
      <c r="Q137" t="s">
        <v>523</v>
      </c>
      <c r="R137" t="s">
        <v>132</v>
      </c>
    </row>
    <row r="138" spans="1:18" x14ac:dyDescent="0.3">
      <c r="A138" t="s">
        <v>568</v>
      </c>
      <c r="B138">
        <v>0</v>
      </c>
      <c r="C138" t="s">
        <v>132</v>
      </c>
      <c r="D138" t="s">
        <v>132</v>
      </c>
      <c r="E138" t="s">
        <v>132</v>
      </c>
      <c r="F138" t="s">
        <v>132</v>
      </c>
      <c r="G138" t="s">
        <v>132</v>
      </c>
      <c r="H138" t="s">
        <v>132</v>
      </c>
      <c r="I138" t="s">
        <v>132</v>
      </c>
      <c r="J138">
        <v>0</v>
      </c>
      <c r="K138" t="s">
        <v>505</v>
      </c>
      <c r="L138" t="s">
        <v>595</v>
      </c>
      <c r="M138" s="74">
        <v>0.77552083333333333</v>
      </c>
      <c r="N138" t="s">
        <v>505</v>
      </c>
      <c r="O138">
        <v>0</v>
      </c>
      <c r="P138">
        <v>177</v>
      </c>
      <c r="Q138" t="s">
        <v>506</v>
      </c>
      <c r="R138" t="s">
        <v>132</v>
      </c>
    </row>
    <row r="139" spans="1:18" x14ac:dyDescent="0.3">
      <c r="A139" t="s">
        <v>569</v>
      </c>
      <c r="B139">
        <v>0</v>
      </c>
      <c r="C139" t="s">
        <v>132</v>
      </c>
      <c r="D139" t="s">
        <v>132</v>
      </c>
      <c r="E139" t="s">
        <v>132</v>
      </c>
      <c r="F139" t="s">
        <v>132</v>
      </c>
      <c r="G139" t="s">
        <v>132</v>
      </c>
      <c r="H139" t="s">
        <v>132</v>
      </c>
      <c r="I139" t="s">
        <v>132</v>
      </c>
      <c r="J139">
        <v>0</v>
      </c>
      <c r="K139" t="s">
        <v>505</v>
      </c>
      <c r="L139" t="s">
        <v>595</v>
      </c>
      <c r="M139" s="74">
        <v>0.77552083333333333</v>
      </c>
      <c r="N139" t="s">
        <v>505</v>
      </c>
      <c r="O139">
        <v>0</v>
      </c>
      <c r="P139">
        <v>216</v>
      </c>
      <c r="Q139" t="s">
        <v>475</v>
      </c>
      <c r="R139" t="s">
        <v>132</v>
      </c>
    </row>
    <row r="140" spans="1:18" x14ac:dyDescent="0.3">
      <c r="A140" t="s">
        <v>570</v>
      </c>
      <c r="B140">
        <v>0</v>
      </c>
      <c r="C140" t="s">
        <v>132</v>
      </c>
      <c r="D140" t="s">
        <v>132</v>
      </c>
      <c r="E140" t="s">
        <v>132</v>
      </c>
      <c r="F140" t="s">
        <v>132</v>
      </c>
      <c r="G140" t="s">
        <v>132</v>
      </c>
      <c r="H140" t="s">
        <v>132</v>
      </c>
      <c r="I140" t="s">
        <v>132</v>
      </c>
      <c r="J140">
        <v>0</v>
      </c>
      <c r="K140" t="s">
        <v>505</v>
      </c>
      <c r="L140" t="s">
        <v>595</v>
      </c>
      <c r="M140" s="74">
        <v>0.77552083333333333</v>
      </c>
      <c r="N140" t="s">
        <v>505</v>
      </c>
      <c r="O140">
        <v>0</v>
      </c>
      <c r="P140">
        <v>290</v>
      </c>
      <c r="Q140" t="s">
        <v>470</v>
      </c>
      <c r="R140" t="s">
        <v>132</v>
      </c>
    </row>
    <row r="141" spans="1:18" x14ac:dyDescent="0.3">
      <c r="A141" t="s">
        <v>571</v>
      </c>
      <c r="B141">
        <v>0</v>
      </c>
      <c r="C141" t="s">
        <v>132</v>
      </c>
      <c r="D141" t="s">
        <v>132</v>
      </c>
      <c r="E141" t="s">
        <v>132</v>
      </c>
      <c r="F141" t="s">
        <v>132</v>
      </c>
      <c r="G141" t="s">
        <v>132</v>
      </c>
      <c r="H141" t="s">
        <v>132</v>
      </c>
      <c r="I141" t="s">
        <v>132</v>
      </c>
      <c r="J141">
        <v>0</v>
      </c>
      <c r="K141" t="s">
        <v>505</v>
      </c>
      <c r="L141" t="s">
        <v>595</v>
      </c>
      <c r="M141" s="74">
        <v>0.77552083333333333</v>
      </c>
      <c r="N141" t="s">
        <v>505</v>
      </c>
      <c r="O141">
        <v>0</v>
      </c>
      <c r="P141">
        <v>238</v>
      </c>
      <c r="Q141" t="s">
        <v>463</v>
      </c>
      <c r="R141" t="s">
        <v>132</v>
      </c>
    </row>
    <row r="142" spans="1:18" x14ac:dyDescent="0.3">
      <c r="A142" t="s">
        <v>572</v>
      </c>
      <c r="B142">
        <v>0</v>
      </c>
      <c r="C142" t="s">
        <v>132</v>
      </c>
      <c r="D142" t="s">
        <v>132</v>
      </c>
      <c r="E142" t="s">
        <v>132</v>
      </c>
      <c r="F142" t="s">
        <v>132</v>
      </c>
      <c r="G142" t="s">
        <v>132</v>
      </c>
      <c r="H142" t="s">
        <v>132</v>
      </c>
      <c r="I142" t="s">
        <v>132</v>
      </c>
      <c r="J142">
        <v>0</v>
      </c>
      <c r="K142" t="s">
        <v>505</v>
      </c>
      <c r="L142" t="s">
        <v>595</v>
      </c>
      <c r="M142" s="74">
        <v>0.77552083333333333</v>
      </c>
      <c r="N142" t="s">
        <v>505</v>
      </c>
      <c r="O142">
        <v>0</v>
      </c>
      <c r="P142">
        <v>773</v>
      </c>
      <c r="Q142" t="s">
        <v>470</v>
      </c>
      <c r="R142" t="s">
        <v>132</v>
      </c>
    </row>
    <row r="143" spans="1:18" x14ac:dyDescent="0.3">
      <c r="A143" t="s">
        <v>573</v>
      </c>
      <c r="B143">
        <v>0</v>
      </c>
      <c r="C143" t="s">
        <v>132</v>
      </c>
      <c r="D143" t="s">
        <v>132</v>
      </c>
      <c r="E143" t="s">
        <v>132</v>
      </c>
      <c r="F143" t="s">
        <v>132</v>
      </c>
      <c r="G143" t="s">
        <v>132</v>
      </c>
      <c r="H143" t="s">
        <v>132</v>
      </c>
      <c r="I143" t="s">
        <v>132</v>
      </c>
      <c r="J143">
        <v>0</v>
      </c>
      <c r="K143" t="s">
        <v>505</v>
      </c>
      <c r="L143" t="s">
        <v>595</v>
      </c>
      <c r="M143" s="74">
        <v>0.77552083333333333</v>
      </c>
      <c r="N143" t="s">
        <v>505</v>
      </c>
      <c r="O143">
        <v>0</v>
      </c>
      <c r="P143">
        <v>352</v>
      </c>
      <c r="Q143" t="s">
        <v>498</v>
      </c>
      <c r="R143" t="s">
        <v>132</v>
      </c>
    </row>
    <row r="144" spans="1:18" x14ac:dyDescent="0.3">
      <c r="A144" t="s">
        <v>574</v>
      </c>
      <c r="B144">
        <v>0</v>
      </c>
      <c r="C144" t="s">
        <v>132</v>
      </c>
      <c r="D144" t="s">
        <v>132</v>
      </c>
      <c r="E144" t="s">
        <v>132</v>
      </c>
      <c r="F144" t="s">
        <v>132</v>
      </c>
      <c r="G144" t="s">
        <v>132</v>
      </c>
      <c r="H144" t="s">
        <v>132</v>
      </c>
      <c r="I144" t="s">
        <v>132</v>
      </c>
      <c r="J144">
        <v>0</v>
      </c>
      <c r="K144" t="s">
        <v>505</v>
      </c>
      <c r="L144" t="s">
        <v>595</v>
      </c>
      <c r="M144" s="74">
        <v>0.77552083333333333</v>
      </c>
      <c r="N144" t="s">
        <v>505</v>
      </c>
      <c r="O144">
        <v>0</v>
      </c>
      <c r="P144">
        <v>1.506</v>
      </c>
      <c r="Q144" t="s">
        <v>486</v>
      </c>
      <c r="R144" t="s">
        <v>132</v>
      </c>
    </row>
    <row r="145" spans="1:18" x14ac:dyDescent="0.3">
      <c r="A145" t="s">
        <v>575</v>
      </c>
      <c r="B145">
        <v>0</v>
      </c>
      <c r="C145" t="s">
        <v>132</v>
      </c>
      <c r="D145" t="s">
        <v>132</v>
      </c>
      <c r="E145" t="s">
        <v>132</v>
      </c>
      <c r="F145" t="s">
        <v>132</v>
      </c>
      <c r="G145" t="s">
        <v>132</v>
      </c>
      <c r="H145" t="s">
        <v>132</v>
      </c>
      <c r="I145" t="s">
        <v>132</v>
      </c>
      <c r="J145">
        <v>0</v>
      </c>
      <c r="K145" t="s">
        <v>505</v>
      </c>
      <c r="L145" t="s">
        <v>595</v>
      </c>
      <c r="M145" s="74">
        <v>0.77552083333333333</v>
      </c>
      <c r="N145" t="s">
        <v>505</v>
      </c>
      <c r="O145">
        <v>0</v>
      </c>
      <c r="P145">
        <v>935</v>
      </c>
      <c r="Q145" t="s">
        <v>463</v>
      </c>
      <c r="R145" t="s">
        <v>132</v>
      </c>
    </row>
    <row r="146" spans="1:18" x14ac:dyDescent="0.3">
      <c r="A146" t="s">
        <v>576</v>
      </c>
      <c r="B146">
        <v>0</v>
      </c>
      <c r="C146" t="s">
        <v>132</v>
      </c>
      <c r="D146" t="s">
        <v>132</v>
      </c>
      <c r="E146" t="s">
        <v>132</v>
      </c>
      <c r="F146" t="s">
        <v>132</v>
      </c>
      <c r="G146" t="s">
        <v>132</v>
      </c>
      <c r="H146" t="s">
        <v>132</v>
      </c>
      <c r="I146" t="s">
        <v>132</v>
      </c>
      <c r="J146">
        <v>0</v>
      </c>
      <c r="K146" t="s">
        <v>505</v>
      </c>
      <c r="L146" t="s">
        <v>595</v>
      </c>
      <c r="M146" s="74">
        <v>0.77552083333333333</v>
      </c>
      <c r="N146" t="s">
        <v>505</v>
      </c>
      <c r="O146">
        <v>0</v>
      </c>
      <c r="P146">
        <v>1.518</v>
      </c>
      <c r="Q146" t="s">
        <v>463</v>
      </c>
      <c r="R146" t="s">
        <v>132</v>
      </c>
    </row>
    <row r="147" spans="1:18" x14ac:dyDescent="0.3">
      <c r="A147" t="s">
        <v>577</v>
      </c>
      <c r="B147">
        <v>0</v>
      </c>
      <c r="C147" t="s">
        <v>132</v>
      </c>
      <c r="D147" t="s">
        <v>132</v>
      </c>
      <c r="E147" t="s">
        <v>132</v>
      </c>
      <c r="F147" t="s">
        <v>132</v>
      </c>
      <c r="G147" t="s">
        <v>132</v>
      </c>
      <c r="H147" t="s">
        <v>132</v>
      </c>
      <c r="I147" t="s">
        <v>132</v>
      </c>
      <c r="J147">
        <v>0</v>
      </c>
      <c r="K147" t="s">
        <v>505</v>
      </c>
      <c r="L147" t="s">
        <v>595</v>
      </c>
      <c r="M147" s="74">
        <v>0.77552083333333333</v>
      </c>
      <c r="N147" t="s">
        <v>505</v>
      </c>
      <c r="O147">
        <v>0</v>
      </c>
      <c r="P147">
        <v>1.353</v>
      </c>
      <c r="Q147" t="s">
        <v>595</v>
      </c>
      <c r="R147" t="s">
        <v>132</v>
      </c>
    </row>
    <row r="148" spans="1:18" x14ac:dyDescent="0.3">
      <c r="A148" t="s">
        <v>90</v>
      </c>
      <c r="M148" s="74"/>
      <c r="O148">
        <v>26.193999999999999</v>
      </c>
      <c r="P148">
        <v>443.67599999999999</v>
      </c>
    </row>
  </sheetData>
  <phoneticPr fontId="19" type="noConversion"/>
  <pageMargins left="0.7" right="0.7" top="0.78740157499999996" bottom="0.78740157499999996"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456E3-CCE1-42E4-B6E6-19B4435D279F}">
  <sheetPr codeName="Tabelle43"/>
  <dimension ref="A1:R148"/>
  <sheetViews>
    <sheetView workbookViewId="0">
      <selection sqref="A1:R125"/>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0</v>
      </c>
      <c r="K2" t="s">
        <v>505</v>
      </c>
      <c r="L2" t="s">
        <v>595</v>
      </c>
      <c r="M2" s="74">
        <v>0.77552083333333333</v>
      </c>
      <c r="N2" t="s">
        <v>505</v>
      </c>
      <c r="O2">
        <v>0</v>
      </c>
      <c r="P2">
        <v>500</v>
      </c>
      <c r="Q2" t="s">
        <v>553</v>
      </c>
      <c r="R2" t="s">
        <v>132</v>
      </c>
    </row>
    <row r="3" spans="1:18" x14ac:dyDescent="0.3">
      <c r="A3" t="s">
        <v>531</v>
      </c>
      <c r="B3">
        <v>0</v>
      </c>
      <c r="C3" t="s">
        <v>132</v>
      </c>
      <c r="D3" t="s">
        <v>132</v>
      </c>
      <c r="E3" t="s">
        <v>132</v>
      </c>
      <c r="F3" t="s">
        <v>132</v>
      </c>
      <c r="G3" t="s">
        <v>132</v>
      </c>
      <c r="H3" t="s">
        <v>132</v>
      </c>
      <c r="I3" t="s">
        <v>132</v>
      </c>
      <c r="J3">
        <v>0</v>
      </c>
      <c r="K3" t="s">
        <v>505</v>
      </c>
      <c r="L3" t="s">
        <v>595</v>
      </c>
      <c r="M3" s="74">
        <v>0.77552083333333333</v>
      </c>
      <c r="N3" t="s">
        <v>505</v>
      </c>
      <c r="O3">
        <v>0</v>
      </c>
      <c r="P3">
        <v>0</v>
      </c>
      <c r="Q3" t="s">
        <v>473</v>
      </c>
      <c r="R3" t="s">
        <v>132</v>
      </c>
    </row>
    <row r="4" spans="1:18" x14ac:dyDescent="0.3">
      <c r="A4" t="s">
        <v>532</v>
      </c>
      <c r="B4">
        <v>0</v>
      </c>
      <c r="C4" t="s">
        <v>132</v>
      </c>
      <c r="D4" t="s">
        <v>132</v>
      </c>
      <c r="E4" t="s">
        <v>132</v>
      </c>
      <c r="F4" t="s">
        <v>132</v>
      </c>
      <c r="G4" t="s">
        <v>132</v>
      </c>
      <c r="H4" t="s">
        <v>132</v>
      </c>
      <c r="I4" t="s">
        <v>132</v>
      </c>
      <c r="J4">
        <v>0</v>
      </c>
      <c r="K4" t="s">
        <v>505</v>
      </c>
      <c r="L4" t="s">
        <v>595</v>
      </c>
      <c r="M4" s="74">
        <v>0.77552083333333333</v>
      </c>
      <c r="N4" t="s">
        <v>505</v>
      </c>
      <c r="O4">
        <v>0</v>
      </c>
      <c r="P4">
        <v>95</v>
      </c>
      <c r="Q4" t="s">
        <v>473</v>
      </c>
      <c r="R4" t="s">
        <v>132</v>
      </c>
    </row>
    <row r="5" spans="1:18" x14ac:dyDescent="0.3">
      <c r="A5" t="s">
        <v>534</v>
      </c>
      <c r="B5">
        <v>0</v>
      </c>
      <c r="C5" t="s">
        <v>132</v>
      </c>
      <c r="D5" t="s">
        <v>132</v>
      </c>
      <c r="E5" t="s">
        <v>132</v>
      </c>
      <c r="F5" t="s">
        <v>132</v>
      </c>
      <c r="G5" t="s">
        <v>132</v>
      </c>
      <c r="H5" t="s">
        <v>132</v>
      </c>
      <c r="I5" t="s">
        <v>132</v>
      </c>
      <c r="J5">
        <v>0</v>
      </c>
      <c r="K5" t="s">
        <v>505</v>
      </c>
      <c r="L5" t="s">
        <v>595</v>
      </c>
      <c r="M5" s="74">
        <v>0.77552083333333333</v>
      </c>
      <c r="N5" t="s">
        <v>505</v>
      </c>
      <c r="O5">
        <v>0</v>
      </c>
      <c r="P5">
        <v>2</v>
      </c>
      <c r="Q5" t="s">
        <v>473</v>
      </c>
      <c r="R5" t="s">
        <v>132</v>
      </c>
    </row>
    <row r="6" spans="1:18" x14ac:dyDescent="0.3">
      <c r="A6" t="s">
        <v>535</v>
      </c>
      <c r="B6">
        <v>0</v>
      </c>
      <c r="C6" t="s">
        <v>132</v>
      </c>
      <c r="D6" t="s">
        <v>132</v>
      </c>
      <c r="E6" t="s">
        <v>132</v>
      </c>
      <c r="F6" t="s">
        <v>132</v>
      </c>
      <c r="G6" t="s">
        <v>132</v>
      </c>
      <c r="H6" t="s">
        <v>132</v>
      </c>
      <c r="I6" t="s">
        <v>132</v>
      </c>
      <c r="J6">
        <v>0</v>
      </c>
      <c r="K6" t="s">
        <v>505</v>
      </c>
      <c r="L6" t="s">
        <v>595</v>
      </c>
      <c r="M6" s="74">
        <v>0.77552083333333333</v>
      </c>
      <c r="N6" t="s">
        <v>505</v>
      </c>
      <c r="O6">
        <v>0</v>
      </c>
      <c r="P6">
        <v>381</v>
      </c>
      <c r="Q6" t="s">
        <v>473</v>
      </c>
      <c r="R6" t="s">
        <v>132</v>
      </c>
    </row>
    <row r="7" spans="1:18" x14ac:dyDescent="0.3">
      <c r="A7" t="s">
        <v>536</v>
      </c>
      <c r="B7">
        <v>0</v>
      </c>
      <c r="C7" t="s">
        <v>132</v>
      </c>
      <c r="D7" t="s">
        <v>132</v>
      </c>
      <c r="E7" t="s">
        <v>132</v>
      </c>
      <c r="F7" t="s">
        <v>132</v>
      </c>
      <c r="G7" t="s">
        <v>132</v>
      </c>
      <c r="H7" t="s">
        <v>132</v>
      </c>
      <c r="I7" t="s">
        <v>132</v>
      </c>
      <c r="J7">
        <v>0</v>
      </c>
      <c r="K7" t="s">
        <v>505</v>
      </c>
      <c r="L7" t="s">
        <v>595</v>
      </c>
      <c r="M7" s="74">
        <v>0.77552083333333333</v>
      </c>
      <c r="N7" t="s">
        <v>505</v>
      </c>
      <c r="O7">
        <v>0</v>
      </c>
      <c r="P7">
        <v>77</v>
      </c>
      <c r="Q7" t="s">
        <v>473</v>
      </c>
      <c r="R7" t="s">
        <v>132</v>
      </c>
    </row>
    <row r="8" spans="1:18" x14ac:dyDescent="0.3">
      <c r="A8" t="s">
        <v>537</v>
      </c>
      <c r="B8">
        <v>0</v>
      </c>
      <c r="C8" t="s">
        <v>132</v>
      </c>
      <c r="D8" t="s">
        <v>132</v>
      </c>
      <c r="E8" t="s">
        <v>132</v>
      </c>
      <c r="F8" t="s">
        <v>132</v>
      </c>
      <c r="G8" t="s">
        <v>132</v>
      </c>
      <c r="H8" t="s">
        <v>132</v>
      </c>
      <c r="I8" t="s">
        <v>132</v>
      </c>
      <c r="J8">
        <v>0</v>
      </c>
      <c r="K8" t="s">
        <v>505</v>
      </c>
      <c r="L8" t="s">
        <v>595</v>
      </c>
      <c r="M8" s="74">
        <v>0.77552083333333333</v>
      </c>
      <c r="N8" t="s">
        <v>505</v>
      </c>
      <c r="O8">
        <v>0</v>
      </c>
      <c r="P8">
        <v>55</v>
      </c>
      <c r="Q8" t="s">
        <v>473</v>
      </c>
      <c r="R8" t="s">
        <v>132</v>
      </c>
    </row>
    <row r="9" spans="1:18" x14ac:dyDescent="0.3">
      <c r="A9" t="s">
        <v>538</v>
      </c>
      <c r="B9">
        <v>0</v>
      </c>
      <c r="C9" t="s">
        <v>132</v>
      </c>
      <c r="D9" t="s">
        <v>132</v>
      </c>
      <c r="E9" t="s">
        <v>132</v>
      </c>
      <c r="F9" t="s">
        <v>132</v>
      </c>
      <c r="G9" t="s">
        <v>132</v>
      </c>
      <c r="H9" t="s">
        <v>132</v>
      </c>
      <c r="I9" t="s">
        <v>132</v>
      </c>
      <c r="J9">
        <v>0</v>
      </c>
      <c r="K9" t="s">
        <v>505</v>
      </c>
      <c r="L9" t="s">
        <v>595</v>
      </c>
      <c r="M9" s="74">
        <v>0.77552083333333333</v>
      </c>
      <c r="N9" t="s">
        <v>505</v>
      </c>
      <c r="O9">
        <v>0</v>
      </c>
      <c r="P9">
        <v>100</v>
      </c>
      <c r="Q9" t="s">
        <v>473</v>
      </c>
      <c r="R9" t="s">
        <v>132</v>
      </c>
    </row>
    <row r="10" spans="1:18" x14ac:dyDescent="0.3">
      <c r="A10" t="s">
        <v>539</v>
      </c>
      <c r="B10">
        <v>0</v>
      </c>
      <c r="C10" t="s">
        <v>132</v>
      </c>
      <c r="D10" t="s">
        <v>132</v>
      </c>
      <c r="E10" t="s">
        <v>132</v>
      </c>
      <c r="F10" t="s">
        <v>132</v>
      </c>
      <c r="G10" t="s">
        <v>132</v>
      </c>
      <c r="H10" t="s">
        <v>132</v>
      </c>
      <c r="I10" t="s">
        <v>132</v>
      </c>
      <c r="J10">
        <v>0</v>
      </c>
      <c r="K10" t="s">
        <v>505</v>
      </c>
      <c r="L10" t="s">
        <v>595</v>
      </c>
      <c r="M10" s="74">
        <v>0.77552083333333333</v>
      </c>
      <c r="N10" t="s">
        <v>505</v>
      </c>
      <c r="O10">
        <v>0</v>
      </c>
      <c r="P10">
        <v>20</v>
      </c>
      <c r="Q10" t="s">
        <v>473</v>
      </c>
      <c r="R10" t="s">
        <v>132</v>
      </c>
    </row>
    <row r="11" spans="1:18" x14ac:dyDescent="0.3">
      <c r="A11" t="s">
        <v>540</v>
      </c>
      <c r="B11">
        <v>0</v>
      </c>
      <c r="C11" t="s">
        <v>132</v>
      </c>
      <c r="D11" t="s">
        <v>132</v>
      </c>
      <c r="E11" t="s">
        <v>132</v>
      </c>
      <c r="F11" t="s">
        <v>132</v>
      </c>
      <c r="G11" t="s">
        <v>132</v>
      </c>
      <c r="H11" t="s">
        <v>132</v>
      </c>
      <c r="I11" t="s">
        <v>132</v>
      </c>
      <c r="J11">
        <v>0</v>
      </c>
      <c r="K11" t="s">
        <v>505</v>
      </c>
      <c r="L11" t="s">
        <v>595</v>
      </c>
      <c r="M11" s="74">
        <v>0.77552083333333333</v>
      </c>
      <c r="N11" t="s">
        <v>505</v>
      </c>
      <c r="O11">
        <v>0</v>
      </c>
      <c r="P11">
        <v>2.6949999999999998</v>
      </c>
      <c r="Q11" t="s">
        <v>473</v>
      </c>
      <c r="R11" t="s">
        <v>132</v>
      </c>
    </row>
    <row r="12" spans="1:18" x14ac:dyDescent="0.3">
      <c r="A12" t="s">
        <v>541</v>
      </c>
      <c r="B12">
        <v>0</v>
      </c>
      <c r="C12" t="s">
        <v>132</v>
      </c>
      <c r="D12" t="s">
        <v>132</v>
      </c>
      <c r="E12" t="s">
        <v>132</v>
      </c>
      <c r="F12" t="s">
        <v>132</v>
      </c>
      <c r="G12" t="s">
        <v>132</v>
      </c>
      <c r="H12" t="s">
        <v>132</v>
      </c>
      <c r="I12" t="s">
        <v>132</v>
      </c>
      <c r="J12">
        <v>0</v>
      </c>
      <c r="K12" t="s">
        <v>505</v>
      </c>
      <c r="L12" t="s">
        <v>595</v>
      </c>
      <c r="M12" s="74">
        <v>0.77552083333333333</v>
      </c>
      <c r="N12" t="s">
        <v>505</v>
      </c>
      <c r="O12">
        <v>0</v>
      </c>
      <c r="P12">
        <v>264</v>
      </c>
      <c r="Q12" t="s">
        <v>485</v>
      </c>
      <c r="R12" t="s">
        <v>132</v>
      </c>
    </row>
    <row r="13" spans="1:18" x14ac:dyDescent="0.3">
      <c r="A13" t="s">
        <v>542</v>
      </c>
      <c r="B13">
        <v>0</v>
      </c>
      <c r="C13" t="s">
        <v>132</v>
      </c>
      <c r="D13" t="s">
        <v>132</v>
      </c>
      <c r="E13" t="s">
        <v>132</v>
      </c>
      <c r="F13" t="s">
        <v>132</v>
      </c>
      <c r="G13" t="s">
        <v>132</v>
      </c>
      <c r="H13" t="s">
        <v>132</v>
      </c>
      <c r="I13" t="s">
        <v>132</v>
      </c>
      <c r="J13">
        <v>0</v>
      </c>
      <c r="K13" t="s">
        <v>505</v>
      </c>
      <c r="L13" t="s">
        <v>595</v>
      </c>
      <c r="M13" s="74">
        <v>0.77552083333333333</v>
      </c>
      <c r="N13" t="s">
        <v>505</v>
      </c>
      <c r="O13">
        <v>0</v>
      </c>
      <c r="P13">
        <v>599</v>
      </c>
      <c r="Q13" t="s">
        <v>525</v>
      </c>
      <c r="R13" t="s">
        <v>132</v>
      </c>
    </row>
    <row r="14" spans="1:18" x14ac:dyDescent="0.3">
      <c r="A14" t="s">
        <v>543</v>
      </c>
      <c r="B14">
        <v>0</v>
      </c>
      <c r="C14" t="s">
        <v>132</v>
      </c>
      <c r="D14" t="s">
        <v>132</v>
      </c>
      <c r="E14" t="s">
        <v>132</v>
      </c>
      <c r="F14" t="s">
        <v>132</v>
      </c>
      <c r="G14" t="s">
        <v>132</v>
      </c>
      <c r="H14" t="s">
        <v>132</v>
      </c>
      <c r="I14" t="s">
        <v>132</v>
      </c>
      <c r="J14">
        <v>0</v>
      </c>
      <c r="K14" t="s">
        <v>505</v>
      </c>
      <c r="L14" t="s">
        <v>595</v>
      </c>
      <c r="M14" s="74">
        <v>0.77552083333333333</v>
      </c>
      <c r="N14" t="s">
        <v>505</v>
      </c>
      <c r="O14">
        <v>0</v>
      </c>
      <c r="P14">
        <v>1.734</v>
      </c>
      <c r="Q14" t="s">
        <v>516</v>
      </c>
      <c r="R14" t="s">
        <v>132</v>
      </c>
    </row>
    <row r="15" spans="1:18" x14ac:dyDescent="0.3">
      <c r="A15" t="s">
        <v>544</v>
      </c>
      <c r="B15">
        <v>0</v>
      </c>
      <c r="C15" t="s">
        <v>132</v>
      </c>
      <c r="D15" t="s">
        <v>132</v>
      </c>
      <c r="E15" t="s">
        <v>132</v>
      </c>
      <c r="F15" t="s">
        <v>132</v>
      </c>
      <c r="G15" t="s">
        <v>132</v>
      </c>
      <c r="H15" t="s">
        <v>132</v>
      </c>
      <c r="I15" t="s">
        <v>132</v>
      </c>
      <c r="J15">
        <v>0</v>
      </c>
      <c r="K15" t="s">
        <v>505</v>
      </c>
      <c r="L15" t="s">
        <v>595</v>
      </c>
      <c r="M15" s="74">
        <v>0.77552083333333333</v>
      </c>
      <c r="N15" t="s">
        <v>505</v>
      </c>
      <c r="O15">
        <v>0</v>
      </c>
      <c r="P15">
        <v>917</v>
      </c>
      <c r="Q15" t="s">
        <v>473</v>
      </c>
      <c r="R15" t="s">
        <v>132</v>
      </c>
    </row>
    <row r="16" spans="1:18" x14ac:dyDescent="0.3">
      <c r="A16" t="s">
        <v>545</v>
      </c>
      <c r="B16">
        <v>0</v>
      </c>
      <c r="C16" t="s">
        <v>132</v>
      </c>
      <c r="D16" t="s">
        <v>132</v>
      </c>
      <c r="E16" t="s">
        <v>132</v>
      </c>
      <c r="F16" t="s">
        <v>132</v>
      </c>
      <c r="G16" t="s">
        <v>132</v>
      </c>
      <c r="H16" t="s">
        <v>132</v>
      </c>
      <c r="I16" t="s">
        <v>132</v>
      </c>
      <c r="J16">
        <v>0</v>
      </c>
      <c r="K16" t="s">
        <v>505</v>
      </c>
      <c r="L16" t="s">
        <v>595</v>
      </c>
      <c r="M16" s="74">
        <v>0.77552083333333333</v>
      </c>
      <c r="N16" t="s">
        <v>505</v>
      </c>
      <c r="O16">
        <v>0</v>
      </c>
      <c r="P16">
        <v>26</v>
      </c>
      <c r="Q16" t="s">
        <v>513</v>
      </c>
      <c r="R16" t="s">
        <v>132</v>
      </c>
    </row>
    <row r="17" spans="1:18" x14ac:dyDescent="0.3">
      <c r="A17" t="s">
        <v>546</v>
      </c>
      <c r="B17">
        <v>0</v>
      </c>
      <c r="C17" t="s">
        <v>132</v>
      </c>
      <c r="D17" t="s">
        <v>132</v>
      </c>
      <c r="E17" t="s">
        <v>132</v>
      </c>
      <c r="F17" t="s">
        <v>132</v>
      </c>
      <c r="G17" t="s">
        <v>132</v>
      </c>
      <c r="H17" t="s">
        <v>132</v>
      </c>
      <c r="I17" t="s">
        <v>132</v>
      </c>
      <c r="J17">
        <v>0</v>
      </c>
      <c r="K17" t="s">
        <v>505</v>
      </c>
      <c r="L17" t="s">
        <v>595</v>
      </c>
      <c r="M17" s="74">
        <v>0.77552083333333333</v>
      </c>
      <c r="N17" t="s">
        <v>505</v>
      </c>
      <c r="O17">
        <v>0</v>
      </c>
      <c r="P17">
        <v>943</v>
      </c>
      <c r="Q17" t="s">
        <v>547</v>
      </c>
      <c r="R17" t="s">
        <v>132</v>
      </c>
    </row>
    <row r="18" spans="1:18" x14ac:dyDescent="0.3">
      <c r="A18" t="s">
        <v>474</v>
      </c>
      <c r="B18">
        <v>0</v>
      </c>
      <c r="C18" t="s">
        <v>132</v>
      </c>
      <c r="D18" t="s">
        <v>132</v>
      </c>
      <c r="E18" t="s">
        <v>132</v>
      </c>
      <c r="F18" t="s">
        <v>132</v>
      </c>
      <c r="G18" t="s">
        <v>132</v>
      </c>
      <c r="H18" t="s">
        <v>132</v>
      </c>
      <c r="I18" t="s">
        <v>132</v>
      </c>
      <c r="J18">
        <v>0</v>
      </c>
      <c r="K18" t="s">
        <v>505</v>
      </c>
      <c r="L18" t="s">
        <v>595</v>
      </c>
      <c r="M18" s="74">
        <v>0.77552083333333333</v>
      </c>
      <c r="N18" t="s">
        <v>505</v>
      </c>
      <c r="O18">
        <v>0</v>
      </c>
      <c r="P18">
        <v>4.984</v>
      </c>
      <c r="Q18" t="s">
        <v>596</v>
      </c>
      <c r="R18" t="s">
        <v>132</v>
      </c>
    </row>
    <row r="19" spans="1:18" x14ac:dyDescent="0.3">
      <c r="A19" t="s">
        <v>549</v>
      </c>
      <c r="B19">
        <v>0</v>
      </c>
      <c r="C19" t="s">
        <v>132</v>
      </c>
      <c r="D19" t="s">
        <v>132</v>
      </c>
      <c r="E19" t="s">
        <v>132</v>
      </c>
      <c r="F19" t="s">
        <v>132</v>
      </c>
      <c r="G19" t="s">
        <v>132</v>
      </c>
      <c r="H19" t="s">
        <v>132</v>
      </c>
      <c r="I19" t="s">
        <v>132</v>
      </c>
      <c r="J19">
        <v>0</v>
      </c>
      <c r="K19" t="s">
        <v>505</v>
      </c>
      <c r="L19" t="s">
        <v>595</v>
      </c>
      <c r="M19" s="74">
        <v>0.77552083333333333</v>
      </c>
      <c r="N19" t="s">
        <v>505</v>
      </c>
      <c r="O19">
        <v>0</v>
      </c>
      <c r="P19">
        <v>646</v>
      </c>
      <c r="Q19" t="s">
        <v>596</v>
      </c>
      <c r="R19" t="s">
        <v>132</v>
      </c>
    </row>
    <row r="20" spans="1:18" x14ac:dyDescent="0.3">
      <c r="A20" t="s">
        <v>589</v>
      </c>
      <c r="B20">
        <v>0</v>
      </c>
      <c r="C20" t="s">
        <v>132</v>
      </c>
      <c r="D20" t="s">
        <v>132</v>
      </c>
      <c r="E20" t="s">
        <v>132</v>
      </c>
      <c r="F20" t="s">
        <v>132</v>
      </c>
      <c r="G20" t="s">
        <v>132</v>
      </c>
      <c r="H20" t="s">
        <v>132</v>
      </c>
      <c r="I20" t="s">
        <v>132</v>
      </c>
      <c r="J20">
        <v>0</v>
      </c>
      <c r="K20" t="s">
        <v>505</v>
      </c>
      <c r="L20" t="s">
        <v>595</v>
      </c>
      <c r="M20" s="74">
        <v>0.77552083333333333</v>
      </c>
      <c r="N20" t="s">
        <v>505</v>
      </c>
      <c r="O20">
        <v>0</v>
      </c>
      <c r="P20">
        <v>0</v>
      </c>
      <c r="Q20" t="s">
        <v>590</v>
      </c>
      <c r="R20" t="s">
        <v>132</v>
      </c>
    </row>
    <row r="21" spans="1:18" x14ac:dyDescent="0.3">
      <c r="A21" t="s">
        <v>476</v>
      </c>
      <c r="B21">
        <v>0</v>
      </c>
      <c r="C21" t="s">
        <v>132</v>
      </c>
      <c r="D21" t="s">
        <v>132</v>
      </c>
      <c r="E21" t="s">
        <v>132</v>
      </c>
      <c r="F21" t="s">
        <v>132</v>
      </c>
      <c r="G21" t="s">
        <v>132</v>
      </c>
      <c r="H21" t="s">
        <v>132</v>
      </c>
      <c r="I21" t="s">
        <v>132</v>
      </c>
      <c r="J21">
        <v>0</v>
      </c>
      <c r="K21" t="s">
        <v>505</v>
      </c>
      <c r="L21" t="s">
        <v>595</v>
      </c>
      <c r="M21" s="74">
        <v>0.77552083333333333</v>
      </c>
      <c r="N21" t="s">
        <v>505</v>
      </c>
      <c r="O21">
        <v>0</v>
      </c>
      <c r="P21">
        <v>272</v>
      </c>
      <c r="Q21" t="s">
        <v>597</v>
      </c>
      <c r="R21" t="s">
        <v>132</v>
      </c>
    </row>
    <row r="22" spans="1:18" x14ac:dyDescent="0.3">
      <c r="A22" t="s">
        <v>518</v>
      </c>
      <c r="B22">
        <v>0</v>
      </c>
      <c r="C22" t="s">
        <v>132</v>
      </c>
      <c r="D22" t="s">
        <v>132</v>
      </c>
      <c r="E22" t="s">
        <v>132</v>
      </c>
      <c r="F22" t="s">
        <v>132</v>
      </c>
      <c r="G22" t="s">
        <v>132</v>
      </c>
      <c r="H22" t="s">
        <v>132</v>
      </c>
      <c r="I22" t="s">
        <v>132</v>
      </c>
      <c r="J22">
        <v>0</v>
      </c>
      <c r="K22" t="s">
        <v>505</v>
      </c>
      <c r="L22" t="s">
        <v>595</v>
      </c>
      <c r="M22" s="74">
        <v>0.77552083333333333</v>
      </c>
      <c r="N22" t="s">
        <v>505</v>
      </c>
      <c r="O22">
        <v>0</v>
      </c>
      <c r="P22">
        <v>181</v>
      </c>
      <c r="Q22" t="s">
        <v>524</v>
      </c>
      <c r="R22" t="s">
        <v>132</v>
      </c>
    </row>
    <row r="23" spans="1:18" x14ac:dyDescent="0.3">
      <c r="A23" t="s">
        <v>519</v>
      </c>
      <c r="B23">
        <v>0</v>
      </c>
      <c r="C23" t="s">
        <v>132</v>
      </c>
      <c r="D23" t="s">
        <v>132</v>
      </c>
      <c r="E23" t="s">
        <v>132</v>
      </c>
      <c r="F23" t="s">
        <v>132</v>
      </c>
      <c r="G23" t="s">
        <v>132</v>
      </c>
      <c r="H23" t="s">
        <v>132</v>
      </c>
      <c r="I23" t="s">
        <v>132</v>
      </c>
      <c r="J23">
        <v>-50</v>
      </c>
      <c r="K23" t="s">
        <v>505</v>
      </c>
      <c r="L23" t="s">
        <v>595</v>
      </c>
      <c r="M23" s="74">
        <v>0.77552083333333333</v>
      </c>
      <c r="N23" t="s">
        <v>505</v>
      </c>
      <c r="O23">
        <v>2</v>
      </c>
      <c r="P23">
        <v>639</v>
      </c>
      <c r="Q23" t="s">
        <v>595</v>
      </c>
      <c r="R23" t="s">
        <v>132</v>
      </c>
    </row>
    <row r="24" spans="1:18" x14ac:dyDescent="0.3">
      <c r="A24" t="s">
        <v>520</v>
      </c>
      <c r="B24">
        <v>0</v>
      </c>
      <c r="C24" t="s">
        <v>132</v>
      </c>
      <c r="D24" t="s">
        <v>132</v>
      </c>
      <c r="E24" t="s">
        <v>132</v>
      </c>
      <c r="F24" t="s">
        <v>132</v>
      </c>
      <c r="G24" t="s">
        <v>132</v>
      </c>
      <c r="H24" t="s">
        <v>132</v>
      </c>
      <c r="I24" t="s">
        <v>132</v>
      </c>
      <c r="J24">
        <v>-66.67</v>
      </c>
      <c r="K24" t="s">
        <v>505</v>
      </c>
      <c r="L24" t="s">
        <v>595</v>
      </c>
      <c r="M24" s="74">
        <v>0.77552083333333333</v>
      </c>
      <c r="N24" t="s">
        <v>505</v>
      </c>
      <c r="O24">
        <v>0</v>
      </c>
      <c r="P24">
        <v>239</v>
      </c>
      <c r="Q24" t="s">
        <v>552</v>
      </c>
      <c r="R24" t="s">
        <v>132</v>
      </c>
    </row>
    <row r="25" spans="1:18" x14ac:dyDescent="0.3">
      <c r="A25" t="s">
        <v>477</v>
      </c>
      <c r="B25">
        <v>0</v>
      </c>
      <c r="C25" t="s">
        <v>132</v>
      </c>
      <c r="D25" t="s">
        <v>132</v>
      </c>
      <c r="E25" t="s">
        <v>132</v>
      </c>
      <c r="F25" t="s">
        <v>132</v>
      </c>
      <c r="G25" t="s">
        <v>132</v>
      </c>
      <c r="H25" t="s">
        <v>132</v>
      </c>
      <c r="I25" t="s">
        <v>132</v>
      </c>
      <c r="J25">
        <v>-66.67</v>
      </c>
      <c r="K25" t="s">
        <v>505</v>
      </c>
      <c r="L25" t="s">
        <v>595</v>
      </c>
      <c r="M25" s="74">
        <v>0.77552083333333333</v>
      </c>
      <c r="N25" t="s">
        <v>505</v>
      </c>
      <c r="O25">
        <v>0</v>
      </c>
      <c r="P25">
        <v>841</v>
      </c>
      <c r="Q25" t="s">
        <v>592</v>
      </c>
      <c r="R25" t="s">
        <v>132</v>
      </c>
    </row>
    <row r="26" spans="1:18" x14ac:dyDescent="0.3">
      <c r="A26" t="s">
        <v>521</v>
      </c>
      <c r="B26">
        <v>0</v>
      </c>
      <c r="C26" t="s">
        <v>132</v>
      </c>
      <c r="D26" t="s">
        <v>132</v>
      </c>
      <c r="E26" t="s">
        <v>132</v>
      </c>
      <c r="F26" t="s">
        <v>132</v>
      </c>
      <c r="G26" t="s">
        <v>132</v>
      </c>
      <c r="H26" t="s">
        <v>132</v>
      </c>
      <c r="I26" t="s">
        <v>132</v>
      </c>
      <c r="J26">
        <v>-75</v>
      </c>
      <c r="K26" t="s">
        <v>505</v>
      </c>
      <c r="L26" t="s">
        <v>595</v>
      </c>
      <c r="M26" s="74">
        <v>0.77552083333333333</v>
      </c>
      <c r="N26" t="s">
        <v>505</v>
      </c>
      <c r="O26">
        <v>0</v>
      </c>
      <c r="P26">
        <v>52</v>
      </c>
      <c r="Q26" t="s">
        <v>524</v>
      </c>
      <c r="R26" t="s">
        <v>132</v>
      </c>
    </row>
    <row r="27" spans="1:18" x14ac:dyDescent="0.3">
      <c r="A27" t="s">
        <v>522</v>
      </c>
      <c r="B27">
        <v>0</v>
      </c>
      <c r="C27" t="s">
        <v>132</v>
      </c>
      <c r="D27" t="s">
        <v>132</v>
      </c>
      <c r="E27" t="s">
        <v>132</v>
      </c>
      <c r="F27" t="s">
        <v>132</v>
      </c>
      <c r="G27" t="s">
        <v>132</v>
      </c>
      <c r="H27" t="s">
        <v>132</v>
      </c>
      <c r="I27" t="s">
        <v>132</v>
      </c>
      <c r="J27">
        <v>-80</v>
      </c>
      <c r="K27" t="s">
        <v>505</v>
      </c>
      <c r="L27" t="s">
        <v>595</v>
      </c>
      <c r="M27" s="74">
        <v>0.77552083333333333</v>
      </c>
      <c r="N27" t="s">
        <v>505</v>
      </c>
      <c r="O27">
        <v>26</v>
      </c>
      <c r="P27">
        <v>2.0750000000000002</v>
      </c>
      <c r="Q27" t="s">
        <v>595</v>
      </c>
      <c r="R27" t="s">
        <v>132</v>
      </c>
    </row>
    <row r="28" spans="1:18" x14ac:dyDescent="0.3">
      <c r="A28" t="s">
        <v>484</v>
      </c>
      <c r="B28">
        <v>0</v>
      </c>
      <c r="C28" t="s">
        <v>132</v>
      </c>
      <c r="D28" t="s">
        <v>132</v>
      </c>
      <c r="E28" t="s">
        <v>132</v>
      </c>
      <c r="F28" t="s">
        <v>132</v>
      </c>
      <c r="G28" t="s">
        <v>132</v>
      </c>
      <c r="H28" t="s">
        <v>132</v>
      </c>
      <c r="I28" t="s">
        <v>132</v>
      </c>
      <c r="J28">
        <v>-83.33</v>
      </c>
      <c r="K28" t="s">
        <v>505</v>
      </c>
      <c r="L28" t="s">
        <v>595</v>
      </c>
      <c r="M28" s="74">
        <v>0.77552083333333333</v>
      </c>
      <c r="N28" t="s">
        <v>505</v>
      </c>
      <c r="O28">
        <v>0</v>
      </c>
      <c r="P28">
        <v>130</v>
      </c>
      <c r="Q28" t="s">
        <v>596</v>
      </c>
      <c r="R28" t="s">
        <v>132</v>
      </c>
    </row>
    <row r="29" spans="1:18" x14ac:dyDescent="0.3">
      <c r="A29" t="s">
        <v>478</v>
      </c>
      <c r="B29">
        <v>0</v>
      </c>
      <c r="C29" t="s">
        <v>132</v>
      </c>
      <c r="D29" t="s">
        <v>132</v>
      </c>
      <c r="E29" t="s">
        <v>132</v>
      </c>
      <c r="F29" t="s">
        <v>132</v>
      </c>
      <c r="G29" t="s">
        <v>132</v>
      </c>
      <c r="H29" t="s">
        <v>132</v>
      </c>
      <c r="I29" t="s">
        <v>132</v>
      </c>
      <c r="J29">
        <v>-85.71</v>
      </c>
      <c r="K29" t="s">
        <v>505</v>
      </c>
      <c r="L29" t="s">
        <v>595</v>
      </c>
      <c r="M29" s="74">
        <v>0.77552083333333333</v>
      </c>
      <c r="N29" t="s">
        <v>505</v>
      </c>
      <c r="O29">
        <v>0</v>
      </c>
      <c r="P29">
        <v>6.5880000000000001</v>
      </c>
      <c r="Q29" t="s">
        <v>596</v>
      </c>
      <c r="R29" t="s">
        <v>132</v>
      </c>
    </row>
    <row r="30" spans="1:18" x14ac:dyDescent="0.3">
      <c r="A30" t="s">
        <v>482</v>
      </c>
      <c r="B30">
        <v>0</v>
      </c>
      <c r="C30" t="s">
        <v>132</v>
      </c>
      <c r="D30" t="s">
        <v>132</v>
      </c>
      <c r="E30" t="s">
        <v>132</v>
      </c>
      <c r="F30" t="s">
        <v>132</v>
      </c>
      <c r="G30" t="s">
        <v>132</v>
      </c>
      <c r="H30" t="s">
        <v>132</v>
      </c>
      <c r="I30" t="s">
        <v>132</v>
      </c>
      <c r="J30">
        <v>-75</v>
      </c>
      <c r="K30" t="s">
        <v>507</v>
      </c>
      <c r="L30" t="s">
        <v>595</v>
      </c>
      <c r="M30" s="74">
        <v>0.77552083333333333</v>
      </c>
      <c r="N30" t="s">
        <v>507</v>
      </c>
      <c r="O30">
        <v>0</v>
      </c>
      <c r="P30">
        <v>142</v>
      </c>
      <c r="Q30" t="s">
        <v>595</v>
      </c>
      <c r="R30" t="s">
        <v>132</v>
      </c>
    </row>
    <row r="31" spans="1:18" x14ac:dyDescent="0.3">
      <c r="A31" t="s">
        <v>479</v>
      </c>
      <c r="B31">
        <v>0</v>
      </c>
      <c r="C31" t="s">
        <v>132</v>
      </c>
      <c r="D31" t="s">
        <v>132</v>
      </c>
      <c r="E31" t="s">
        <v>132</v>
      </c>
      <c r="F31" t="s">
        <v>132</v>
      </c>
      <c r="G31" t="s">
        <v>132</v>
      </c>
      <c r="H31" t="s">
        <v>132</v>
      </c>
      <c r="I31" t="s">
        <v>132</v>
      </c>
      <c r="J31">
        <v>-77.78</v>
      </c>
      <c r="K31" t="s">
        <v>507</v>
      </c>
      <c r="L31" t="s">
        <v>595</v>
      </c>
      <c r="M31" s="74">
        <v>0.77552083333333333</v>
      </c>
      <c r="N31" t="s">
        <v>507</v>
      </c>
      <c r="O31">
        <v>2.8540000000000001</v>
      </c>
      <c r="P31">
        <v>4.2069999999999999</v>
      </c>
      <c r="Q31" t="s">
        <v>595</v>
      </c>
      <c r="R31" t="s">
        <v>132</v>
      </c>
    </row>
    <row r="32" spans="1:18" x14ac:dyDescent="0.3">
      <c r="A32" t="s">
        <v>480</v>
      </c>
      <c r="B32">
        <v>0</v>
      </c>
      <c r="C32" t="s">
        <v>132</v>
      </c>
      <c r="D32" t="s">
        <v>132</v>
      </c>
      <c r="E32" t="s">
        <v>132</v>
      </c>
      <c r="F32" t="s">
        <v>132</v>
      </c>
      <c r="G32" t="s">
        <v>132</v>
      </c>
      <c r="H32" t="s">
        <v>132</v>
      </c>
      <c r="I32" t="s">
        <v>132</v>
      </c>
      <c r="J32">
        <v>-72.73</v>
      </c>
      <c r="K32" t="s">
        <v>508</v>
      </c>
      <c r="L32" t="s">
        <v>595</v>
      </c>
      <c r="M32" s="74">
        <v>0.77552083333333333</v>
      </c>
      <c r="N32" t="s">
        <v>508</v>
      </c>
      <c r="O32">
        <v>0</v>
      </c>
      <c r="P32">
        <v>1.345</v>
      </c>
      <c r="Q32" t="s">
        <v>596</v>
      </c>
      <c r="R32" t="s">
        <v>132</v>
      </c>
    </row>
    <row r="33" spans="1:18" x14ac:dyDescent="0.3">
      <c r="A33" t="s">
        <v>469</v>
      </c>
      <c r="B33">
        <v>0</v>
      </c>
      <c r="C33" t="s">
        <v>132</v>
      </c>
      <c r="D33" t="s">
        <v>132</v>
      </c>
      <c r="E33" t="s">
        <v>132</v>
      </c>
      <c r="F33" t="s">
        <v>132</v>
      </c>
      <c r="G33" t="s">
        <v>132</v>
      </c>
      <c r="H33" t="s">
        <v>132</v>
      </c>
      <c r="I33" t="s">
        <v>132</v>
      </c>
      <c r="J33">
        <v>-76.92</v>
      </c>
      <c r="K33" t="s">
        <v>508</v>
      </c>
      <c r="L33" t="s">
        <v>595</v>
      </c>
      <c r="M33" s="74">
        <v>0.77552083333333333</v>
      </c>
      <c r="N33" t="s">
        <v>508</v>
      </c>
      <c r="O33">
        <v>0</v>
      </c>
      <c r="P33">
        <v>6.33</v>
      </c>
      <c r="Q33" t="s">
        <v>595</v>
      </c>
      <c r="R33" t="s">
        <v>132</v>
      </c>
    </row>
    <row r="34" spans="1:18" x14ac:dyDescent="0.3">
      <c r="A34" t="s">
        <v>471</v>
      </c>
      <c r="B34">
        <v>0</v>
      </c>
      <c r="C34" t="s">
        <v>132</v>
      </c>
      <c r="D34" t="s">
        <v>132</v>
      </c>
      <c r="E34" t="s">
        <v>132</v>
      </c>
      <c r="F34" t="s">
        <v>132</v>
      </c>
      <c r="G34" t="s">
        <v>132</v>
      </c>
      <c r="H34" t="s">
        <v>132</v>
      </c>
      <c r="I34" t="s">
        <v>132</v>
      </c>
      <c r="J34">
        <v>-68.75</v>
      </c>
      <c r="K34" t="s">
        <v>501</v>
      </c>
      <c r="L34" t="s">
        <v>595</v>
      </c>
      <c r="M34" s="74">
        <v>0.77552083333333333</v>
      </c>
      <c r="N34" t="s">
        <v>501</v>
      </c>
      <c r="O34">
        <v>54</v>
      </c>
      <c r="P34">
        <v>1.401</v>
      </c>
      <c r="Q34" t="s">
        <v>595</v>
      </c>
      <c r="R34" t="s">
        <v>132</v>
      </c>
    </row>
    <row r="35" spans="1:18" x14ac:dyDescent="0.3">
      <c r="A35" t="s">
        <v>472</v>
      </c>
      <c r="B35">
        <v>0</v>
      </c>
      <c r="C35" t="s">
        <v>132</v>
      </c>
      <c r="D35" t="s">
        <v>132</v>
      </c>
      <c r="E35" t="s">
        <v>132</v>
      </c>
      <c r="F35" t="s">
        <v>132</v>
      </c>
      <c r="G35" t="s">
        <v>132</v>
      </c>
      <c r="H35" t="s">
        <v>132</v>
      </c>
      <c r="I35" t="s">
        <v>132</v>
      </c>
      <c r="J35">
        <v>-68.42</v>
      </c>
      <c r="K35" t="s">
        <v>464</v>
      </c>
      <c r="L35" t="s">
        <v>595</v>
      </c>
      <c r="M35" s="74">
        <v>0.77552083333333333</v>
      </c>
      <c r="N35" t="s">
        <v>464</v>
      </c>
      <c r="O35">
        <v>757</v>
      </c>
      <c r="P35">
        <v>8.6859999999999999</v>
      </c>
      <c r="Q35" t="s">
        <v>595</v>
      </c>
      <c r="R35" t="s">
        <v>132</v>
      </c>
    </row>
    <row r="36" spans="1:18" x14ac:dyDescent="0.3">
      <c r="A36" t="s">
        <v>465</v>
      </c>
      <c r="B36">
        <v>0</v>
      </c>
      <c r="C36" t="s">
        <v>132</v>
      </c>
      <c r="D36" t="s">
        <v>132</v>
      </c>
      <c r="E36" t="s">
        <v>132</v>
      </c>
      <c r="F36" t="s">
        <v>132</v>
      </c>
      <c r="G36" t="s">
        <v>132</v>
      </c>
      <c r="H36" t="s">
        <v>132</v>
      </c>
      <c r="I36" t="s">
        <v>132</v>
      </c>
      <c r="J36">
        <v>-65.22</v>
      </c>
      <c r="K36" t="s">
        <v>510</v>
      </c>
      <c r="L36" t="s">
        <v>595</v>
      </c>
      <c r="M36" s="74">
        <v>0.77552083333333333</v>
      </c>
      <c r="N36" t="s">
        <v>510</v>
      </c>
      <c r="O36">
        <v>30</v>
      </c>
      <c r="P36">
        <v>1.179</v>
      </c>
      <c r="Q36" t="s">
        <v>596</v>
      </c>
      <c r="R36" t="s">
        <v>132</v>
      </c>
    </row>
    <row r="37" spans="1:18" x14ac:dyDescent="0.3">
      <c r="A37" t="s">
        <v>247</v>
      </c>
      <c r="B37">
        <v>0</v>
      </c>
      <c r="C37" t="s">
        <v>132</v>
      </c>
      <c r="D37" t="s">
        <v>132</v>
      </c>
      <c r="E37" t="s">
        <v>132</v>
      </c>
      <c r="F37" t="s">
        <v>132</v>
      </c>
      <c r="G37" t="s">
        <v>132</v>
      </c>
      <c r="H37" t="s">
        <v>132</v>
      </c>
      <c r="I37" t="s">
        <v>132</v>
      </c>
      <c r="J37">
        <v>-59.26</v>
      </c>
      <c r="K37" t="s">
        <v>503</v>
      </c>
      <c r="L37" t="s">
        <v>595</v>
      </c>
      <c r="M37" s="74">
        <v>0.77552083333333333</v>
      </c>
      <c r="N37" t="s">
        <v>503</v>
      </c>
      <c r="O37">
        <v>339</v>
      </c>
      <c r="P37">
        <v>9.0510000000000002</v>
      </c>
      <c r="Q37" t="s">
        <v>595</v>
      </c>
      <c r="R37" t="s">
        <v>132</v>
      </c>
    </row>
    <row r="38" spans="1:18" x14ac:dyDescent="0.3">
      <c r="A38" t="s">
        <v>466</v>
      </c>
      <c r="B38">
        <v>0</v>
      </c>
      <c r="C38" t="s">
        <v>132</v>
      </c>
      <c r="D38" t="s">
        <v>132</v>
      </c>
      <c r="E38" t="s">
        <v>132</v>
      </c>
      <c r="F38" t="s">
        <v>132</v>
      </c>
      <c r="G38" t="s">
        <v>132</v>
      </c>
      <c r="H38" t="s">
        <v>132</v>
      </c>
      <c r="I38" t="s">
        <v>132</v>
      </c>
      <c r="J38">
        <v>-54.55</v>
      </c>
      <c r="K38" t="s">
        <v>528</v>
      </c>
      <c r="L38" t="s">
        <v>595</v>
      </c>
      <c r="M38" s="74">
        <v>0.77552083333333333</v>
      </c>
      <c r="N38" t="s">
        <v>528</v>
      </c>
      <c r="O38">
        <v>22</v>
      </c>
      <c r="P38">
        <v>1.53</v>
      </c>
      <c r="Q38" t="s">
        <v>595</v>
      </c>
      <c r="R38" t="s">
        <v>132</v>
      </c>
    </row>
    <row r="39" spans="1:18" x14ac:dyDescent="0.3">
      <c r="A39" t="s">
        <v>467</v>
      </c>
      <c r="B39">
        <v>0</v>
      </c>
      <c r="C39" t="s">
        <v>132</v>
      </c>
      <c r="D39" t="s">
        <v>132</v>
      </c>
      <c r="E39" t="s">
        <v>132</v>
      </c>
      <c r="F39" t="s">
        <v>132</v>
      </c>
      <c r="G39" t="s">
        <v>132</v>
      </c>
      <c r="H39" t="s">
        <v>132</v>
      </c>
      <c r="I39" t="s">
        <v>132</v>
      </c>
      <c r="J39">
        <v>-47.5</v>
      </c>
      <c r="K39" t="s">
        <v>585</v>
      </c>
      <c r="L39" t="s">
        <v>595</v>
      </c>
      <c r="M39" s="74">
        <v>0.77552083333333333</v>
      </c>
      <c r="N39" t="s">
        <v>585</v>
      </c>
      <c r="O39">
        <v>607</v>
      </c>
      <c r="P39">
        <v>2.8010000000000002</v>
      </c>
      <c r="Q39" t="s">
        <v>595</v>
      </c>
      <c r="R39" t="s">
        <v>132</v>
      </c>
    </row>
    <row r="40" spans="1:18" x14ac:dyDescent="0.3">
      <c r="A40" t="s">
        <v>468</v>
      </c>
      <c r="B40">
        <v>0</v>
      </c>
      <c r="C40" t="s">
        <v>132</v>
      </c>
      <c r="D40" t="s">
        <v>132</v>
      </c>
      <c r="E40" t="s">
        <v>132</v>
      </c>
      <c r="F40" t="s">
        <v>132</v>
      </c>
      <c r="G40" t="s">
        <v>132</v>
      </c>
      <c r="H40" t="s">
        <v>132</v>
      </c>
      <c r="I40" t="s">
        <v>132</v>
      </c>
      <c r="J40">
        <v>-39.58</v>
      </c>
      <c r="K40" t="s">
        <v>598</v>
      </c>
      <c r="L40" t="s">
        <v>595</v>
      </c>
      <c r="M40" s="74">
        <v>0.77552083333333333</v>
      </c>
      <c r="N40" t="s">
        <v>598</v>
      </c>
      <c r="O40">
        <v>159</v>
      </c>
      <c r="P40">
        <v>2.2029999999999998</v>
      </c>
      <c r="Q40" t="s">
        <v>595</v>
      </c>
      <c r="R40" t="s">
        <v>132</v>
      </c>
    </row>
    <row r="41" spans="1:18" x14ac:dyDescent="0.3">
      <c r="A41" t="s">
        <v>248</v>
      </c>
      <c r="B41">
        <v>0</v>
      </c>
      <c r="C41" t="s">
        <v>132</v>
      </c>
      <c r="D41" t="s">
        <v>132</v>
      </c>
      <c r="E41" t="s">
        <v>132</v>
      </c>
      <c r="F41" t="s">
        <v>132</v>
      </c>
      <c r="G41" t="s">
        <v>132</v>
      </c>
      <c r="H41" t="s">
        <v>132</v>
      </c>
      <c r="I41" t="s">
        <v>132</v>
      </c>
      <c r="J41">
        <v>-32.200000000000003</v>
      </c>
      <c r="K41" t="s">
        <v>599</v>
      </c>
      <c r="L41" t="s">
        <v>595</v>
      </c>
      <c r="M41" s="74">
        <v>0.77552083333333333</v>
      </c>
      <c r="N41" t="s">
        <v>599</v>
      </c>
      <c r="O41">
        <v>224</v>
      </c>
      <c r="P41">
        <v>7.7069999999999999</v>
      </c>
      <c r="Q41" t="s">
        <v>595</v>
      </c>
      <c r="R41" t="s">
        <v>132</v>
      </c>
    </row>
    <row r="42" spans="1:18" x14ac:dyDescent="0.3">
      <c r="A42" t="s">
        <v>461</v>
      </c>
      <c r="B42">
        <v>0</v>
      </c>
      <c r="C42" t="s">
        <v>132</v>
      </c>
      <c r="D42" t="s">
        <v>132</v>
      </c>
      <c r="E42" t="s">
        <v>132</v>
      </c>
      <c r="F42" t="s">
        <v>132</v>
      </c>
      <c r="G42" t="s">
        <v>132</v>
      </c>
      <c r="H42" t="s">
        <v>132</v>
      </c>
      <c r="I42" t="s">
        <v>132</v>
      </c>
      <c r="J42">
        <v>-23.61</v>
      </c>
      <c r="K42" t="s">
        <v>600</v>
      </c>
      <c r="L42" t="s">
        <v>595</v>
      </c>
      <c r="M42" s="74">
        <v>0.77552083333333333</v>
      </c>
      <c r="N42" t="s">
        <v>600</v>
      </c>
      <c r="O42">
        <v>11.865</v>
      </c>
      <c r="P42">
        <v>2.0499999999999998</v>
      </c>
      <c r="Q42" t="s">
        <v>595</v>
      </c>
      <c r="R42" t="s">
        <v>132</v>
      </c>
    </row>
    <row r="43" spans="1:18" x14ac:dyDescent="0.3">
      <c r="A43" t="s">
        <v>249</v>
      </c>
      <c r="B43">
        <v>0</v>
      </c>
      <c r="C43" t="s">
        <v>132</v>
      </c>
      <c r="D43" t="s">
        <v>132</v>
      </c>
      <c r="E43" t="s">
        <v>132</v>
      </c>
      <c r="F43" t="s">
        <v>132</v>
      </c>
      <c r="G43" t="s">
        <v>132</v>
      </c>
      <c r="H43" t="s">
        <v>132</v>
      </c>
      <c r="I43" t="s">
        <v>132</v>
      </c>
      <c r="J43">
        <v>-13.48</v>
      </c>
      <c r="K43" t="s">
        <v>601</v>
      </c>
      <c r="L43" t="s">
        <v>595</v>
      </c>
      <c r="M43" s="74">
        <v>0.77552083333333333</v>
      </c>
      <c r="N43" t="s">
        <v>601</v>
      </c>
      <c r="O43">
        <v>644</v>
      </c>
      <c r="P43">
        <v>3.7090000000000001</v>
      </c>
      <c r="Q43" t="s">
        <v>595</v>
      </c>
      <c r="R43" t="s">
        <v>132</v>
      </c>
    </row>
    <row r="44" spans="1:18" x14ac:dyDescent="0.3">
      <c r="A44" t="s">
        <v>459</v>
      </c>
      <c r="B44">
        <v>0</v>
      </c>
      <c r="C44" t="s">
        <v>132</v>
      </c>
      <c r="D44" t="s">
        <v>132</v>
      </c>
      <c r="E44" t="s">
        <v>132</v>
      </c>
      <c r="F44" t="s">
        <v>132</v>
      </c>
      <c r="G44" t="s">
        <v>132</v>
      </c>
      <c r="H44" t="s">
        <v>132</v>
      </c>
      <c r="I44" t="s">
        <v>132</v>
      </c>
      <c r="J44">
        <v>-3.6</v>
      </c>
      <c r="K44" t="s">
        <v>602</v>
      </c>
      <c r="L44" t="s">
        <v>595</v>
      </c>
      <c r="M44" s="74">
        <v>0.77552083333333333</v>
      </c>
      <c r="N44" t="s">
        <v>602</v>
      </c>
      <c r="O44">
        <v>639</v>
      </c>
      <c r="P44">
        <v>2.5830000000000002</v>
      </c>
      <c r="Q44" t="s">
        <v>595</v>
      </c>
      <c r="R44" t="s">
        <v>132</v>
      </c>
    </row>
    <row r="45" spans="1:18" x14ac:dyDescent="0.3">
      <c r="A45" t="s">
        <v>250</v>
      </c>
      <c r="B45">
        <v>0</v>
      </c>
      <c r="C45" t="s">
        <v>132</v>
      </c>
      <c r="D45" t="s">
        <v>132</v>
      </c>
      <c r="E45" t="s">
        <v>132</v>
      </c>
      <c r="F45" t="s">
        <v>132</v>
      </c>
      <c r="G45" t="s">
        <v>132</v>
      </c>
      <c r="H45" t="s">
        <v>132</v>
      </c>
      <c r="I45" t="s">
        <v>132</v>
      </c>
      <c r="J45">
        <v>7.91</v>
      </c>
      <c r="K45" t="s">
        <v>603</v>
      </c>
      <c r="L45" t="s">
        <v>595</v>
      </c>
      <c r="M45" s="74">
        <v>0.77552083333333333</v>
      </c>
      <c r="N45" t="s">
        <v>603</v>
      </c>
      <c r="O45">
        <v>1.242</v>
      </c>
      <c r="P45">
        <v>6.774</v>
      </c>
      <c r="Q45" t="s">
        <v>595</v>
      </c>
      <c r="R45" t="s">
        <v>132</v>
      </c>
    </row>
    <row r="46" spans="1:18" x14ac:dyDescent="0.3">
      <c r="A46" t="s">
        <v>457</v>
      </c>
      <c r="B46">
        <v>0</v>
      </c>
      <c r="C46" t="s">
        <v>132</v>
      </c>
      <c r="D46" t="s">
        <v>132</v>
      </c>
      <c r="E46" t="s">
        <v>132</v>
      </c>
      <c r="F46" t="s">
        <v>132</v>
      </c>
      <c r="G46" t="s">
        <v>132</v>
      </c>
      <c r="H46" t="s">
        <v>132</v>
      </c>
      <c r="I46" t="s">
        <v>132</v>
      </c>
      <c r="J46">
        <v>19.32</v>
      </c>
      <c r="K46" t="s">
        <v>604</v>
      </c>
      <c r="L46" t="s">
        <v>595</v>
      </c>
      <c r="M46" s="74">
        <v>0.77552083333333333</v>
      </c>
      <c r="N46" t="s">
        <v>604</v>
      </c>
      <c r="O46">
        <v>2.0409999999999999</v>
      </c>
      <c r="P46">
        <v>2.532</v>
      </c>
      <c r="Q46" t="s">
        <v>595</v>
      </c>
      <c r="R46" t="s">
        <v>132</v>
      </c>
    </row>
    <row r="47" spans="1:18" x14ac:dyDescent="0.3">
      <c r="A47" t="s">
        <v>251</v>
      </c>
      <c r="B47">
        <v>0</v>
      </c>
      <c r="C47" t="s">
        <v>132</v>
      </c>
      <c r="D47" t="s">
        <v>132</v>
      </c>
      <c r="E47" t="s">
        <v>132</v>
      </c>
      <c r="F47" t="s">
        <v>132</v>
      </c>
      <c r="G47" t="s">
        <v>132</v>
      </c>
      <c r="H47" t="s">
        <v>132</v>
      </c>
      <c r="I47" t="s">
        <v>132</v>
      </c>
      <c r="J47">
        <v>31.39</v>
      </c>
      <c r="K47" t="s">
        <v>605</v>
      </c>
      <c r="L47" t="s">
        <v>595</v>
      </c>
      <c r="M47" s="74">
        <v>0.77552083333333333</v>
      </c>
      <c r="N47" t="s">
        <v>605</v>
      </c>
      <c r="O47">
        <v>1.3240000000000001</v>
      </c>
      <c r="P47">
        <v>9.7469999999999999</v>
      </c>
      <c r="Q47" t="s">
        <v>595</v>
      </c>
      <c r="R47" t="s">
        <v>132</v>
      </c>
    </row>
    <row r="48" spans="1:18" x14ac:dyDescent="0.3">
      <c r="A48" t="s">
        <v>458</v>
      </c>
      <c r="B48">
        <v>0</v>
      </c>
      <c r="C48" t="s">
        <v>132</v>
      </c>
      <c r="D48" t="s">
        <v>132</v>
      </c>
      <c r="E48" t="s">
        <v>132</v>
      </c>
      <c r="F48" t="s">
        <v>132</v>
      </c>
      <c r="G48" t="s">
        <v>132</v>
      </c>
      <c r="H48" t="s">
        <v>132</v>
      </c>
      <c r="I48" t="s">
        <v>132</v>
      </c>
      <c r="J48">
        <v>42.05</v>
      </c>
      <c r="K48" t="s">
        <v>606</v>
      </c>
      <c r="L48" t="s">
        <v>595</v>
      </c>
      <c r="M48" s="74">
        <v>0.77552083333333333</v>
      </c>
      <c r="N48" t="s">
        <v>606</v>
      </c>
      <c r="O48">
        <v>1.9119999999999999</v>
      </c>
      <c r="P48">
        <v>3.6360000000000001</v>
      </c>
      <c r="Q48" t="s">
        <v>595</v>
      </c>
      <c r="R48" t="s">
        <v>132</v>
      </c>
    </row>
    <row r="49" spans="1:18" x14ac:dyDescent="0.3">
      <c r="A49" t="s">
        <v>252</v>
      </c>
      <c r="B49">
        <v>0</v>
      </c>
      <c r="C49" t="s">
        <v>132</v>
      </c>
      <c r="D49" t="s">
        <v>132</v>
      </c>
      <c r="E49" t="s">
        <v>132</v>
      </c>
      <c r="F49" t="s">
        <v>132</v>
      </c>
      <c r="G49" t="s">
        <v>132</v>
      </c>
      <c r="H49" t="s">
        <v>132</v>
      </c>
      <c r="I49" t="s">
        <v>132</v>
      </c>
      <c r="J49">
        <v>50.7</v>
      </c>
      <c r="K49" t="s">
        <v>607</v>
      </c>
      <c r="L49" t="s">
        <v>595</v>
      </c>
      <c r="M49" s="74">
        <v>0.77552083333333333</v>
      </c>
      <c r="N49" t="s">
        <v>607</v>
      </c>
      <c r="O49">
        <v>1.153</v>
      </c>
      <c r="P49">
        <v>6.87</v>
      </c>
      <c r="Q49" t="s">
        <v>595</v>
      </c>
      <c r="R49" t="s">
        <v>132</v>
      </c>
    </row>
    <row r="50" spans="1:18" x14ac:dyDescent="0.3">
      <c r="A50" t="s">
        <v>453</v>
      </c>
      <c r="B50">
        <v>0</v>
      </c>
      <c r="C50" t="s">
        <v>132</v>
      </c>
      <c r="D50" t="s">
        <v>132</v>
      </c>
      <c r="E50" t="s">
        <v>132</v>
      </c>
      <c r="F50" t="s">
        <v>132</v>
      </c>
      <c r="G50" t="s">
        <v>132</v>
      </c>
      <c r="H50" t="s">
        <v>132</v>
      </c>
      <c r="I50" t="s">
        <v>132</v>
      </c>
      <c r="J50">
        <v>57.05</v>
      </c>
      <c r="K50" t="s">
        <v>608</v>
      </c>
      <c r="L50" t="s">
        <v>595</v>
      </c>
      <c r="M50" s="74">
        <v>0.77552083333333333</v>
      </c>
      <c r="N50" t="s">
        <v>608</v>
      </c>
      <c r="O50">
        <v>391</v>
      </c>
      <c r="P50">
        <v>1.6859999999999999</v>
      </c>
      <c r="Q50" t="s">
        <v>595</v>
      </c>
      <c r="R50" t="s">
        <v>132</v>
      </c>
    </row>
    <row r="51" spans="1:18" x14ac:dyDescent="0.3">
      <c r="A51" t="s">
        <v>253</v>
      </c>
      <c r="B51">
        <v>0</v>
      </c>
      <c r="C51" t="s">
        <v>132</v>
      </c>
      <c r="D51" t="s">
        <v>132</v>
      </c>
      <c r="E51" t="s">
        <v>132</v>
      </c>
      <c r="F51" t="s">
        <v>132</v>
      </c>
      <c r="G51" t="s">
        <v>132</v>
      </c>
      <c r="H51" t="s">
        <v>132</v>
      </c>
      <c r="I51" t="s">
        <v>132</v>
      </c>
      <c r="J51">
        <v>61.4</v>
      </c>
      <c r="K51" t="s">
        <v>609</v>
      </c>
      <c r="L51" t="s">
        <v>595</v>
      </c>
      <c r="M51" s="74">
        <v>0.77552083333333333</v>
      </c>
      <c r="N51" t="s">
        <v>609</v>
      </c>
      <c r="O51">
        <v>8.3889999999999993</v>
      </c>
      <c r="P51">
        <v>3.1819999999999999</v>
      </c>
      <c r="Q51" t="s">
        <v>595</v>
      </c>
      <c r="R51" t="s">
        <v>132</v>
      </c>
    </row>
    <row r="52" spans="1:18" x14ac:dyDescent="0.3">
      <c r="A52" t="s">
        <v>454</v>
      </c>
      <c r="B52">
        <v>0</v>
      </c>
      <c r="C52" t="s">
        <v>132</v>
      </c>
      <c r="D52" t="s">
        <v>132</v>
      </c>
      <c r="E52" t="s">
        <v>132</v>
      </c>
      <c r="F52" t="s">
        <v>132</v>
      </c>
      <c r="G52" t="s">
        <v>132</v>
      </c>
      <c r="H52" t="s">
        <v>132</v>
      </c>
      <c r="I52" t="s">
        <v>132</v>
      </c>
      <c r="J52">
        <v>63.75</v>
      </c>
      <c r="K52" t="s">
        <v>610</v>
      </c>
      <c r="L52" t="s">
        <v>595</v>
      </c>
      <c r="M52" s="74">
        <v>0.77552083333333333</v>
      </c>
      <c r="N52" t="s">
        <v>610</v>
      </c>
      <c r="O52">
        <v>660</v>
      </c>
      <c r="P52">
        <v>3.5910000000000002</v>
      </c>
      <c r="Q52" t="s">
        <v>595</v>
      </c>
      <c r="R52" t="s">
        <v>132</v>
      </c>
    </row>
    <row r="53" spans="1:18" x14ac:dyDescent="0.3">
      <c r="A53" t="s">
        <v>254</v>
      </c>
      <c r="B53">
        <v>0</v>
      </c>
      <c r="C53" t="s">
        <v>132</v>
      </c>
      <c r="D53" t="s">
        <v>132</v>
      </c>
      <c r="E53" t="s">
        <v>132</v>
      </c>
      <c r="F53" t="s">
        <v>132</v>
      </c>
      <c r="G53" t="s">
        <v>132</v>
      </c>
      <c r="H53" t="s">
        <v>132</v>
      </c>
      <c r="I53" t="s">
        <v>132</v>
      </c>
      <c r="J53">
        <v>64.599999999999994</v>
      </c>
      <c r="K53" t="s">
        <v>611</v>
      </c>
      <c r="L53" t="s">
        <v>595</v>
      </c>
      <c r="M53" s="74">
        <v>0.77552083333333333</v>
      </c>
      <c r="N53" t="s">
        <v>611</v>
      </c>
      <c r="O53">
        <v>1.087</v>
      </c>
      <c r="P53">
        <v>4.6029999999999998</v>
      </c>
      <c r="Q53" t="s">
        <v>595</v>
      </c>
      <c r="R53" t="s">
        <v>132</v>
      </c>
    </row>
    <row r="54" spans="1:18" x14ac:dyDescent="0.3">
      <c r="A54" t="s">
        <v>455</v>
      </c>
      <c r="B54">
        <v>0</v>
      </c>
      <c r="C54" t="s">
        <v>132</v>
      </c>
      <c r="D54" t="s">
        <v>132</v>
      </c>
      <c r="E54" t="s">
        <v>132</v>
      </c>
      <c r="F54" t="s">
        <v>132</v>
      </c>
      <c r="G54" t="s">
        <v>132</v>
      </c>
      <c r="H54" t="s">
        <v>132</v>
      </c>
      <c r="I54" t="s">
        <v>132</v>
      </c>
      <c r="J54">
        <v>64.12</v>
      </c>
      <c r="K54" t="s">
        <v>612</v>
      </c>
      <c r="L54" t="s">
        <v>595</v>
      </c>
      <c r="M54" s="74">
        <v>0.77552083333333333</v>
      </c>
      <c r="N54" t="s">
        <v>612</v>
      </c>
      <c r="O54">
        <v>16</v>
      </c>
      <c r="P54">
        <v>927</v>
      </c>
      <c r="Q54" t="s">
        <v>595</v>
      </c>
      <c r="R54" t="s">
        <v>132</v>
      </c>
    </row>
    <row r="55" spans="1:18" x14ac:dyDescent="0.3">
      <c r="A55" t="s">
        <v>255</v>
      </c>
      <c r="B55">
        <v>0</v>
      </c>
      <c r="C55" t="s">
        <v>132</v>
      </c>
      <c r="D55" t="s">
        <v>132</v>
      </c>
      <c r="E55" t="s">
        <v>132</v>
      </c>
      <c r="F55" t="s">
        <v>132</v>
      </c>
      <c r="G55" t="s">
        <v>132</v>
      </c>
      <c r="H55" t="s">
        <v>132</v>
      </c>
      <c r="I55" t="s">
        <v>132</v>
      </c>
      <c r="J55">
        <v>62.8</v>
      </c>
      <c r="K55" t="s">
        <v>613</v>
      </c>
      <c r="L55" t="s">
        <v>595</v>
      </c>
      <c r="M55" s="74">
        <v>0.77552083333333333</v>
      </c>
      <c r="N55" t="s">
        <v>613</v>
      </c>
      <c r="O55">
        <v>1.071</v>
      </c>
      <c r="P55">
        <v>5.5629999999999997</v>
      </c>
      <c r="Q55" t="s">
        <v>595</v>
      </c>
      <c r="R55" t="s">
        <v>132</v>
      </c>
    </row>
    <row r="56" spans="1:18" x14ac:dyDescent="0.3">
      <c r="A56" t="s">
        <v>456</v>
      </c>
      <c r="B56">
        <v>0</v>
      </c>
      <c r="C56" t="s">
        <v>132</v>
      </c>
      <c r="D56" t="s">
        <v>132</v>
      </c>
      <c r="E56" t="s">
        <v>132</v>
      </c>
      <c r="F56" t="s">
        <v>132</v>
      </c>
      <c r="G56" t="s">
        <v>132</v>
      </c>
      <c r="H56" t="s">
        <v>132</v>
      </c>
      <c r="I56" t="s">
        <v>132</v>
      </c>
      <c r="J56">
        <v>60.74</v>
      </c>
      <c r="K56" t="s">
        <v>614</v>
      </c>
      <c r="L56" t="s">
        <v>595</v>
      </c>
      <c r="M56" s="74">
        <v>0.77552083333333333</v>
      </c>
      <c r="N56" t="s">
        <v>614</v>
      </c>
      <c r="O56">
        <v>776</v>
      </c>
      <c r="P56">
        <v>1.0580000000000001</v>
      </c>
      <c r="Q56" t="s">
        <v>595</v>
      </c>
      <c r="R56" t="s">
        <v>132</v>
      </c>
    </row>
    <row r="57" spans="1:18" x14ac:dyDescent="0.3">
      <c r="A57" t="s">
        <v>256</v>
      </c>
      <c r="B57">
        <v>0</v>
      </c>
      <c r="C57" t="s">
        <v>132</v>
      </c>
      <c r="D57" t="s">
        <v>132</v>
      </c>
      <c r="E57" t="s">
        <v>132</v>
      </c>
      <c r="F57" t="s">
        <v>132</v>
      </c>
      <c r="G57" t="s">
        <v>132</v>
      </c>
      <c r="H57" t="s">
        <v>132</v>
      </c>
      <c r="I57" t="s">
        <v>132</v>
      </c>
      <c r="J57">
        <v>58.24</v>
      </c>
      <c r="K57" t="s">
        <v>615</v>
      </c>
      <c r="L57" t="s">
        <v>595</v>
      </c>
      <c r="M57" s="74">
        <v>0.77552083333333333</v>
      </c>
      <c r="N57" t="s">
        <v>615</v>
      </c>
      <c r="O57">
        <v>218</v>
      </c>
      <c r="P57">
        <v>8.391</v>
      </c>
      <c r="Q57" t="s">
        <v>595</v>
      </c>
      <c r="R57" t="s">
        <v>132</v>
      </c>
    </row>
    <row r="58" spans="1:18" x14ac:dyDescent="0.3">
      <c r="A58" t="s">
        <v>451</v>
      </c>
      <c r="B58">
        <v>0</v>
      </c>
      <c r="C58" t="s">
        <v>132</v>
      </c>
      <c r="D58" t="s">
        <v>132</v>
      </c>
      <c r="E58" t="s">
        <v>132</v>
      </c>
      <c r="F58" t="s">
        <v>132</v>
      </c>
      <c r="G58" t="s">
        <v>132</v>
      </c>
      <c r="H58" t="s">
        <v>132</v>
      </c>
      <c r="I58" t="s">
        <v>132</v>
      </c>
      <c r="J58">
        <v>55.57</v>
      </c>
      <c r="K58" t="s">
        <v>616</v>
      </c>
      <c r="L58" t="s">
        <v>595</v>
      </c>
      <c r="M58" s="74">
        <v>0.77552083333333333</v>
      </c>
      <c r="N58" t="s">
        <v>616</v>
      </c>
      <c r="O58">
        <v>0</v>
      </c>
      <c r="P58">
        <v>805</v>
      </c>
      <c r="Q58" t="s">
        <v>595</v>
      </c>
      <c r="R58" t="s">
        <v>132</v>
      </c>
    </row>
    <row r="59" spans="1:18" x14ac:dyDescent="0.3">
      <c r="A59" t="s">
        <v>257</v>
      </c>
      <c r="B59">
        <v>0</v>
      </c>
      <c r="C59" t="s">
        <v>132</v>
      </c>
      <c r="D59" t="s">
        <v>132</v>
      </c>
      <c r="E59" t="s">
        <v>132</v>
      </c>
      <c r="F59" t="s">
        <v>132</v>
      </c>
      <c r="G59" t="s">
        <v>132</v>
      </c>
      <c r="H59" t="s">
        <v>132</v>
      </c>
      <c r="I59" t="s">
        <v>132</v>
      </c>
      <c r="J59">
        <v>52.87</v>
      </c>
      <c r="K59" t="s">
        <v>617</v>
      </c>
      <c r="L59" t="s">
        <v>595</v>
      </c>
      <c r="M59" s="74">
        <v>0.77552083333333333</v>
      </c>
      <c r="N59" t="s">
        <v>617</v>
      </c>
      <c r="O59">
        <v>15</v>
      </c>
      <c r="P59">
        <v>2.113</v>
      </c>
      <c r="Q59" t="s">
        <v>595</v>
      </c>
      <c r="R59" t="s">
        <v>132</v>
      </c>
    </row>
    <row r="60" spans="1:18" x14ac:dyDescent="0.3">
      <c r="A60" t="s">
        <v>452</v>
      </c>
      <c r="B60">
        <v>0</v>
      </c>
      <c r="C60" t="s">
        <v>132</v>
      </c>
      <c r="D60" t="s">
        <v>132</v>
      </c>
      <c r="E60" t="s">
        <v>132</v>
      </c>
      <c r="F60" t="s">
        <v>132</v>
      </c>
      <c r="G60" t="s">
        <v>132</v>
      </c>
      <c r="H60" t="s">
        <v>132</v>
      </c>
      <c r="I60" t="s">
        <v>132</v>
      </c>
      <c r="J60">
        <v>50.17</v>
      </c>
      <c r="K60" t="s">
        <v>618</v>
      </c>
      <c r="L60" t="s">
        <v>595</v>
      </c>
      <c r="M60" s="74">
        <v>0.77552083333333333</v>
      </c>
      <c r="N60" t="s">
        <v>618</v>
      </c>
      <c r="O60">
        <v>57</v>
      </c>
      <c r="P60">
        <v>558</v>
      </c>
      <c r="Q60" t="s">
        <v>595</v>
      </c>
      <c r="R60" t="s">
        <v>132</v>
      </c>
    </row>
    <row r="61" spans="1:18" x14ac:dyDescent="0.3">
      <c r="A61" t="s">
        <v>258</v>
      </c>
      <c r="B61">
        <v>0</v>
      </c>
      <c r="C61" t="s">
        <v>132</v>
      </c>
      <c r="D61" t="s">
        <v>132</v>
      </c>
      <c r="E61" t="s">
        <v>132</v>
      </c>
      <c r="F61" t="s">
        <v>132</v>
      </c>
      <c r="G61" t="s">
        <v>132</v>
      </c>
      <c r="H61" t="s">
        <v>132</v>
      </c>
      <c r="I61" t="s">
        <v>132</v>
      </c>
      <c r="J61">
        <v>47.55</v>
      </c>
      <c r="K61" t="s">
        <v>619</v>
      </c>
      <c r="L61" t="s">
        <v>595</v>
      </c>
      <c r="M61" s="74">
        <v>0.77552083333333333</v>
      </c>
      <c r="N61" t="s">
        <v>619</v>
      </c>
      <c r="O61">
        <v>68</v>
      </c>
      <c r="P61">
        <v>3.4790000000000001</v>
      </c>
      <c r="Q61" t="s">
        <v>595</v>
      </c>
      <c r="R61" t="s">
        <v>132</v>
      </c>
    </row>
    <row r="62" spans="1:18" x14ac:dyDescent="0.3">
      <c r="A62" t="s">
        <v>259</v>
      </c>
      <c r="B62">
        <v>0</v>
      </c>
      <c r="C62" t="s">
        <v>132</v>
      </c>
      <c r="D62" t="s">
        <v>132</v>
      </c>
      <c r="E62" t="s">
        <v>132</v>
      </c>
      <c r="F62" t="s">
        <v>132</v>
      </c>
      <c r="G62" t="s">
        <v>132</v>
      </c>
      <c r="H62" t="s">
        <v>132</v>
      </c>
      <c r="I62" t="s">
        <v>132</v>
      </c>
      <c r="J62">
        <v>45</v>
      </c>
      <c r="K62" t="s">
        <v>620</v>
      </c>
      <c r="L62" t="s">
        <v>595</v>
      </c>
      <c r="M62" s="74">
        <v>0.77552083333333333</v>
      </c>
      <c r="N62" t="s">
        <v>620</v>
      </c>
      <c r="O62">
        <v>66</v>
      </c>
      <c r="P62">
        <v>1.014</v>
      </c>
      <c r="Q62" t="s">
        <v>595</v>
      </c>
      <c r="R62" t="s">
        <v>132</v>
      </c>
    </row>
    <row r="63" spans="1:18" x14ac:dyDescent="0.3">
      <c r="A63" t="s">
        <v>260</v>
      </c>
      <c r="B63">
        <v>0</v>
      </c>
      <c r="C63" t="s">
        <v>132</v>
      </c>
      <c r="D63" t="s">
        <v>132</v>
      </c>
      <c r="E63" t="s">
        <v>132</v>
      </c>
      <c r="F63" t="s">
        <v>132</v>
      </c>
      <c r="G63" t="s">
        <v>132</v>
      </c>
      <c r="H63" t="s">
        <v>132</v>
      </c>
      <c r="I63" t="s">
        <v>132</v>
      </c>
      <c r="J63">
        <v>42.62</v>
      </c>
      <c r="K63" t="s">
        <v>621</v>
      </c>
      <c r="L63" t="s">
        <v>595</v>
      </c>
      <c r="M63" s="74">
        <v>0.77552083333333333</v>
      </c>
      <c r="N63" t="s">
        <v>621</v>
      </c>
      <c r="O63">
        <v>21</v>
      </c>
      <c r="P63">
        <v>1.1779999999999999</v>
      </c>
      <c r="Q63" t="s">
        <v>596</v>
      </c>
      <c r="R63" t="s">
        <v>132</v>
      </c>
    </row>
    <row r="64" spans="1:18" x14ac:dyDescent="0.3">
      <c r="A64" t="s">
        <v>261</v>
      </c>
      <c r="B64">
        <v>0</v>
      </c>
      <c r="C64" t="s">
        <v>132</v>
      </c>
      <c r="D64" t="s">
        <v>132</v>
      </c>
      <c r="E64" t="s">
        <v>132</v>
      </c>
      <c r="F64" t="s">
        <v>132</v>
      </c>
      <c r="G64" t="s">
        <v>132</v>
      </c>
      <c r="H64" t="s">
        <v>132</v>
      </c>
      <c r="I64" t="s">
        <v>132</v>
      </c>
      <c r="J64">
        <v>40.369999999999997</v>
      </c>
      <c r="K64" t="s">
        <v>622</v>
      </c>
      <c r="L64" t="s">
        <v>595</v>
      </c>
      <c r="M64" s="74">
        <v>0.77552083333333333</v>
      </c>
      <c r="N64" t="s">
        <v>622</v>
      </c>
      <c r="O64">
        <v>0</v>
      </c>
      <c r="P64">
        <v>293</v>
      </c>
      <c r="Q64" t="s">
        <v>595</v>
      </c>
      <c r="R64" t="s">
        <v>132</v>
      </c>
    </row>
    <row r="65" spans="1:18" x14ac:dyDescent="0.3">
      <c r="A65" t="s">
        <v>262</v>
      </c>
      <c r="B65">
        <v>0</v>
      </c>
      <c r="C65" t="s">
        <v>132</v>
      </c>
      <c r="D65" t="s">
        <v>132</v>
      </c>
      <c r="E65" t="s">
        <v>132</v>
      </c>
      <c r="F65" t="s">
        <v>132</v>
      </c>
      <c r="G65" t="s">
        <v>132</v>
      </c>
      <c r="H65" t="s">
        <v>132</v>
      </c>
      <c r="I65" t="s">
        <v>132</v>
      </c>
      <c r="J65">
        <v>38.270000000000003</v>
      </c>
      <c r="K65" t="s">
        <v>623</v>
      </c>
      <c r="L65" t="s">
        <v>595</v>
      </c>
      <c r="M65" s="74">
        <v>0.77552083333333333</v>
      </c>
      <c r="N65" t="s">
        <v>623</v>
      </c>
      <c r="O65">
        <v>259</v>
      </c>
      <c r="P65">
        <v>2.5819999999999999</v>
      </c>
      <c r="Q65" t="s">
        <v>596</v>
      </c>
      <c r="R65" t="s">
        <v>132</v>
      </c>
    </row>
    <row r="66" spans="1:18" x14ac:dyDescent="0.3">
      <c r="A66" t="s">
        <v>263</v>
      </c>
      <c r="B66">
        <v>0</v>
      </c>
      <c r="C66" t="s">
        <v>132</v>
      </c>
      <c r="D66" t="s">
        <v>132</v>
      </c>
      <c r="E66" t="s">
        <v>132</v>
      </c>
      <c r="F66" t="s">
        <v>132</v>
      </c>
      <c r="G66" t="s">
        <v>132</v>
      </c>
      <c r="H66" t="s">
        <v>132</v>
      </c>
      <c r="I66" t="s">
        <v>132</v>
      </c>
      <c r="J66">
        <v>36.29</v>
      </c>
      <c r="K66" t="s">
        <v>624</v>
      </c>
      <c r="L66" t="s">
        <v>595</v>
      </c>
      <c r="M66" s="74">
        <v>0.77552083333333333</v>
      </c>
      <c r="N66" t="s">
        <v>624</v>
      </c>
      <c r="O66">
        <v>0</v>
      </c>
      <c r="P66">
        <v>135</v>
      </c>
      <c r="Q66" t="s">
        <v>473</v>
      </c>
      <c r="R66" t="s">
        <v>132</v>
      </c>
    </row>
    <row r="67" spans="1:18" x14ac:dyDescent="0.3">
      <c r="A67" t="s">
        <v>264</v>
      </c>
      <c r="B67">
        <v>0</v>
      </c>
      <c r="C67" t="s">
        <v>132</v>
      </c>
      <c r="D67" t="s">
        <v>132</v>
      </c>
      <c r="E67" t="s">
        <v>132</v>
      </c>
      <c r="F67" t="s">
        <v>132</v>
      </c>
      <c r="G67" t="s">
        <v>132</v>
      </c>
      <c r="H67" t="s">
        <v>132</v>
      </c>
      <c r="I67" t="s">
        <v>132</v>
      </c>
      <c r="J67">
        <v>34.44</v>
      </c>
      <c r="K67" t="s">
        <v>625</v>
      </c>
      <c r="L67" t="s">
        <v>595</v>
      </c>
      <c r="M67" s="74">
        <v>0.77552083333333333</v>
      </c>
      <c r="N67" t="s">
        <v>625</v>
      </c>
      <c r="O67">
        <v>27</v>
      </c>
      <c r="P67">
        <v>6.9059999999999997</v>
      </c>
      <c r="Q67" t="s">
        <v>595</v>
      </c>
      <c r="R67" t="s">
        <v>132</v>
      </c>
    </row>
    <row r="68" spans="1:18" x14ac:dyDescent="0.3">
      <c r="A68" t="s">
        <v>265</v>
      </c>
      <c r="B68">
        <v>0</v>
      </c>
      <c r="C68" t="s">
        <v>132</v>
      </c>
      <c r="D68" t="s">
        <v>132</v>
      </c>
      <c r="E68" t="s">
        <v>132</v>
      </c>
      <c r="F68" t="s">
        <v>132</v>
      </c>
      <c r="G68" t="s">
        <v>132</v>
      </c>
      <c r="H68" t="s">
        <v>132</v>
      </c>
      <c r="I68" t="s">
        <v>132</v>
      </c>
      <c r="J68">
        <v>32.72</v>
      </c>
      <c r="K68" t="s">
        <v>626</v>
      </c>
      <c r="L68" t="s">
        <v>595</v>
      </c>
      <c r="M68" s="74">
        <v>0.77552083333333333</v>
      </c>
      <c r="N68" t="s">
        <v>626</v>
      </c>
      <c r="O68">
        <v>0</v>
      </c>
      <c r="P68">
        <v>75</v>
      </c>
      <c r="Q68" t="s">
        <v>596</v>
      </c>
      <c r="R68" t="s">
        <v>132</v>
      </c>
    </row>
    <row r="69" spans="1:18" x14ac:dyDescent="0.3">
      <c r="A69" t="s">
        <v>266</v>
      </c>
      <c r="B69">
        <v>0</v>
      </c>
      <c r="C69" t="s">
        <v>132</v>
      </c>
      <c r="D69" t="s">
        <v>132</v>
      </c>
      <c r="E69" t="s">
        <v>132</v>
      </c>
      <c r="F69" t="s">
        <v>132</v>
      </c>
      <c r="G69" t="s">
        <v>132</v>
      </c>
      <c r="H69" t="s">
        <v>132</v>
      </c>
      <c r="I69" t="s">
        <v>132</v>
      </c>
      <c r="J69">
        <v>31.14</v>
      </c>
      <c r="K69" t="s">
        <v>627</v>
      </c>
      <c r="L69" t="s">
        <v>595</v>
      </c>
      <c r="M69" s="74">
        <v>0.77552083333333333</v>
      </c>
      <c r="N69" t="s">
        <v>627</v>
      </c>
      <c r="O69">
        <v>6</v>
      </c>
      <c r="P69">
        <v>8.4550000000000001</v>
      </c>
      <c r="Q69" t="s">
        <v>595</v>
      </c>
      <c r="R69" t="s">
        <v>132</v>
      </c>
    </row>
    <row r="70" spans="1:18" x14ac:dyDescent="0.3">
      <c r="A70" t="s">
        <v>267</v>
      </c>
      <c r="B70">
        <v>0</v>
      </c>
      <c r="C70" t="s">
        <v>132</v>
      </c>
      <c r="D70" t="s">
        <v>132</v>
      </c>
      <c r="E70" t="s">
        <v>132</v>
      </c>
      <c r="F70" t="s">
        <v>132</v>
      </c>
      <c r="G70" t="s">
        <v>132</v>
      </c>
      <c r="H70" t="s">
        <v>132</v>
      </c>
      <c r="I70" t="s">
        <v>132</v>
      </c>
      <c r="J70">
        <v>29.66</v>
      </c>
      <c r="K70" t="s">
        <v>628</v>
      </c>
      <c r="L70" t="s">
        <v>595</v>
      </c>
      <c r="M70" s="74">
        <v>0.77552083333333333</v>
      </c>
      <c r="N70" t="s">
        <v>628</v>
      </c>
      <c r="O70">
        <v>0</v>
      </c>
      <c r="P70">
        <v>136</v>
      </c>
      <c r="Q70" t="s">
        <v>555</v>
      </c>
      <c r="R70" t="s">
        <v>132</v>
      </c>
    </row>
    <row r="71" spans="1:18" x14ac:dyDescent="0.3">
      <c r="A71" t="s">
        <v>268</v>
      </c>
      <c r="B71">
        <v>0</v>
      </c>
      <c r="C71" t="s">
        <v>132</v>
      </c>
      <c r="D71" t="s">
        <v>132</v>
      </c>
      <c r="E71" t="s">
        <v>132</v>
      </c>
      <c r="F71" t="s">
        <v>132</v>
      </c>
      <c r="G71" t="s">
        <v>132</v>
      </c>
      <c r="H71" t="s">
        <v>132</v>
      </c>
      <c r="I71" t="s">
        <v>132</v>
      </c>
      <c r="J71">
        <v>28.29</v>
      </c>
      <c r="K71" t="s">
        <v>629</v>
      </c>
      <c r="L71" t="s">
        <v>595</v>
      </c>
      <c r="M71" s="74">
        <v>0.77552083333333333</v>
      </c>
      <c r="N71" t="s">
        <v>629</v>
      </c>
      <c r="O71">
        <v>12</v>
      </c>
      <c r="P71">
        <v>1.829</v>
      </c>
      <c r="Q71" t="s">
        <v>595</v>
      </c>
      <c r="R71" t="s">
        <v>132</v>
      </c>
    </row>
    <row r="72" spans="1:18" x14ac:dyDescent="0.3">
      <c r="A72" t="s">
        <v>269</v>
      </c>
      <c r="B72">
        <v>0</v>
      </c>
      <c r="C72" t="s">
        <v>132</v>
      </c>
      <c r="D72" t="s">
        <v>132</v>
      </c>
      <c r="E72" t="s">
        <v>132</v>
      </c>
      <c r="F72" t="s">
        <v>132</v>
      </c>
      <c r="G72" t="s">
        <v>132</v>
      </c>
      <c r="H72" t="s">
        <v>132</v>
      </c>
      <c r="I72" t="s">
        <v>132</v>
      </c>
      <c r="J72">
        <v>26.99</v>
      </c>
      <c r="K72" t="s">
        <v>630</v>
      </c>
      <c r="L72" t="s">
        <v>595</v>
      </c>
      <c r="M72" s="74">
        <v>0.77552083333333333</v>
      </c>
      <c r="N72" t="s">
        <v>630</v>
      </c>
      <c r="O72">
        <v>5</v>
      </c>
      <c r="P72">
        <v>244</v>
      </c>
      <c r="Q72" t="s">
        <v>596</v>
      </c>
      <c r="R72" t="s">
        <v>132</v>
      </c>
    </row>
    <row r="73" spans="1:18" x14ac:dyDescent="0.3">
      <c r="A73" t="s">
        <v>270</v>
      </c>
      <c r="B73">
        <v>0</v>
      </c>
      <c r="C73" t="s">
        <v>132</v>
      </c>
      <c r="D73" t="s">
        <v>132</v>
      </c>
      <c r="E73" t="s">
        <v>132</v>
      </c>
      <c r="F73" t="s">
        <v>132</v>
      </c>
      <c r="G73" t="s">
        <v>132</v>
      </c>
      <c r="H73" t="s">
        <v>132</v>
      </c>
      <c r="I73" t="s">
        <v>132</v>
      </c>
      <c r="J73">
        <v>25.78</v>
      </c>
      <c r="K73" t="s">
        <v>631</v>
      </c>
      <c r="L73" t="s">
        <v>595</v>
      </c>
      <c r="M73" s="74">
        <v>0.77552083333333333</v>
      </c>
      <c r="N73" t="s">
        <v>631</v>
      </c>
      <c r="O73">
        <v>3</v>
      </c>
      <c r="P73">
        <v>3.1360000000000001</v>
      </c>
      <c r="Q73" t="s">
        <v>595</v>
      </c>
      <c r="R73" t="s">
        <v>132</v>
      </c>
    </row>
    <row r="74" spans="1:18" x14ac:dyDescent="0.3">
      <c r="A74" t="s">
        <v>369</v>
      </c>
      <c r="B74">
        <v>0</v>
      </c>
      <c r="C74" t="s">
        <v>132</v>
      </c>
      <c r="D74" t="s">
        <v>132</v>
      </c>
      <c r="E74" t="s">
        <v>132</v>
      </c>
      <c r="F74" t="s">
        <v>132</v>
      </c>
      <c r="G74" t="s">
        <v>132</v>
      </c>
      <c r="H74" t="s">
        <v>132</v>
      </c>
      <c r="I74" t="s">
        <v>132</v>
      </c>
      <c r="J74">
        <v>24.63</v>
      </c>
      <c r="K74" t="s">
        <v>632</v>
      </c>
      <c r="L74" t="s">
        <v>595</v>
      </c>
      <c r="M74" s="74">
        <v>0.77552083333333333</v>
      </c>
      <c r="N74" t="s">
        <v>632</v>
      </c>
      <c r="O74">
        <v>2</v>
      </c>
      <c r="P74">
        <v>224</v>
      </c>
      <c r="Q74" t="s">
        <v>586</v>
      </c>
      <c r="R74" t="s">
        <v>132</v>
      </c>
    </row>
    <row r="75" spans="1:18" x14ac:dyDescent="0.3">
      <c r="A75" t="s">
        <v>271</v>
      </c>
      <c r="B75">
        <v>0</v>
      </c>
      <c r="C75" t="s">
        <v>132</v>
      </c>
      <c r="D75" t="s">
        <v>132</v>
      </c>
      <c r="E75" t="s">
        <v>132</v>
      </c>
      <c r="F75" t="s">
        <v>132</v>
      </c>
      <c r="G75" t="s">
        <v>132</v>
      </c>
      <c r="H75" t="s">
        <v>132</v>
      </c>
      <c r="I75" t="s">
        <v>132</v>
      </c>
      <c r="J75">
        <v>23.56</v>
      </c>
      <c r="K75" t="s">
        <v>633</v>
      </c>
      <c r="L75" t="s">
        <v>595</v>
      </c>
      <c r="M75" s="74">
        <v>0.77552083333333333</v>
      </c>
      <c r="N75" t="s">
        <v>633</v>
      </c>
      <c r="O75">
        <v>0</v>
      </c>
      <c r="P75">
        <v>952</v>
      </c>
      <c r="Q75" t="s">
        <v>595</v>
      </c>
      <c r="R75" t="s">
        <v>132</v>
      </c>
    </row>
    <row r="76" spans="1:18" x14ac:dyDescent="0.3">
      <c r="A76" t="s">
        <v>370</v>
      </c>
      <c r="B76">
        <v>0</v>
      </c>
      <c r="C76" t="s">
        <v>132</v>
      </c>
      <c r="D76" t="s">
        <v>132</v>
      </c>
      <c r="E76" t="s">
        <v>132</v>
      </c>
      <c r="F76" t="s">
        <v>132</v>
      </c>
      <c r="G76" t="s">
        <v>132</v>
      </c>
      <c r="H76" t="s">
        <v>132</v>
      </c>
      <c r="I76" t="s">
        <v>132</v>
      </c>
      <c r="J76">
        <v>22.54</v>
      </c>
      <c r="K76" t="s">
        <v>634</v>
      </c>
      <c r="L76" t="s">
        <v>595</v>
      </c>
      <c r="M76" s="74">
        <v>0.77552083333333333</v>
      </c>
      <c r="N76" t="s">
        <v>634</v>
      </c>
      <c r="O76">
        <v>0</v>
      </c>
      <c r="P76">
        <v>185</v>
      </c>
      <c r="Q76" t="s">
        <v>526</v>
      </c>
      <c r="R76" t="s">
        <v>132</v>
      </c>
    </row>
    <row r="77" spans="1:18" x14ac:dyDescent="0.3">
      <c r="A77" t="s">
        <v>272</v>
      </c>
      <c r="B77">
        <v>0</v>
      </c>
      <c r="C77" t="s">
        <v>132</v>
      </c>
      <c r="D77" t="s">
        <v>132</v>
      </c>
      <c r="E77" t="s">
        <v>132</v>
      </c>
      <c r="F77" t="s">
        <v>132</v>
      </c>
      <c r="G77" t="s">
        <v>132</v>
      </c>
      <c r="H77" t="s">
        <v>132</v>
      </c>
      <c r="I77" t="s">
        <v>132</v>
      </c>
      <c r="J77">
        <v>21.59</v>
      </c>
      <c r="K77" t="s">
        <v>635</v>
      </c>
      <c r="L77" t="s">
        <v>595</v>
      </c>
      <c r="M77" s="74">
        <v>0.77552083333333333</v>
      </c>
      <c r="N77" t="s">
        <v>635</v>
      </c>
      <c r="O77">
        <v>270</v>
      </c>
      <c r="P77">
        <v>5.6120000000000001</v>
      </c>
      <c r="Q77" t="s">
        <v>595</v>
      </c>
      <c r="R77" t="s">
        <v>132</v>
      </c>
    </row>
    <row r="78" spans="1:18" x14ac:dyDescent="0.3">
      <c r="A78" t="s">
        <v>371</v>
      </c>
      <c r="B78">
        <v>0</v>
      </c>
      <c r="C78" t="s">
        <v>132</v>
      </c>
      <c r="D78" t="s">
        <v>132</v>
      </c>
      <c r="E78" t="s">
        <v>132</v>
      </c>
      <c r="F78" t="s">
        <v>132</v>
      </c>
      <c r="G78" t="s">
        <v>132</v>
      </c>
      <c r="H78" t="s">
        <v>132</v>
      </c>
      <c r="I78" t="s">
        <v>132</v>
      </c>
      <c r="J78">
        <v>20.69</v>
      </c>
      <c r="K78" t="s">
        <v>636</v>
      </c>
      <c r="L78" t="s">
        <v>595</v>
      </c>
      <c r="M78" s="74">
        <v>0.77552083333333333</v>
      </c>
      <c r="N78" t="s">
        <v>636</v>
      </c>
      <c r="O78">
        <v>0</v>
      </c>
      <c r="P78">
        <v>60</v>
      </c>
      <c r="Q78" t="s">
        <v>548</v>
      </c>
      <c r="R78" t="s">
        <v>132</v>
      </c>
    </row>
    <row r="79" spans="1:18" x14ac:dyDescent="0.3">
      <c r="A79" t="s">
        <v>273</v>
      </c>
      <c r="B79">
        <v>0</v>
      </c>
      <c r="C79" t="s">
        <v>132</v>
      </c>
      <c r="D79" t="s">
        <v>132</v>
      </c>
      <c r="E79" t="s">
        <v>132</v>
      </c>
      <c r="F79" t="s">
        <v>132</v>
      </c>
      <c r="G79" t="s">
        <v>132</v>
      </c>
      <c r="H79" t="s">
        <v>132</v>
      </c>
      <c r="I79" t="s">
        <v>132</v>
      </c>
      <c r="J79">
        <v>19.87</v>
      </c>
      <c r="K79" t="s">
        <v>637</v>
      </c>
      <c r="L79" t="s">
        <v>595</v>
      </c>
      <c r="M79" s="74">
        <v>0.77552083333333333</v>
      </c>
      <c r="N79" t="s">
        <v>637</v>
      </c>
      <c r="O79">
        <v>0</v>
      </c>
      <c r="P79">
        <v>1.4850000000000001</v>
      </c>
      <c r="Q79" t="s">
        <v>595</v>
      </c>
      <c r="R79" t="s">
        <v>132</v>
      </c>
    </row>
    <row r="80" spans="1:18" x14ac:dyDescent="0.3">
      <c r="A80" t="s">
        <v>378</v>
      </c>
      <c r="B80">
        <v>0</v>
      </c>
      <c r="C80" t="s">
        <v>132</v>
      </c>
      <c r="D80" t="s">
        <v>132</v>
      </c>
      <c r="E80" t="s">
        <v>132</v>
      </c>
      <c r="F80" t="s">
        <v>132</v>
      </c>
      <c r="G80" t="s">
        <v>132</v>
      </c>
      <c r="H80" t="s">
        <v>132</v>
      </c>
      <c r="I80" t="s">
        <v>132</v>
      </c>
      <c r="J80">
        <v>19.11</v>
      </c>
      <c r="K80" t="s">
        <v>638</v>
      </c>
      <c r="L80" t="s">
        <v>595</v>
      </c>
      <c r="M80" s="74">
        <v>0.77552083333333333</v>
      </c>
      <c r="N80" t="s">
        <v>638</v>
      </c>
      <c r="O80">
        <v>0</v>
      </c>
      <c r="P80">
        <v>176</v>
      </c>
      <c r="Q80" t="s">
        <v>524</v>
      </c>
      <c r="R80" t="s">
        <v>132</v>
      </c>
    </row>
    <row r="81" spans="1:18" x14ac:dyDescent="0.3">
      <c r="A81" t="s">
        <v>274</v>
      </c>
      <c r="B81">
        <v>0</v>
      </c>
      <c r="C81" t="s">
        <v>132</v>
      </c>
      <c r="D81" t="s">
        <v>132</v>
      </c>
      <c r="E81" t="s">
        <v>132</v>
      </c>
      <c r="F81" t="s">
        <v>132</v>
      </c>
      <c r="G81" t="s">
        <v>132</v>
      </c>
      <c r="H81" t="s">
        <v>132</v>
      </c>
      <c r="I81" t="s">
        <v>132</v>
      </c>
      <c r="J81">
        <v>18.41</v>
      </c>
      <c r="K81" t="s">
        <v>639</v>
      </c>
      <c r="L81" t="s">
        <v>595</v>
      </c>
      <c r="M81" s="74">
        <v>0.77552083333333333</v>
      </c>
      <c r="N81" t="s">
        <v>639</v>
      </c>
      <c r="O81">
        <v>0</v>
      </c>
      <c r="P81">
        <v>4.2320000000000002</v>
      </c>
      <c r="Q81" t="s">
        <v>515</v>
      </c>
      <c r="R81" t="s">
        <v>132</v>
      </c>
    </row>
    <row r="82" spans="1:18" x14ac:dyDescent="0.3">
      <c r="A82" t="s">
        <v>413</v>
      </c>
      <c r="B82">
        <v>0</v>
      </c>
      <c r="C82" t="s">
        <v>132</v>
      </c>
      <c r="D82" t="s">
        <v>132</v>
      </c>
      <c r="E82" t="s">
        <v>132</v>
      </c>
      <c r="F82" t="s">
        <v>132</v>
      </c>
      <c r="G82" t="s">
        <v>132</v>
      </c>
      <c r="H82" t="s">
        <v>132</v>
      </c>
      <c r="I82" t="s">
        <v>132</v>
      </c>
      <c r="J82">
        <v>17.739999999999998</v>
      </c>
      <c r="K82" t="s">
        <v>640</v>
      </c>
      <c r="L82" t="s">
        <v>595</v>
      </c>
      <c r="M82" s="74">
        <v>0.77552083333333333</v>
      </c>
      <c r="N82" t="s">
        <v>640</v>
      </c>
      <c r="O82">
        <v>5</v>
      </c>
      <c r="P82">
        <v>10</v>
      </c>
      <c r="Q82" t="s">
        <v>587</v>
      </c>
      <c r="R82" t="s">
        <v>132</v>
      </c>
    </row>
    <row r="83" spans="1:18" x14ac:dyDescent="0.3">
      <c r="A83" t="s">
        <v>275</v>
      </c>
      <c r="B83">
        <v>0</v>
      </c>
      <c r="C83" t="s">
        <v>132</v>
      </c>
      <c r="D83" t="s">
        <v>132</v>
      </c>
      <c r="E83" t="s">
        <v>132</v>
      </c>
      <c r="F83" t="s">
        <v>132</v>
      </c>
      <c r="G83" t="s">
        <v>132</v>
      </c>
      <c r="H83" t="s">
        <v>132</v>
      </c>
      <c r="I83" t="s">
        <v>132</v>
      </c>
      <c r="J83">
        <v>17.12</v>
      </c>
      <c r="K83" t="s">
        <v>641</v>
      </c>
      <c r="L83" t="s">
        <v>595</v>
      </c>
      <c r="M83" s="74">
        <v>0.77552083333333333</v>
      </c>
      <c r="N83" t="s">
        <v>641</v>
      </c>
      <c r="O83">
        <v>0</v>
      </c>
      <c r="P83">
        <v>1.24</v>
      </c>
      <c r="Q83" t="s">
        <v>595</v>
      </c>
      <c r="R83" t="s">
        <v>132</v>
      </c>
    </row>
    <row r="84" spans="1:18" x14ac:dyDescent="0.3">
      <c r="A84" t="s">
        <v>414</v>
      </c>
      <c r="B84">
        <v>0</v>
      </c>
      <c r="C84" t="s">
        <v>132</v>
      </c>
      <c r="D84" t="s">
        <v>132</v>
      </c>
      <c r="E84" t="s">
        <v>132</v>
      </c>
      <c r="F84" t="s">
        <v>132</v>
      </c>
      <c r="G84" t="s">
        <v>132</v>
      </c>
      <c r="H84" t="s">
        <v>132</v>
      </c>
      <c r="I84" t="s">
        <v>132</v>
      </c>
      <c r="J84">
        <v>16.54</v>
      </c>
      <c r="K84" t="s">
        <v>642</v>
      </c>
      <c r="L84" t="s">
        <v>595</v>
      </c>
      <c r="M84" s="74">
        <v>0.77552083333333333</v>
      </c>
      <c r="N84" t="s">
        <v>642</v>
      </c>
      <c r="O84">
        <v>0</v>
      </c>
      <c r="P84">
        <v>36</v>
      </c>
      <c r="Q84" t="s">
        <v>596</v>
      </c>
      <c r="R84" t="s">
        <v>132</v>
      </c>
    </row>
    <row r="85" spans="1:18" x14ac:dyDescent="0.3">
      <c r="A85" t="s">
        <v>276</v>
      </c>
      <c r="B85">
        <v>0</v>
      </c>
      <c r="C85" t="s">
        <v>132</v>
      </c>
      <c r="D85" t="s">
        <v>132</v>
      </c>
      <c r="E85" t="s">
        <v>132</v>
      </c>
      <c r="F85" t="s">
        <v>132</v>
      </c>
      <c r="G85" t="s">
        <v>132</v>
      </c>
      <c r="H85" t="s">
        <v>132</v>
      </c>
      <c r="I85" t="s">
        <v>132</v>
      </c>
      <c r="J85">
        <v>16</v>
      </c>
      <c r="K85" t="s">
        <v>643</v>
      </c>
      <c r="L85" t="s">
        <v>595</v>
      </c>
      <c r="M85" s="74">
        <v>0.77552083333333333</v>
      </c>
      <c r="N85" t="s">
        <v>643</v>
      </c>
      <c r="O85">
        <v>0</v>
      </c>
      <c r="P85">
        <v>363</v>
      </c>
      <c r="Q85" t="s">
        <v>595</v>
      </c>
      <c r="R85" t="s">
        <v>132</v>
      </c>
    </row>
    <row r="86" spans="1:18" x14ac:dyDescent="0.3">
      <c r="A86" t="s">
        <v>415</v>
      </c>
      <c r="B86">
        <v>0</v>
      </c>
      <c r="C86" t="s">
        <v>132</v>
      </c>
      <c r="D86" t="s">
        <v>132</v>
      </c>
      <c r="E86" t="s">
        <v>132</v>
      </c>
      <c r="F86" t="s">
        <v>132</v>
      </c>
      <c r="G86" t="s">
        <v>132</v>
      </c>
      <c r="H86" t="s">
        <v>132</v>
      </c>
      <c r="I86" t="s">
        <v>132</v>
      </c>
      <c r="J86">
        <v>15.49</v>
      </c>
      <c r="K86" t="s">
        <v>644</v>
      </c>
      <c r="L86" t="s">
        <v>595</v>
      </c>
      <c r="M86" s="74">
        <v>0.77552083333333333</v>
      </c>
      <c r="N86" t="s">
        <v>644</v>
      </c>
      <c r="O86">
        <v>10</v>
      </c>
      <c r="P86">
        <v>15</v>
      </c>
      <c r="Q86" t="s">
        <v>517</v>
      </c>
      <c r="R86" t="s">
        <v>132</v>
      </c>
    </row>
    <row r="87" spans="1:18" x14ac:dyDescent="0.3">
      <c r="A87" t="s">
        <v>277</v>
      </c>
      <c r="B87">
        <v>0</v>
      </c>
      <c r="C87" t="s">
        <v>132</v>
      </c>
      <c r="D87" t="s">
        <v>132</v>
      </c>
      <c r="E87" t="s">
        <v>132</v>
      </c>
      <c r="F87" t="s">
        <v>132</v>
      </c>
      <c r="G87" t="s">
        <v>132</v>
      </c>
      <c r="H87" t="s">
        <v>132</v>
      </c>
      <c r="I87" t="s">
        <v>132</v>
      </c>
      <c r="J87">
        <v>15</v>
      </c>
      <c r="K87" t="s">
        <v>645</v>
      </c>
      <c r="L87" t="s">
        <v>595</v>
      </c>
      <c r="M87" s="74">
        <v>0.77552083333333333</v>
      </c>
      <c r="N87" t="s">
        <v>645</v>
      </c>
      <c r="O87">
        <v>102</v>
      </c>
      <c r="P87">
        <v>2.0920000000000001</v>
      </c>
      <c r="Q87" t="s">
        <v>595</v>
      </c>
      <c r="R87" t="s">
        <v>132</v>
      </c>
    </row>
    <row r="88" spans="1:18" x14ac:dyDescent="0.3">
      <c r="A88" t="s">
        <v>422</v>
      </c>
      <c r="B88">
        <v>0</v>
      </c>
      <c r="C88" t="s">
        <v>132</v>
      </c>
      <c r="D88" t="s">
        <v>132</v>
      </c>
      <c r="E88" t="s">
        <v>132</v>
      </c>
      <c r="F88" t="s">
        <v>132</v>
      </c>
      <c r="G88" t="s">
        <v>132</v>
      </c>
      <c r="H88" t="s">
        <v>132</v>
      </c>
      <c r="I88" t="s">
        <v>132</v>
      </c>
      <c r="J88">
        <v>14.55</v>
      </c>
      <c r="K88" t="s">
        <v>646</v>
      </c>
      <c r="L88" t="s">
        <v>595</v>
      </c>
      <c r="M88" s="74">
        <v>0.77552083333333333</v>
      </c>
      <c r="N88" t="s">
        <v>646</v>
      </c>
      <c r="O88">
        <v>0</v>
      </c>
      <c r="P88">
        <v>85</v>
      </c>
      <c r="Q88" t="s">
        <v>592</v>
      </c>
      <c r="R88" t="s">
        <v>132</v>
      </c>
    </row>
    <row r="89" spans="1:18" x14ac:dyDescent="0.3">
      <c r="A89" t="s">
        <v>278</v>
      </c>
      <c r="B89">
        <v>0</v>
      </c>
      <c r="C89" t="s">
        <v>132</v>
      </c>
      <c r="D89" t="s">
        <v>132</v>
      </c>
      <c r="E89" t="s">
        <v>132</v>
      </c>
      <c r="F89" t="s">
        <v>132</v>
      </c>
      <c r="G89" t="s">
        <v>132</v>
      </c>
      <c r="H89" t="s">
        <v>132</v>
      </c>
      <c r="I89" t="s">
        <v>132</v>
      </c>
      <c r="J89">
        <v>14.13</v>
      </c>
      <c r="K89" t="s">
        <v>647</v>
      </c>
      <c r="L89" t="s">
        <v>595</v>
      </c>
      <c r="M89" s="74">
        <v>0.77552083333333333</v>
      </c>
      <c r="N89" t="s">
        <v>647</v>
      </c>
      <c r="O89">
        <v>0</v>
      </c>
      <c r="P89">
        <v>1.819</v>
      </c>
      <c r="Q89" t="s">
        <v>595</v>
      </c>
      <c r="R89" t="s">
        <v>132</v>
      </c>
    </row>
    <row r="90" spans="1:18" x14ac:dyDescent="0.3">
      <c r="A90" t="s">
        <v>423</v>
      </c>
      <c r="B90">
        <v>0</v>
      </c>
      <c r="C90" t="s">
        <v>132</v>
      </c>
      <c r="D90" t="s">
        <v>132</v>
      </c>
      <c r="E90" t="s">
        <v>132</v>
      </c>
      <c r="F90" t="s">
        <v>132</v>
      </c>
      <c r="G90" t="s">
        <v>132</v>
      </c>
      <c r="H90" t="s">
        <v>132</v>
      </c>
      <c r="I90" t="s">
        <v>132</v>
      </c>
      <c r="J90">
        <v>13.72</v>
      </c>
      <c r="K90" t="s">
        <v>648</v>
      </c>
      <c r="L90" t="s">
        <v>595</v>
      </c>
      <c r="M90" s="74">
        <v>0.77552083333333333</v>
      </c>
      <c r="N90" t="s">
        <v>648</v>
      </c>
      <c r="O90">
        <v>0</v>
      </c>
      <c r="P90">
        <v>75</v>
      </c>
      <c r="Q90" t="s">
        <v>498</v>
      </c>
      <c r="R90" t="s">
        <v>132</v>
      </c>
    </row>
    <row r="91" spans="1:18" x14ac:dyDescent="0.3">
      <c r="A91" t="s">
        <v>279</v>
      </c>
      <c r="B91">
        <v>0</v>
      </c>
      <c r="C91" t="s">
        <v>132</v>
      </c>
      <c r="D91" t="s">
        <v>132</v>
      </c>
      <c r="E91" t="s">
        <v>132</v>
      </c>
      <c r="F91" t="s">
        <v>132</v>
      </c>
      <c r="G91" t="s">
        <v>132</v>
      </c>
      <c r="H91" t="s">
        <v>132</v>
      </c>
      <c r="I91" t="s">
        <v>132</v>
      </c>
      <c r="J91">
        <v>13.34</v>
      </c>
      <c r="K91" t="s">
        <v>649</v>
      </c>
      <c r="L91" t="s">
        <v>595</v>
      </c>
      <c r="M91" s="74">
        <v>0.77552083333333333</v>
      </c>
      <c r="N91" t="s">
        <v>649</v>
      </c>
      <c r="O91">
        <v>1</v>
      </c>
      <c r="P91">
        <v>260</v>
      </c>
      <c r="Q91" t="s">
        <v>595</v>
      </c>
      <c r="R91" t="s">
        <v>132</v>
      </c>
    </row>
    <row r="92" spans="1:18" x14ac:dyDescent="0.3">
      <c r="A92" t="s">
        <v>424</v>
      </c>
      <c r="B92">
        <v>0</v>
      </c>
      <c r="C92" t="s">
        <v>132</v>
      </c>
      <c r="D92" t="s">
        <v>132</v>
      </c>
      <c r="E92" t="s">
        <v>132</v>
      </c>
      <c r="F92" t="s">
        <v>132</v>
      </c>
      <c r="G92" t="s">
        <v>132</v>
      </c>
      <c r="H92" t="s">
        <v>132</v>
      </c>
      <c r="I92" t="s">
        <v>132</v>
      </c>
      <c r="J92">
        <v>12.98</v>
      </c>
      <c r="K92" t="s">
        <v>650</v>
      </c>
      <c r="L92" t="s">
        <v>595</v>
      </c>
      <c r="M92" s="74">
        <v>0.77552083333333333</v>
      </c>
      <c r="N92" t="s">
        <v>650</v>
      </c>
      <c r="O92">
        <v>0</v>
      </c>
      <c r="P92">
        <v>0</v>
      </c>
      <c r="Q92" t="s">
        <v>516</v>
      </c>
      <c r="R92" t="s">
        <v>132</v>
      </c>
    </row>
    <row r="93" spans="1:18" x14ac:dyDescent="0.3">
      <c r="A93" t="s">
        <v>280</v>
      </c>
      <c r="B93">
        <v>0</v>
      </c>
      <c r="C93" t="s">
        <v>132</v>
      </c>
      <c r="D93" t="s">
        <v>132</v>
      </c>
      <c r="E93" t="s">
        <v>132</v>
      </c>
      <c r="F93" t="s">
        <v>132</v>
      </c>
      <c r="G93" t="s">
        <v>132</v>
      </c>
      <c r="H93" t="s">
        <v>132</v>
      </c>
      <c r="I93" t="s">
        <v>132</v>
      </c>
      <c r="J93">
        <v>12.64</v>
      </c>
      <c r="K93" t="s">
        <v>651</v>
      </c>
      <c r="L93" t="s">
        <v>595</v>
      </c>
      <c r="M93" s="74">
        <v>0.77552083333333333</v>
      </c>
      <c r="N93" t="s">
        <v>651</v>
      </c>
      <c r="O93">
        <v>0</v>
      </c>
      <c r="P93">
        <v>1.0289999999999999</v>
      </c>
      <c r="Q93" t="s">
        <v>595</v>
      </c>
      <c r="R93" t="s">
        <v>132</v>
      </c>
    </row>
    <row r="94" spans="1:18" x14ac:dyDescent="0.3">
      <c r="A94" t="s">
        <v>425</v>
      </c>
      <c r="B94">
        <v>0</v>
      </c>
      <c r="C94" t="s">
        <v>132</v>
      </c>
      <c r="D94" t="s">
        <v>132</v>
      </c>
      <c r="E94" t="s">
        <v>132</v>
      </c>
      <c r="F94" t="s">
        <v>132</v>
      </c>
      <c r="G94" t="s">
        <v>132</v>
      </c>
      <c r="H94" t="s">
        <v>132</v>
      </c>
      <c r="I94" t="s">
        <v>132</v>
      </c>
      <c r="J94">
        <v>12.31</v>
      </c>
      <c r="K94" t="s">
        <v>652</v>
      </c>
      <c r="L94" t="s">
        <v>595</v>
      </c>
      <c r="M94" s="74">
        <v>0.77552083333333333</v>
      </c>
      <c r="N94" t="s">
        <v>652</v>
      </c>
      <c r="O94">
        <v>0</v>
      </c>
      <c r="P94">
        <v>0</v>
      </c>
      <c r="Q94" t="s">
        <v>473</v>
      </c>
      <c r="R94" t="s">
        <v>132</v>
      </c>
    </row>
    <row r="95" spans="1:18" x14ac:dyDescent="0.3">
      <c r="A95" t="s">
        <v>281</v>
      </c>
      <c r="B95">
        <v>0</v>
      </c>
      <c r="C95" t="s">
        <v>132</v>
      </c>
      <c r="D95" t="s">
        <v>132</v>
      </c>
      <c r="E95" t="s">
        <v>132</v>
      </c>
      <c r="F95" t="s">
        <v>132</v>
      </c>
      <c r="G95" t="s">
        <v>132</v>
      </c>
      <c r="H95" t="s">
        <v>132</v>
      </c>
      <c r="I95" t="s">
        <v>132</v>
      </c>
      <c r="J95">
        <v>12.01</v>
      </c>
      <c r="K95" t="s">
        <v>653</v>
      </c>
      <c r="L95" t="s">
        <v>595</v>
      </c>
      <c r="M95" s="74">
        <v>0.77552083333333333</v>
      </c>
      <c r="N95" t="s">
        <v>653</v>
      </c>
      <c r="O95">
        <v>0</v>
      </c>
      <c r="P95">
        <v>893</v>
      </c>
      <c r="Q95" t="s">
        <v>595</v>
      </c>
      <c r="R95" t="s">
        <v>132</v>
      </c>
    </row>
    <row r="96" spans="1:18" x14ac:dyDescent="0.3">
      <c r="A96" t="s">
        <v>426</v>
      </c>
      <c r="B96">
        <v>0</v>
      </c>
      <c r="C96" t="s">
        <v>132</v>
      </c>
      <c r="D96" t="s">
        <v>132</v>
      </c>
      <c r="E96" t="s">
        <v>132</v>
      </c>
      <c r="F96" t="s">
        <v>132</v>
      </c>
      <c r="G96" t="s">
        <v>132</v>
      </c>
      <c r="H96" t="s">
        <v>132</v>
      </c>
      <c r="I96" t="s">
        <v>132</v>
      </c>
      <c r="J96">
        <v>11.71</v>
      </c>
      <c r="K96" t="s">
        <v>654</v>
      </c>
      <c r="L96" t="s">
        <v>595</v>
      </c>
      <c r="M96" s="74">
        <v>0.77552083333333333</v>
      </c>
      <c r="N96" t="s">
        <v>654</v>
      </c>
      <c r="O96">
        <v>0</v>
      </c>
      <c r="P96">
        <v>0</v>
      </c>
      <c r="Q96" t="s">
        <v>513</v>
      </c>
      <c r="R96" t="s">
        <v>132</v>
      </c>
    </row>
    <row r="97" spans="1:18" x14ac:dyDescent="0.3">
      <c r="A97" t="s">
        <v>282</v>
      </c>
      <c r="B97">
        <v>0</v>
      </c>
      <c r="C97" t="s">
        <v>132</v>
      </c>
      <c r="D97" t="s">
        <v>132</v>
      </c>
      <c r="E97" t="s">
        <v>132</v>
      </c>
      <c r="F97" t="s">
        <v>132</v>
      </c>
      <c r="G97" t="s">
        <v>132</v>
      </c>
      <c r="H97" t="s">
        <v>132</v>
      </c>
      <c r="I97" t="s">
        <v>132</v>
      </c>
      <c r="J97">
        <v>11.42</v>
      </c>
      <c r="K97" t="s">
        <v>655</v>
      </c>
      <c r="L97" t="s">
        <v>595</v>
      </c>
      <c r="M97" s="74">
        <v>0.77552083333333333</v>
      </c>
      <c r="N97" t="s">
        <v>655</v>
      </c>
      <c r="O97">
        <v>0</v>
      </c>
      <c r="P97">
        <v>3.1269999999999998</v>
      </c>
      <c r="Q97" t="s">
        <v>595</v>
      </c>
      <c r="R97" t="s">
        <v>132</v>
      </c>
    </row>
    <row r="98" spans="1:18" x14ac:dyDescent="0.3">
      <c r="A98" t="s">
        <v>427</v>
      </c>
      <c r="B98">
        <v>0</v>
      </c>
      <c r="C98" t="s">
        <v>132</v>
      </c>
      <c r="D98" t="s">
        <v>132</v>
      </c>
      <c r="E98" t="s">
        <v>132</v>
      </c>
      <c r="F98" t="s">
        <v>132</v>
      </c>
      <c r="G98" t="s">
        <v>132</v>
      </c>
      <c r="H98" t="s">
        <v>132</v>
      </c>
      <c r="I98" t="s">
        <v>132</v>
      </c>
      <c r="J98">
        <v>11.16</v>
      </c>
      <c r="K98" t="s">
        <v>656</v>
      </c>
      <c r="L98" t="s">
        <v>595</v>
      </c>
      <c r="M98" s="74">
        <v>0.77552083333333333</v>
      </c>
      <c r="N98" t="s">
        <v>656</v>
      </c>
      <c r="O98">
        <v>0</v>
      </c>
      <c r="P98">
        <v>0</v>
      </c>
      <c r="Q98" t="s">
        <v>473</v>
      </c>
      <c r="R98" t="s">
        <v>132</v>
      </c>
    </row>
    <row r="99" spans="1:18" x14ac:dyDescent="0.3">
      <c r="A99" t="s">
        <v>283</v>
      </c>
      <c r="B99">
        <v>0</v>
      </c>
      <c r="C99" t="s">
        <v>132</v>
      </c>
      <c r="D99" t="s">
        <v>132</v>
      </c>
      <c r="E99" t="s">
        <v>132</v>
      </c>
      <c r="F99" t="s">
        <v>132</v>
      </c>
      <c r="G99" t="s">
        <v>132</v>
      </c>
      <c r="H99" t="s">
        <v>132</v>
      </c>
      <c r="I99" t="s">
        <v>132</v>
      </c>
      <c r="J99">
        <v>10.91</v>
      </c>
      <c r="K99" t="s">
        <v>657</v>
      </c>
      <c r="L99" t="s">
        <v>595</v>
      </c>
      <c r="M99" s="74">
        <v>0.77552083333333333</v>
      </c>
      <c r="N99" t="s">
        <v>657</v>
      </c>
      <c r="O99">
        <v>2</v>
      </c>
      <c r="P99">
        <v>156</v>
      </c>
      <c r="Q99" t="s">
        <v>596</v>
      </c>
      <c r="R99" t="s">
        <v>132</v>
      </c>
    </row>
    <row r="100" spans="1:18" x14ac:dyDescent="0.3">
      <c r="A100" t="s">
        <v>428</v>
      </c>
      <c r="B100">
        <v>0</v>
      </c>
      <c r="C100" t="s">
        <v>132</v>
      </c>
      <c r="D100" t="s">
        <v>132</v>
      </c>
      <c r="E100" t="s">
        <v>132</v>
      </c>
      <c r="F100" t="s">
        <v>132</v>
      </c>
      <c r="G100" t="s">
        <v>132</v>
      </c>
      <c r="H100" t="s">
        <v>132</v>
      </c>
      <c r="I100" t="s">
        <v>132</v>
      </c>
      <c r="J100">
        <v>10.66</v>
      </c>
      <c r="K100" t="s">
        <v>658</v>
      </c>
      <c r="L100" t="s">
        <v>595</v>
      </c>
      <c r="M100" s="74">
        <v>0.77552083333333333</v>
      </c>
      <c r="N100" t="s">
        <v>658</v>
      </c>
      <c r="O100">
        <v>0</v>
      </c>
      <c r="P100">
        <v>0</v>
      </c>
      <c r="Q100" t="s">
        <v>473</v>
      </c>
      <c r="R100" t="s">
        <v>132</v>
      </c>
    </row>
    <row r="101" spans="1:18" x14ac:dyDescent="0.3">
      <c r="A101" t="s">
        <v>284</v>
      </c>
      <c r="B101">
        <v>0</v>
      </c>
      <c r="C101" t="s">
        <v>132</v>
      </c>
      <c r="D101" t="s">
        <v>132</v>
      </c>
      <c r="E101" t="s">
        <v>132</v>
      </c>
      <c r="F101" t="s">
        <v>132</v>
      </c>
      <c r="G101" t="s">
        <v>132</v>
      </c>
      <c r="H101" t="s">
        <v>132</v>
      </c>
      <c r="I101" t="s">
        <v>132</v>
      </c>
      <c r="J101">
        <v>10.43</v>
      </c>
      <c r="K101" t="s">
        <v>659</v>
      </c>
      <c r="L101" t="s">
        <v>595</v>
      </c>
      <c r="M101" s="74">
        <v>0.77552083333333333</v>
      </c>
      <c r="N101" t="s">
        <v>659</v>
      </c>
      <c r="O101">
        <v>0</v>
      </c>
      <c r="P101">
        <v>438</v>
      </c>
      <c r="Q101" t="s">
        <v>530</v>
      </c>
      <c r="R101" t="s">
        <v>132</v>
      </c>
    </row>
    <row r="102" spans="1:18" x14ac:dyDescent="0.3">
      <c r="A102" t="s">
        <v>429</v>
      </c>
      <c r="B102">
        <v>0</v>
      </c>
      <c r="C102" t="s">
        <v>132</v>
      </c>
      <c r="D102" t="s">
        <v>132</v>
      </c>
      <c r="E102" t="s">
        <v>132</v>
      </c>
      <c r="F102" t="s">
        <v>132</v>
      </c>
      <c r="G102" t="s">
        <v>132</v>
      </c>
      <c r="H102" t="s">
        <v>132</v>
      </c>
      <c r="I102" t="s">
        <v>132</v>
      </c>
      <c r="J102">
        <v>10.210000000000001</v>
      </c>
      <c r="K102" t="s">
        <v>660</v>
      </c>
      <c r="L102" t="s">
        <v>595</v>
      </c>
      <c r="M102" s="74">
        <v>0.77552083333333333</v>
      </c>
      <c r="N102" t="s">
        <v>660</v>
      </c>
      <c r="O102">
        <v>0</v>
      </c>
      <c r="P102">
        <v>0</v>
      </c>
      <c r="Q102" t="s">
        <v>473</v>
      </c>
      <c r="R102" t="s">
        <v>132</v>
      </c>
    </row>
    <row r="103" spans="1:18" x14ac:dyDescent="0.3">
      <c r="A103" t="s">
        <v>285</v>
      </c>
      <c r="B103">
        <v>0</v>
      </c>
      <c r="C103" t="s">
        <v>132</v>
      </c>
      <c r="D103" t="s">
        <v>132</v>
      </c>
      <c r="E103" t="s">
        <v>132</v>
      </c>
      <c r="F103" t="s">
        <v>132</v>
      </c>
      <c r="G103" t="s">
        <v>132</v>
      </c>
      <c r="H103" t="s">
        <v>132</v>
      </c>
      <c r="I103" t="s">
        <v>132</v>
      </c>
      <c r="J103">
        <v>10</v>
      </c>
      <c r="K103" t="s">
        <v>661</v>
      </c>
      <c r="L103" t="s">
        <v>595</v>
      </c>
      <c r="M103" s="74">
        <v>0.77552083333333333</v>
      </c>
      <c r="N103" t="s">
        <v>661</v>
      </c>
      <c r="O103">
        <v>0</v>
      </c>
      <c r="P103">
        <v>195</v>
      </c>
      <c r="Q103" t="s">
        <v>590</v>
      </c>
      <c r="R103" t="s">
        <v>132</v>
      </c>
    </row>
    <row r="104" spans="1:18" x14ac:dyDescent="0.3">
      <c r="A104" t="s">
        <v>430</v>
      </c>
      <c r="B104">
        <v>0</v>
      </c>
      <c r="C104" t="s">
        <v>132</v>
      </c>
      <c r="D104" t="s">
        <v>132</v>
      </c>
      <c r="E104" t="s">
        <v>132</v>
      </c>
      <c r="F104" t="s">
        <v>132</v>
      </c>
      <c r="G104" t="s">
        <v>132</v>
      </c>
      <c r="H104" t="s">
        <v>132</v>
      </c>
      <c r="I104" t="s">
        <v>132</v>
      </c>
      <c r="J104">
        <v>9.7899999999999991</v>
      </c>
      <c r="K104" t="s">
        <v>662</v>
      </c>
      <c r="L104" t="s">
        <v>595</v>
      </c>
      <c r="M104" s="74">
        <v>0.77552083333333333</v>
      </c>
      <c r="N104" t="s">
        <v>662</v>
      </c>
      <c r="O104">
        <v>0</v>
      </c>
      <c r="P104">
        <v>71</v>
      </c>
      <c r="Q104" t="s">
        <v>553</v>
      </c>
      <c r="R104" t="s">
        <v>132</v>
      </c>
    </row>
    <row r="105" spans="1:18" x14ac:dyDescent="0.3">
      <c r="A105" t="s">
        <v>286</v>
      </c>
      <c r="B105">
        <v>0</v>
      </c>
      <c r="C105" t="s">
        <v>132</v>
      </c>
      <c r="D105" t="s">
        <v>132</v>
      </c>
      <c r="E105" t="s">
        <v>132</v>
      </c>
      <c r="F105" t="s">
        <v>132</v>
      </c>
      <c r="G105" t="s">
        <v>132</v>
      </c>
      <c r="H105" t="s">
        <v>132</v>
      </c>
      <c r="I105" t="s">
        <v>132</v>
      </c>
      <c r="J105">
        <v>9.6</v>
      </c>
      <c r="K105" t="s">
        <v>663</v>
      </c>
      <c r="L105" t="s">
        <v>595</v>
      </c>
      <c r="M105" s="74">
        <v>0.77552083333333333</v>
      </c>
      <c r="N105" t="s">
        <v>663</v>
      </c>
      <c r="O105">
        <v>0</v>
      </c>
      <c r="P105">
        <v>800</v>
      </c>
      <c r="Q105" t="s">
        <v>595</v>
      </c>
      <c r="R105" t="s">
        <v>132</v>
      </c>
    </row>
    <row r="106" spans="1:18" x14ac:dyDescent="0.3">
      <c r="A106" t="s">
        <v>287</v>
      </c>
      <c r="B106">
        <v>0</v>
      </c>
      <c r="C106" t="s">
        <v>132</v>
      </c>
      <c r="D106" t="s">
        <v>132</v>
      </c>
      <c r="E106" t="s">
        <v>132</v>
      </c>
      <c r="F106" t="s">
        <v>132</v>
      </c>
      <c r="G106" t="s">
        <v>132</v>
      </c>
      <c r="H106" t="s">
        <v>132</v>
      </c>
      <c r="I106" t="s">
        <v>132</v>
      </c>
      <c r="J106">
        <v>9.23</v>
      </c>
      <c r="K106" t="s">
        <v>664</v>
      </c>
      <c r="L106" t="s">
        <v>595</v>
      </c>
      <c r="M106" s="74">
        <v>0.77552083333333333</v>
      </c>
      <c r="N106" t="s">
        <v>664</v>
      </c>
      <c r="O106">
        <v>0</v>
      </c>
      <c r="P106">
        <v>4.7030000000000003</v>
      </c>
      <c r="Q106" t="s">
        <v>554</v>
      </c>
      <c r="R106" t="s">
        <v>132</v>
      </c>
    </row>
    <row r="107" spans="1:18" x14ac:dyDescent="0.3">
      <c r="A107" t="s">
        <v>288</v>
      </c>
      <c r="B107">
        <v>0</v>
      </c>
      <c r="C107" t="s">
        <v>132</v>
      </c>
      <c r="D107" t="s">
        <v>132</v>
      </c>
      <c r="E107" t="s">
        <v>132</v>
      </c>
      <c r="F107" t="s">
        <v>132</v>
      </c>
      <c r="G107" t="s">
        <v>132</v>
      </c>
      <c r="H107" t="s">
        <v>132</v>
      </c>
      <c r="I107" t="s">
        <v>132</v>
      </c>
      <c r="J107">
        <v>8.89</v>
      </c>
      <c r="K107" t="s">
        <v>665</v>
      </c>
      <c r="L107" t="s">
        <v>595</v>
      </c>
      <c r="M107" s="74">
        <v>0.77552083333333333</v>
      </c>
      <c r="N107" t="s">
        <v>665</v>
      </c>
      <c r="O107">
        <v>0</v>
      </c>
      <c r="P107">
        <v>188</v>
      </c>
      <c r="Q107" t="s">
        <v>547</v>
      </c>
      <c r="R107" t="s">
        <v>132</v>
      </c>
    </row>
    <row r="108" spans="1:18" x14ac:dyDescent="0.3">
      <c r="A108" t="s">
        <v>556</v>
      </c>
      <c r="B108">
        <v>0</v>
      </c>
      <c r="C108" t="s">
        <v>132</v>
      </c>
      <c r="D108" t="s">
        <v>132</v>
      </c>
      <c r="E108" t="s">
        <v>132</v>
      </c>
      <c r="F108" t="s">
        <v>132</v>
      </c>
      <c r="G108" t="s">
        <v>132</v>
      </c>
      <c r="H108" t="s">
        <v>132</v>
      </c>
      <c r="I108" t="s">
        <v>132</v>
      </c>
      <c r="J108">
        <v>8.57</v>
      </c>
      <c r="K108" t="s">
        <v>666</v>
      </c>
      <c r="L108" t="s">
        <v>595</v>
      </c>
      <c r="M108" s="74">
        <v>0.77552083333333333</v>
      </c>
      <c r="N108" t="s">
        <v>666</v>
      </c>
      <c r="O108">
        <v>0</v>
      </c>
      <c r="P108">
        <v>260</v>
      </c>
      <c r="Q108" t="s">
        <v>473</v>
      </c>
      <c r="R108" t="s">
        <v>132</v>
      </c>
    </row>
    <row r="109" spans="1:18" x14ac:dyDescent="0.3">
      <c r="A109" t="s">
        <v>289</v>
      </c>
      <c r="B109">
        <v>0</v>
      </c>
      <c r="C109" t="s">
        <v>132</v>
      </c>
      <c r="D109" t="s">
        <v>132</v>
      </c>
      <c r="E109" t="s">
        <v>132</v>
      </c>
      <c r="F109" t="s">
        <v>132</v>
      </c>
      <c r="G109" t="s">
        <v>132</v>
      </c>
      <c r="H109" t="s">
        <v>132</v>
      </c>
      <c r="I109" t="s">
        <v>132</v>
      </c>
      <c r="J109">
        <v>8.27</v>
      </c>
      <c r="K109" t="s">
        <v>667</v>
      </c>
      <c r="L109" t="s">
        <v>595</v>
      </c>
      <c r="M109" s="74">
        <v>0.77552083333333333</v>
      </c>
      <c r="N109" t="s">
        <v>667</v>
      </c>
      <c r="O109">
        <v>0</v>
      </c>
      <c r="P109">
        <v>80</v>
      </c>
      <c r="Q109" t="s">
        <v>595</v>
      </c>
      <c r="R109" t="s">
        <v>132</v>
      </c>
    </row>
    <row r="110" spans="1:18" x14ac:dyDescent="0.3">
      <c r="A110" t="s">
        <v>557</v>
      </c>
      <c r="B110">
        <v>0</v>
      </c>
      <c r="C110" t="s">
        <v>132</v>
      </c>
      <c r="D110" t="s">
        <v>132</v>
      </c>
      <c r="E110" t="s">
        <v>132</v>
      </c>
      <c r="F110" t="s">
        <v>132</v>
      </c>
      <c r="G110" t="s">
        <v>132</v>
      </c>
      <c r="H110" t="s">
        <v>132</v>
      </c>
      <c r="I110" t="s">
        <v>132</v>
      </c>
      <c r="J110">
        <v>7.99</v>
      </c>
      <c r="K110" t="s">
        <v>668</v>
      </c>
      <c r="L110" t="s">
        <v>595</v>
      </c>
      <c r="M110" s="74">
        <v>0.77552083333333333</v>
      </c>
      <c r="N110" t="s">
        <v>668</v>
      </c>
      <c r="O110">
        <v>0</v>
      </c>
      <c r="P110">
        <v>104</v>
      </c>
      <c r="Q110" t="s">
        <v>473</v>
      </c>
      <c r="R110" t="s">
        <v>132</v>
      </c>
    </row>
    <row r="111" spans="1:18" x14ac:dyDescent="0.3">
      <c r="A111" t="s">
        <v>290</v>
      </c>
      <c r="B111">
        <v>0</v>
      </c>
      <c r="C111" t="s">
        <v>132</v>
      </c>
      <c r="D111" t="s">
        <v>132</v>
      </c>
      <c r="E111" t="s">
        <v>132</v>
      </c>
      <c r="F111" t="s">
        <v>132</v>
      </c>
      <c r="G111" t="s">
        <v>132</v>
      </c>
      <c r="H111" t="s">
        <v>132</v>
      </c>
      <c r="I111" t="s">
        <v>132</v>
      </c>
      <c r="J111">
        <v>7.74</v>
      </c>
      <c r="K111" t="s">
        <v>669</v>
      </c>
      <c r="L111" t="s">
        <v>595</v>
      </c>
      <c r="M111" s="74">
        <v>0.77552083333333333</v>
      </c>
      <c r="N111" t="s">
        <v>669</v>
      </c>
      <c r="O111">
        <v>1</v>
      </c>
      <c r="P111">
        <v>1.222</v>
      </c>
      <c r="Q111" t="s">
        <v>595</v>
      </c>
      <c r="R111" t="s">
        <v>132</v>
      </c>
    </row>
    <row r="112" spans="1:18" x14ac:dyDescent="0.3">
      <c r="A112" t="s">
        <v>558</v>
      </c>
      <c r="B112">
        <v>0</v>
      </c>
      <c r="C112" t="s">
        <v>132</v>
      </c>
      <c r="D112" t="s">
        <v>132</v>
      </c>
      <c r="E112" t="s">
        <v>132</v>
      </c>
      <c r="F112" t="s">
        <v>132</v>
      </c>
      <c r="G112" t="s">
        <v>132</v>
      </c>
      <c r="H112" t="s">
        <v>132</v>
      </c>
      <c r="I112" t="s">
        <v>132</v>
      </c>
      <c r="J112">
        <v>7.49</v>
      </c>
      <c r="K112" t="s">
        <v>670</v>
      </c>
      <c r="L112" t="s">
        <v>595</v>
      </c>
      <c r="M112" s="74">
        <v>0.77552083333333333</v>
      </c>
      <c r="N112" t="s">
        <v>670</v>
      </c>
      <c r="O112">
        <v>0</v>
      </c>
      <c r="P112">
        <v>86</v>
      </c>
      <c r="Q112" t="s">
        <v>473</v>
      </c>
      <c r="R112" t="s">
        <v>132</v>
      </c>
    </row>
    <row r="113" spans="1:18" x14ac:dyDescent="0.3">
      <c r="A113" t="s">
        <v>291</v>
      </c>
      <c r="B113">
        <v>0</v>
      </c>
      <c r="C113" t="s">
        <v>132</v>
      </c>
      <c r="D113" t="s">
        <v>132</v>
      </c>
      <c r="E113" t="s">
        <v>132</v>
      </c>
      <c r="F113" t="s">
        <v>132</v>
      </c>
      <c r="G113" t="s">
        <v>132</v>
      </c>
      <c r="H113" t="s">
        <v>132</v>
      </c>
      <c r="I113" t="s">
        <v>132</v>
      </c>
      <c r="J113">
        <v>7.27</v>
      </c>
      <c r="K113" t="s">
        <v>671</v>
      </c>
      <c r="L113" t="s">
        <v>595</v>
      </c>
      <c r="M113" s="74">
        <v>0.77552083333333333</v>
      </c>
      <c r="N113" t="s">
        <v>671</v>
      </c>
      <c r="O113">
        <v>0</v>
      </c>
      <c r="P113">
        <v>144</v>
      </c>
      <c r="Q113" t="s">
        <v>516</v>
      </c>
      <c r="R113" t="s">
        <v>132</v>
      </c>
    </row>
    <row r="114" spans="1:18" x14ac:dyDescent="0.3">
      <c r="A114" t="s">
        <v>559</v>
      </c>
      <c r="B114">
        <v>0</v>
      </c>
      <c r="C114" t="s">
        <v>132</v>
      </c>
      <c r="D114" t="s">
        <v>132</v>
      </c>
      <c r="E114" t="s">
        <v>132</v>
      </c>
      <c r="F114" t="s">
        <v>132</v>
      </c>
      <c r="G114" t="s">
        <v>132</v>
      </c>
      <c r="H114" t="s">
        <v>132</v>
      </c>
      <c r="I114" t="s">
        <v>132</v>
      </c>
      <c r="J114">
        <v>7.05</v>
      </c>
      <c r="K114" t="s">
        <v>672</v>
      </c>
      <c r="L114" t="s">
        <v>595</v>
      </c>
      <c r="M114" s="74">
        <v>0.77552083333333333</v>
      </c>
      <c r="N114" t="s">
        <v>672</v>
      </c>
      <c r="O114">
        <v>0</v>
      </c>
      <c r="P114">
        <v>148</v>
      </c>
      <c r="Q114" t="s">
        <v>473</v>
      </c>
      <c r="R114" t="s">
        <v>132</v>
      </c>
    </row>
    <row r="115" spans="1:18" x14ac:dyDescent="0.3">
      <c r="A115" t="s">
        <v>292</v>
      </c>
      <c r="B115">
        <v>0</v>
      </c>
      <c r="C115" t="s">
        <v>132</v>
      </c>
      <c r="D115" t="s">
        <v>132</v>
      </c>
      <c r="E115" t="s">
        <v>132</v>
      </c>
      <c r="F115" t="s">
        <v>132</v>
      </c>
      <c r="G115" t="s">
        <v>132</v>
      </c>
      <c r="H115" t="s">
        <v>132</v>
      </c>
      <c r="I115" t="s">
        <v>132</v>
      </c>
      <c r="J115">
        <v>6.85</v>
      </c>
      <c r="K115" t="s">
        <v>673</v>
      </c>
      <c r="L115" t="s">
        <v>595</v>
      </c>
      <c r="M115" s="74">
        <v>0.77552083333333333</v>
      </c>
      <c r="N115" t="s">
        <v>673</v>
      </c>
      <c r="O115">
        <v>0</v>
      </c>
      <c r="P115">
        <v>121</v>
      </c>
      <c r="Q115" t="s">
        <v>554</v>
      </c>
      <c r="R115" t="s">
        <v>132</v>
      </c>
    </row>
    <row r="116" spans="1:18" x14ac:dyDescent="0.3">
      <c r="A116" t="s">
        <v>447</v>
      </c>
      <c r="B116">
        <v>0</v>
      </c>
      <c r="C116" t="s">
        <v>132</v>
      </c>
      <c r="D116" t="s">
        <v>132</v>
      </c>
      <c r="E116" t="s">
        <v>132</v>
      </c>
      <c r="F116" t="s">
        <v>132</v>
      </c>
      <c r="G116" t="s">
        <v>132</v>
      </c>
      <c r="H116" t="s">
        <v>132</v>
      </c>
      <c r="I116" t="s">
        <v>132</v>
      </c>
      <c r="J116">
        <v>6.66</v>
      </c>
      <c r="K116" t="s">
        <v>674</v>
      </c>
      <c r="L116" t="s">
        <v>595</v>
      </c>
      <c r="M116" s="74">
        <v>0.77552083333333333</v>
      </c>
      <c r="N116" t="s">
        <v>674</v>
      </c>
      <c r="O116">
        <v>0</v>
      </c>
      <c r="P116">
        <v>144</v>
      </c>
      <c r="Q116" t="s">
        <v>473</v>
      </c>
      <c r="R116" t="s">
        <v>132</v>
      </c>
    </row>
    <row r="117" spans="1:18" x14ac:dyDescent="0.3">
      <c r="A117" t="s">
        <v>487</v>
      </c>
      <c r="B117">
        <v>0</v>
      </c>
      <c r="C117" t="s">
        <v>132</v>
      </c>
      <c r="D117" t="s">
        <v>132</v>
      </c>
      <c r="E117" t="s">
        <v>132</v>
      </c>
      <c r="F117" t="s">
        <v>132</v>
      </c>
      <c r="G117" t="s">
        <v>132</v>
      </c>
      <c r="H117" t="s">
        <v>132</v>
      </c>
      <c r="I117" t="s">
        <v>132</v>
      </c>
      <c r="J117">
        <v>6.48</v>
      </c>
      <c r="K117" t="s">
        <v>675</v>
      </c>
      <c r="L117" t="s">
        <v>595</v>
      </c>
      <c r="M117" s="74">
        <v>0.77552083333333333</v>
      </c>
      <c r="N117" t="s">
        <v>675</v>
      </c>
      <c r="O117">
        <v>0</v>
      </c>
      <c r="P117">
        <v>41</v>
      </c>
      <c r="Q117" t="s">
        <v>553</v>
      </c>
      <c r="R117" t="s">
        <v>132</v>
      </c>
    </row>
    <row r="118" spans="1:18" x14ac:dyDescent="0.3">
      <c r="A118" t="s">
        <v>560</v>
      </c>
      <c r="B118">
        <v>0</v>
      </c>
      <c r="C118" t="s">
        <v>132</v>
      </c>
      <c r="D118" t="s">
        <v>132</v>
      </c>
      <c r="E118" t="s">
        <v>132</v>
      </c>
      <c r="F118" t="s">
        <v>132</v>
      </c>
      <c r="G118" t="s">
        <v>132</v>
      </c>
      <c r="H118" t="s">
        <v>132</v>
      </c>
      <c r="I118" t="s">
        <v>132</v>
      </c>
      <c r="J118">
        <v>6.31</v>
      </c>
      <c r="K118" t="s">
        <v>676</v>
      </c>
      <c r="L118" t="s">
        <v>595</v>
      </c>
      <c r="M118" s="74">
        <v>0.77552083333333333</v>
      </c>
      <c r="N118" t="s">
        <v>676</v>
      </c>
      <c r="O118">
        <v>0</v>
      </c>
      <c r="P118">
        <v>82</v>
      </c>
      <c r="Q118" t="s">
        <v>587</v>
      </c>
      <c r="R118" t="s">
        <v>132</v>
      </c>
    </row>
    <row r="119" spans="1:18" x14ac:dyDescent="0.3">
      <c r="A119" t="s">
        <v>488</v>
      </c>
      <c r="B119">
        <v>0</v>
      </c>
      <c r="C119" t="s">
        <v>132</v>
      </c>
      <c r="D119" t="s">
        <v>132</v>
      </c>
      <c r="E119" t="s">
        <v>132</v>
      </c>
      <c r="F119" t="s">
        <v>132</v>
      </c>
      <c r="G119" t="s">
        <v>132</v>
      </c>
      <c r="H119" t="s">
        <v>132</v>
      </c>
      <c r="I119" t="s">
        <v>132</v>
      </c>
      <c r="J119">
        <v>6.14</v>
      </c>
      <c r="K119" t="s">
        <v>677</v>
      </c>
      <c r="L119" t="s">
        <v>595</v>
      </c>
      <c r="M119" s="74">
        <v>0.77552083333333333</v>
      </c>
      <c r="N119" t="s">
        <v>677</v>
      </c>
      <c r="O119">
        <v>0</v>
      </c>
      <c r="P119">
        <v>40</v>
      </c>
      <c r="Q119" t="s">
        <v>596</v>
      </c>
      <c r="R119" t="s">
        <v>132</v>
      </c>
    </row>
    <row r="120" spans="1:18" x14ac:dyDescent="0.3">
      <c r="A120" t="s">
        <v>561</v>
      </c>
      <c r="B120">
        <v>0</v>
      </c>
      <c r="C120" t="s">
        <v>132</v>
      </c>
      <c r="D120" t="s">
        <v>132</v>
      </c>
      <c r="E120" t="s">
        <v>132</v>
      </c>
      <c r="F120" t="s">
        <v>132</v>
      </c>
      <c r="G120" t="s">
        <v>132</v>
      </c>
      <c r="H120" t="s">
        <v>132</v>
      </c>
      <c r="I120" t="s">
        <v>132</v>
      </c>
      <c r="J120">
        <v>5.99</v>
      </c>
      <c r="K120" t="s">
        <v>678</v>
      </c>
      <c r="L120" t="s">
        <v>595</v>
      </c>
      <c r="M120" s="74">
        <v>0.77552083333333333</v>
      </c>
      <c r="N120" t="s">
        <v>678</v>
      </c>
      <c r="O120">
        <v>0</v>
      </c>
      <c r="P120">
        <v>67</v>
      </c>
      <c r="Q120" t="s">
        <v>473</v>
      </c>
      <c r="R120" t="s">
        <v>132</v>
      </c>
    </row>
    <row r="121" spans="1:18" x14ac:dyDescent="0.3">
      <c r="A121" t="s">
        <v>293</v>
      </c>
      <c r="B121">
        <v>0</v>
      </c>
      <c r="C121" t="s">
        <v>132</v>
      </c>
      <c r="D121" t="s">
        <v>132</v>
      </c>
      <c r="E121" t="s">
        <v>132</v>
      </c>
      <c r="F121" t="s">
        <v>132</v>
      </c>
      <c r="G121" t="s">
        <v>132</v>
      </c>
      <c r="H121" t="s">
        <v>132</v>
      </c>
      <c r="I121" t="s">
        <v>132</v>
      </c>
      <c r="J121">
        <v>5.84</v>
      </c>
      <c r="K121" t="s">
        <v>679</v>
      </c>
      <c r="L121" t="s">
        <v>595</v>
      </c>
      <c r="M121" s="74">
        <v>0.77552083333333333</v>
      </c>
      <c r="N121" t="s">
        <v>679</v>
      </c>
      <c r="O121">
        <v>0</v>
      </c>
      <c r="P121">
        <v>95</v>
      </c>
      <c r="Q121" t="s">
        <v>595</v>
      </c>
      <c r="R121" t="s">
        <v>132</v>
      </c>
    </row>
    <row r="122" spans="1:18" x14ac:dyDescent="0.3">
      <c r="A122" t="s">
        <v>562</v>
      </c>
      <c r="B122">
        <v>0</v>
      </c>
      <c r="C122" t="s">
        <v>132</v>
      </c>
      <c r="D122" t="s">
        <v>132</v>
      </c>
      <c r="E122" t="s">
        <v>132</v>
      </c>
      <c r="F122" t="s">
        <v>132</v>
      </c>
      <c r="G122" t="s">
        <v>132</v>
      </c>
      <c r="H122" t="s">
        <v>132</v>
      </c>
      <c r="I122" t="s">
        <v>132</v>
      </c>
      <c r="J122">
        <v>5.7</v>
      </c>
      <c r="K122" t="s">
        <v>680</v>
      </c>
      <c r="L122" t="s">
        <v>595</v>
      </c>
      <c r="M122" s="74">
        <v>0.77552083333333333</v>
      </c>
      <c r="N122" t="s">
        <v>680</v>
      </c>
      <c r="O122">
        <v>0</v>
      </c>
      <c r="P122">
        <v>0</v>
      </c>
      <c r="Q122" t="s">
        <v>473</v>
      </c>
      <c r="R122" t="s">
        <v>132</v>
      </c>
    </row>
    <row r="123" spans="1:18" x14ac:dyDescent="0.3">
      <c r="A123" t="s">
        <v>489</v>
      </c>
      <c r="B123">
        <v>0</v>
      </c>
      <c r="C123" t="s">
        <v>132</v>
      </c>
      <c r="D123" t="s">
        <v>132</v>
      </c>
      <c r="E123" t="s">
        <v>132</v>
      </c>
      <c r="F123" t="s">
        <v>132</v>
      </c>
      <c r="G123" t="s">
        <v>132</v>
      </c>
      <c r="H123" t="s">
        <v>132</v>
      </c>
      <c r="I123" t="s">
        <v>132</v>
      </c>
      <c r="J123">
        <v>5.57</v>
      </c>
      <c r="K123" t="s">
        <v>681</v>
      </c>
      <c r="L123" t="s">
        <v>595</v>
      </c>
      <c r="M123" s="74">
        <v>0.77552083333333333</v>
      </c>
      <c r="N123" t="s">
        <v>681</v>
      </c>
      <c r="O123">
        <v>0</v>
      </c>
      <c r="P123">
        <v>12</v>
      </c>
      <c r="Q123" t="s">
        <v>530</v>
      </c>
      <c r="R123" t="s">
        <v>132</v>
      </c>
    </row>
    <row r="124" spans="1:18" x14ac:dyDescent="0.3">
      <c r="A124" t="s">
        <v>490</v>
      </c>
      <c r="B124">
        <v>0</v>
      </c>
      <c r="C124" t="s">
        <v>132</v>
      </c>
      <c r="D124" t="s">
        <v>132</v>
      </c>
      <c r="E124" t="s">
        <v>132</v>
      </c>
      <c r="F124" t="s">
        <v>132</v>
      </c>
      <c r="G124" t="s">
        <v>132</v>
      </c>
      <c r="H124" t="s">
        <v>132</v>
      </c>
      <c r="I124" t="s">
        <v>132</v>
      </c>
      <c r="J124">
        <v>5.32</v>
      </c>
      <c r="K124" t="s">
        <v>682</v>
      </c>
      <c r="L124" t="s">
        <v>595</v>
      </c>
      <c r="M124" s="74">
        <v>0.77552083333333333</v>
      </c>
      <c r="N124" t="s">
        <v>682</v>
      </c>
      <c r="O124">
        <v>0</v>
      </c>
      <c r="P124">
        <v>51</v>
      </c>
      <c r="Q124" t="s">
        <v>596</v>
      </c>
      <c r="R124" t="s">
        <v>132</v>
      </c>
    </row>
    <row r="125" spans="1:18" x14ac:dyDescent="0.3">
      <c r="A125" t="s">
        <v>491</v>
      </c>
      <c r="B125">
        <v>0</v>
      </c>
      <c r="C125" t="s">
        <v>132</v>
      </c>
      <c r="D125" t="s">
        <v>132</v>
      </c>
      <c r="E125" t="s">
        <v>132</v>
      </c>
      <c r="F125" t="s">
        <v>132</v>
      </c>
      <c r="G125" t="s">
        <v>132</v>
      </c>
      <c r="H125" t="s">
        <v>132</v>
      </c>
      <c r="I125" t="s">
        <v>132</v>
      </c>
      <c r="J125">
        <v>5.09</v>
      </c>
      <c r="K125" t="s">
        <v>683</v>
      </c>
      <c r="L125" t="s">
        <v>595</v>
      </c>
      <c r="M125" s="74">
        <v>0.77552083333333333</v>
      </c>
      <c r="N125" t="s">
        <v>683</v>
      </c>
      <c r="O125">
        <v>0</v>
      </c>
      <c r="P125">
        <v>32</v>
      </c>
      <c r="Q125" t="s">
        <v>547</v>
      </c>
      <c r="R125" t="s">
        <v>132</v>
      </c>
    </row>
    <row r="126" spans="1:18" x14ac:dyDescent="0.3">
      <c r="A126" t="s">
        <v>492</v>
      </c>
      <c r="B126">
        <v>0</v>
      </c>
      <c r="C126" t="s">
        <v>132</v>
      </c>
      <c r="D126" t="s">
        <v>132</v>
      </c>
      <c r="E126" t="s">
        <v>132</v>
      </c>
      <c r="F126" t="s">
        <v>132</v>
      </c>
      <c r="G126" t="s">
        <v>132</v>
      </c>
      <c r="H126" t="s">
        <v>132</v>
      </c>
      <c r="I126" t="s">
        <v>132</v>
      </c>
      <c r="J126">
        <v>4.88</v>
      </c>
      <c r="K126" t="s">
        <v>684</v>
      </c>
      <c r="L126" t="s">
        <v>595</v>
      </c>
      <c r="M126" s="74">
        <v>0.77552083333333333</v>
      </c>
      <c r="N126" t="s">
        <v>684</v>
      </c>
      <c r="O126">
        <v>3</v>
      </c>
      <c r="P126">
        <v>111</v>
      </c>
      <c r="Q126" t="s">
        <v>473</v>
      </c>
      <c r="R126" t="s">
        <v>132</v>
      </c>
    </row>
    <row r="127" spans="1:18" x14ac:dyDescent="0.3">
      <c r="A127" t="s">
        <v>294</v>
      </c>
      <c r="B127">
        <v>0</v>
      </c>
      <c r="C127" t="s">
        <v>132</v>
      </c>
      <c r="D127" t="s">
        <v>132</v>
      </c>
      <c r="E127" t="s">
        <v>132</v>
      </c>
      <c r="F127" t="s">
        <v>132</v>
      </c>
      <c r="G127" t="s">
        <v>132</v>
      </c>
      <c r="H127" t="s">
        <v>132</v>
      </c>
      <c r="I127" t="s">
        <v>132</v>
      </c>
      <c r="J127">
        <v>4.6900000000000004</v>
      </c>
      <c r="K127" t="s">
        <v>685</v>
      </c>
      <c r="L127" t="s">
        <v>595</v>
      </c>
      <c r="M127" s="74">
        <v>0.77552083333333333</v>
      </c>
      <c r="N127" t="s">
        <v>685</v>
      </c>
      <c r="O127">
        <v>0</v>
      </c>
      <c r="P127">
        <v>38</v>
      </c>
      <c r="Q127" t="s">
        <v>524</v>
      </c>
      <c r="R127" t="s">
        <v>132</v>
      </c>
    </row>
    <row r="128" spans="1:18" x14ac:dyDescent="0.3">
      <c r="A128" t="s">
        <v>493</v>
      </c>
      <c r="B128">
        <v>0</v>
      </c>
      <c r="C128" t="s">
        <v>132</v>
      </c>
      <c r="D128" t="s">
        <v>132</v>
      </c>
      <c r="E128" t="s">
        <v>132</v>
      </c>
      <c r="F128" t="s">
        <v>132</v>
      </c>
      <c r="G128" t="s">
        <v>132</v>
      </c>
      <c r="H128" t="s">
        <v>132</v>
      </c>
      <c r="I128" t="s">
        <v>132</v>
      </c>
      <c r="J128">
        <v>4.51</v>
      </c>
      <c r="K128" t="s">
        <v>686</v>
      </c>
      <c r="L128" t="s">
        <v>595</v>
      </c>
      <c r="M128" s="74">
        <v>0.77552083333333333</v>
      </c>
      <c r="N128" t="s">
        <v>686</v>
      </c>
      <c r="O128">
        <v>0</v>
      </c>
      <c r="P128">
        <v>15</v>
      </c>
      <c r="Q128" t="s">
        <v>530</v>
      </c>
      <c r="R128" t="s">
        <v>132</v>
      </c>
    </row>
    <row r="129" spans="1:18" x14ac:dyDescent="0.3">
      <c r="A129" t="s">
        <v>494</v>
      </c>
      <c r="B129">
        <v>0</v>
      </c>
      <c r="C129" t="s">
        <v>132</v>
      </c>
      <c r="D129" t="s">
        <v>132</v>
      </c>
      <c r="E129" t="s">
        <v>132</v>
      </c>
      <c r="F129" t="s">
        <v>132</v>
      </c>
      <c r="G129" t="s">
        <v>132</v>
      </c>
      <c r="H129" t="s">
        <v>132</v>
      </c>
      <c r="I129" t="s">
        <v>132</v>
      </c>
      <c r="J129">
        <v>4.3499999999999996</v>
      </c>
      <c r="K129" t="s">
        <v>687</v>
      </c>
      <c r="L129" t="s">
        <v>595</v>
      </c>
      <c r="M129" s="74">
        <v>0.77552083333333333</v>
      </c>
      <c r="N129" t="s">
        <v>687</v>
      </c>
      <c r="O129">
        <v>0</v>
      </c>
      <c r="P129">
        <v>24</v>
      </c>
      <c r="Q129" t="s">
        <v>463</v>
      </c>
      <c r="R129" t="s">
        <v>132</v>
      </c>
    </row>
    <row r="130" spans="1:18" x14ac:dyDescent="0.3">
      <c r="A130" t="s">
        <v>495</v>
      </c>
      <c r="B130">
        <v>0</v>
      </c>
      <c r="C130" t="s">
        <v>132</v>
      </c>
      <c r="D130" t="s">
        <v>132</v>
      </c>
      <c r="E130" t="s">
        <v>132</v>
      </c>
      <c r="F130" t="s">
        <v>132</v>
      </c>
      <c r="G130" t="s">
        <v>132</v>
      </c>
      <c r="H130" t="s">
        <v>132</v>
      </c>
      <c r="I130" t="s">
        <v>132</v>
      </c>
      <c r="J130">
        <v>4.1900000000000004</v>
      </c>
      <c r="K130" t="s">
        <v>688</v>
      </c>
      <c r="L130" t="s">
        <v>595</v>
      </c>
      <c r="M130" s="74">
        <v>0.77552083333333333</v>
      </c>
      <c r="N130" t="s">
        <v>688</v>
      </c>
      <c r="O130">
        <v>0</v>
      </c>
      <c r="P130">
        <v>15</v>
      </c>
      <c r="Q130" t="s">
        <v>547</v>
      </c>
      <c r="R130" t="s">
        <v>132</v>
      </c>
    </row>
    <row r="131" spans="1:18" x14ac:dyDescent="0.3">
      <c r="A131" t="s">
        <v>496</v>
      </c>
      <c r="B131">
        <v>0</v>
      </c>
      <c r="C131" t="s">
        <v>132</v>
      </c>
      <c r="D131" t="s">
        <v>132</v>
      </c>
      <c r="E131" t="s">
        <v>132</v>
      </c>
      <c r="F131" t="s">
        <v>132</v>
      </c>
      <c r="G131" t="s">
        <v>132</v>
      </c>
      <c r="H131" t="s">
        <v>132</v>
      </c>
      <c r="I131" t="s">
        <v>132</v>
      </c>
      <c r="J131">
        <v>4.05</v>
      </c>
      <c r="K131" t="s">
        <v>689</v>
      </c>
      <c r="L131" t="s">
        <v>595</v>
      </c>
      <c r="M131" s="74">
        <v>0.77552083333333333</v>
      </c>
      <c r="N131" t="s">
        <v>689</v>
      </c>
      <c r="O131">
        <v>0</v>
      </c>
      <c r="P131">
        <v>1</v>
      </c>
      <c r="Q131" t="s">
        <v>463</v>
      </c>
      <c r="R131" t="s">
        <v>132</v>
      </c>
    </row>
    <row r="132" spans="1:18" x14ac:dyDescent="0.3">
      <c r="A132" t="s">
        <v>437</v>
      </c>
      <c r="B132">
        <v>0</v>
      </c>
      <c r="C132" t="s">
        <v>132</v>
      </c>
      <c r="D132" t="s">
        <v>132</v>
      </c>
      <c r="E132" t="s">
        <v>132</v>
      </c>
      <c r="F132" t="s">
        <v>132</v>
      </c>
      <c r="G132" t="s">
        <v>132</v>
      </c>
      <c r="H132" t="s">
        <v>132</v>
      </c>
      <c r="I132" t="s">
        <v>132</v>
      </c>
      <c r="J132">
        <v>3.91</v>
      </c>
      <c r="K132" t="s">
        <v>690</v>
      </c>
      <c r="L132" t="s">
        <v>595</v>
      </c>
      <c r="M132" s="74">
        <v>0.77552083333333333</v>
      </c>
      <c r="N132" t="s">
        <v>690</v>
      </c>
      <c r="O132">
        <v>0</v>
      </c>
      <c r="P132">
        <v>25</v>
      </c>
      <c r="Q132" t="s">
        <v>554</v>
      </c>
      <c r="R132" t="s">
        <v>132</v>
      </c>
    </row>
    <row r="133" spans="1:18" x14ac:dyDescent="0.3">
      <c r="A133" t="s">
        <v>563</v>
      </c>
      <c r="B133">
        <v>0</v>
      </c>
      <c r="C133" t="s">
        <v>132</v>
      </c>
      <c r="D133" t="s">
        <v>132</v>
      </c>
      <c r="E133" t="s">
        <v>132</v>
      </c>
      <c r="F133" t="s">
        <v>132</v>
      </c>
      <c r="G133" t="s">
        <v>132</v>
      </c>
      <c r="H133" t="s">
        <v>132</v>
      </c>
      <c r="I133" t="s">
        <v>132</v>
      </c>
      <c r="J133">
        <v>3.79</v>
      </c>
      <c r="K133" t="s">
        <v>691</v>
      </c>
      <c r="L133" t="s">
        <v>595</v>
      </c>
      <c r="M133" s="74">
        <v>0.77552083333333333</v>
      </c>
      <c r="N133" t="s">
        <v>691</v>
      </c>
      <c r="O133">
        <v>0</v>
      </c>
      <c r="P133">
        <v>0</v>
      </c>
      <c r="Q133" t="s">
        <v>463</v>
      </c>
      <c r="R133" t="s">
        <v>132</v>
      </c>
    </row>
    <row r="134" spans="1:18" x14ac:dyDescent="0.3">
      <c r="A134" t="s">
        <v>564</v>
      </c>
      <c r="B134">
        <v>0</v>
      </c>
      <c r="C134" t="s">
        <v>132</v>
      </c>
      <c r="D134" t="s">
        <v>132</v>
      </c>
      <c r="E134" t="s">
        <v>132</v>
      </c>
      <c r="F134" t="s">
        <v>132</v>
      </c>
      <c r="G134" t="s">
        <v>132</v>
      </c>
      <c r="H134" t="s">
        <v>132</v>
      </c>
      <c r="I134" t="s">
        <v>132</v>
      </c>
      <c r="J134">
        <v>3.67</v>
      </c>
      <c r="K134" t="s">
        <v>692</v>
      </c>
      <c r="L134" t="s">
        <v>595</v>
      </c>
      <c r="M134" s="74">
        <v>0.77552083333333333</v>
      </c>
      <c r="N134" t="s">
        <v>692</v>
      </c>
      <c r="O134">
        <v>0</v>
      </c>
      <c r="P134">
        <v>0</v>
      </c>
      <c r="Q134" t="s">
        <v>463</v>
      </c>
      <c r="R134" t="s">
        <v>132</v>
      </c>
    </row>
    <row r="135" spans="1:18" x14ac:dyDescent="0.3">
      <c r="A135" t="s">
        <v>565</v>
      </c>
      <c r="B135">
        <v>0</v>
      </c>
      <c r="C135" t="s">
        <v>132</v>
      </c>
      <c r="D135" t="s">
        <v>132</v>
      </c>
      <c r="E135" t="s">
        <v>132</v>
      </c>
      <c r="F135" t="s">
        <v>132</v>
      </c>
      <c r="G135" t="s">
        <v>132</v>
      </c>
      <c r="H135" t="s">
        <v>132</v>
      </c>
      <c r="I135" t="s">
        <v>132</v>
      </c>
      <c r="J135">
        <v>3.56</v>
      </c>
      <c r="K135" t="s">
        <v>693</v>
      </c>
      <c r="L135" t="s">
        <v>595</v>
      </c>
      <c r="M135" s="74">
        <v>0.77552083333333333</v>
      </c>
      <c r="N135" t="s">
        <v>693</v>
      </c>
      <c r="O135">
        <v>0</v>
      </c>
      <c r="P135">
        <v>0</v>
      </c>
      <c r="Q135" t="s">
        <v>463</v>
      </c>
      <c r="R135" t="s">
        <v>132</v>
      </c>
    </row>
    <row r="136" spans="1:18" x14ac:dyDescent="0.3">
      <c r="A136" t="s">
        <v>566</v>
      </c>
      <c r="B136">
        <v>0</v>
      </c>
      <c r="C136" t="s">
        <v>132</v>
      </c>
      <c r="D136" t="s">
        <v>132</v>
      </c>
      <c r="E136" t="s">
        <v>132</v>
      </c>
      <c r="F136" t="s">
        <v>132</v>
      </c>
      <c r="G136" t="s">
        <v>132</v>
      </c>
      <c r="H136" t="s">
        <v>132</v>
      </c>
      <c r="I136" t="s">
        <v>132</v>
      </c>
      <c r="J136">
        <v>3.45</v>
      </c>
      <c r="K136" t="s">
        <v>694</v>
      </c>
      <c r="L136" t="s">
        <v>595</v>
      </c>
      <c r="M136" s="74">
        <v>0.77552083333333333</v>
      </c>
      <c r="N136" t="s">
        <v>694</v>
      </c>
      <c r="O136">
        <v>0</v>
      </c>
      <c r="P136">
        <v>0</v>
      </c>
      <c r="Q136" t="s">
        <v>463</v>
      </c>
      <c r="R136" t="s">
        <v>132</v>
      </c>
    </row>
    <row r="137" spans="1:18" x14ac:dyDescent="0.3">
      <c r="A137" t="s">
        <v>567</v>
      </c>
      <c r="B137">
        <v>0</v>
      </c>
      <c r="C137" t="s">
        <v>132</v>
      </c>
      <c r="D137" t="s">
        <v>132</v>
      </c>
      <c r="E137" t="s">
        <v>132</v>
      </c>
      <c r="F137" t="s">
        <v>132</v>
      </c>
      <c r="G137" t="s">
        <v>132</v>
      </c>
      <c r="H137" t="s">
        <v>132</v>
      </c>
      <c r="I137" t="s">
        <v>132</v>
      </c>
      <c r="J137">
        <v>3.35</v>
      </c>
      <c r="K137" t="s">
        <v>695</v>
      </c>
      <c r="L137" t="s">
        <v>595</v>
      </c>
      <c r="M137" s="74">
        <v>0.77552083333333333</v>
      </c>
      <c r="N137" t="s">
        <v>695</v>
      </c>
      <c r="O137">
        <v>0</v>
      </c>
      <c r="P137">
        <v>0</v>
      </c>
      <c r="Q137" t="s">
        <v>463</v>
      </c>
      <c r="R137" t="s">
        <v>132</v>
      </c>
    </row>
    <row r="138" spans="1:18" x14ac:dyDescent="0.3">
      <c r="A138" t="s">
        <v>568</v>
      </c>
      <c r="B138">
        <v>0</v>
      </c>
      <c r="C138" t="s">
        <v>132</v>
      </c>
      <c r="D138" t="s">
        <v>132</v>
      </c>
      <c r="E138" t="s">
        <v>132</v>
      </c>
      <c r="F138" t="s">
        <v>132</v>
      </c>
      <c r="G138" t="s">
        <v>132</v>
      </c>
      <c r="H138" t="s">
        <v>132</v>
      </c>
      <c r="I138" t="s">
        <v>132</v>
      </c>
      <c r="J138">
        <v>3.26</v>
      </c>
      <c r="K138" t="s">
        <v>696</v>
      </c>
      <c r="L138" t="s">
        <v>595</v>
      </c>
      <c r="M138" s="74">
        <v>0.77552083333333333</v>
      </c>
      <c r="N138" t="s">
        <v>696</v>
      </c>
      <c r="O138">
        <v>0</v>
      </c>
      <c r="P138">
        <v>24</v>
      </c>
      <c r="Q138" t="s">
        <v>463</v>
      </c>
      <c r="R138" t="s">
        <v>132</v>
      </c>
    </row>
    <row r="139" spans="1:18" x14ac:dyDescent="0.3">
      <c r="A139" t="s">
        <v>569</v>
      </c>
      <c r="B139">
        <v>0</v>
      </c>
      <c r="C139" t="s">
        <v>132</v>
      </c>
      <c r="D139" t="s">
        <v>132</v>
      </c>
      <c r="E139" t="s">
        <v>132</v>
      </c>
      <c r="F139" t="s">
        <v>132</v>
      </c>
      <c r="G139" t="s">
        <v>132</v>
      </c>
      <c r="H139" t="s">
        <v>132</v>
      </c>
      <c r="I139" t="s">
        <v>132</v>
      </c>
      <c r="J139">
        <v>3.17</v>
      </c>
      <c r="K139" t="s">
        <v>697</v>
      </c>
      <c r="L139" t="s">
        <v>595</v>
      </c>
      <c r="M139" s="74">
        <v>0.77552083333333333</v>
      </c>
      <c r="N139" t="s">
        <v>697</v>
      </c>
      <c r="O139">
        <v>0</v>
      </c>
      <c r="P139">
        <v>2</v>
      </c>
      <c r="Q139" t="s">
        <v>463</v>
      </c>
      <c r="R139" t="s">
        <v>132</v>
      </c>
    </row>
    <row r="140" spans="1:18" x14ac:dyDescent="0.3">
      <c r="A140" t="s">
        <v>570</v>
      </c>
      <c r="B140">
        <v>0</v>
      </c>
      <c r="C140" t="s">
        <v>132</v>
      </c>
      <c r="D140" t="s">
        <v>132</v>
      </c>
      <c r="E140" t="s">
        <v>132</v>
      </c>
      <c r="F140" t="s">
        <v>132</v>
      </c>
      <c r="G140" t="s">
        <v>132</v>
      </c>
      <c r="H140" t="s">
        <v>132</v>
      </c>
      <c r="I140" t="s">
        <v>132</v>
      </c>
      <c r="J140">
        <v>3.09</v>
      </c>
      <c r="K140" t="s">
        <v>698</v>
      </c>
      <c r="L140" t="s">
        <v>595</v>
      </c>
      <c r="M140" s="74">
        <v>0.77552083333333333</v>
      </c>
      <c r="N140" t="s">
        <v>698</v>
      </c>
      <c r="O140">
        <v>0</v>
      </c>
      <c r="P140">
        <v>7</v>
      </c>
      <c r="Q140" t="s">
        <v>463</v>
      </c>
      <c r="R140" t="s">
        <v>132</v>
      </c>
    </row>
    <row r="141" spans="1:18" x14ac:dyDescent="0.3">
      <c r="A141" t="s">
        <v>571</v>
      </c>
      <c r="B141">
        <v>0</v>
      </c>
      <c r="C141" t="s">
        <v>132</v>
      </c>
      <c r="D141" t="s">
        <v>132</v>
      </c>
      <c r="E141" t="s">
        <v>132</v>
      </c>
      <c r="F141" t="s">
        <v>132</v>
      </c>
      <c r="G141" t="s">
        <v>132</v>
      </c>
      <c r="H141" t="s">
        <v>132</v>
      </c>
      <c r="I141" t="s">
        <v>132</v>
      </c>
      <c r="J141">
        <v>3.01</v>
      </c>
      <c r="K141" t="s">
        <v>699</v>
      </c>
      <c r="L141" t="s">
        <v>595</v>
      </c>
      <c r="M141" s="74">
        <v>0.77552083333333333</v>
      </c>
      <c r="N141" t="s">
        <v>699</v>
      </c>
      <c r="O141">
        <v>0</v>
      </c>
      <c r="P141">
        <v>16</v>
      </c>
      <c r="Q141" t="s">
        <v>463</v>
      </c>
      <c r="R141" t="s">
        <v>132</v>
      </c>
    </row>
    <row r="142" spans="1:18" x14ac:dyDescent="0.3">
      <c r="A142" t="s">
        <v>572</v>
      </c>
      <c r="B142">
        <v>0</v>
      </c>
      <c r="C142" t="s">
        <v>132</v>
      </c>
      <c r="D142" t="s">
        <v>132</v>
      </c>
      <c r="E142" t="s">
        <v>132</v>
      </c>
      <c r="F142" t="s">
        <v>132</v>
      </c>
      <c r="G142" t="s">
        <v>132</v>
      </c>
      <c r="H142" t="s">
        <v>132</v>
      </c>
      <c r="I142" t="s">
        <v>132</v>
      </c>
      <c r="J142">
        <v>2.94</v>
      </c>
      <c r="K142" t="s">
        <v>700</v>
      </c>
      <c r="L142" t="s">
        <v>595</v>
      </c>
      <c r="M142" s="74">
        <v>0.77552083333333333</v>
      </c>
      <c r="N142" t="s">
        <v>700</v>
      </c>
      <c r="O142">
        <v>0</v>
      </c>
      <c r="P142">
        <v>50</v>
      </c>
      <c r="Q142" t="s">
        <v>463</v>
      </c>
      <c r="R142" t="s">
        <v>132</v>
      </c>
    </row>
    <row r="143" spans="1:18" x14ac:dyDescent="0.3">
      <c r="A143" t="s">
        <v>573</v>
      </c>
      <c r="B143">
        <v>0</v>
      </c>
      <c r="C143" t="s">
        <v>132</v>
      </c>
      <c r="D143" t="s">
        <v>132</v>
      </c>
      <c r="E143" t="s">
        <v>132</v>
      </c>
      <c r="F143" t="s">
        <v>132</v>
      </c>
      <c r="G143" t="s">
        <v>132</v>
      </c>
      <c r="H143" t="s">
        <v>132</v>
      </c>
      <c r="I143" t="s">
        <v>132</v>
      </c>
      <c r="J143">
        <v>2.76</v>
      </c>
      <c r="K143" t="s">
        <v>701</v>
      </c>
      <c r="L143" t="s">
        <v>595</v>
      </c>
      <c r="M143" s="74">
        <v>0.77552083333333333</v>
      </c>
      <c r="N143" t="s">
        <v>701</v>
      </c>
      <c r="O143">
        <v>0</v>
      </c>
      <c r="P143">
        <v>74</v>
      </c>
      <c r="Q143" t="s">
        <v>463</v>
      </c>
      <c r="R143" t="s">
        <v>132</v>
      </c>
    </row>
    <row r="144" spans="1:18" x14ac:dyDescent="0.3">
      <c r="A144" t="s">
        <v>574</v>
      </c>
      <c r="B144">
        <v>0</v>
      </c>
      <c r="C144" t="s">
        <v>132</v>
      </c>
      <c r="D144" t="s">
        <v>132</v>
      </c>
      <c r="E144" t="s">
        <v>132</v>
      </c>
      <c r="F144" t="s">
        <v>132</v>
      </c>
      <c r="G144" t="s">
        <v>132</v>
      </c>
      <c r="H144" t="s">
        <v>132</v>
      </c>
      <c r="I144" t="s">
        <v>132</v>
      </c>
      <c r="J144">
        <v>2.61</v>
      </c>
      <c r="K144" t="s">
        <v>702</v>
      </c>
      <c r="L144" t="s">
        <v>595</v>
      </c>
      <c r="M144" s="74">
        <v>0.77552083333333333</v>
      </c>
      <c r="N144" t="s">
        <v>702</v>
      </c>
      <c r="O144">
        <v>0</v>
      </c>
      <c r="P144">
        <v>99</v>
      </c>
      <c r="Q144" t="s">
        <v>463</v>
      </c>
      <c r="R144" t="s">
        <v>132</v>
      </c>
    </row>
    <row r="145" spans="1:18" x14ac:dyDescent="0.3">
      <c r="A145" t="s">
        <v>575</v>
      </c>
      <c r="B145">
        <v>0</v>
      </c>
      <c r="C145" t="s">
        <v>132</v>
      </c>
      <c r="D145" t="s">
        <v>132</v>
      </c>
      <c r="E145" t="s">
        <v>132</v>
      </c>
      <c r="F145" t="s">
        <v>132</v>
      </c>
      <c r="G145" t="s">
        <v>132</v>
      </c>
      <c r="H145" t="s">
        <v>132</v>
      </c>
      <c r="I145" t="s">
        <v>132</v>
      </c>
      <c r="J145">
        <v>2.4700000000000002</v>
      </c>
      <c r="K145" t="s">
        <v>703</v>
      </c>
      <c r="L145" t="s">
        <v>595</v>
      </c>
      <c r="M145" s="74">
        <v>0.77552083333333333</v>
      </c>
      <c r="N145" t="s">
        <v>703</v>
      </c>
      <c r="O145">
        <v>0</v>
      </c>
      <c r="P145">
        <v>0</v>
      </c>
      <c r="Q145" t="s">
        <v>463</v>
      </c>
      <c r="R145" t="s">
        <v>132</v>
      </c>
    </row>
    <row r="146" spans="1:18" x14ac:dyDescent="0.3">
      <c r="A146" t="s">
        <v>576</v>
      </c>
      <c r="B146">
        <v>0</v>
      </c>
      <c r="C146" t="s">
        <v>132</v>
      </c>
      <c r="D146" t="s">
        <v>132</v>
      </c>
      <c r="E146" t="s">
        <v>132</v>
      </c>
      <c r="F146" t="s">
        <v>132</v>
      </c>
      <c r="G146" t="s">
        <v>132</v>
      </c>
      <c r="H146" t="s">
        <v>132</v>
      </c>
      <c r="I146" t="s">
        <v>132</v>
      </c>
      <c r="J146">
        <v>2.35</v>
      </c>
      <c r="K146" t="s">
        <v>704</v>
      </c>
      <c r="L146" t="s">
        <v>595</v>
      </c>
      <c r="M146" s="74">
        <v>0.77552083333333333</v>
      </c>
      <c r="N146" t="s">
        <v>704</v>
      </c>
      <c r="O146">
        <v>0</v>
      </c>
      <c r="P146">
        <v>392</v>
      </c>
      <c r="Q146" t="s">
        <v>596</v>
      </c>
      <c r="R146" t="s">
        <v>132</v>
      </c>
    </row>
    <row r="147" spans="1:18" x14ac:dyDescent="0.3">
      <c r="A147" t="s">
        <v>577</v>
      </c>
      <c r="B147">
        <v>0</v>
      </c>
      <c r="C147" t="s">
        <v>132</v>
      </c>
      <c r="D147" t="s">
        <v>132</v>
      </c>
      <c r="E147" t="s">
        <v>132</v>
      </c>
      <c r="F147" t="s">
        <v>132</v>
      </c>
      <c r="G147" t="s">
        <v>132</v>
      </c>
      <c r="H147" t="s">
        <v>132</v>
      </c>
      <c r="I147" t="s">
        <v>132</v>
      </c>
      <c r="J147">
        <v>2.2400000000000002</v>
      </c>
      <c r="K147" t="s">
        <v>705</v>
      </c>
      <c r="L147" t="s">
        <v>595</v>
      </c>
      <c r="M147" s="74">
        <v>0.77552083333333333</v>
      </c>
      <c r="N147" t="s">
        <v>705</v>
      </c>
      <c r="O147">
        <v>0</v>
      </c>
      <c r="P147">
        <v>780</v>
      </c>
      <c r="Q147" t="s">
        <v>553</v>
      </c>
      <c r="R147" t="s">
        <v>132</v>
      </c>
    </row>
    <row r="148" spans="1:18" x14ac:dyDescent="0.3">
      <c r="A148" t="s">
        <v>90</v>
      </c>
      <c r="M148" s="74"/>
      <c r="O148">
        <v>39.436999999999998</v>
      </c>
      <c r="P148">
        <v>206.4</v>
      </c>
    </row>
  </sheetData>
  <phoneticPr fontId="19" type="noConversion"/>
  <pageMargins left="0.7" right="0.7" top="0.78740157499999996" bottom="0.78740157499999996"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F00F2-882A-4E91-9AF5-9079F179526A}">
  <sheetPr codeName="Tabelle46"/>
  <dimension ref="A1:C23"/>
  <sheetViews>
    <sheetView workbookViewId="0">
      <selection sqref="A1:C24"/>
    </sheetView>
  </sheetViews>
  <sheetFormatPr baseColWidth="10" defaultRowHeight="14.4" x14ac:dyDescent="0.3"/>
  <cols>
    <col min="1" max="1" width="9.109375" bestFit="1" customWidth="1"/>
    <col min="2" max="2" width="12" bestFit="1" customWidth="1"/>
    <col min="3" max="3" width="9.6640625" bestFit="1" customWidth="1"/>
  </cols>
  <sheetData>
    <row r="1" spans="1:3" x14ac:dyDescent="0.3">
      <c r="A1" t="s">
        <v>72</v>
      </c>
      <c r="B1" t="s">
        <v>0</v>
      </c>
      <c r="C1" t="s">
        <v>100</v>
      </c>
    </row>
    <row r="2" spans="1:3" x14ac:dyDescent="0.3">
      <c r="A2">
        <v>29112022</v>
      </c>
      <c r="B2">
        <v>21.89</v>
      </c>
      <c r="C2">
        <v>21.97</v>
      </c>
    </row>
    <row r="3" spans="1:3" x14ac:dyDescent="0.3">
      <c r="A3">
        <v>28112022</v>
      </c>
      <c r="B3">
        <v>21.51</v>
      </c>
      <c r="C3">
        <v>21.83</v>
      </c>
    </row>
    <row r="4" spans="1:3" x14ac:dyDescent="0.3">
      <c r="A4">
        <v>25112022</v>
      </c>
      <c r="B4">
        <v>21.03</v>
      </c>
      <c r="C4">
        <v>20.87</v>
      </c>
    </row>
    <row r="5" spans="1:3" x14ac:dyDescent="0.3">
      <c r="A5">
        <v>24112022</v>
      </c>
      <c r="B5">
        <v>21.06</v>
      </c>
      <c r="C5">
        <v>20.85</v>
      </c>
    </row>
    <row r="6" spans="1:3" x14ac:dyDescent="0.3">
      <c r="A6">
        <v>23112022</v>
      </c>
      <c r="B6">
        <v>21.72</v>
      </c>
      <c r="C6">
        <v>21.27</v>
      </c>
    </row>
    <row r="7" spans="1:3" x14ac:dyDescent="0.3">
      <c r="A7">
        <v>22112022</v>
      </c>
      <c r="B7">
        <v>22.48</v>
      </c>
      <c r="C7">
        <v>21.9</v>
      </c>
    </row>
    <row r="8" spans="1:3" x14ac:dyDescent="0.3">
      <c r="A8">
        <v>21112022</v>
      </c>
      <c r="B8">
        <v>22.93</v>
      </c>
      <c r="C8">
        <v>22.55</v>
      </c>
    </row>
    <row r="9" spans="1:3" x14ac:dyDescent="0.3">
      <c r="A9">
        <v>18112022</v>
      </c>
      <c r="B9">
        <v>22.74</v>
      </c>
      <c r="C9">
        <v>21.96</v>
      </c>
    </row>
    <row r="10" spans="1:3" x14ac:dyDescent="0.3">
      <c r="A10">
        <v>17112022</v>
      </c>
      <c r="B10">
        <v>22.39</v>
      </c>
      <c r="C10">
        <v>22.89</v>
      </c>
    </row>
    <row r="11" spans="1:3" x14ac:dyDescent="0.3">
      <c r="A11">
        <v>16112022</v>
      </c>
      <c r="B11">
        <v>21.95</v>
      </c>
      <c r="C11">
        <v>22.62</v>
      </c>
    </row>
    <row r="12" spans="1:3" x14ac:dyDescent="0.3">
      <c r="A12">
        <v>15112022</v>
      </c>
      <c r="B12">
        <v>22.2</v>
      </c>
      <c r="C12">
        <v>21.93</v>
      </c>
    </row>
    <row r="13" spans="1:3" x14ac:dyDescent="0.3">
      <c r="A13">
        <v>14112022</v>
      </c>
      <c r="B13">
        <v>22.19</v>
      </c>
      <c r="C13">
        <v>21.67</v>
      </c>
    </row>
    <row r="14" spans="1:3" x14ac:dyDescent="0.3">
      <c r="A14">
        <v>11112022</v>
      </c>
      <c r="B14">
        <v>22.49</v>
      </c>
      <c r="C14">
        <v>22.26</v>
      </c>
    </row>
    <row r="15" spans="1:3" x14ac:dyDescent="0.3">
      <c r="A15">
        <v>10112022</v>
      </c>
      <c r="B15">
        <v>23.33</v>
      </c>
      <c r="C15">
        <v>21.87</v>
      </c>
    </row>
    <row r="16" spans="1:3" x14ac:dyDescent="0.3">
      <c r="A16">
        <v>9112022</v>
      </c>
      <c r="B16">
        <v>22.96</v>
      </c>
      <c r="C16">
        <v>23.1</v>
      </c>
    </row>
    <row r="17" spans="1:3" x14ac:dyDescent="0.3">
      <c r="A17">
        <v>8112022</v>
      </c>
      <c r="B17">
        <v>23.21</v>
      </c>
      <c r="C17">
        <v>22.69</v>
      </c>
    </row>
    <row r="18" spans="1:3" x14ac:dyDescent="0.3">
      <c r="A18">
        <v>7112022</v>
      </c>
      <c r="B18">
        <v>24.06</v>
      </c>
      <c r="C18">
        <v>23.32</v>
      </c>
    </row>
    <row r="19" spans="1:3" x14ac:dyDescent="0.3">
      <c r="A19">
        <v>4112022</v>
      </c>
      <c r="B19">
        <v>24.52</v>
      </c>
      <c r="C19">
        <v>23.55</v>
      </c>
    </row>
    <row r="20" spans="1:3" x14ac:dyDescent="0.3">
      <c r="A20">
        <v>3112022</v>
      </c>
      <c r="B20">
        <v>24.84</v>
      </c>
      <c r="C20">
        <v>24.57</v>
      </c>
    </row>
    <row r="21" spans="1:3" x14ac:dyDescent="0.3">
      <c r="A21">
        <v>2112022</v>
      </c>
      <c r="B21">
        <v>24.96</v>
      </c>
      <c r="C21">
        <v>25.21</v>
      </c>
    </row>
    <row r="22" spans="1:3" x14ac:dyDescent="0.3">
      <c r="A22">
        <v>1112022</v>
      </c>
      <c r="B22">
        <v>25.06</v>
      </c>
      <c r="C22">
        <v>25.15</v>
      </c>
    </row>
    <row r="23" spans="1:3" x14ac:dyDescent="0.3">
      <c r="A23">
        <v>31102022</v>
      </c>
      <c r="B23">
        <v>26.11</v>
      </c>
      <c r="C23">
        <v>25.56</v>
      </c>
    </row>
  </sheetData>
  <phoneticPr fontId="19" type="noConversion"/>
  <pageMargins left="0.7" right="0.7" top="0.78740157499999996" bottom="0.78740157499999996"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59508-99E5-4504-9CA9-E9F5BA6727D8}">
  <sheetPr codeName="Tabelle48"/>
  <dimension ref="A1:K3"/>
  <sheetViews>
    <sheetView workbookViewId="0">
      <selection sqref="A1:K3"/>
    </sheetView>
  </sheetViews>
  <sheetFormatPr baseColWidth="10" defaultRowHeight="14.4" x14ac:dyDescent="0.3"/>
  <cols>
    <col min="1" max="2" width="11.109375" bestFit="1" customWidth="1"/>
    <col min="3" max="3" width="19.33203125" bestFit="1" customWidth="1"/>
    <col min="4" max="4" width="11.88671875" bestFit="1" customWidth="1"/>
    <col min="5" max="5" width="20.109375" bestFit="1" customWidth="1"/>
    <col min="6" max="6" width="11.109375" bestFit="1" customWidth="1"/>
    <col min="7" max="7" width="17.5546875" bestFit="1" customWidth="1"/>
    <col min="8" max="8" width="11.109375" bestFit="1" customWidth="1"/>
    <col min="10" max="11" width="12.109375" bestFit="1" customWidth="1"/>
  </cols>
  <sheetData>
    <row r="1" spans="1:11" x14ac:dyDescent="0.3">
      <c r="A1" t="s">
        <v>14</v>
      </c>
      <c r="B1" t="s">
        <v>15</v>
      </c>
      <c r="C1" t="s">
        <v>16</v>
      </c>
      <c r="D1" t="s">
        <v>17</v>
      </c>
      <c r="E1" t="s">
        <v>18</v>
      </c>
      <c r="F1" t="s">
        <v>19</v>
      </c>
      <c r="G1" t="s">
        <v>162</v>
      </c>
      <c r="H1" t="s">
        <v>163</v>
      </c>
      <c r="I1" t="s">
        <v>164</v>
      </c>
      <c r="J1" t="s">
        <v>165</v>
      </c>
      <c r="K1" t="s">
        <v>166</v>
      </c>
    </row>
    <row r="2" spans="1:11" x14ac:dyDescent="0.3">
      <c r="A2" t="s">
        <v>0</v>
      </c>
      <c r="B2">
        <v>22.04</v>
      </c>
      <c r="C2" t="s">
        <v>438</v>
      </c>
      <c r="D2" t="s">
        <v>444</v>
      </c>
      <c r="E2" t="s">
        <v>167</v>
      </c>
      <c r="F2">
        <v>-0.31740000000000002</v>
      </c>
      <c r="G2" t="s">
        <v>168</v>
      </c>
      <c r="H2">
        <v>0.83950000000000002</v>
      </c>
      <c r="I2" t="s">
        <v>169</v>
      </c>
      <c r="J2">
        <v>0</v>
      </c>
      <c r="K2" t="s">
        <v>20</v>
      </c>
    </row>
    <row r="3" spans="1:11" x14ac:dyDescent="0.3">
      <c r="A3" t="s">
        <v>122</v>
      </c>
      <c r="B3">
        <v>21.63</v>
      </c>
      <c r="C3" t="s">
        <v>170</v>
      </c>
      <c r="D3" t="s">
        <v>432</v>
      </c>
      <c r="E3" t="s">
        <v>171</v>
      </c>
      <c r="F3">
        <v>0.16969999999999999</v>
      </c>
      <c r="G3" t="s">
        <v>172</v>
      </c>
      <c r="H3">
        <v>1.1312</v>
      </c>
      <c r="I3" t="s">
        <v>173</v>
      </c>
      <c r="J3">
        <v>0</v>
      </c>
      <c r="K3" t="s">
        <v>20</v>
      </c>
    </row>
  </sheetData>
  <phoneticPr fontId="19" type="noConversion"/>
  <pageMargins left="0.7" right="0.7" top="0.78740157499999996" bottom="0.78740157499999996"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138FE-478B-4BA1-B59F-30FEEAF88C50}">
  <sheetPr codeName="Tabelle44"/>
  <dimension ref="A1:C24"/>
  <sheetViews>
    <sheetView workbookViewId="0">
      <selection sqref="A1:C23"/>
    </sheetView>
  </sheetViews>
  <sheetFormatPr baseColWidth="10" defaultRowHeight="14.4" x14ac:dyDescent="0.3"/>
  <cols>
    <col min="1" max="1" width="9" bestFit="1" customWidth="1"/>
    <col min="2" max="2" width="11.6640625" bestFit="1" customWidth="1"/>
    <col min="3" max="3" width="9.44140625" bestFit="1" customWidth="1"/>
  </cols>
  <sheetData>
    <row r="1" spans="1:3" x14ac:dyDescent="0.3">
      <c r="A1" t="s">
        <v>72</v>
      </c>
      <c r="B1" t="s">
        <v>0</v>
      </c>
      <c r="C1" t="s">
        <v>100</v>
      </c>
    </row>
    <row r="2" spans="1:3" x14ac:dyDescent="0.3">
      <c r="A2" s="147">
        <v>25082023</v>
      </c>
      <c r="B2" s="147">
        <v>17.57</v>
      </c>
      <c r="C2" s="147">
        <v>17.079999999999998</v>
      </c>
    </row>
    <row r="3" spans="1:3" x14ac:dyDescent="0.3">
      <c r="A3" s="147">
        <v>24082023</v>
      </c>
      <c r="B3" s="147">
        <v>17.04</v>
      </c>
      <c r="C3" s="147">
        <v>17.38</v>
      </c>
    </row>
    <row r="4" spans="1:3" x14ac:dyDescent="0.3">
      <c r="A4" s="147">
        <v>23082023</v>
      </c>
      <c r="B4" s="147">
        <v>17.34</v>
      </c>
      <c r="C4" s="147">
        <v>17.21</v>
      </c>
    </row>
    <row r="5" spans="1:3" x14ac:dyDescent="0.3">
      <c r="A5" s="147">
        <v>22082023</v>
      </c>
      <c r="B5" s="147">
        <v>18.16</v>
      </c>
      <c r="C5" s="147">
        <v>17.649999999999999</v>
      </c>
    </row>
    <row r="6" spans="1:3" x14ac:dyDescent="0.3">
      <c r="A6" s="147">
        <v>21082023</v>
      </c>
      <c r="B6" s="147">
        <v>18.600000000000001</v>
      </c>
      <c r="C6" s="147">
        <v>18.45</v>
      </c>
    </row>
    <row r="7" spans="1:3" x14ac:dyDescent="0.3">
      <c r="A7" s="147">
        <v>18082023</v>
      </c>
      <c r="B7" s="147">
        <v>19.28</v>
      </c>
      <c r="C7" s="147">
        <v>19.079999999999998</v>
      </c>
    </row>
    <row r="8" spans="1:3" x14ac:dyDescent="0.3">
      <c r="A8" s="147">
        <v>17082023</v>
      </c>
      <c r="B8" s="147">
        <v>18.28</v>
      </c>
      <c r="C8" s="147">
        <v>18.8</v>
      </c>
    </row>
    <row r="9" spans="1:3" x14ac:dyDescent="0.3">
      <c r="A9" s="147">
        <v>16082023</v>
      </c>
      <c r="B9" s="147">
        <v>18.28</v>
      </c>
      <c r="C9" s="147">
        <v>17.670000000000002</v>
      </c>
    </row>
    <row r="10" spans="1:3" x14ac:dyDescent="0.3">
      <c r="A10" s="147">
        <v>15082023</v>
      </c>
      <c r="B10" s="147">
        <v>17.39</v>
      </c>
      <c r="C10" s="147">
        <v>18.03</v>
      </c>
    </row>
    <row r="11" spans="1:3" x14ac:dyDescent="0.3">
      <c r="A11" s="147">
        <v>14082023</v>
      </c>
      <c r="B11" s="147">
        <v>18.350000000000001</v>
      </c>
      <c r="C11" s="147">
        <v>17.32</v>
      </c>
    </row>
    <row r="12" spans="1:3" x14ac:dyDescent="0.3">
      <c r="A12" s="147">
        <v>11082023</v>
      </c>
      <c r="B12" s="147">
        <v>17.75</v>
      </c>
      <c r="C12" s="147">
        <v>17.88</v>
      </c>
    </row>
    <row r="13" spans="1:3" x14ac:dyDescent="0.3">
      <c r="A13" s="147">
        <v>10082023</v>
      </c>
      <c r="B13" s="147">
        <v>17.88</v>
      </c>
      <c r="C13" s="147">
        <v>17.54</v>
      </c>
    </row>
    <row r="14" spans="1:3" x14ac:dyDescent="0.3">
      <c r="A14" s="147">
        <v>9082023</v>
      </c>
      <c r="B14" s="147">
        <v>18.12</v>
      </c>
      <c r="C14" s="147">
        <v>18.399999999999999</v>
      </c>
    </row>
    <row r="15" spans="1:3" x14ac:dyDescent="0.3">
      <c r="A15" s="147">
        <v>8082023</v>
      </c>
      <c r="B15" s="147">
        <v>18.54</v>
      </c>
      <c r="C15" s="147">
        <v>18.86</v>
      </c>
    </row>
    <row r="16" spans="1:3" x14ac:dyDescent="0.3">
      <c r="A16" s="147">
        <v>7082023</v>
      </c>
      <c r="B16" s="147">
        <v>18.73</v>
      </c>
      <c r="C16" s="147">
        <v>18.07</v>
      </c>
    </row>
    <row r="17" spans="1:3" x14ac:dyDescent="0.3">
      <c r="A17" s="147">
        <v>4082023</v>
      </c>
      <c r="B17" s="147">
        <v>18.899999999999999</v>
      </c>
      <c r="C17" s="147">
        <v>18.03</v>
      </c>
    </row>
    <row r="18" spans="1:3" x14ac:dyDescent="0.3">
      <c r="A18" s="147">
        <v>3082023</v>
      </c>
      <c r="B18" s="147">
        <v>19.28</v>
      </c>
      <c r="C18" s="147">
        <v>19.23</v>
      </c>
    </row>
    <row r="19" spans="1:3" x14ac:dyDescent="0.3">
      <c r="A19" s="147">
        <v>2082023</v>
      </c>
      <c r="B19" s="147">
        <v>17.850000000000001</v>
      </c>
      <c r="C19" s="147">
        <v>18.86</v>
      </c>
    </row>
    <row r="20" spans="1:3" x14ac:dyDescent="0.3">
      <c r="A20" s="147">
        <v>1082023</v>
      </c>
      <c r="B20" s="147">
        <v>16.059999999999999</v>
      </c>
      <c r="C20" s="147">
        <v>17.09</v>
      </c>
    </row>
    <row r="21" spans="1:3" x14ac:dyDescent="0.3">
      <c r="A21" s="147">
        <v>31072023</v>
      </c>
      <c r="B21" s="147">
        <v>15.74</v>
      </c>
      <c r="C21" s="147">
        <v>15.87</v>
      </c>
    </row>
    <row r="22" spans="1:3" x14ac:dyDescent="0.3">
      <c r="A22" s="147">
        <v>28072023</v>
      </c>
      <c r="B22" s="147">
        <v>15.63</v>
      </c>
      <c r="C22" s="147">
        <v>15.38</v>
      </c>
    </row>
    <row r="23" spans="1:3" x14ac:dyDescent="0.3">
      <c r="A23" s="147">
        <v>27072023</v>
      </c>
      <c r="B23" s="147">
        <v>16.04</v>
      </c>
      <c r="C23" s="147">
        <v>15.32</v>
      </c>
    </row>
    <row r="24" spans="1:3" x14ac:dyDescent="0.3">
      <c r="A24" s="147">
        <v>26072023</v>
      </c>
      <c r="B24" s="147">
        <v>16.309999999999999</v>
      </c>
      <c r="C24" s="147">
        <v>16.399999999999999</v>
      </c>
    </row>
  </sheetData>
  <phoneticPr fontId="19" type="noConversion"/>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61CFEC-9542-4C77-BE39-35EA4690EF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Arbeitsblätter</vt:lpstr>
      </vt:variant>
      <vt:variant>
        <vt:i4>39</vt:i4>
      </vt:variant>
      <vt:variant>
        <vt:lpstr>Diagramme</vt:lpstr>
      </vt:variant>
      <vt:variant>
        <vt:i4>2</vt:i4>
      </vt:variant>
      <vt:variant>
        <vt:lpstr>Benannte Bereiche</vt:lpstr>
      </vt:variant>
      <vt:variant>
        <vt:i4>15</vt:i4>
      </vt:variant>
    </vt:vector>
  </HeadingPairs>
  <TitlesOfParts>
    <vt:vector size="56" baseType="lpstr">
      <vt:lpstr>Version</vt:lpstr>
      <vt:lpstr>AngeboteM</vt:lpstr>
      <vt:lpstr>AngeboteA</vt:lpstr>
      <vt:lpstr>Ueberhaenge</vt:lpstr>
      <vt:lpstr>Call_Front</vt:lpstr>
      <vt:lpstr>Put_Front</vt:lpstr>
      <vt:lpstr>CallFront-1</vt:lpstr>
      <vt:lpstr>PutFront-1</vt:lpstr>
      <vt:lpstr>Call+01</vt:lpstr>
      <vt:lpstr>Put+01</vt:lpstr>
      <vt:lpstr>Infos</vt:lpstr>
      <vt:lpstr>Mail</vt:lpstr>
      <vt:lpstr>Tabelle1</vt:lpstr>
      <vt:lpstr>Summery</vt:lpstr>
      <vt:lpstr>Test</vt:lpstr>
      <vt:lpstr>SummeryVerfall</vt:lpstr>
      <vt:lpstr>SummeryDetail</vt:lpstr>
      <vt:lpstr>SummeryBasis</vt:lpstr>
      <vt:lpstr>SummeryDetailVerfall</vt:lpstr>
      <vt:lpstr>Preise</vt:lpstr>
      <vt:lpstr>Disclaimer</vt:lpstr>
      <vt:lpstr>Glossar</vt:lpstr>
      <vt:lpstr>HedgeBedarf</vt:lpstr>
      <vt:lpstr>HedgeBedarf+01</vt:lpstr>
      <vt:lpstr>GT L&amp;S</vt:lpstr>
      <vt:lpstr>QuotesFDAX</vt:lpstr>
      <vt:lpstr>StgrtDAX</vt:lpstr>
      <vt:lpstr>LUSDAX BO</vt:lpstr>
      <vt:lpstr>LUSDAX Onvista</vt:lpstr>
      <vt:lpstr>LUSDAX Ariva</vt:lpstr>
      <vt:lpstr>FDAX</vt:lpstr>
      <vt:lpstr>EURIBOR 3M</vt:lpstr>
      <vt:lpstr>CallHeute</vt:lpstr>
      <vt:lpstr>PutHeute</vt:lpstr>
      <vt:lpstr>Put+1Heute</vt:lpstr>
      <vt:lpstr>Call+1Heute</vt:lpstr>
      <vt:lpstr>VDAX-New 2M Hist_2</vt:lpstr>
      <vt:lpstr>VDAX-N 2M</vt:lpstr>
      <vt:lpstr>VDAX-New 2M Hist</vt:lpstr>
      <vt:lpstr>HedgeGrafik</vt:lpstr>
      <vt:lpstr>HedgeGrafik (eng)</vt:lpstr>
      <vt:lpstr>Disclaimer!Druckbereich</vt:lpstr>
      <vt:lpstr>Summery!Druckbereich</vt:lpstr>
      <vt:lpstr>SummeryDetail!Druckbereich</vt:lpstr>
      <vt:lpstr>SummeryDetailVerfall!Druckbereich</vt:lpstr>
      <vt:lpstr>SummeryVerfall!Druckbereich</vt:lpstr>
      <vt:lpstr>Test!Druckbereich</vt:lpstr>
      <vt:lpstr>Disclaimer!Print_Area</vt:lpstr>
      <vt:lpstr>Glossar!Print_Area</vt:lpstr>
      <vt:lpstr>Summery!Print_Area</vt:lpstr>
      <vt:lpstr>SummeryBasis!Print_Area</vt:lpstr>
      <vt:lpstr>SummeryDetail!Print_Area</vt:lpstr>
      <vt:lpstr>SummeryDetailVerfall!Print_Area</vt:lpstr>
      <vt:lpstr>SummeryVerfall!Print_Area</vt:lpstr>
      <vt:lpstr>Test!Print_Area</vt:lpstr>
      <vt:lpstr>Ueberhaenge!Print_Area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Detlef D</dc:creator>
  <cp:lastModifiedBy>Detlef Dieball</cp:lastModifiedBy>
  <cp:lastPrinted>2023-08-26T09:03:43Z</cp:lastPrinted>
  <dcterms:created xsi:type="dcterms:W3CDTF">2018-08-10T12:34:01Z</dcterms:created>
  <dcterms:modified xsi:type="dcterms:W3CDTF">2023-08-26T12:56:11Z</dcterms:modified>
</cp:coreProperties>
</file>