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harts/chart4.xml" ContentType="application/vnd.openxmlformats-officedocument.drawingml.chart+xml"/>
  <Override PartName="/xl/drawings/drawing8.xml" ContentType="application/vnd.openxmlformats-officedocument.drawing+xml"/>
  <Override PartName="/xl/charts/chart5.xml" ContentType="application/vnd.openxmlformats-officedocument.drawingml.chart+xml"/>
  <Override PartName="/xl/drawings/drawing9.xml" ContentType="application/vnd.openxmlformats-officedocument.drawing+xml"/>
  <Override PartName="/xl/charts/chart6.xml" ContentType="application/vnd.openxmlformats-officedocument.drawingml.chart+xml"/>
  <Override PartName="/xl/drawings/drawing10.xml" ContentType="application/vnd.openxmlformats-officedocument.drawing+xml"/>
  <Override PartName="/xl/charts/chart7.xml" ContentType="application/vnd.openxmlformats-officedocument.drawingml.chart+xml"/>
  <Override PartName="/xl/drawings/drawing11.xml" ContentType="application/vnd.openxmlformats-officedocument.drawing+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harts/chart9.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drawings/drawing16.xml" ContentType="application/vnd.openxmlformats-officedocument.drawing+xml"/>
  <Override PartName="/xl/charts/chart10.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7.xml" ContentType="application/vnd.openxmlformats-officedocument.drawing+xml"/>
  <Override PartName="/xl/charts/chart11.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3.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Detlef\Tradematiker\Research\Optionen\OI-Abfrage\"/>
    </mc:Choice>
  </mc:AlternateContent>
  <xr:revisionPtr revIDLastSave="0" documentId="13_ncr:1_{EDEB531F-F3EF-4C14-8CA3-BA3B5AFDCD13}" xr6:coauthVersionLast="47" xr6:coauthVersionMax="47" xr10:uidLastSave="{00000000-0000-0000-0000-000000000000}"/>
  <bookViews>
    <workbookView xWindow="-120" yWindow="-120" windowWidth="29040" windowHeight="15720" tabRatio="751" firstSheet="3" activeTab="13" xr2:uid="{3CDFE83A-9C88-4766-961F-2D6C5E1FA6D2}"/>
  </bookViews>
  <sheets>
    <sheet name="Version" sheetId="44" r:id="rId1"/>
    <sheet name="AngeboteM" sheetId="83" r:id="rId2"/>
    <sheet name="AngeboteA" sheetId="84" r:id="rId3"/>
    <sheet name="Ueberhaenge" sheetId="1" r:id="rId4"/>
    <sheet name="Call_Front" sheetId="109" r:id="rId5"/>
    <sheet name="Put_Front" sheetId="110" r:id="rId6"/>
    <sheet name="CallFront-1" sheetId="111" r:id="rId7"/>
    <sheet name="PutFront-1" sheetId="112" r:id="rId8"/>
    <sheet name="Call+01" sheetId="113" r:id="rId9"/>
    <sheet name="Put+01" sheetId="114" r:id="rId10"/>
    <sheet name="Infos" sheetId="19" r:id="rId11"/>
    <sheet name="Mail" sheetId="81" r:id="rId12"/>
    <sheet name="Tabelle1" sheetId="90" r:id="rId13"/>
    <sheet name="Summery" sheetId="38" r:id="rId14"/>
    <sheet name="Test" sheetId="55" r:id="rId15"/>
    <sheet name="SummeryVerfall" sheetId="42" r:id="rId16"/>
    <sheet name="SummeryDetail" sheetId="63" r:id="rId17"/>
    <sheet name="SummeryBasis" sheetId="67" r:id="rId18"/>
    <sheet name="SummeryDetailVerfall" sheetId="65" r:id="rId19"/>
    <sheet name="Preise" sheetId="89" r:id="rId20"/>
    <sheet name="HedgeGrafik" sheetId="20" r:id="rId21"/>
    <sheet name="HedgeGrafik (eng)" sheetId="43" r:id="rId22"/>
    <sheet name="Disclaimer" sheetId="64" r:id="rId23"/>
    <sheet name="Glossar" sheetId="40" r:id="rId24"/>
    <sheet name="HedgeBedarf" sheetId="18" r:id="rId25"/>
    <sheet name="HedgeBedarf+01" sheetId="41" r:id="rId26"/>
    <sheet name="GT L&amp;S" sheetId="71" r:id="rId27"/>
    <sheet name="QuotesFDAX" sheetId="57" r:id="rId28"/>
    <sheet name="StgrtDAX" sheetId="58" r:id="rId29"/>
    <sheet name="LUSDAX BO" sheetId="59" r:id="rId30"/>
    <sheet name="LUSDAX Onvista" sheetId="60" r:id="rId31"/>
    <sheet name="LUSDAX Ariva" sheetId="61" r:id="rId32"/>
    <sheet name="FDAX" sheetId="62" r:id="rId33"/>
    <sheet name="EURIBOR 3M" sheetId="69" r:id="rId34"/>
    <sheet name="CallHeute" sheetId="74" r:id="rId35"/>
    <sheet name="PutHeute" sheetId="76" r:id="rId36"/>
    <sheet name="Put+1Heute" sheetId="77" r:id="rId37"/>
    <sheet name="Call+1Heute" sheetId="78" r:id="rId38"/>
    <sheet name="VDAX-New 2M Hist_2" sheetId="82" r:id="rId39"/>
    <sheet name="VDAX-N 2M" sheetId="87" r:id="rId40"/>
    <sheet name="VDAX-New 2M Hist" sheetId="88" r:id="rId41"/>
  </sheets>
  <definedNames>
    <definedName name="_xlnm.Print_Area" localSheetId="22">Disclaimer!$A$1:$K$26</definedName>
    <definedName name="_xlnm.Print_Area" localSheetId="13">Summery!$A$1:$I$55</definedName>
    <definedName name="_xlnm.Print_Area" localSheetId="16">SummeryDetail!$A$1:$I$35</definedName>
    <definedName name="_xlnm.Print_Area" localSheetId="18">SummeryDetailVerfall!$A$1:$I$35</definedName>
    <definedName name="_xlnm.Print_Area" localSheetId="15">SummeryVerfall!$A$1:$J$55</definedName>
    <definedName name="_xlnm.Print_Area" localSheetId="14">Test!$A$1:$K$55</definedName>
    <definedName name="ExterneDaten_1" localSheetId="37" hidden="1">'Call+1Heute'!$A$1:$R$148</definedName>
    <definedName name="ExterneDaten_1" localSheetId="34" hidden="1">CallHeute!$A$1:$R$148</definedName>
    <definedName name="ExterneDaten_1" localSheetId="33" hidden="1">'EURIBOR 3M'!$A$1:$B$11</definedName>
    <definedName name="ExterneDaten_1" localSheetId="35" hidden="1">PutHeute!$A$1:$R$148</definedName>
    <definedName name="ExterneDaten_1" localSheetId="27" hidden="1">QuotesFDAX!$A$1:$E$10</definedName>
    <definedName name="ExterneDaten_1" localSheetId="28" hidden="1">StgrtDAX!$A$1:$D$8</definedName>
    <definedName name="ExterneDaten_1" localSheetId="39" hidden="1">'VDAX-N 2M'!$A$1:$K$3</definedName>
    <definedName name="ExterneDaten_1" localSheetId="40" hidden="1">'VDAX-New 2M Hist'!$A$1:$C$24</definedName>
    <definedName name="ExterneDaten_1" localSheetId="38" hidden="1">'VDAX-New 2M Hist_2'!$A$1:$C$23</definedName>
    <definedName name="Print_Area" localSheetId="22">Disclaimer!$A$1:$K$26</definedName>
    <definedName name="Print_Area" localSheetId="23">Glossar!$A$4:$B$16</definedName>
    <definedName name="Print_Area" localSheetId="13">Summery!$A$1:$K$55</definedName>
    <definedName name="Print_Area" localSheetId="17">SummeryBasis!$A$1:$K$35</definedName>
    <definedName name="Print_Area" localSheetId="16">SummeryDetail!$A$1:$K$35</definedName>
    <definedName name="Print_Area" localSheetId="18">SummeryDetailVerfall!$A$1:$K$35</definedName>
    <definedName name="Print_Area" localSheetId="15">SummeryVerfall!$A$1:$K$55</definedName>
    <definedName name="Print_Area" localSheetId="14">Test!$A$1:$K$55</definedName>
    <definedName name="Print_Area" localSheetId="3">Ueberhaenge!$A$1:$I$55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2" i="1" l="1"/>
  <c r="U9" i="90"/>
  <c r="U1" i="90"/>
  <c r="V1" i="90" s="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211" i="1"/>
  <c r="U41" i="81"/>
  <c r="U25" i="81"/>
  <c r="V25" i="81" s="1"/>
  <c r="W25" i="81" s="1"/>
  <c r="V9" i="90" l="1"/>
  <c r="W9" i="90" s="1"/>
  <c r="W1" i="90"/>
  <c r="V41" i="81"/>
  <c r="W41" i="81" s="1"/>
  <c r="V2" i="81" l="1"/>
  <c r="X8" i="1"/>
  <c r="X4" i="1" l="1"/>
  <c r="R9" i="1"/>
  <c r="R8" i="1"/>
  <c r="N4" i="1" s="1"/>
  <c r="G4" i="1"/>
  <c r="P4" i="1" l="1"/>
  <c r="AB9" i="1"/>
  <c r="AA9" i="1" s="1"/>
  <c r="Z9" i="1" s="1"/>
  <c r="R7" i="1"/>
  <c r="AC9" i="1"/>
  <c r="X8" i="19"/>
  <c r="N1" i="1" s="1"/>
  <c r="H3" i="42"/>
  <c r="N9" i="1" l="1"/>
  <c r="N3" i="1" s="1"/>
  <c r="G1" i="1" l="1"/>
  <c r="W7" i="19" s="1"/>
  <c r="Q8" i="1" l="1"/>
  <c r="F52" i="55" l="1"/>
  <c r="F3" i="55" l="1"/>
  <c r="H3" i="55" s="1"/>
  <c r="S8" i="55" l="1"/>
  <c r="S9" i="55" s="1"/>
  <c r="R11" i="55" l="1"/>
  <c r="R12" i="55"/>
  <c r="R13" i="55"/>
  <c r="R14" i="55"/>
  <c r="R15" i="55"/>
  <c r="R16" i="55"/>
  <c r="R17" i="55"/>
  <c r="R18" i="55"/>
  <c r="R19" i="55"/>
  <c r="R20" i="55"/>
  <c r="R21" i="55"/>
  <c r="R22" i="55"/>
  <c r="R23" i="55"/>
  <c r="R24" i="55"/>
  <c r="R25" i="55"/>
  <c r="R26" i="55"/>
  <c r="R27" i="55"/>
  <c r="R28" i="55"/>
  <c r="R29" i="55"/>
  <c r="R30" i="55"/>
  <c r="R31" i="55"/>
  <c r="R32" i="55"/>
  <c r="R33" i="55"/>
  <c r="R34" i="55"/>
  <c r="R35" i="55"/>
  <c r="R36" i="55"/>
  <c r="R37" i="55"/>
  <c r="R38" i="55"/>
  <c r="R39" i="55"/>
  <c r="R40" i="55"/>
  <c r="R41" i="55"/>
  <c r="R42" i="55"/>
  <c r="R43" i="55"/>
  <c r="R44" i="55"/>
  <c r="R45" i="55"/>
  <c r="R46" i="55"/>
  <c r="R47" i="55"/>
  <c r="R48" i="55"/>
  <c r="R49" i="55"/>
  <c r="R50" i="55"/>
  <c r="R6" i="1"/>
  <c r="G3" i="1"/>
  <c r="A30" i="67" l="1"/>
  <c r="A12" i="67"/>
  <c r="A13" i="67"/>
  <c r="A14" i="67"/>
  <c r="A15" i="67"/>
  <c r="A16" i="67"/>
  <c r="A17" i="67"/>
  <c r="A18" i="67"/>
  <c r="A19" i="67"/>
  <c r="A20" i="67"/>
  <c r="A21" i="67"/>
  <c r="A22" i="67"/>
  <c r="A23" i="67"/>
  <c r="A24" i="67"/>
  <c r="A25" i="67"/>
  <c r="A26" i="67"/>
  <c r="A27" i="67"/>
  <c r="A28" i="67"/>
  <c r="A29" i="67"/>
  <c r="A11" i="67"/>
  <c r="A10" i="67"/>
  <c r="B30" i="67"/>
  <c r="B12" i="67"/>
  <c r="B13" i="67"/>
  <c r="B14" i="67"/>
  <c r="B15" i="67"/>
  <c r="B16" i="67"/>
  <c r="B17" i="67"/>
  <c r="B18" i="67"/>
  <c r="B19" i="67"/>
  <c r="B20" i="67"/>
  <c r="B21" i="67"/>
  <c r="B22" i="67"/>
  <c r="B23" i="67"/>
  <c r="B24" i="67"/>
  <c r="B25" i="67"/>
  <c r="B26" i="67"/>
  <c r="B27" i="67"/>
  <c r="B28" i="67"/>
  <c r="B29" i="67"/>
  <c r="B11" i="67"/>
  <c r="B10" i="67"/>
  <c r="V11" i="55"/>
  <c r="X11" i="55" s="1"/>
  <c r="V12" i="55"/>
  <c r="X12" i="55" s="1"/>
  <c r="V13" i="55"/>
  <c r="X13" i="55" s="1"/>
  <c r="V14" i="55"/>
  <c r="W14" i="55" s="1"/>
  <c r="V15" i="55"/>
  <c r="W15" i="55" s="1"/>
  <c r="V16" i="55"/>
  <c r="X16" i="55" s="1"/>
  <c r="V17" i="55"/>
  <c r="X17" i="55" s="1"/>
  <c r="V18" i="55"/>
  <c r="W18" i="55" s="1"/>
  <c r="V19" i="55"/>
  <c r="X19" i="55" s="1"/>
  <c r="V20" i="55"/>
  <c r="X20" i="55" s="1"/>
  <c r="V21" i="55"/>
  <c r="X21" i="55" s="1"/>
  <c r="V22" i="55"/>
  <c r="V23" i="55"/>
  <c r="W23" i="55" s="1"/>
  <c r="V24" i="55"/>
  <c r="X24" i="55" s="1"/>
  <c r="V25" i="55"/>
  <c r="W25" i="55" s="1"/>
  <c r="V26" i="55"/>
  <c r="W26" i="55" s="1"/>
  <c r="V27" i="55"/>
  <c r="X27" i="55" s="1"/>
  <c r="V28" i="55"/>
  <c r="X28" i="55" s="1"/>
  <c r="V29" i="55"/>
  <c r="X29" i="55" s="1"/>
  <c r="V30" i="55"/>
  <c r="W30" i="55" s="1"/>
  <c r="V31" i="55"/>
  <c r="W31" i="55" s="1"/>
  <c r="V32" i="55"/>
  <c r="X32" i="55" s="1"/>
  <c r="V33" i="55"/>
  <c r="X33" i="55" s="1"/>
  <c r="V34" i="55"/>
  <c r="W34" i="55" s="1"/>
  <c r="V35" i="55"/>
  <c r="W35" i="55" s="1"/>
  <c r="V36" i="55"/>
  <c r="X36" i="55" s="1"/>
  <c r="V37" i="55"/>
  <c r="W37" i="55" s="1"/>
  <c r="V38" i="55"/>
  <c r="W38" i="55" s="1"/>
  <c r="V39" i="55"/>
  <c r="X39" i="55" s="1"/>
  <c r="V40" i="55"/>
  <c r="X40" i="55" s="1"/>
  <c r="V41" i="55"/>
  <c r="X41" i="55" s="1"/>
  <c r="V42" i="55"/>
  <c r="W42" i="55" s="1"/>
  <c r="V43" i="55"/>
  <c r="X43" i="55" s="1"/>
  <c r="V44" i="55"/>
  <c r="X44" i="55" s="1"/>
  <c r="V45" i="55"/>
  <c r="X45" i="55" s="1"/>
  <c r="V46" i="55"/>
  <c r="W46" i="55" s="1"/>
  <c r="V47" i="55"/>
  <c r="X47" i="55" s="1"/>
  <c r="V48" i="55"/>
  <c r="X48" i="55" s="1"/>
  <c r="V49" i="55"/>
  <c r="X49" i="55" s="1"/>
  <c r="V50" i="55"/>
  <c r="W50" i="55" s="1"/>
  <c r="V10" i="55"/>
  <c r="X10" i="55" s="1"/>
  <c r="N9" i="67"/>
  <c r="F3" i="67"/>
  <c r="H3" i="67" s="1"/>
  <c r="AB11" i="55"/>
  <c r="W22" i="55" l="1"/>
  <c r="X22" i="55"/>
  <c r="W32" i="55"/>
  <c r="W43" i="55"/>
  <c r="W13" i="55"/>
  <c r="W17" i="55"/>
  <c r="W19" i="55"/>
  <c r="W21" i="55"/>
  <c r="W24" i="55"/>
  <c r="X26" i="55"/>
  <c r="W28" i="55"/>
  <c r="W29" i="55"/>
  <c r="X31" i="55"/>
  <c r="W33" i="55"/>
  <c r="W44" i="55"/>
  <c r="W47" i="55"/>
  <c r="W49" i="55"/>
  <c r="W11" i="55"/>
  <c r="W12" i="55"/>
  <c r="X14" i="55"/>
  <c r="X15" i="55"/>
  <c r="W16" i="55"/>
  <c r="X18" i="55"/>
  <c r="W20" i="55"/>
  <c r="X23" i="55"/>
  <c r="X25" i="55"/>
  <c r="W27" i="55"/>
  <c r="X30" i="55"/>
  <c r="X34" i="55"/>
  <c r="X35" i="55"/>
  <c r="W36" i="55"/>
  <c r="X37" i="55"/>
  <c r="X38" i="55"/>
  <c r="W39" i="55"/>
  <c r="W40" i="55"/>
  <c r="W41" i="55"/>
  <c r="X42" i="55"/>
  <c r="W45" i="55"/>
  <c r="X46" i="55"/>
  <c r="W48" i="55"/>
  <c r="X50" i="55"/>
  <c r="W10" i="55"/>
  <c r="O9" i="67"/>
  <c r="Z5" i="1" l="1"/>
  <c r="D30" i="65"/>
  <c r="B30" i="65"/>
  <c r="C30" i="65"/>
  <c r="D12" i="65"/>
  <c r="D13" i="65"/>
  <c r="D14" i="65"/>
  <c r="D15" i="65"/>
  <c r="D16" i="65"/>
  <c r="D17" i="65"/>
  <c r="D18" i="65"/>
  <c r="D19" i="65"/>
  <c r="D20" i="65"/>
  <c r="D21" i="65"/>
  <c r="D22" i="65"/>
  <c r="D23" i="65"/>
  <c r="D24" i="65"/>
  <c r="D25" i="65"/>
  <c r="D26" i="65"/>
  <c r="D27" i="65"/>
  <c r="D28" i="65"/>
  <c r="D29" i="65"/>
  <c r="C12" i="65"/>
  <c r="C13" i="65"/>
  <c r="C14" i="65"/>
  <c r="C15" i="65"/>
  <c r="C16" i="65"/>
  <c r="C17" i="65"/>
  <c r="C18" i="65"/>
  <c r="C19" i="65"/>
  <c r="C20" i="65"/>
  <c r="C21" i="65"/>
  <c r="C22" i="65"/>
  <c r="C23" i="65"/>
  <c r="C24" i="65"/>
  <c r="C25" i="65"/>
  <c r="C26" i="65"/>
  <c r="C27" i="65"/>
  <c r="C28" i="65"/>
  <c r="C29" i="65"/>
  <c r="B12" i="65"/>
  <c r="B13" i="65"/>
  <c r="B14" i="65"/>
  <c r="B15" i="65"/>
  <c r="B16" i="65"/>
  <c r="B17" i="65"/>
  <c r="B18" i="65"/>
  <c r="B19" i="65"/>
  <c r="B20" i="65"/>
  <c r="B21" i="65"/>
  <c r="B22" i="65"/>
  <c r="B23" i="65"/>
  <c r="B24" i="65"/>
  <c r="B25" i="65"/>
  <c r="B26" i="65"/>
  <c r="B27" i="65"/>
  <c r="B28" i="65"/>
  <c r="B29" i="65"/>
  <c r="D11" i="65"/>
  <c r="C11" i="65"/>
  <c r="B11" i="65"/>
  <c r="D10" i="65"/>
  <c r="C10" i="65"/>
  <c r="B10" i="65"/>
  <c r="A30" i="65"/>
  <c r="A12" i="65"/>
  <c r="A13" i="65"/>
  <c r="A14" i="65"/>
  <c r="A15" i="65"/>
  <c r="A16" i="65"/>
  <c r="A17" i="65"/>
  <c r="A18" i="65"/>
  <c r="A19" i="65"/>
  <c r="A20" i="65"/>
  <c r="A21" i="65"/>
  <c r="A22" i="65"/>
  <c r="A23" i="65"/>
  <c r="A24" i="65"/>
  <c r="A25" i="65"/>
  <c r="A26" i="65"/>
  <c r="A27" i="65"/>
  <c r="A28" i="65"/>
  <c r="A29" i="65"/>
  <c r="A11" i="65"/>
  <c r="A10" i="65"/>
  <c r="C9" i="65"/>
  <c r="P9" i="65" s="1"/>
  <c r="F3" i="65"/>
  <c r="H3" i="65" s="1"/>
  <c r="F3" i="63"/>
  <c r="H3" i="63" s="1"/>
  <c r="D9" i="65" l="1"/>
  <c r="Q9" i="65" s="1"/>
  <c r="C9" i="63"/>
  <c r="P9" i="63" s="1"/>
  <c r="D9" i="63" l="1"/>
  <c r="Q9" i="63" s="1"/>
  <c r="K52" i="55" l="1"/>
  <c r="J52" i="55"/>
  <c r="C9" i="55" l="1"/>
  <c r="D9" i="55" s="1"/>
  <c r="P9" i="55" l="1"/>
  <c r="Q9" i="55"/>
  <c r="Z4" i="1" l="1"/>
  <c r="I8" i="1" l="1"/>
  <c r="H8" i="1"/>
  <c r="G8" i="1"/>
  <c r="F8" i="1"/>
  <c r="B32" i="19"/>
  <c r="B31" i="19"/>
  <c r="D8" i="1" s="1"/>
  <c r="H34" i="65" l="1"/>
  <c r="G55" i="55"/>
  <c r="B7" i="67"/>
  <c r="O8" i="67"/>
  <c r="O8" i="65"/>
  <c r="B7" i="63"/>
  <c r="B7" i="65"/>
  <c r="O8" i="63"/>
  <c r="B7" i="55"/>
  <c r="O8" i="55"/>
  <c r="E8" i="1"/>
  <c r="G55" i="42"/>
  <c r="B33" i="19"/>
  <c r="G54" i="55" s="1"/>
  <c r="Y9" i="1"/>
  <c r="W9" i="1"/>
  <c r="Y3" i="1"/>
  <c r="AA7" i="1"/>
  <c r="Z7" i="1"/>
  <c r="Y7" i="1"/>
  <c r="X7" i="1"/>
  <c r="W7" i="1"/>
  <c r="G54" i="42" l="1"/>
  <c r="H33" i="65"/>
  <c r="F3" i="42" l="1"/>
  <c r="G2" i="1" l="1"/>
  <c r="C3" i="65" l="1"/>
  <c r="C3" i="67"/>
  <c r="C3" i="55"/>
  <c r="C3" i="63"/>
  <c r="A11" i="42"/>
  <c r="B11" i="42"/>
  <c r="C11" i="42"/>
  <c r="D11" i="42"/>
  <c r="A12" i="42"/>
  <c r="B12" i="42"/>
  <c r="C12" i="42"/>
  <c r="D12" i="42"/>
  <c r="A13" i="42"/>
  <c r="B13" i="42"/>
  <c r="C13" i="42"/>
  <c r="D13" i="42"/>
  <c r="A14" i="42"/>
  <c r="B14" i="42"/>
  <c r="C14" i="42"/>
  <c r="D14" i="42"/>
  <c r="A15" i="42"/>
  <c r="B15" i="42"/>
  <c r="C15" i="42"/>
  <c r="D15" i="42"/>
  <c r="A16" i="42"/>
  <c r="B16" i="42"/>
  <c r="C16" i="42"/>
  <c r="D16" i="42"/>
  <c r="A17" i="42"/>
  <c r="B17" i="42"/>
  <c r="C17" i="42"/>
  <c r="D17" i="42"/>
  <c r="A18" i="42"/>
  <c r="B18" i="42"/>
  <c r="C18" i="42"/>
  <c r="D18" i="42"/>
  <c r="A19" i="42"/>
  <c r="B19" i="42"/>
  <c r="C19" i="42"/>
  <c r="D19" i="42"/>
  <c r="A20" i="42"/>
  <c r="B20" i="42"/>
  <c r="C20" i="42"/>
  <c r="D20" i="42"/>
  <c r="A21" i="42"/>
  <c r="B21" i="42"/>
  <c r="C21" i="42"/>
  <c r="D21" i="42"/>
  <c r="A22" i="42"/>
  <c r="B22" i="42"/>
  <c r="C22" i="42"/>
  <c r="D22" i="42"/>
  <c r="A23" i="42"/>
  <c r="B23" i="42"/>
  <c r="C23" i="42"/>
  <c r="D23" i="42"/>
  <c r="A24" i="42"/>
  <c r="B24" i="42"/>
  <c r="C24" i="42"/>
  <c r="D24" i="42"/>
  <c r="A25" i="42"/>
  <c r="B25" i="42"/>
  <c r="C25" i="42"/>
  <c r="D25" i="42"/>
  <c r="A26" i="42"/>
  <c r="B26" i="42"/>
  <c r="C26" i="42"/>
  <c r="D26" i="42"/>
  <c r="A27" i="42"/>
  <c r="B27" i="42"/>
  <c r="C27" i="42"/>
  <c r="D27" i="42"/>
  <c r="A28" i="42"/>
  <c r="B28" i="42"/>
  <c r="C28" i="42"/>
  <c r="D28" i="42"/>
  <c r="A29" i="42"/>
  <c r="B29" i="42"/>
  <c r="C29" i="42"/>
  <c r="D29" i="42"/>
  <c r="A30" i="42"/>
  <c r="B30" i="42"/>
  <c r="C30" i="42"/>
  <c r="D30" i="42"/>
  <c r="A31" i="42"/>
  <c r="B31" i="42"/>
  <c r="C31" i="42"/>
  <c r="D31" i="42"/>
  <c r="A32" i="42"/>
  <c r="B32" i="42"/>
  <c r="C32" i="42"/>
  <c r="D32" i="42"/>
  <c r="A33" i="42"/>
  <c r="B33" i="42"/>
  <c r="C33" i="42"/>
  <c r="D33" i="42"/>
  <c r="A34" i="42"/>
  <c r="B34" i="42"/>
  <c r="C34" i="42"/>
  <c r="D34" i="42"/>
  <c r="A35" i="42"/>
  <c r="B35" i="42"/>
  <c r="C35" i="42"/>
  <c r="D35" i="42"/>
  <c r="A36" i="42"/>
  <c r="B36" i="42"/>
  <c r="C36" i="42"/>
  <c r="D36" i="42"/>
  <c r="A37" i="42"/>
  <c r="B37" i="42"/>
  <c r="C37" i="42"/>
  <c r="D37" i="42"/>
  <c r="A38" i="42"/>
  <c r="B38" i="42"/>
  <c r="C38" i="42"/>
  <c r="D38" i="42"/>
  <c r="A39" i="42"/>
  <c r="B39" i="42"/>
  <c r="C39" i="42"/>
  <c r="D39" i="42"/>
  <c r="A40" i="42"/>
  <c r="B40" i="42"/>
  <c r="C40" i="42"/>
  <c r="D40" i="42"/>
  <c r="A41" i="42"/>
  <c r="B41" i="42"/>
  <c r="C41" i="42"/>
  <c r="D41" i="42"/>
  <c r="A42" i="42"/>
  <c r="B42" i="42"/>
  <c r="C42" i="42"/>
  <c r="D42" i="42"/>
  <c r="A43" i="42"/>
  <c r="B43" i="42"/>
  <c r="C43" i="42"/>
  <c r="D43" i="42"/>
  <c r="A44" i="42"/>
  <c r="B44" i="42"/>
  <c r="C44" i="42"/>
  <c r="D44" i="42"/>
  <c r="A45" i="42"/>
  <c r="B45" i="42"/>
  <c r="C45" i="42"/>
  <c r="D45" i="42"/>
  <c r="A46" i="42"/>
  <c r="B46" i="42"/>
  <c r="C46" i="42"/>
  <c r="D46" i="42"/>
  <c r="A47" i="42"/>
  <c r="B47" i="42"/>
  <c r="C47" i="42"/>
  <c r="D47" i="42"/>
  <c r="A48" i="42"/>
  <c r="B48" i="42"/>
  <c r="C48" i="42"/>
  <c r="D48" i="42"/>
  <c r="A49" i="42"/>
  <c r="B49" i="42"/>
  <c r="C49" i="42"/>
  <c r="D49" i="42"/>
  <c r="A50" i="42"/>
  <c r="B50" i="42"/>
  <c r="C50" i="42"/>
  <c r="D50" i="42"/>
  <c r="B10" i="42"/>
  <c r="C10" i="42"/>
  <c r="D10" i="42"/>
  <c r="A10" i="42"/>
  <c r="U51" i="1" l="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10" i="1"/>
  <c r="C9" i="42"/>
  <c r="B7" i="42"/>
  <c r="R5" i="1"/>
  <c r="AB1" i="1" l="1"/>
  <c r="Z1" i="1"/>
  <c r="D9" i="42"/>
  <c r="R4" i="1" l="1"/>
  <c r="C9" i="38"/>
  <c r="D9" i="38" s="1"/>
  <c r="O8" i="38"/>
  <c r="B7" i="38"/>
  <c r="G1" i="65" l="1"/>
  <c r="G1" i="67"/>
  <c r="G1" i="55"/>
  <c r="G1" i="63"/>
  <c r="C3" i="38"/>
  <c r="A28" i="19" s="1"/>
  <c r="C3" i="42"/>
  <c r="G1" i="38"/>
  <c r="G1" i="42"/>
  <c r="P9" i="38"/>
  <c r="Q9" i="38"/>
  <c r="A24" i="19" l="1"/>
  <c r="AB4" i="1"/>
  <c r="M41" i="55"/>
  <c r="X5" i="1" l="1"/>
  <c r="X1" i="1"/>
  <c r="L42" i="55"/>
  <c r="M42" i="55"/>
  <c r="L41" i="55"/>
  <c r="AB7" i="55" l="1"/>
  <c r="AB6" i="5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337D4EF-BAE5-487C-B183-77F0C4415F8B}" keepAlive="1" name="Abfrage - EURIBOR 3M" description="Verbindung mit der Abfrage 'EURIBOR 3M' in der Arbeitsmappe." type="5" refreshedVersion="7" background="1" saveData="1">
    <dbPr connection="Provider=Microsoft.Mashup.OleDb.1;Data Source=$Workbook$;Location=&quot;EURIBOR 3M&quot;;Extended Properties=&quot;&quot;" command="SELECT * FROM [EURIBOR 3M]"/>
  </connection>
  <connection id="2" xr16:uid="{D12F02AA-48CA-4AF7-A889-A502A645F1B6}" keepAlive="1" name="Abfrage - Historie Alternativ VDAX-NEW 2M" description="Verbindung mit der Abfrage 'Historie Alternativ VDAX-NEW 2M' in der Arbeitsmappe." type="5" refreshedVersion="8" background="1" saveData="1">
    <dbPr connection="Provider=Microsoft.Mashup.OleDb.1;Data Source=$Workbook$;Location=&quot;Historie Alternativ VDAX-NEW 2M&quot;;Extended Properties=&quot;&quot;" command="SELECT * FROM [Historie Alternativ VDAX-NEW 2M]"/>
  </connection>
  <connection id="3" xr16:uid="{F5C93228-679B-46A2-8B8A-48830D2DCD5A}" keepAlive="1" name="Abfrage - Historische Kurse VDAX-NEW 2M" description="Verbindung mit der Abfrage 'Historische Kurse VDAX-NEW 2M' in der Arbeitsmappe." type="5" refreshedVersion="7" background="1" saveData="1">
    <dbPr connection="Provider=Microsoft.Mashup.OleDb.1;Data Source=$Workbook$;Location=&quot;Historische Kurse VDAX-NEW 2M&quot;;Extended Properties=&quot;&quot;" command="SELECT * FROM [Historische Kurse VDAX-NEW 2M]"/>
  </connection>
  <connection id="4" xr16:uid="{E08BC714-C41A-4E2C-BABA-2616CA428715}" keepAlive="1" name="Abfrage - Libor" description="Verbindung mit der Abfrage 'Libor' in der Arbeitsmappe." type="5" refreshedVersion="6" background="1" saveData="1">
    <dbPr connection="Provider=Microsoft.Mashup.OleDb.1;Data Source=$Workbook$;Location=Libor;Extended Properties=&quot;&quot;" command="SELECT * FROM [Libor]"/>
  </connection>
  <connection id="5" xr16:uid="{C54025BC-BD90-4B1C-BD83-ED7813A41D6C}" keepAlive="1" name="Abfrage - Quotes" description="Verbindung mit der Abfrage 'Quotes' in der Arbeitsmappe." type="5" refreshedVersion="7" background="1" saveData="1">
    <dbPr connection="Provider=Microsoft.Mashup.OleDb.1;Data Source=$Workbook$;Location=Quotes;Extended Properties=&quot;&quot;" command="SELECT * FROM [Quotes]"/>
  </connection>
  <connection id="6" xr16:uid="{8593A6CA-A8C3-41BE-8CA5-2C2248EBC6FF}" keepAlive="1" name="Abfrage - Stuttgart Indizes" description="Verbindung mit der Abfrage 'Stuttgart Indizes' in der Arbeitsmappe." type="5" refreshedVersion="7" background="1" saveData="1">
    <dbPr connection="Provider=Microsoft.Mashup.OleDb.1;Data Source=$Workbook$;Location=&quot;Stuttgart Indizes&quot;;Extended Properties=&quot;&quot;" command="SELECT * FROM [Stuttgart Indizes]"/>
  </connection>
  <connection id="7" xr16:uid="{077EE50C-117F-4FA6-9DE4-53D7BF1A8F51}" keepAlive="1" name="Abfrage - VDAX-N 2M" description="Verbindung mit der Abfrage 'VDAX-N 2M' in der Arbeitsmappe." type="5" refreshedVersion="8" background="1" saveData="1">
    <dbPr connection="Provider=Microsoft.Mashup.OleDb.1;Data Source=$Workbook$;Location=&quot;VDAX-N 2M&quot;;Extended Properties=&quot;&quot;" command="SELECT * FROM [VDAX-N 2M]"/>
  </connection>
</connections>
</file>

<file path=xl/sharedStrings.xml><?xml version="1.0" encoding="utf-8"?>
<sst xmlns="http://schemas.openxmlformats.org/spreadsheetml/2006/main" count="8600" uniqueCount="833">
  <si>
    <t>Eröffnung</t>
  </si>
  <si>
    <t>Tageshoch</t>
  </si>
  <si>
    <t>Tagestief</t>
  </si>
  <si>
    <t>Basis</t>
  </si>
  <si>
    <t>Überhang</t>
  </si>
  <si>
    <t>Front</t>
  </si>
  <si>
    <t>ZentralKurs</t>
  </si>
  <si>
    <t>Spannweite</t>
  </si>
  <si>
    <t>Schritt</t>
  </si>
  <si>
    <t>P</t>
  </si>
  <si>
    <t>+01</t>
  </si>
  <si>
    <t>+02</t>
  </si>
  <si>
    <t>6M</t>
  </si>
  <si>
    <t>9M</t>
  </si>
  <si>
    <t>Column1</t>
  </si>
  <si>
    <t>Column2</t>
  </si>
  <si>
    <t>Column3</t>
  </si>
  <si>
    <t>Column4</t>
  </si>
  <si>
    <t>Column5</t>
  </si>
  <si>
    <t>Column6</t>
  </si>
  <si>
    <t/>
  </si>
  <si>
    <t>Link zur Statistik:</t>
  </si>
  <si>
    <t>http://www.eurexchange.com/exchange-de/marktdaten/statistik/online-marktstatistiken/185232!onlineStats?productGroupId=826&amp;productId=17254&amp;viewType=3&amp;cp=Put&amp;month=8&amp;year=2018&amp;busDate=20180814</t>
  </si>
  <si>
    <t>KursDatum</t>
  </si>
  <si>
    <t>Format:"YYYYMMDD"</t>
  </si>
  <si>
    <t>Tage bis Verfall</t>
  </si>
  <si>
    <t>risikoloser Zins</t>
  </si>
  <si>
    <t>Volatilität</t>
  </si>
  <si>
    <t>Summe</t>
  </si>
  <si>
    <r>
      <t xml:space="preserve">OpenInterest und HedgeBedarf
</t>
    </r>
    <r>
      <rPr>
        <i/>
        <sz val="11"/>
        <color theme="1"/>
        <rFont val="Calibri"/>
        <family val="2"/>
        <scheme val="minor"/>
      </rPr>
      <t>basierend auf Daten von der EUREX
(http://www.eurexchange.com/exchange-de/disclaimer)</t>
    </r>
  </si>
  <si>
    <t>Verfall</t>
  </si>
  <si>
    <t>heute</t>
  </si>
  <si>
    <t>Datum vorletzter Handelstag</t>
  </si>
  <si>
    <t>Wochentag heute</t>
  </si>
  <si>
    <t>Änderung</t>
  </si>
  <si>
    <t>Tage bis Verfall:</t>
  </si>
  <si>
    <t>Gamma long (Put long Überhänge)</t>
  </si>
  <si>
    <t>Gamma short (Call short Überhänge)</t>
  </si>
  <si>
    <t>Summe der Überhänge für die Optionskontrakte bis 9 Monate in die Zukunft</t>
  </si>
  <si>
    <t>Nur Front-Monat betrachtet für den aktuellen und den letzten Handelstag</t>
  </si>
  <si>
    <t>Delta</t>
  </si>
  <si>
    <r>
      <t xml:space="preserve">Future-Hedgebedarf für Überhänge der Optionen
</t>
    </r>
    <r>
      <rPr>
        <b/>
        <i/>
        <sz val="14"/>
        <color theme="1"/>
        <rFont val="Calibri"/>
        <family val="2"/>
        <scheme val="minor"/>
      </rPr>
      <t>(Überhang/5)*delta</t>
    </r>
  </si>
  <si>
    <r>
      <t xml:space="preserve">OpenInterest und HedgeBedarf
</t>
    </r>
    <r>
      <rPr>
        <i/>
        <sz val="14"/>
        <color theme="1"/>
        <rFont val="Calibri"/>
        <family val="2"/>
        <scheme val="minor"/>
      </rPr>
      <t>basierend auf Daten von der EUREX
(http://www.eurexchange.com/exchange-de/disclaimer)</t>
    </r>
  </si>
  <si>
    <r>
      <t xml:space="preserve">Disclaimer / Haftungsausschluss
</t>
    </r>
    <r>
      <rPr>
        <sz val="8"/>
        <color theme="1"/>
        <rFont val="Calibri"/>
        <family val="2"/>
        <scheme val="minor"/>
      </rPr>
      <t>Diese Unterlage ist nach bestem Wissen und Gewissen sorgfälltig erstellt.
Alle Ausführungen dieser Unterlage dienen zu Informations- und Lernzwecken. Sie stellen in keinem Falle eine Aufforderung zum Handel mit den erwähnten Trading-lnstrumenten dar.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t>
    </r>
  </si>
  <si>
    <t>Änderung des Hedgebedarfs für den Frontmonat (Kontrakte/P)</t>
  </si>
  <si>
    <t>Tage bis Verfall nächster Kontrakt</t>
  </si>
  <si>
    <t>Verfall nächster Kontrakt</t>
  </si>
  <si>
    <t>summe H&amp;H+1</t>
  </si>
  <si>
    <t>12M</t>
  </si>
  <si>
    <t>DAX L&amp;S (e)</t>
  </si>
  <si>
    <t>Change in hedge requirement for front and following month (contracts/P, estimated)</t>
  </si>
  <si>
    <t>VDAX-Laufzeit/d</t>
  </si>
  <si>
    <t>Front +1</t>
  </si>
  <si>
    <t>Front &amp; Front+1</t>
  </si>
  <si>
    <t>last trading day close</t>
  </si>
  <si>
    <t>3.3</t>
  </si>
  <si>
    <t xml:space="preserve">Datum </t>
  </si>
  <si>
    <t>Version</t>
  </si>
  <si>
    <t>Releaser</t>
  </si>
  <si>
    <t>Detlef</t>
  </si>
  <si>
    <t>Datumsberechnung Abfragedatum hinzugefügt (Überhänge), Versionshistorie hinzugefügt</t>
  </si>
  <si>
    <t>löschen der letzten Tagesschlußstände in HedgeBedarf+01 gefixt</t>
  </si>
  <si>
    <t>3.4</t>
  </si>
  <si>
    <t>3.5</t>
  </si>
  <si>
    <t>Schaltfläche Hedge verschoben, Schaltflächen 1 und 2 farblich inaktiv gestaltet</t>
  </si>
  <si>
    <t>aktuell</t>
  </si>
  <si>
    <t>Druckpfad</t>
  </si>
  <si>
    <t>DruckDateiSummery</t>
  </si>
  <si>
    <t>3.6</t>
  </si>
  <si>
    <t>pdf von Summy, SummeryVerfall (umbenannt von Summery (2)) per VBA, HedgeGrafik(eng); Buttons umgeordnet</t>
  </si>
  <si>
    <t>XETRA</t>
  </si>
  <si>
    <t>Schlusskurs</t>
  </si>
  <si>
    <t>Datum</t>
  </si>
  <si>
    <t>Zeit</t>
  </si>
  <si>
    <t>Opening price</t>
  </si>
  <si>
    <t>High</t>
  </si>
  <si>
    <t>Low</t>
  </si>
  <si>
    <t>Bid price</t>
  </si>
  <si>
    <t>Bid vol</t>
  </si>
  <si>
    <t>Ask price</t>
  </si>
  <si>
    <t>Ask vol</t>
  </si>
  <si>
    <t>Diff. to prev. day last</t>
  </si>
  <si>
    <t>Last price</t>
  </si>
  <si>
    <t>Date</t>
  </si>
  <si>
    <t>Time</t>
  </si>
  <si>
    <t>Daily settlem. price</t>
  </si>
  <si>
    <t>Traded contracts</t>
  </si>
  <si>
    <t>Open interest (adj.)</t>
  </si>
  <si>
    <t>Open interest date</t>
  </si>
  <si>
    <t>Last trading day</t>
  </si>
  <si>
    <t>Total</t>
  </si>
  <si>
    <t>Settlement</t>
  </si>
  <si>
    <t>EUREX</t>
  </si>
  <si>
    <t>Godmode</t>
  </si>
  <si>
    <t>Name</t>
  </si>
  <si>
    <t>Kurs</t>
  </si>
  <si>
    <t>+/- abs.</t>
  </si>
  <si>
    <t>+/- %</t>
  </si>
  <si>
    <t>Lang &amp; Schwarz</t>
  </si>
  <si>
    <t>Forex Capital Markets</t>
  </si>
  <si>
    <t>Schluss</t>
  </si>
  <si>
    <t>finanzen</t>
  </si>
  <si>
    <t>L&amp;S</t>
  </si>
  <si>
    <t>4.0</t>
  </si>
  <si>
    <t>OI-Abfrage</t>
  </si>
  <si>
    <t>Disclaimer / Haftungsausschluss
Diese Unterlage ist nach bestem Wissen und Gewissen sorgfälltig erstellt.
Alle Ausführungen dieser Unterlage dienen zu Informations- und Lernzwecken. Sie stellen in keinem Falle eine Aufforderung zum Handel mit den erwähnten Trading-lnstrumenten dar.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t>
  </si>
  <si>
    <t>Put Front</t>
  </si>
  <si>
    <t>Call Front</t>
  </si>
  <si>
    <t>Put +1</t>
  </si>
  <si>
    <t>Call +1</t>
  </si>
  <si>
    <t>PutFrontLast</t>
  </si>
  <si>
    <t>CallFrontLast</t>
  </si>
  <si>
    <t>Kontraktabfragen</t>
  </si>
  <si>
    <t>4.1</t>
  </si>
  <si>
    <t>Abfrage</t>
  </si>
  <si>
    <t>Jahr</t>
  </si>
  <si>
    <t>Monat</t>
  </si>
  <si>
    <t>Automatisches Kontraktupdate mit Tabelle auf Infos eingeführt</t>
  </si>
  <si>
    <t>4.2</t>
  </si>
  <si>
    <t>Bug in manueller Kontraktzuweisung korrigiert</t>
  </si>
  <si>
    <t>automatische Abfrage Schlusskurs L&amp;S, XETRA, FDAX</t>
  </si>
  <si>
    <t>4.3</t>
  </si>
  <si>
    <t>Vortag</t>
  </si>
  <si>
    <t>Börse Frankfurt</t>
  </si>
  <si>
    <t>Vorletzter Handelstag am Monatsanfang automatisiert; alternativer VDAX von Börse Frankfurt abgefragt</t>
  </si>
  <si>
    <t>4.4</t>
  </si>
  <si>
    <t>VDAX nur noch 2M und 12M aus Frankfurt; Börse Stuttgart gelöscht</t>
  </si>
  <si>
    <t>VDAX</t>
  </si>
  <si>
    <t>2M</t>
  </si>
  <si>
    <t>http://www.boerse-frankfurt.de/index/VDAX-NEW-2M</t>
  </si>
  <si>
    <t>http://www.boerse-frankfurt.de/index/VDAX-NEW-12M</t>
  </si>
  <si>
    <t>http://www.boerse-frankfurt.de/index/DAX</t>
  </si>
  <si>
    <t>n.a.</t>
  </si>
  <si>
    <t>https://www.eurexchange.com/exchange-de/marktdaten/statistik/online-marktstatistiken/4302!onlineStats?productGroupId=13394&amp;productId=70044&amp;viewType=3&amp;busDate=20190215</t>
  </si>
  <si>
    <t>https://www.eurexchange.com/exchange-de/marktdaten/statistik/online-marktstatistiken/</t>
  </si>
  <si>
    <t>alternativ mit bereinigtem OI: https://www.eurexchange.com/exchange-de/produkte/idx/dax/DAX-Optionen-141164</t>
  </si>
  <si>
    <t>STARTED</t>
  </si>
  <si>
    <t>neu</t>
  </si>
  <si>
    <t>alt</t>
  </si>
  <si>
    <t>JFD Bank</t>
  </si>
  <si>
    <t>2</t>
  </si>
  <si>
    <t>© Detlef Dieball</t>
  </si>
  <si>
    <t>6.0</t>
  </si>
  <si>
    <t>Nicht mehr benötigte Abfragen eingestellt</t>
  </si>
  <si>
    <t>-</t>
  </si>
  <si>
    <t>Put</t>
  </si>
  <si>
    <t>Call</t>
  </si>
  <si>
    <t>Options-kontrakte gesamt</t>
  </si>
  <si>
    <t>Faktoren zur Erkennung von Ähnlichkeiten
(gelb formatiert)</t>
  </si>
  <si>
    <t>done</t>
  </si>
  <si>
    <t>Stück</t>
  </si>
  <si>
    <t>Geld</t>
  </si>
  <si>
    <t>Brief</t>
  </si>
  <si>
    <t>Stück2</t>
  </si>
  <si>
    <t>Indizes DE</t>
  </si>
  <si>
    <t>%</t>
  </si>
  <si>
    <t>Citi DAX</t>
  </si>
  <si>
    <t>L&amp;S DAX</t>
  </si>
  <si>
    <t>DAX®</t>
  </si>
  <si>
    <t>MDAX</t>
  </si>
  <si>
    <t>SDAX</t>
  </si>
  <si>
    <t>EUWAX Sentiment</t>
  </si>
  <si>
    <t>Column7</t>
  </si>
  <si>
    <t>Column8</t>
  </si>
  <si>
    <t>Column9</t>
  </si>
  <si>
    <t>Column10</t>
  </si>
  <si>
    <t>Column11</t>
  </si>
  <si>
    <t>Performance 1 Monat</t>
  </si>
  <si>
    <t>Volatilität 1 Monat</t>
  </si>
  <si>
    <t>Top-Aktien</t>
  </si>
  <si>
    <t>Hoch / Tief (1 Jahr)</t>
  </si>
  <si>
    <t>Performance 1 Jahr</t>
  </si>
  <si>
    <t>Volatilität 1 Jahr</t>
  </si>
  <si>
    <t>Flop-Aktien</t>
  </si>
  <si>
    <t>Erster</t>
  </si>
  <si>
    <t>Hoch</t>
  </si>
  <si>
    <t>Tief</t>
  </si>
  <si>
    <t>Stücke</t>
  </si>
  <si>
    <t>Volumen</t>
  </si>
  <si>
    <t>Pkt</t>
  </si>
  <si>
    <t>Kurse</t>
  </si>
  <si>
    <t>+/-</t>
  </si>
  <si>
    <t>DAX Futures</t>
  </si>
  <si>
    <t>7.0</t>
  </si>
  <si>
    <t>Detailgrafiken für Verfallswoche und -tag hinzugefügt und automatisiert, Disclaimer geändert</t>
  </si>
  <si>
    <t>min Kontrakte</t>
  </si>
  <si>
    <t>max. Differenz</t>
  </si>
  <si>
    <t>prozentual</t>
  </si>
  <si>
    <t>offene Optionen</t>
  </si>
  <si>
    <t>V10</t>
  </si>
  <si>
    <t>große (fast) ausgeglichene Optionsposition</t>
  </si>
  <si>
    <t>Basis (FDAX - XETRA 17:00)</t>
  </si>
  <si>
    <t>Abstand Basis</t>
  </si>
  <si>
    <t>8.0</t>
  </si>
  <si>
    <t>Eingeschränkte Basis-Version erzeugt und erweiterte Profi-Version (Test)</t>
  </si>
  <si>
    <t>max. call, put</t>
  </si>
  <si>
    <t>gerundet</t>
  </si>
  <si>
    <t>OI-Tabelle</t>
  </si>
  <si>
    <t>Nur Front-Monat betrachtet für den aktuellen Handelstag</t>
  </si>
  <si>
    <t>8.1</t>
  </si>
  <si>
    <t>Basis auf 0 Dezimale gerundet</t>
  </si>
  <si>
    <t>X</t>
  </si>
  <si>
    <t>Lang &amp; Schwarz weekend</t>
  </si>
  <si>
    <t>8.2</t>
  </si>
  <si>
    <t>pdf für Basis-Version herausgenommen und nach pdf erzeugen wieder zum ÜberhängeSheet wechseln, Hedge-Grafik eng. aus pdf herausgenommen, Abstand zur Basis herausgenommen</t>
  </si>
  <si>
    <t>Mailto</t>
  </si>
  <si>
    <t>Betreff</t>
  </si>
  <si>
    <t>Text</t>
  </si>
  <si>
    <t xml:space="preserve">Guten Morgen,
anbei die heutige OI-Tabelle.
Einen erfolgreichen Handelstag!
Mit freundlichen Grüßen,
Detlef Dieball
</t>
  </si>
  <si>
    <t>from</t>
  </si>
  <si>
    <t>detlefd@gmx.net</t>
  </si>
  <si>
    <t>Evangelos Gialouris - Minotaurus Capital Management' &lt;egialouris@minotauruscapital.com&gt;; 'Alex Maier - Personal' &lt;alexmais04@gmail.com&gt;; 'Panagiota Lika - Minotaurus Capital Management' &lt;plika@minotauruscapital.com&gt;</t>
  </si>
  <si>
    <t>Pfad</t>
  </si>
  <si>
    <t>dax-trader@t-online.de</t>
  </si>
  <si>
    <t>Test</t>
  </si>
  <si>
    <t>info@dieball.de</t>
  </si>
  <si>
    <t>Item:</t>
  </si>
  <si>
    <t xml:space="preserve">Guten Morgen Hans-Jürgen,
anbei die heutige OI-Tabelle.
Einen erfolgreichen Handelstag!
Mit freundlichen Grüßen,
Detlef Dieball
</t>
  </si>
  <si>
    <t>8.3</t>
  </si>
  <si>
    <t>automatische Mail und einfache pdf-Metadaten (Autor, Titel) herausgenommen, Pause eingefügt um die pdf Metadaten extern zu löschen</t>
  </si>
  <si>
    <t>8.4</t>
  </si>
  <si>
    <t>pdf erweitert automatisch bei Verfallswoche</t>
  </si>
  <si>
    <t>OpenInterest (adj/first)</t>
  </si>
  <si>
    <t>adj</t>
  </si>
  <si>
    <t>8.5</t>
  </si>
  <si>
    <t>Infos B36: Spalte OI adjusted (adj: Spalte 10) oder first (Spalte 9) der Eurex Daten</t>
  </si>
  <si>
    <t>Stuttgart</t>
  </si>
  <si>
    <t>8.6</t>
  </si>
  <si>
    <t>alte Godmode Abfragen und Tabellen gelöscht - nachdem die Webseite geändert wurde</t>
  </si>
  <si>
    <t>8.7</t>
  </si>
  <si>
    <t>automatische Skalierung für Summery und Test eingeführt</t>
  </si>
  <si>
    <t>8.8</t>
  </si>
  <si>
    <t>Berechnung des Zentralkurses im Modul Überhänge</t>
  </si>
  <si>
    <t>Anzahl</t>
  </si>
  <si>
    <t>gesamt</t>
  </si>
  <si>
    <t>Prof</t>
  </si>
  <si>
    <t>STOXX</t>
  </si>
  <si>
    <t>Bund</t>
  </si>
  <si>
    <t>Minotaurus</t>
  </si>
  <si>
    <t>8.9</t>
  </si>
  <si>
    <t>Zähler für versendete OI-Tabellen eingebaut =&gt; Info X9/10; Modul 3; Sub Mail</t>
  </si>
  <si>
    <t>klein</t>
  </si>
  <si>
    <t>Min=</t>
  </si>
  <si>
    <t>Max=</t>
  </si>
  <si>
    <t>finanzen.net</t>
  </si>
  <si>
    <t>Strike price</t>
  </si>
  <si>
    <t>Vers. num.</t>
  </si>
  <si>
    <t>16,000.00</t>
  </si>
  <si>
    <t>15,800.00</t>
  </si>
  <si>
    <t>15,700.00</t>
  </si>
  <si>
    <t>15,600.00</t>
  </si>
  <si>
    <t>15,500.00</t>
  </si>
  <si>
    <t>15,400.00</t>
  </si>
  <si>
    <t>15,300.00</t>
  </si>
  <si>
    <t>15,200.00</t>
  </si>
  <si>
    <t>15,100.00</t>
  </si>
  <si>
    <t>15,000.00</t>
  </si>
  <si>
    <t>14,900.00</t>
  </si>
  <si>
    <t>14,800.00</t>
  </si>
  <si>
    <t>14,750.00</t>
  </si>
  <si>
    <t>14,700.00</t>
  </si>
  <si>
    <t>14,650.00</t>
  </si>
  <si>
    <t>14,600.00</t>
  </si>
  <si>
    <t>14,550.00</t>
  </si>
  <si>
    <t>14,500.00</t>
  </si>
  <si>
    <t>14,450.00</t>
  </si>
  <si>
    <t>14,400.00</t>
  </si>
  <si>
    <t>14,350.00</t>
  </si>
  <si>
    <t>14,300.00</t>
  </si>
  <si>
    <t>14,250.00</t>
  </si>
  <si>
    <t>14,200.00</t>
  </si>
  <si>
    <t>14,100.00</t>
  </si>
  <si>
    <t>14,000.00</t>
  </si>
  <si>
    <t>13,900.00</t>
  </si>
  <si>
    <t>13,800.00</t>
  </si>
  <si>
    <t>13,700.00</t>
  </si>
  <si>
    <t>13,600.00</t>
  </si>
  <si>
    <t>13,500.00</t>
  </si>
  <si>
    <t>13,400.00</t>
  </si>
  <si>
    <t>13,300.00</t>
  </si>
  <si>
    <t>13,200.00</t>
  </si>
  <si>
    <t>13,100.00</t>
  </si>
  <si>
    <t>13,000.00</t>
  </si>
  <si>
    <t>12,900.00</t>
  </si>
  <si>
    <t>12,800.00</t>
  </si>
  <si>
    <t>12,700.00</t>
  </si>
  <si>
    <t>12,600.00</t>
  </si>
  <si>
    <t>12,500.00</t>
  </si>
  <si>
    <t>12,400.00</t>
  </si>
  <si>
    <t>12,200.00</t>
  </si>
  <si>
    <t>12,000.00</t>
  </si>
  <si>
    <t>11,800.00</t>
  </si>
  <si>
    <t>11,600.00</t>
  </si>
  <si>
    <t>11,000.00</t>
  </si>
  <si>
    <t>10,000.00</t>
  </si>
  <si>
    <t>https://www.eurexchange.com/ex-en/markets/idx/dax/70044!quotesSingleViewOption?callPut=Call&amp;maturityDate=202106</t>
  </si>
  <si>
    <t>https://www.eurexchange.com/ex-en/markets/idx/dax/70044!quotesSingleViewOption?callPut=Put&amp;maturityDate=202106</t>
  </si>
  <si>
    <t>https://www.eurexchange.com/ex-en/markets/idx/dax/70044!quotesSingleViewOption?callPut=Put&amp;maturityDate=202107</t>
  </si>
  <si>
    <t>https://www.eurexchange.com/ex-en/markets/idx/dax/70044!quotesSingleViewOption?callPut=Call&amp;maturityDate=202107</t>
  </si>
  <si>
    <t>alternativ</t>
  </si>
  <si>
    <t>Monat ändern!</t>
  </si>
  <si>
    <t>8.10</t>
  </si>
  <si>
    <t>H:\Detlef\Tradematiker\Research\Optionen\OI-Abfrage\send\OI-Abfrage 2021-6-11 V8.9.pdf</t>
  </si>
  <si>
    <t>H:\Detlef\Tradematiker\Research\Optionen\OI-Abfrage\send\Prof_OI-Tabelle2021-6-11 V8.9.pdf</t>
  </si>
  <si>
    <t>Verfallsdatum ist für die DAX und STOXX Optionen jeweils der 3. Freitag jedes Monats</t>
  </si>
  <si>
    <t>Tage bis zum Verfallsdatum incl. Wochenende und Feiertage</t>
  </si>
  <si>
    <t xml:space="preserve">kleiner Verfall: </t>
  </si>
  <si>
    <t>Verfall der Optionen</t>
  </si>
  <si>
    <t>großer Verfall:</t>
  </si>
  <si>
    <t>Future Delta Hedge</t>
  </si>
  <si>
    <t>Hedge an den Basispreisen im Future um Delta neutral zu sein</t>
  </si>
  <si>
    <t>Gamma</t>
  </si>
  <si>
    <t>Änderung des Deltas, wenn sich der Basispreis um 1 ändert, Beschleunigung der Preisänderung.</t>
  </si>
  <si>
    <t>Gamma long</t>
  </si>
  <si>
    <t>Gamma short</t>
  </si>
  <si>
    <t>Abschätzung des Hedgebedarfs</t>
  </si>
  <si>
    <t>Änderung des Optionspreises, wenn sich der Basispreis um 1 ändert.
Das Delta wird auch benutzt um die Ausübungswahrscheinlichkeit abzuschätzen:
Delta = 0,5 =&gt; 50% Wahrscheinlichkeit, dass die Option am Verfallstag mit Gewinn ausgeübt werden kann</t>
  </si>
  <si>
    <t>Gamma positiv
Der Theta-Gamma Optionshändler kann bei jeder Marktbewegung gewinnen =&gt; der Markt wird „klebrig“</t>
  </si>
  <si>
    <t>Gamma negativ
Bei jeder Marktbewegung muss der Theta-Gamma Optionshändler hedgen – in Bewegungsrichtung
=&gt; der Markt wird hektisch</t>
  </si>
  <si>
    <t>Der Hedgebedarf im Future wird abgeschätzt nach dem Black-Scholes-Modell. Die Annahme ist, dass die wesentlichen Optionspositionen in wenigen Händen sind – daher wird je nach Markt hier ca. 50% abgeschätzt.
In der Kurve wird der Hedgebedarf bei Änderung des Basispreises um 1P abgeschätzt. Wie und wann die Theta-Gamma Optionshändler dann tatsächlich hedgen dürfte ein gut gehütetes Betriebsgeheimnis sein.</t>
  </si>
  <si>
    <t>Verfall der Optionen und Futuresgleichzeitig (mehrere Interessenlagen kommen zusammen!) =&gt; auf neuen Future-Kontrakt updaten</t>
  </si>
  <si>
    <t>Glossar</t>
  </si>
  <si>
    <t>komplett</t>
  </si>
  <si>
    <t>Ingbert Wenz &lt;ingbert.wenz@web.de&gt;</t>
  </si>
  <si>
    <t xml:space="preserve">Guten Morgen Herr Wenz,
anbei die heutige OI-Tabelle.
Einen erfolgreichen Handelstag!
Mit freundlichen Grüßen,
Detlef Dieball
</t>
  </si>
  <si>
    <t>Disclaimer / Haftungsausschluss
Diese Unterlage ist nach bestem Wissen und Gewissen sorgfälltig erstellt und stellt die persönliche Meinung des Verfassers dar, sie stellt auch keine Anlageberatung dar.
Alle Ausführungen dieser Unterlage dienen zu Informations- und Lernzwecken. Genauigkeit und Vollständigkeit beruhen auf veröffentlichten Daten. Für die Richtigkeit, Genauigkeit, Vollständigkeit sowie Pünktlichkeit dieser Unterlage wird keine Haftung übernommen. Diese Unterlage stellt in keinem Falle eine Aufforderung zum Handel dar. Es kann keine Gewähr übernommen werden, dass Sie mit diesen Inhalten Gewinne erzielen oder Verluste verringern können.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t>
  </si>
  <si>
    <t>Glossar und zusätzliche Versand-Email-Adressen hinzugefügt, Disclaimer erweitert</t>
  </si>
  <si>
    <t>TecDAX</t>
  </si>
  <si>
    <t>VDAX-New</t>
  </si>
  <si>
    <t>let</t>
  </si>
  <si>
    <t xml:space="preserve">    Quelle = Web.Page(Web.Contents("https://www.finanzen.net/index/vdax-new-2m")),</t>
  </si>
  <si>
    <t xml:space="preserve">    Data2 = Quelle{2}[Data],</t>
  </si>
  <si>
    <t xml:space="preserve">    #"Geänderter Typ" = Table.TransformColumnTypes(Data2,{{"Datum", Int64.Type}, {"Eröffnung", type number}, {"Schluss", type number}})</t>
  </si>
  <si>
    <t>in</t>
  </si>
  <si>
    <t xml:space="preserve">    #"Geänderter Typ"</t>
  </si>
  <si>
    <t xml:space="preserve">    Data2 = Quelle{1}[Data],</t>
  </si>
  <si>
    <t>Tobias Marciniak &lt;tobias_marciniak@web.de&gt;</t>
  </si>
  <si>
    <t xml:space="preserve">Guten Morgen Herr Marciniak,
anbei die heutige OI-Tabelle.
Einen erfolgreichen Handelstag!
Mit freundlichen Grüßen,
Detlef Dieball
</t>
  </si>
  <si>
    <t>Die September-Angebote 14.9. – 24.09.2021</t>
  </si>
  <si>
    <t>Options-Analysen:</t>
  </si>
  <si>
    <r>
      <t>OI-Tabelle FDAX Professionell</t>
    </r>
    <r>
      <rPr>
        <sz val="11"/>
        <color theme="1"/>
        <rFont val="Calibri"/>
        <family val="2"/>
        <scheme val="minor"/>
      </rPr>
      <t xml:space="preserve"> </t>
    </r>
  </si>
  <si>
    <t>regulär 24,00€/M  Minotaurus-Kunden 19,00€/M</t>
  </si>
  <si>
    <t xml:space="preserve">Nur im September: </t>
  </si>
  <si>
    <t xml:space="preserve">die ersten 3 Monate: 13,00€/M </t>
  </si>
  <si>
    <t>danach 18,00€/M</t>
  </si>
  <si>
    <t>Only Verfallswoche - 5 Analysen</t>
  </si>
  <si>
    <t>(Mo- Fr der Verfallswoche):  8,00€/M</t>
  </si>
  <si>
    <t>OI-Tabelle STOXX</t>
  </si>
  <si>
    <t xml:space="preserve">Nur im September und nur für </t>
  </si>
  <si>
    <t xml:space="preserve">Minotaurus-Kunden: </t>
  </si>
  <si>
    <t xml:space="preserve">die ersten 3 Monate: 10,00€/M </t>
  </si>
  <si>
    <t>danach 15,00€/M</t>
  </si>
  <si>
    <t>Versand per Mail, Kündigungsfrist 1 Woche zum Monatsende</t>
  </si>
  <si>
    <t>Weitere Angebote</t>
  </si>
  <si>
    <t>Programmierungen</t>
  </si>
  <si>
    <t xml:space="preserve">Algo-Entwicklungen </t>
  </si>
  <si>
    <t>Nach Aufwand</t>
  </si>
  <si>
    <t>Backtesting</t>
  </si>
  <si>
    <t>Analysen und Statistiken</t>
  </si>
  <si>
    <t>Alle Preise enthalten 19% Mehrwertsteuer</t>
  </si>
  <si>
    <t>Ing.-Büro Dieball   Oderstr.8    01109 Dresden   0351 84 722 726   info@dieball.de</t>
  </si>
  <si>
    <t xml:space="preserve">regulär 24,00€/M  </t>
  </si>
  <si>
    <t>danach 19,00€/M</t>
  </si>
  <si>
    <t xml:space="preserve">regulär 21,00€/M  </t>
  </si>
  <si>
    <t>danach 17,00€/M</t>
  </si>
  <si>
    <t>Allgemein</t>
  </si>
  <si>
    <t>Base</t>
  </si>
  <si>
    <t>nein</t>
  </si>
  <si>
    <t>Angebote (nein/aktiv)</t>
  </si>
  <si>
    <t>14,150.00</t>
  </si>
  <si>
    <t>14,050.00</t>
  </si>
  <si>
    <t>13,950.00</t>
  </si>
  <si>
    <t>LS Exchange</t>
  </si>
  <si>
    <t>onvista</t>
  </si>
  <si>
    <t>morgen</t>
  </si>
  <si>
    <t>8.11</t>
  </si>
  <si>
    <t>Speicherpfad</t>
  </si>
  <si>
    <t>Neues Abfragedatum automatisiert - jetzt nur nuch auf "3. neues Abfragedatum" Clicken incl. Workbook speichern</t>
  </si>
  <si>
    <t>13,850.00</t>
  </si>
  <si>
    <t>Bug für Dienstagsberechnung gefixed( Modul 2)</t>
  </si>
  <si>
    <t>klein/ groß</t>
  </si>
  <si>
    <t>8.12</t>
  </si>
  <si>
    <t>Modul2 , Sub UpdateAbfragen gespeicherte Datei mit neuesm Datum der Öffnen-Liste hinzugefügt über Attribut AddToMru + Konflikt-Dialog bei Speicherbroblemen</t>
  </si>
  <si>
    <t>Call Heute</t>
  </si>
  <si>
    <t>Put Heute</t>
  </si>
  <si>
    <t>Put+1 Heute</t>
  </si>
  <si>
    <t>Call+1 Heute</t>
  </si>
  <si>
    <t>8.13</t>
  </si>
  <si>
    <t>Update der Call/Put (+1) Heute mit Monats/Jahr  bei Kontraktupdate</t>
  </si>
  <si>
    <t>ARIVA Indikation</t>
  </si>
  <si>
    <t>19,50€/M</t>
  </si>
  <si>
    <t>Preise</t>
  </si>
  <si>
    <t>8.14</t>
  </si>
  <si>
    <t>Preis Sheet hinzugefügt</t>
  </si>
  <si>
    <r>
      <t>OI-Tabelle FDAX Professionell</t>
    </r>
    <r>
      <rPr>
        <sz val="12"/>
        <color theme="1"/>
        <rFont val="Calibri"/>
        <family val="2"/>
        <scheme val="minor"/>
      </rPr>
      <t xml:space="preserve"> </t>
    </r>
  </si>
  <si>
    <t>TTMzero Indikation</t>
  </si>
  <si>
    <t>Speicherpfad STOXX</t>
  </si>
  <si>
    <t>15,772.56 Pkt</t>
  </si>
  <si>
    <t>15,790.98 Pkt</t>
  </si>
  <si>
    <t>01/19/2022</t>
  </si>
  <si>
    <t>15,851.00 Pkt</t>
  </si>
  <si>
    <t>15,809.72 Pkt</t>
  </si>
  <si>
    <t>07:40:53 AM</t>
  </si>
  <si>
    <t>15,849.36 Pkt</t>
  </si>
  <si>
    <t>15,774.93 Pkt</t>
  </si>
  <si>
    <t>07:40:04 AM</t>
  </si>
  <si>
    <t>15,845.40 Pkt</t>
  </si>
  <si>
    <t>15,775.60 Pkt</t>
  </si>
  <si>
    <t>07:40:52 AM</t>
  </si>
  <si>
    <t>15,849.43 Pkt</t>
  </si>
  <si>
    <t>15,779.86 Pkt</t>
  </si>
  <si>
    <t>15,765.00 Pkt</t>
  </si>
  <si>
    <t>15,758.12 Pkt</t>
  </si>
  <si>
    <t>13,750.00</t>
  </si>
  <si>
    <t>13,650.00</t>
  </si>
  <si>
    <t>13,550.00</t>
  </si>
  <si>
    <t>STOXX_OI-Tabelle</t>
  </si>
  <si>
    <t>Anh &lt;anh.tranquoc@gmx.de&gt;</t>
  </si>
  <si>
    <t xml:space="preserve">Guten Morgen Anh,
anbei die heutige STOXX OI-Tabelle.
Einen erfolgreichen Handelstag!
Mit freundlichen Grüßen,
Detlef Dieball
</t>
  </si>
  <si>
    <t>8.15</t>
  </si>
  <si>
    <t>PfadSTOXX</t>
  </si>
  <si>
    <t>STOXX Kunden bei Mail senden hinzugefügt, pdf + prof pdf zusammengefügt, Verfall wird automatisch erkannt</t>
  </si>
  <si>
    <t>13,450.00</t>
  </si>
  <si>
    <t>13,350.00</t>
  </si>
  <si>
    <t>13,250.00</t>
  </si>
  <si>
    <t>13,150.00</t>
  </si>
  <si>
    <t>13,050.00</t>
  </si>
  <si>
    <t>12,950.00</t>
  </si>
  <si>
    <t>12,850.00</t>
  </si>
  <si>
    <t>12,750.00</t>
  </si>
  <si>
    <t>12,650.00</t>
  </si>
  <si>
    <t>16.302,00 / 12.433,50</t>
  </si>
  <si>
    <t>45,09 / 14,99</t>
  </si>
  <si>
    <t>Der Versand erholgt handelstäglich, es sei denn durch höhere Gewalt kann keine Berechnung erfolgen oder nicht versendet werden (Ausfall Internet, Strom, keine bereitgestellten Daten, Krankheit, Krieg,...)</t>
  </si>
  <si>
    <t>Christoph-Maximilian Zeitler &lt;c.m.zeitler@email.de&gt;</t>
  </si>
  <si>
    <t xml:space="preserve">Guten Morgen Herr Dr. Zeitler,
anbei die heutige OI-Tabelle.
Einen erfolgreichen Handelstag!
Mit freundlichen Grüßen,
Detlef Dieball
</t>
  </si>
  <si>
    <t>Demo</t>
  </si>
  <si>
    <t>9,000.00</t>
  </si>
  <si>
    <t>Hoch / Tief (gestern)</t>
  </si>
  <si>
    <t>kid-trading@gmx.de</t>
  </si>
  <si>
    <t xml:space="preserve">Guten Morgen Herr Behr,
anbei die heutige OI-Tabelle.
Einen erfolgreichen Handelstag!
Mit freundlichen Grüßen,
Detlef Dieball
</t>
  </si>
  <si>
    <t>let
    Quelle = Web.Page(Web.Contents("https://www.eurexchange.com/ex-en/markets/idx/dax/70044!quotesSingleViewOption?callPut=Put&amp;maturityDate=20227")),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</si>
  <si>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Web.Page(Web.Contents("https://www.eurexchange.com/ex-en/markets/idx/dax/70044!quotesSingleViewOption?callPut=Call&amp;maturityDate=20227")),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</si>
  <si>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14.610,00 / 14.457,50</t>
  </si>
  <si>
    <t>23,07 / 21,98</t>
  </si>
  <si>
    <t>let
    Quelle = Web.Page(Web.Contents("https://www.eurexchange.com/ex-en/markets/idx/dax/70044!quotesSingleViewOption?callPut=Put&amp;maturityDate=20228")),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</si>
  <si>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Web.Page(Web.Contents("https://www.eurexchange.com/ex-en/markets/idx/dax/70044!quotesSingleViewOption?callPut=Call&amp;maturityDate=20228")),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</si>
  <si>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11,500.00</t>
  </si>
  <si>
    <t>-1; 07.10.2022</t>
  </si>
  <si>
    <t>Pkt *</t>
  </si>
  <si>
    <t>ende</t>
  </si>
  <si>
    <t>14,950.00</t>
  </si>
  <si>
    <t>14,850.00</t>
  </si>
  <si>
    <t>15,350.00</t>
  </si>
  <si>
    <t>15,250.00</t>
  </si>
  <si>
    <t>15,150.00</t>
  </si>
  <si>
    <t>15,050.00</t>
  </si>
  <si>
    <t>15,550.00</t>
  </si>
  <si>
    <t>15,450.00</t>
  </si>
  <si>
    <t>15,650.00</t>
  </si>
  <si>
    <t>let
    Quelle = Web.Page(Web.Contents("https://www.eurexchange.com/ex-en/markets/idx/dax/70044!quotesSingleViewOption?callPut=Call&amp;maturityDate=202301")),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</si>
  <si>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15,750.00</t>
  </si>
  <si>
    <t>0.90</t>
  </si>
  <si>
    <t>01/09/2023</t>
  </si>
  <si>
    <t>0.60</t>
  </si>
  <si>
    <t>16,050.00</t>
  </si>
  <si>
    <t>15,950.00</t>
  </si>
  <si>
    <t>15,900.00</t>
  </si>
  <si>
    <t>15,850.00</t>
  </si>
  <si>
    <t>16,200.00</t>
  </si>
  <si>
    <t>01/12/2023</t>
  </si>
  <si>
    <t>16,150.00</t>
  </si>
  <si>
    <t>16,100.00</t>
  </si>
  <si>
    <t>01/11/2023</t>
  </si>
  <si>
    <t>17,000.00</t>
  </si>
  <si>
    <t>01/13/2023</t>
  </si>
  <si>
    <t>16,800.00</t>
  </si>
  <si>
    <t>16,600.00</t>
  </si>
  <si>
    <t>16,400.00</t>
  </si>
  <si>
    <t>16,300.00</t>
  </si>
  <si>
    <t>16,250.00</t>
  </si>
  <si>
    <t>01/16/2023</t>
  </si>
  <si>
    <t>16,350.00</t>
  </si>
  <si>
    <t>01/17/2023</t>
  </si>
  <si>
    <t>16,450.00</t>
  </si>
  <si>
    <t>01/19/2023</t>
  </si>
  <si>
    <t>01/20/2023</t>
  </si>
  <si>
    <t>11,400.00</t>
  </si>
  <si>
    <t>11,200.00</t>
  </si>
  <si>
    <t>10,800.00</t>
  </si>
  <si>
    <t>10,600.00</t>
  </si>
  <si>
    <t>10,400.00</t>
  </si>
  <si>
    <t>10,200.00</t>
  </si>
  <si>
    <t>9,800.00</t>
  </si>
  <si>
    <t>9,600.00</t>
  </si>
  <si>
    <t>9,400.00</t>
  </si>
  <si>
    <t>9,200.00</t>
  </si>
  <si>
    <t>01/23/2023</t>
  </si>
  <si>
    <t>01/24/2023</t>
  </si>
  <si>
    <t>2.70</t>
  </si>
  <si>
    <t>1.60</t>
  </si>
  <si>
    <t>0.50</t>
  </si>
  <si>
    <t>01/26/2023</t>
  </si>
  <si>
    <t>1.10</t>
  </si>
  <si>
    <t>0.70</t>
  </si>
  <si>
    <t>0.10</t>
  </si>
  <si>
    <t>01/27/2023</t>
  </si>
  <si>
    <t>0.20</t>
  </si>
  <si>
    <t>0.30</t>
  </si>
  <si>
    <t>01/30/2023</t>
  </si>
  <si>
    <t>0.80</t>
  </si>
  <si>
    <t>1.00</t>
  </si>
  <si>
    <t>1.20</t>
  </si>
  <si>
    <t>02/03/2023</t>
  </si>
  <si>
    <t>2.30</t>
  </si>
  <si>
    <t>02/06/2023</t>
  </si>
  <si>
    <t>02/07/2023</t>
  </si>
  <si>
    <t>02/08/2023</t>
  </si>
  <si>
    <t>16,750.00</t>
  </si>
  <si>
    <t>16,700.00</t>
  </si>
  <si>
    <t>16,650.00</t>
  </si>
  <si>
    <t>16,550.00</t>
  </si>
  <si>
    <t>16,500.00</t>
  </si>
  <si>
    <t>02/10/2023</t>
  </si>
  <si>
    <t>02/13/2023</t>
  </si>
  <si>
    <t>02/14/2023</t>
  </si>
  <si>
    <t>02/15/2023</t>
  </si>
  <si>
    <t>1.90</t>
  </si>
  <si>
    <t>1.50</t>
  </si>
  <si>
    <t>22,000.00</t>
  </si>
  <si>
    <t>02/24/2023</t>
  </si>
  <si>
    <t>21,000.00</t>
  </si>
  <si>
    <t>20,000.00</t>
  </si>
  <si>
    <t>1.40</t>
  </si>
  <si>
    <t>19,500.00</t>
  </si>
  <si>
    <t>19,000.00</t>
  </si>
  <si>
    <t>18,600.00</t>
  </si>
  <si>
    <t>18,500.00</t>
  </si>
  <si>
    <t>18,400.00</t>
  </si>
  <si>
    <t>18,200.00</t>
  </si>
  <si>
    <t>18,000.00</t>
  </si>
  <si>
    <t>17,800.00</t>
  </si>
  <si>
    <t>17,600.00</t>
  </si>
  <si>
    <t>17,500.00</t>
  </si>
  <si>
    <t>17,400.00</t>
  </si>
  <si>
    <t>17,200.00</t>
  </si>
  <si>
    <t>17,100.00</t>
  </si>
  <si>
    <t>02/22/2023</t>
  </si>
  <si>
    <t>02/21/2023</t>
  </si>
  <si>
    <t>16,900.00</t>
  </si>
  <si>
    <t>2.50</t>
  </si>
  <si>
    <t>3.10</t>
  </si>
  <si>
    <t>02/20/2023</t>
  </si>
  <si>
    <t>02/27/2023</t>
  </si>
  <si>
    <t>02/17/2023</t>
  </si>
  <si>
    <t>01/31/2023</t>
  </si>
  <si>
    <t>12,300.00</t>
  </si>
  <si>
    <t>12,100.00</t>
  </si>
  <si>
    <t>11,900.00</t>
  </si>
  <si>
    <t>11,700.00</t>
  </si>
  <si>
    <t>11,300.00</t>
  </si>
  <si>
    <t>11,100.00</t>
  </si>
  <si>
    <t>10,900.00</t>
  </si>
  <si>
    <t>8,800.00</t>
  </si>
  <si>
    <t>8,600.00</t>
  </si>
  <si>
    <t>8,400.00</t>
  </si>
  <si>
    <t>8,200.00</t>
  </si>
  <si>
    <t>8,000.00</t>
  </si>
  <si>
    <t>7,800.00</t>
  </si>
  <si>
    <t>7,600.00</t>
  </si>
  <si>
    <t>7,400.00</t>
  </si>
  <si>
    <t>7,200.00</t>
  </si>
  <si>
    <t>7,000.00</t>
  </si>
  <si>
    <t>6,500.00</t>
  </si>
  <si>
    <t>6,000.00</t>
  </si>
  <si>
    <t>5,500.00</t>
  </si>
  <si>
    <t>5,000.00</t>
  </si>
  <si>
    <t>4,500.00</t>
  </si>
  <si>
    <t>02/28/2023</t>
  </si>
  <si>
    <t>1.30</t>
  </si>
  <si>
    <t>0.40</t>
  </si>
  <si>
    <t>03/01/2023</t>
  </si>
  <si>
    <t>5.60</t>
  </si>
  <si>
    <t>6.10</t>
  </si>
  <si>
    <t>3.50</t>
  </si>
  <si>
    <t>2.10</t>
  </si>
  <si>
    <t>03/02/2023</t>
  </si>
  <si>
    <t>03/03/2023</t>
  </si>
  <si>
    <t>03/07/2023</t>
  </si>
  <si>
    <t>16,850.00</t>
  </si>
  <si>
    <t>03/06/2023</t>
  </si>
  <si>
    <t>03/08/2023</t>
  </si>
  <si>
    <t>03/09/2023</t>
  </si>
  <si>
    <t>33.50</t>
  </si>
  <si>
    <t>8.70</t>
  </si>
  <si>
    <t>03/14/2023</t>
  </si>
  <si>
    <t>03/13/2023</t>
  </si>
  <si>
    <t>03/10/2023</t>
  </si>
  <si>
    <t>2.90</t>
  </si>
  <si>
    <t>4.00</t>
  </si>
  <si>
    <t>5.50</t>
  </si>
  <si>
    <t>7.70</t>
  </si>
  <si>
    <t>10.70</t>
  </si>
  <si>
    <t>15.00</t>
  </si>
  <si>
    <t>21.00</t>
  </si>
  <si>
    <t>29.30</t>
  </si>
  <si>
    <t>40.20</t>
  </si>
  <si>
    <t>54.10</t>
  </si>
  <si>
    <t>71.30</t>
  </si>
  <si>
    <t>92.00</t>
  </si>
  <si>
    <t>116.10</t>
  </si>
  <si>
    <t>143.70</t>
  </si>
  <si>
    <t>174.30</t>
  </si>
  <si>
    <t>207.90</t>
  </si>
  <si>
    <t>244.00</t>
  </si>
  <si>
    <t>282.30</t>
  </si>
  <si>
    <t>322.50</t>
  </si>
  <si>
    <t>364.30</t>
  </si>
  <si>
    <t>407.40</t>
  </si>
  <si>
    <t>451.80</t>
  </si>
  <si>
    <t>497.20</t>
  </si>
  <si>
    <t>543.40</t>
  </si>
  <si>
    <t>590.40</t>
  </si>
  <si>
    <t>638.10</t>
  </si>
  <si>
    <t>686.20</t>
  </si>
  <si>
    <t>734.70</t>
  </si>
  <si>
    <t>783.60</t>
  </si>
  <si>
    <t>832.60</t>
  </si>
  <si>
    <t>881.70</t>
  </si>
  <si>
    <t>931.00</t>
  </si>
  <si>
    <t>980.40</t>
  </si>
  <si>
    <t>1,029.90</t>
  </si>
  <si>
    <t>1,079.40</t>
  </si>
  <si>
    <t>1,129.00</t>
  </si>
  <si>
    <t>1,178.60</t>
  </si>
  <si>
    <t>1,228.30</t>
  </si>
  <si>
    <t>1,278.00</t>
  </si>
  <si>
    <t>1,327.80</t>
  </si>
  <si>
    <t>1,377.60</t>
  </si>
  <si>
    <t>1,427.40</t>
  </si>
  <si>
    <t>1,477.20</t>
  </si>
  <si>
    <t>1,527.00</t>
  </si>
  <si>
    <t>1,576.80</t>
  </si>
  <si>
    <t>1,626.60</t>
  </si>
  <si>
    <t>1,676.40</t>
  </si>
  <si>
    <t>1,726.20</t>
  </si>
  <si>
    <t>1,776.00</t>
  </si>
  <si>
    <t>1,825.80</t>
  </si>
  <si>
    <t>1,875.60</t>
  </si>
  <si>
    <t>1,925.50</t>
  </si>
  <si>
    <t>1,975.30</t>
  </si>
  <si>
    <t>2,025.20</t>
  </si>
  <si>
    <t>2,075.10</t>
  </si>
  <si>
    <t>2,125.00</t>
  </si>
  <si>
    <t>2,174.80</t>
  </si>
  <si>
    <t>2,224.70</t>
  </si>
  <si>
    <t>2,274.70</t>
  </si>
  <si>
    <t>2,324.60</t>
  </si>
  <si>
    <t>2,374.50</t>
  </si>
  <si>
    <t>2,424.40</t>
  </si>
  <si>
    <t>2,474.40</t>
  </si>
  <si>
    <t>2,524.30</t>
  </si>
  <si>
    <t>2,574.20</t>
  </si>
  <si>
    <t>2,624.20</t>
  </si>
  <si>
    <t>2,724.10</t>
  </si>
  <si>
    <t>2,824.00</t>
  </si>
  <si>
    <t>2,923.90</t>
  </si>
  <si>
    <t>3,023.80</t>
  </si>
  <si>
    <t>3,123.70</t>
  </si>
  <si>
    <t>3,223.70</t>
  </si>
  <si>
    <t>3,323.60</t>
  </si>
  <si>
    <t>3,423.60</t>
  </si>
  <si>
    <t>3,523.50</t>
  </si>
  <si>
    <t>3,623.50</t>
  </si>
  <si>
    <t>3,723.40</t>
  </si>
  <si>
    <t>3,823.40</t>
  </si>
  <si>
    <t>3,923.30</t>
  </si>
  <si>
    <t>4,023.30</t>
  </si>
  <si>
    <t>4,123.30</t>
  </si>
  <si>
    <t>4,223.20</t>
  </si>
  <si>
    <t>4,323.20</t>
  </si>
  <si>
    <t>4,423.10</t>
  </si>
  <si>
    <t>4,623.10</t>
  </si>
  <si>
    <t>4,823.00</t>
  </si>
  <si>
    <t>5,023.00</t>
  </si>
  <si>
    <t>5,222.90</t>
  </si>
  <si>
    <t>5,422.90</t>
  </si>
  <si>
    <t>5,622.90</t>
  </si>
  <si>
    <t>5,822.80</t>
  </si>
  <si>
    <t>6,022.80</t>
  </si>
  <si>
    <t>6,222.70</t>
  </si>
  <si>
    <t>6,422.70</t>
  </si>
  <si>
    <t>6,622.60</t>
  </si>
  <si>
    <t>6,822.60</t>
  </si>
  <si>
    <t>7,022.60</t>
  </si>
  <si>
    <t>7,222.50</t>
  </si>
  <si>
    <t>7,422.50</t>
  </si>
  <si>
    <t>7,622.40</t>
  </si>
  <si>
    <t>7,822.40</t>
  </si>
  <si>
    <t>8,022.40</t>
  </si>
  <si>
    <t>8,222.30</t>
  </si>
  <si>
    <t>8,722.20</t>
  </si>
  <si>
    <t>9,222.10</t>
  </si>
  <si>
    <t>9,722.00</t>
  </si>
  <si>
    <t>10,221.90</t>
  </si>
  <si>
    <t>10,721.80</t>
  </si>
  <si>
    <t>6,774.60</t>
  </si>
  <si>
    <t>5,774.80</t>
  </si>
  <si>
    <t>4,775.00</t>
  </si>
  <si>
    <t>4,275.10</t>
  </si>
  <si>
    <t>3,775.20</t>
  </si>
  <si>
    <t>3,375.30</t>
  </si>
  <si>
    <t>3,275.30</t>
  </si>
  <si>
    <t>3,175.40</t>
  </si>
  <si>
    <t>2,975.40</t>
  </si>
  <si>
    <t>2,775.40</t>
  </si>
  <si>
    <t>2,575.50</t>
  </si>
  <si>
    <t>2,375.50</t>
  </si>
  <si>
    <t>2,275.50</t>
  </si>
  <si>
    <t>2,175.60</t>
  </si>
  <si>
    <t>1,975.60</t>
  </si>
  <si>
    <t>1,775.60</t>
  </si>
  <si>
    <t>1,675.70</t>
  </si>
  <si>
    <t>1,625.70</t>
  </si>
  <si>
    <t>1,575.70</t>
  </si>
  <si>
    <t>1,525.70</t>
  </si>
  <si>
    <t>1,475.70</t>
  </si>
  <si>
    <t>1,425.70</t>
  </si>
  <si>
    <t>1,375.80</t>
  </si>
  <si>
    <t>1,325.80</t>
  </si>
  <si>
    <t>1,275.80</t>
  </si>
  <si>
    <t>1,225.90</t>
  </si>
  <si>
    <t>1,175.90</t>
  </si>
  <si>
    <t>1,125.90</t>
  </si>
  <si>
    <t>1,076.00</t>
  </si>
  <si>
    <t>1,026.10</t>
  </si>
  <si>
    <t>976.10</t>
  </si>
  <si>
    <t>926.30</t>
  </si>
  <si>
    <t>876.40</t>
  </si>
  <si>
    <t>826.70</t>
  </si>
  <si>
    <t>777.00</t>
  </si>
  <si>
    <t>727.40</t>
  </si>
  <si>
    <t>678.00</t>
  </si>
  <si>
    <t>628.80</t>
  </si>
  <si>
    <t>579.90</t>
  </si>
  <si>
    <t>531.40</t>
  </si>
  <si>
    <t>483.60</t>
  </si>
  <si>
    <t>436.60</t>
  </si>
  <si>
    <t>390.90</t>
  </si>
  <si>
    <t>347.00</t>
  </si>
  <si>
    <t>305.20</t>
  </si>
  <si>
    <t>266.10</t>
  </si>
  <si>
    <t>230.10</t>
  </si>
  <si>
    <t>197.30</t>
  </si>
  <si>
    <t>168.00</t>
  </si>
  <si>
    <t>142.10</t>
  </si>
  <si>
    <t>119.70</t>
  </si>
  <si>
    <t>100.40</t>
  </si>
  <si>
    <t>83.90</t>
  </si>
  <si>
    <t>70.00</t>
  </si>
  <si>
    <t>58.40</t>
  </si>
  <si>
    <t>48.60</t>
  </si>
  <si>
    <t>40.40</t>
  </si>
  <si>
    <t>27.90</t>
  </si>
  <si>
    <t>23.30</t>
  </si>
  <si>
    <t>19.50</t>
  </si>
  <si>
    <t>16.60</t>
  </si>
  <si>
    <t>14.20</t>
  </si>
  <si>
    <t>12.30</t>
  </si>
  <si>
    <t>10.90</t>
  </si>
  <si>
    <t>9.70</t>
  </si>
  <si>
    <t>7.90</t>
  </si>
  <si>
    <t>7.20</t>
  </si>
  <si>
    <t>6.60</t>
  </si>
  <si>
    <t>5.20</t>
  </si>
  <si>
    <t>4.90</t>
  </si>
  <si>
    <t>4.50</t>
  </si>
  <si>
    <t>4.30</t>
  </si>
  <si>
    <t>3.90</t>
  </si>
  <si>
    <t>3.70</t>
  </si>
  <si>
    <t>3.30</t>
  </si>
  <si>
    <t>2.20</t>
  </si>
  <si>
    <t>2.00</t>
  </si>
  <si>
    <t>1.70</t>
  </si>
  <si>
    <t>C:\Detlef\Tradematiker\Research\Optionen\OI-Abfrage</t>
  </si>
  <si>
    <t>C:\Detlef\Tradematiker\Research\Optionen\OI-Abfrage\send</t>
  </si>
  <si>
    <t>C:\Detlef\Tradematiker\Research\Optionen\OI-Abfrage\STOXX</t>
  </si>
  <si>
    <t>Ing.-Büro Dieball   Oderstr.8    01109 Dresden      OI-Tabellen@gmx.de</t>
  </si>
  <si>
    <t>let
    Quelle = Web.Page(Web.Contents("https://www.eurexchange.com/ex-en/markets/idx/dax/70044!quotesSingleViewOption?callPut=Call&amp;maturityDate=202308")),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</si>
  <si>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Web.Page(Web.Contents("https://www.eurexchange.com/ex-en/markets/idx/dax/70044!quotesSingleViewOption?callPut=Put&amp;maturityDate=202308")),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</si>
  <si>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Web.Page(Web.Contents("https://www.eurexchange.com/exchange-de/marktdaten/statistik/online-marktstatistiken/4302!onlineStats?productGroupId=13394&amp;productId=70044&amp;viewType=3&amp;cp=Put&amp;month=08&amp;year=2023&amp;busDate=20230811")),
    Data0 = Quelle{0}[Data],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
in
    #"Geänderter Typ"</t>
  </si>
  <si>
    <t>let
    Quelle = Web.Page(Web.Contents("https://www.eurexchange.com/exchange-de/marktdaten/statistik/online-marktstatistiken/4302!onlineStats?productGroupId=13394&amp;productId=70044&amp;viewType=3&amp;cp=Call&amp;month=08&amp;year=2023&amp;busDate=20230811")),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</si>
  <si>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Web.Page(Web.Contents("https://www.eurexchange.com/exchange-de/marktdaten/statistik/online-marktstatistiken/4302!onlineStats?productGroupId=13394&amp;productId=70044&amp;viewType=3&amp;cp=Put&amp;month=09&amp;year=2023&amp;busDate=20230811")),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</si>
  <si>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Web.Page(Web.Contents("https://www.eurexchange.com/exchange-de/marktdaten/statistik/online-marktstatistiken/4302!onlineStats?productGroupId=13394&amp;productId=70044&amp;viewType=3&amp;cp=Call&amp;month=09&amp;year=2023&amp;busDate=20230811")),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</si>
  <si>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Web.Page(Web.Contents("https://www.eurexchange.com/exchange-de/marktdaten/statistik/online-marktstatistiken/4302!onlineStats?productGroupId=13394&amp;productId=70044&amp;viewType=3&amp;cp=Put&amp;month=08&amp;year=2023&amp;busDate=20230810")),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</si>
  <si>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Web.Page(Web.Contents("https://www.eurexchange.com/exchange-de/marktdaten/statistik/online-marktstatistiken/4302!onlineStats?productGroupId=13394&amp;productId=70044&amp;viewType=3&amp;cp=Call&amp;month=08&amp;year=2023&amp;busDate=20230810")),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</si>
  <si>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9.00</t>
  </si>
  <si>
    <t>Python auslesen der Eurexdaten via api, das Python script kopiert die Daten in diese Excel Tabelle</t>
  </si>
  <si>
    <t>PS</t>
  </si>
  <si>
    <t>10</t>
  </si>
  <si>
    <t>11</t>
  </si>
  <si>
    <t>callOrPut</t>
  </si>
  <si>
    <t>strike</t>
  </si>
  <si>
    <t>versionNumber</t>
  </si>
  <si>
    <t>volume</t>
  </si>
  <si>
    <t>openInterest</t>
  </si>
  <si>
    <t>open</t>
  </si>
  <si>
    <t>high</t>
  </si>
  <si>
    <t>low</t>
  </si>
  <si>
    <t>last</t>
  </si>
  <si>
    <t>dSettle</t>
  </si>
  <si>
    <t>Hedge fertig</t>
  </si>
  <si>
    <t>C:\Detlef\Tradematiker\Research\Optionen\OI-Abfrage\STOXX\STOXX_OI-Abfrage 2023-09-20 V9.00.xlsm</t>
  </si>
  <si>
    <t>08:33:00.000</t>
  </si>
  <si>
    <t>15.653,00 €</t>
  </si>
  <si>
    <t>08:32:00.000</t>
  </si>
  <si>
    <t>15.657,50 €</t>
  </si>
  <si>
    <t>08:31:00.000</t>
  </si>
  <si>
    <t>08:30:00.000</t>
  </si>
  <si>
    <t>15.654,50 €</t>
  </si>
  <si>
    <t>08:29:00.000</t>
  </si>
  <si>
    <t>15.652,00 €</t>
  </si>
  <si>
    <t>08:28:00.000</t>
  </si>
  <si>
    <t>15.654,00 €</t>
  </si>
  <si>
    <t>08:27:00.000</t>
  </si>
  <si>
    <t>15.658,50 €</t>
  </si>
  <si>
    <t>08:26:00.000</t>
  </si>
  <si>
    <t>15.651,00 €</t>
  </si>
  <si>
    <t>08:25:00.000</t>
  </si>
  <si>
    <t>15.649,50 €</t>
  </si>
  <si>
    <t>C:\Detlef\Tradematiker\Research\Optionen\OI-Abfrage\send\OI-Abfrage 2023-9-21 V9.00.pdf</t>
  </si>
  <si>
    <t>C:\Detlef\Tradematiker\Research\Optionen\OI-Abfrage\send\STOXX OI-Abfrage 2023-9-21 V9.00.pdf</t>
  </si>
  <si>
    <t>C:\Detlef\Tradematiker\Research\Optionen\OI-Abfrage\send\Prof_OI-Tabelle2023-9-21 V9.00.pdf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</si>
</sst>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409]d\-mmm\-yy;@"/>
    <numFmt numFmtId="167" formatCode="[$-F400]h:mm:ss\ AM/PM"/>
    <numFmt numFmtId="168" formatCode="#,##0.00\ &quot;€&quot;"/>
  </numFmts>
  <fonts count="35" x14ac:knownFonts="1">
    <font>
      <sz val="11"/>
      <color theme="1"/>
      <name val="Calibri"/>
      <family val="2"/>
      <scheme val="minor"/>
    </font>
    <font>
      <b/>
      <i/>
      <sz val="22"/>
      <color theme="1"/>
      <name val="Calibri"/>
      <family val="2"/>
      <scheme val="minor"/>
    </font>
    <font>
      <sz val="12"/>
      <color theme="1"/>
      <name val="Calibri"/>
      <family val="2"/>
      <scheme val="minor"/>
    </font>
    <font>
      <b/>
      <sz val="12"/>
      <color theme="1"/>
      <name val="Calibri"/>
      <family val="2"/>
      <scheme val="minor"/>
    </font>
    <font>
      <i/>
      <sz val="11"/>
      <color theme="1"/>
      <name val="Calibri"/>
      <family val="2"/>
      <scheme val="minor"/>
    </font>
    <font>
      <b/>
      <sz val="24"/>
      <color theme="1"/>
      <name val="Calibri"/>
      <family val="2"/>
      <scheme val="minor"/>
    </font>
    <font>
      <b/>
      <i/>
      <sz val="24"/>
      <color theme="1"/>
      <name val="Calibri"/>
      <family val="2"/>
      <scheme val="minor"/>
    </font>
    <font>
      <b/>
      <sz val="16"/>
      <color theme="1"/>
      <name val="Calibri"/>
      <family val="2"/>
      <scheme val="minor"/>
    </font>
    <font>
      <b/>
      <i/>
      <sz val="22"/>
      <color theme="1"/>
      <name val="Arial"/>
      <family val="2"/>
    </font>
    <font>
      <sz val="14"/>
      <color theme="1"/>
      <name val="Calibri"/>
      <family val="2"/>
      <scheme val="minor"/>
    </font>
    <font>
      <b/>
      <sz val="14"/>
      <color theme="1"/>
      <name val="Calibri"/>
      <family val="2"/>
      <scheme val="minor"/>
    </font>
    <font>
      <b/>
      <i/>
      <sz val="14"/>
      <color theme="1"/>
      <name val="Calibri"/>
      <family val="2"/>
      <scheme val="minor"/>
    </font>
    <font>
      <i/>
      <sz val="14"/>
      <color theme="1"/>
      <name val="Calibri"/>
      <family val="2"/>
      <scheme val="minor"/>
    </font>
    <font>
      <b/>
      <i/>
      <sz val="8"/>
      <color theme="1"/>
      <name val="Calibri"/>
      <family val="2"/>
      <scheme val="minor"/>
    </font>
    <font>
      <sz val="8"/>
      <color theme="1"/>
      <name val="Calibri"/>
      <family val="2"/>
      <scheme val="minor"/>
    </font>
    <font>
      <sz val="14"/>
      <color rgb="FF595959"/>
      <name val="Calibri"/>
      <family val="2"/>
      <scheme val="minor"/>
    </font>
    <font>
      <u/>
      <sz val="11"/>
      <color theme="10"/>
      <name val="Calibri"/>
      <family val="2"/>
      <scheme val="minor"/>
    </font>
    <font>
      <b/>
      <sz val="11"/>
      <color theme="1"/>
      <name val="Calibri"/>
      <family val="2"/>
      <scheme val="minor"/>
    </font>
    <font>
      <sz val="11"/>
      <color theme="1"/>
      <name val="Calibri"/>
      <family val="2"/>
    </font>
    <font>
      <sz val="8"/>
      <name val="Calibri"/>
      <family val="2"/>
      <scheme val="minor"/>
    </font>
    <font>
      <b/>
      <i/>
      <sz val="12"/>
      <color theme="1"/>
      <name val="Calibri"/>
      <family val="2"/>
      <scheme val="minor"/>
    </font>
    <font>
      <i/>
      <sz val="22"/>
      <color theme="1"/>
      <name val="Calibri"/>
      <family val="2"/>
      <scheme val="minor"/>
    </font>
    <font>
      <sz val="11"/>
      <color theme="1" tint="0.499984740745262"/>
      <name val="Calibri"/>
      <family val="2"/>
      <scheme val="minor"/>
    </font>
    <font>
      <sz val="11"/>
      <color theme="0"/>
      <name val="Calibri"/>
      <family val="2"/>
      <scheme val="minor"/>
    </font>
    <font>
      <b/>
      <sz val="11"/>
      <color rgb="FFFFFF00"/>
      <name val="Calibri"/>
      <family val="2"/>
      <scheme val="minor"/>
    </font>
    <font>
      <b/>
      <vertAlign val="subscript"/>
      <sz val="16"/>
      <color rgb="FF000000"/>
      <name val="Calibri"/>
      <family val="2"/>
      <scheme val="minor"/>
    </font>
    <font>
      <vertAlign val="subscript"/>
      <sz val="16"/>
      <color rgb="FF000000"/>
      <name val="Calibri"/>
      <family val="2"/>
      <scheme val="minor"/>
    </font>
    <font>
      <b/>
      <sz val="22"/>
      <color theme="4" tint="-0.499984740745262"/>
      <name val="Calibri"/>
      <family val="2"/>
      <scheme val="minor"/>
    </font>
    <font>
      <b/>
      <sz val="16"/>
      <color rgb="FF2F5496"/>
      <name val="Calibri Light"/>
      <family val="2"/>
    </font>
    <font>
      <sz val="13"/>
      <color theme="1"/>
      <name val="Calibri"/>
      <family val="2"/>
      <scheme val="minor"/>
    </font>
    <font>
      <sz val="18"/>
      <color theme="1"/>
      <name val="Calibri"/>
      <family val="2"/>
      <scheme val="minor"/>
    </font>
    <font>
      <b/>
      <sz val="18"/>
      <color rgb="FF2F5496"/>
      <name val="Calibri Light"/>
      <family val="2"/>
    </font>
    <font>
      <sz val="11"/>
      <color theme="1" tint="0.34998626667073579"/>
      <name val="Calibri"/>
      <family val="2"/>
      <scheme val="minor"/>
    </font>
    <font>
      <sz val="11"/>
      <color theme="0" tint="-0.499984740745262"/>
      <name val="Calibri"/>
      <family val="2"/>
      <scheme val="minor"/>
    </font>
    <font>
      <b/>
      <sz val="12"/>
      <color rgb="FF2F5496"/>
      <name val="Calibri Light"/>
      <family val="2"/>
    </font>
  </fonts>
  <fills count="27">
    <fill>
      <patternFill patternType="none"/>
    </fill>
    <fill>
      <patternFill patternType="gray125"/>
    </fill>
    <fill>
      <patternFill patternType="solid">
        <fgColor indexed="9"/>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FFC000"/>
        <bgColor indexed="64"/>
      </patternFill>
    </fill>
    <fill>
      <patternFill patternType="solid">
        <fgColor theme="4" tint="0.39997558519241921"/>
        <bgColor indexed="64"/>
      </patternFill>
    </fill>
    <fill>
      <patternFill patternType="solid">
        <fgColor indexed="11"/>
        <bgColor indexed="64"/>
      </patternFill>
    </fill>
    <fill>
      <patternFill patternType="solid">
        <fgColor theme="4" tint="0.59999389629810485"/>
        <bgColor indexed="64"/>
      </patternFill>
    </fill>
    <fill>
      <patternFill patternType="solid">
        <fgColor rgb="FF8BA7A6"/>
        <bgColor indexed="64"/>
      </patternFill>
    </fill>
    <fill>
      <patternFill patternType="solid">
        <fgColor rgb="FF5CB6D2"/>
        <bgColor indexed="64"/>
      </patternFill>
    </fill>
    <fill>
      <patternFill patternType="solid">
        <fgColor rgb="FF8ADE9A"/>
        <bgColor indexed="64"/>
      </patternFill>
    </fill>
    <fill>
      <patternFill patternType="solid">
        <fgColor theme="0"/>
        <bgColor indexed="64"/>
      </patternFill>
    </fill>
    <fill>
      <patternFill patternType="solid">
        <fgColor rgb="FFFFFF00"/>
        <bgColor indexed="64"/>
      </patternFill>
    </fill>
    <fill>
      <patternFill patternType="solid">
        <fgColor theme="7"/>
        <bgColor indexed="64"/>
      </patternFill>
    </fill>
    <fill>
      <patternFill patternType="solid">
        <fgColor theme="8" tint="0.39997558519241921"/>
        <bgColor indexed="64"/>
      </patternFill>
    </fill>
    <fill>
      <patternFill patternType="solid">
        <fgColor rgb="FF9BC2E6"/>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00B050"/>
        <bgColor indexed="64"/>
      </patternFill>
    </fill>
    <fill>
      <patternFill patternType="solid">
        <fgColor rgb="FFA8A400"/>
        <bgColor indexed="64"/>
      </patternFill>
    </fill>
    <fill>
      <patternFill patternType="solid">
        <fgColor rgb="FFFF4A01"/>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7" tint="-0.249977111117893"/>
        <bgColor indexed="64"/>
      </patternFill>
    </fill>
    <fill>
      <patternFill patternType="solid">
        <fgColor theme="0" tint="-0.14999847407452621"/>
        <bgColor indexed="64"/>
      </patternFill>
    </fill>
    <fill>
      <patternFill patternType="solid">
        <fgColor rgb="FFFF99FF"/>
        <bgColor indexed="64"/>
      </patternFill>
    </fill>
  </fills>
  <borders count="43">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indexed="64"/>
      </left>
      <right style="medium">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medium">
        <color indexed="64"/>
      </right>
      <top style="thin">
        <color theme="1" tint="0.499984740745262"/>
      </top>
      <bottom style="thin">
        <color theme="1" tint="0.499984740745262"/>
      </bottom>
      <diagonal/>
    </border>
    <border>
      <left/>
      <right style="thin">
        <color indexed="64"/>
      </right>
      <top style="thin">
        <color theme="1" tint="0.499984740745262"/>
      </top>
      <bottom style="thin">
        <color theme="1" tint="0.499984740745262"/>
      </bottom>
      <diagonal/>
    </border>
    <border>
      <left/>
      <right style="thin">
        <color indexed="64"/>
      </right>
      <top/>
      <bottom/>
      <diagonal/>
    </border>
    <border>
      <left style="thin">
        <color indexed="64"/>
      </left>
      <right style="medium">
        <color indexed="64"/>
      </right>
      <top style="thin">
        <color theme="1" tint="0.499984740745262"/>
      </top>
      <bottom style="thin">
        <color indexed="64"/>
      </bottom>
      <diagonal/>
    </border>
    <border>
      <left style="medium">
        <color indexed="64"/>
      </left>
      <right/>
      <top style="thin">
        <color theme="1" tint="0.499984740745262"/>
      </top>
      <bottom style="thin">
        <color indexed="64"/>
      </bottom>
      <diagonal/>
    </border>
    <border>
      <left/>
      <right/>
      <top style="thin">
        <color theme="1" tint="0.499984740745262"/>
      </top>
      <bottom style="thin">
        <color indexed="64"/>
      </bottom>
      <diagonal/>
    </border>
    <border>
      <left/>
      <right style="thin">
        <color indexed="64"/>
      </right>
      <top style="thin">
        <color theme="1" tint="0.499984740745262"/>
      </top>
      <bottom style="thin">
        <color indexed="64"/>
      </bottom>
      <diagonal/>
    </border>
    <border>
      <left/>
      <right style="medium">
        <color indexed="64"/>
      </right>
      <top style="thin">
        <color theme="1" tint="0.499984740745262"/>
      </top>
      <bottom style="thin">
        <color theme="1" tint="0.499984740745262"/>
      </bottom>
      <diagonal/>
    </border>
    <border>
      <left/>
      <right style="medium">
        <color indexed="64"/>
      </right>
      <top style="thin">
        <color theme="1" tint="0.499984740745262"/>
      </top>
      <bottom style="medium">
        <color indexed="64"/>
      </bottom>
      <diagonal/>
    </border>
  </borders>
  <cellStyleXfs count="2">
    <xf numFmtId="0" fontId="0" fillId="0" borderId="0"/>
    <xf numFmtId="0" fontId="16" fillId="0" borderId="0" applyNumberFormat="0" applyFill="0" applyBorder="0" applyAlignment="0" applyProtection="0"/>
  </cellStyleXfs>
  <cellXfs count="199">
    <xf numFmtId="0" fontId="0" fillId="0" borderId="0" xfId="0"/>
    <xf numFmtId="2" fontId="0" fillId="0" borderId="0" xfId="0" applyNumberFormat="1"/>
    <xf numFmtId="0" fontId="0" fillId="2" borderId="0" xfId="0" applyFill="1"/>
    <xf numFmtId="0" fontId="0" fillId="2" borderId="0" xfId="0" applyFill="1" applyAlignment="1">
      <alignment vertical="center"/>
    </xf>
    <xf numFmtId="3" fontId="0" fillId="2" borderId="0" xfId="0" applyNumberFormat="1" applyFill="1" applyAlignment="1">
      <alignment vertical="center"/>
    </xf>
    <xf numFmtId="164" fontId="0" fillId="2" borderId="0" xfId="0" applyNumberFormat="1" applyFill="1"/>
    <xf numFmtId="164" fontId="0" fillId="0" borderId="0" xfId="0" applyNumberFormat="1"/>
    <xf numFmtId="0" fontId="0" fillId="2" borderId="2" xfId="0" applyFill="1" applyBorder="1"/>
    <xf numFmtId="0" fontId="0" fillId="2" borderId="3" xfId="0" applyFill="1" applyBorder="1"/>
    <xf numFmtId="0" fontId="0" fillId="2" borderId="4" xfId="0" applyFill="1" applyBorder="1"/>
    <xf numFmtId="0" fontId="2" fillId="0" borderId="0" xfId="0" applyFont="1"/>
    <xf numFmtId="0" fontId="2" fillId="3" borderId="1" xfId="0" applyFont="1" applyFill="1" applyBorder="1"/>
    <xf numFmtId="3" fontId="2" fillId="3" borderId="1" xfId="0" applyNumberFormat="1" applyFont="1" applyFill="1" applyBorder="1"/>
    <xf numFmtId="165" fontId="2" fillId="4" borderId="0" xfId="0" applyNumberFormat="1" applyFont="1" applyFill="1"/>
    <xf numFmtId="0" fontId="3" fillId="0" borderId="0" xfId="0" applyFont="1"/>
    <xf numFmtId="0" fontId="3" fillId="0" borderId="0" xfId="0" quotePrefix="1" applyFont="1"/>
    <xf numFmtId="0" fontId="2" fillId="4" borderId="0" xfId="0" applyFont="1" applyFill="1"/>
    <xf numFmtId="14" fontId="0" fillId="3" borderId="1" xfId="0" applyNumberFormat="1" applyFill="1" applyBorder="1"/>
    <xf numFmtId="14" fontId="0" fillId="5" borderId="0" xfId="0" applyNumberFormat="1" applyFill="1"/>
    <xf numFmtId="0" fontId="0" fillId="0" borderId="0" xfId="0" applyAlignment="1">
      <alignment horizontal="center"/>
    </xf>
    <xf numFmtId="0" fontId="2" fillId="6" borderId="0" xfId="0" applyFont="1" applyFill="1"/>
    <xf numFmtId="0" fontId="0" fillId="2" borderId="0" xfId="0" applyFill="1" applyAlignment="1">
      <alignment horizontal="center"/>
    </xf>
    <xf numFmtId="0" fontId="3" fillId="2" borderId="0" xfId="0" applyFont="1" applyFill="1"/>
    <xf numFmtId="14" fontId="3" fillId="2" borderId="1" xfId="0" applyNumberFormat="1" applyFont="1" applyFill="1" applyBorder="1"/>
    <xf numFmtId="0" fontId="3" fillId="2" borderId="1" xfId="0" applyFont="1" applyFill="1" applyBorder="1"/>
    <xf numFmtId="0" fontId="9" fillId="0" borderId="0" xfId="0" applyFont="1"/>
    <xf numFmtId="0" fontId="3" fillId="2" borderId="11" xfId="0" applyFont="1" applyFill="1" applyBorder="1"/>
    <xf numFmtId="0" fontId="10" fillId="9" borderId="0" xfId="0" applyFont="1" applyFill="1" applyAlignment="1">
      <alignment horizontal="center"/>
    </xf>
    <xf numFmtId="0" fontId="0" fillId="2" borderId="0" xfId="0" applyFill="1" applyAlignment="1">
      <alignment horizontal="left"/>
    </xf>
    <xf numFmtId="0" fontId="0" fillId="0" borderId="0" xfId="0" applyAlignment="1">
      <alignment wrapText="1"/>
    </xf>
    <xf numFmtId="0" fontId="10" fillId="0" borderId="0" xfId="0" applyFont="1"/>
    <xf numFmtId="0" fontId="9" fillId="2" borderId="13" xfId="0" applyFont="1" applyFill="1" applyBorder="1" applyAlignment="1">
      <alignment horizontal="center"/>
    </xf>
    <xf numFmtId="1" fontId="9" fillId="2" borderId="5" xfId="0" applyNumberFormat="1" applyFont="1" applyFill="1" applyBorder="1"/>
    <xf numFmtId="1" fontId="9" fillId="2" borderId="6" xfId="0" applyNumberFormat="1" applyFont="1" applyFill="1" applyBorder="1"/>
    <xf numFmtId="1" fontId="9" fillId="2" borderId="7" xfId="0" applyNumberFormat="1" applyFont="1" applyFill="1" applyBorder="1"/>
    <xf numFmtId="1" fontId="9" fillId="2" borderId="8" xfId="0" applyNumberFormat="1" applyFont="1" applyFill="1" applyBorder="1"/>
    <xf numFmtId="1" fontId="9" fillId="2" borderId="0" xfId="0" applyNumberFormat="1" applyFont="1" applyFill="1"/>
    <xf numFmtId="1" fontId="9" fillId="2" borderId="9" xfId="0" applyNumberFormat="1" applyFont="1" applyFill="1" applyBorder="1"/>
    <xf numFmtId="0" fontId="9" fillId="2" borderId="14" xfId="0" applyFont="1" applyFill="1" applyBorder="1" applyAlignment="1">
      <alignment horizontal="center"/>
    </xf>
    <xf numFmtId="1" fontId="9" fillId="2" borderId="10" xfId="0" applyNumberFormat="1" applyFont="1" applyFill="1" applyBorder="1"/>
    <xf numFmtId="1" fontId="9" fillId="2" borderId="11" xfId="0" applyNumberFormat="1" applyFont="1" applyFill="1" applyBorder="1"/>
    <xf numFmtId="1" fontId="9" fillId="2" borderId="12" xfId="0" applyNumberFormat="1" applyFont="1" applyFill="1" applyBorder="1"/>
    <xf numFmtId="0" fontId="9" fillId="11" borderId="0" xfId="0" applyFont="1" applyFill="1" applyAlignment="1">
      <alignment horizontal="left"/>
    </xf>
    <xf numFmtId="0" fontId="9" fillId="10" borderId="0" xfId="0" applyFont="1" applyFill="1" applyAlignment="1">
      <alignment horizontal="left"/>
    </xf>
    <xf numFmtId="0" fontId="9" fillId="2" borderId="0" xfId="0" applyFont="1" applyFill="1"/>
    <xf numFmtId="0" fontId="0" fillId="12" borderId="0" xfId="0" applyFill="1"/>
    <xf numFmtId="14" fontId="10" fillId="2" borderId="1" xfId="0" applyNumberFormat="1" applyFont="1" applyFill="1" applyBorder="1"/>
    <xf numFmtId="0" fontId="10" fillId="2" borderId="17" xfId="0" applyFont="1" applyFill="1" applyBorder="1"/>
    <xf numFmtId="0" fontId="10" fillId="2" borderId="13" xfId="0" applyFont="1" applyFill="1" applyBorder="1"/>
    <xf numFmtId="0" fontId="10" fillId="2" borderId="14" xfId="0" applyFont="1" applyFill="1" applyBorder="1"/>
    <xf numFmtId="0" fontId="6" fillId="0" borderId="0" xfId="0" applyFont="1" applyAlignment="1">
      <alignment wrapText="1"/>
    </xf>
    <xf numFmtId="0" fontId="6" fillId="12" borderId="0" xfId="0" applyFont="1" applyFill="1" applyAlignment="1">
      <alignment wrapText="1"/>
    </xf>
    <xf numFmtId="0" fontId="0" fillId="12" borderId="0" xfId="0" applyFill="1" applyAlignment="1">
      <alignment horizontal="center"/>
    </xf>
    <xf numFmtId="0" fontId="10" fillId="12" borderId="0" xfId="0" applyFont="1" applyFill="1"/>
    <xf numFmtId="0" fontId="0" fillId="12" borderId="21" xfId="0" applyFill="1" applyBorder="1"/>
    <xf numFmtId="0" fontId="10" fillId="13" borderId="0" xfId="0" applyFont="1" applyFill="1"/>
    <xf numFmtId="0" fontId="0" fillId="13" borderId="0" xfId="0" applyFill="1"/>
    <xf numFmtId="14" fontId="0" fillId="0" borderId="0" xfId="0" applyNumberFormat="1"/>
    <xf numFmtId="49" fontId="0" fillId="0" borderId="0" xfId="0" applyNumberFormat="1" applyAlignment="1">
      <alignment horizontal="center"/>
    </xf>
    <xf numFmtId="49" fontId="0" fillId="14" borderId="0" xfId="0" applyNumberFormat="1" applyFill="1" applyAlignment="1">
      <alignment horizontal="center"/>
    </xf>
    <xf numFmtId="49" fontId="0" fillId="12" borderId="0" xfId="0" applyNumberFormat="1" applyFill="1" applyAlignment="1">
      <alignment horizontal="center"/>
    </xf>
    <xf numFmtId="0" fontId="2" fillId="12" borderId="0" xfId="0" applyFont="1" applyFill="1"/>
    <xf numFmtId="166" fontId="2" fillId="0" borderId="0" xfId="0" applyNumberFormat="1" applyFont="1"/>
    <xf numFmtId="0" fontId="16" fillId="0" borderId="0" xfId="1"/>
    <xf numFmtId="0" fontId="17" fillId="16" borderId="0" xfId="0" applyFont="1" applyFill="1"/>
    <xf numFmtId="49" fontId="0" fillId="17" borderId="0" xfId="0" applyNumberFormat="1" applyFill="1" applyAlignment="1">
      <alignment horizontal="center"/>
    </xf>
    <xf numFmtId="0" fontId="0" fillId="5" borderId="0" xfId="0" applyFill="1" applyAlignment="1">
      <alignment horizontal="center"/>
    </xf>
    <xf numFmtId="10" fontId="2" fillId="0" borderId="0" xfId="0" applyNumberFormat="1" applyFont="1"/>
    <xf numFmtId="0" fontId="2" fillId="18" borderId="0" xfId="0" applyFont="1" applyFill="1"/>
    <xf numFmtId="0" fontId="0" fillId="19" borderId="0" xfId="0" applyFill="1"/>
    <xf numFmtId="0" fontId="2" fillId="13" borderId="0" xfId="0" applyFont="1" applyFill="1"/>
    <xf numFmtId="0" fontId="18" fillId="2" borderId="0" xfId="0" applyFont="1" applyFill="1" applyAlignment="1">
      <alignment horizontal="left"/>
    </xf>
    <xf numFmtId="0" fontId="0" fillId="2" borderId="22" xfId="0" applyFill="1" applyBorder="1" applyAlignment="1">
      <alignment horizontal="center" vertical="center"/>
    </xf>
    <xf numFmtId="0" fontId="17" fillId="2" borderId="22" xfId="0" applyFont="1" applyFill="1" applyBorder="1" applyAlignment="1">
      <alignment wrapText="1"/>
    </xf>
    <xf numFmtId="167" fontId="0" fillId="0" borderId="0" xfId="0" applyNumberFormat="1"/>
    <xf numFmtId="1" fontId="9" fillId="2" borderId="6" xfId="0" applyNumberFormat="1" applyFont="1" applyFill="1" applyBorder="1" applyAlignment="1">
      <alignment vertical="center"/>
    </xf>
    <xf numFmtId="1" fontId="9" fillId="2" borderId="5" xfId="0" applyNumberFormat="1" applyFont="1" applyFill="1" applyBorder="1" applyAlignment="1">
      <alignment vertical="center"/>
    </xf>
    <xf numFmtId="1" fontId="9" fillId="2" borderId="8" xfId="0" applyNumberFormat="1" applyFont="1" applyFill="1" applyBorder="1" applyAlignment="1">
      <alignment vertical="center"/>
    </xf>
    <xf numFmtId="1" fontId="9" fillId="2" borderId="23" xfId="0" applyNumberFormat="1" applyFont="1" applyFill="1" applyBorder="1" applyAlignment="1">
      <alignment vertical="center"/>
    </xf>
    <xf numFmtId="1" fontId="9" fillId="2" borderId="24" xfId="0" applyNumberFormat="1" applyFont="1" applyFill="1" applyBorder="1" applyAlignment="1">
      <alignment vertical="center"/>
    </xf>
    <xf numFmtId="1" fontId="9" fillId="2" borderId="0" xfId="0" applyNumberFormat="1" applyFont="1" applyFill="1" applyAlignment="1">
      <alignment vertical="center"/>
    </xf>
    <xf numFmtId="14" fontId="10" fillId="2" borderId="31" xfId="0" applyNumberFormat="1" applyFont="1" applyFill="1" applyBorder="1"/>
    <xf numFmtId="0" fontId="9" fillId="2" borderId="32" xfId="0" applyFont="1" applyFill="1" applyBorder="1" applyAlignment="1">
      <alignment horizontal="center" vertical="center"/>
    </xf>
    <xf numFmtId="1" fontId="9" fillId="2" borderId="33" xfId="0" applyNumberFormat="1" applyFont="1" applyFill="1" applyBorder="1" applyAlignment="1">
      <alignment vertical="center"/>
    </xf>
    <xf numFmtId="0" fontId="9" fillId="2" borderId="34" xfId="0" applyFont="1" applyFill="1" applyBorder="1" applyAlignment="1">
      <alignment horizontal="center" vertical="center"/>
    </xf>
    <xf numFmtId="1" fontId="9" fillId="2" borderId="35" xfId="0" applyNumberFormat="1" applyFont="1" applyFill="1" applyBorder="1" applyAlignment="1">
      <alignment vertical="center"/>
    </xf>
    <xf numFmtId="0" fontId="9" fillId="2" borderId="28" xfId="0" applyFont="1" applyFill="1" applyBorder="1" applyAlignment="1">
      <alignment horizontal="center" vertical="center"/>
    </xf>
    <xf numFmtId="1" fontId="9" fillId="2" borderId="36" xfId="0" applyNumberFormat="1" applyFont="1" applyFill="1" applyBorder="1" applyAlignment="1">
      <alignment vertical="center"/>
    </xf>
    <xf numFmtId="0" fontId="9" fillId="2" borderId="37" xfId="0" applyFont="1" applyFill="1" applyBorder="1" applyAlignment="1">
      <alignment horizontal="center" vertical="center"/>
    </xf>
    <xf numFmtId="1" fontId="9" fillId="2" borderId="38" xfId="0" applyNumberFormat="1" applyFont="1" applyFill="1" applyBorder="1" applyAlignment="1">
      <alignment vertical="center"/>
    </xf>
    <xf numFmtId="1" fontId="9" fillId="2" borderId="39" xfId="0" applyNumberFormat="1" applyFont="1" applyFill="1" applyBorder="1" applyAlignment="1">
      <alignment vertical="center"/>
    </xf>
    <xf numFmtId="1" fontId="9" fillId="2" borderId="40" xfId="0" applyNumberFormat="1" applyFont="1" applyFill="1" applyBorder="1" applyAlignment="1">
      <alignment vertical="center"/>
    </xf>
    <xf numFmtId="0" fontId="9" fillId="2" borderId="0" xfId="0" applyFont="1" applyFill="1" applyAlignment="1">
      <alignment horizontal="center"/>
    </xf>
    <xf numFmtId="0" fontId="9" fillId="0" borderId="0" xfId="0" applyFont="1" applyAlignment="1">
      <alignment horizontal="left"/>
    </xf>
    <xf numFmtId="1" fontId="9" fillId="2" borderId="7" xfId="0" applyNumberFormat="1" applyFont="1" applyFill="1" applyBorder="1" applyAlignment="1">
      <alignment vertical="center"/>
    </xf>
    <xf numFmtId="1" fontId="9" fillId="2" borderId="41" xfId="0" applyNumberFormat="1" applyFont="1" applyFill="1" applyBorder="1" applyAlignment="1">
      <alignment vertical="center"/>
    </xf>
    <xf numFmtId="1" fontId="9" fillId="2" borderId="42" xfId="0" applyNumberFormat="1" applyFont="1" applyFill="1" applyBorder="1" applyAlignment="1">
      <alignment vertical="center"/>
    </xf>
    <xf numFmtId="14" fontId="10" fillId="2" borderId="13" xfId="0" applyNumberFormat="1" applyFont="1" applyFill="1" applyBorder="1"/>
    <xf numFmtId="14" fontId="10" fillId="2" borderId="0" xfId="0" applyNumberFormat="1" applyFont="1" applyFill="1"/>
    <xf numFmtId="0" fontId="0" fillId="0" borderId="0" xfId="0" applyAlignment="1">
      <alignment vertical="center"/>
    </xf>
    <xf numFmtId="0" fontId="0" fillId="0" borderId="0" xfId="0" applyAlignment="1">
      <alignment vertical="center" wrapText="1"/>
    </xf>
    <xf numFmtId="10" fontId="0" fillId="0" borderId="0" xfId="0" applyNumberFormat="1"/>
    <xf numFmtId="1" fontId="9" fillId="2" borderId="32" xfId="0" applyNumberFormat="1" applyFont="1" applyFill="1" applyBorder="1" applyAlignment="1">
      <alignment horizontal="center" vertical="center"/>
    </xf>
    <xf numFmtId="2" fontId="3" fillId="20" borderId="0" xfId="0" applyNumberFormat="1" applyFont="1" applyFill="1"/>
    <xf numFmtId="0" fontId="17" fillId="2" borderId="22" xfId="0" applyFont="1" applyFill="1" applyBorder="1"/>
    <xf numFmtId="0" fontId="0" fillId="2" borderId="5" xfId="0" applyFill="1" applyBorder="1"/>
    <xf numFmtId="0" fontId="0" fillId="2" borderId="7" xfId="0" applyFill="1" applyBorder="1"/>
    <xf numFmtId="0" fontId="0" fillId="2" borderId="10" xfId="0" applyFill="1" applyBorder="1"/>
    <xf numFmtId="0" fontId="0" fillId="2" borderId="12" xfId="0" applyFill="1" applyBorder="1"/>
    <xf numFmtId="0" fontId="22" fillId="2" borderId="0" xfId="0" applyFont="1" applyFill="1" applyAlignment="1">
      <alignment horizontal="left"/>
    </xf>
    <xf numFmtId="0" fontId="22" fillId="2" borderId="0" xfId="0" applyFont="1" applyFill="1"/>
    <xf numFmtId="4" fontId="2" fillId="0" borderId="0" xfId="0" applyNumberFormat="1" applyFont="1"/>
    <xf numFmtId="165" fontId="2" fillId="0" borderId="0" xfId="0" applyNumberFormat="1" applyFont="1"/>
    <xf numFmtId="1" fontId="23" fillId="2" borderId="0" xfId="0" applyNumberFormat="1" applyFont="1" applyFill="1" applyAlignment="1">
      <alignment vertical="center"/>
    </xf>
    <xf numFmtId="0" fontId="23" fillId="2" borderId="0" xfId="0" applyFont="1" applyFill="1" applyAlignment="1">
      <alignment vertical="center"/>
    </xf>
    <xf numFmtId="0" fontId="16" fillId="0" borderId="0" xfId="1" quotePrefix="1"/>
    <xf numFmtId="4" fontId="2" fillId="0" borderId="0" xfId="0" quotePrefix="1" applyNumberFormat="1" applyFont="1"/>
    <xf numFmtId="0" fontId="15" fillId="0" borderId="0" xfId="0" applyFont="1" applyAlignment="1">
      <alignment horizontal="left" vertical="center" readingOrder="1"/>
    </xf>
    <xf numFmtId="0" fontId="2" fillId="21" borderId="0" xfId="0" applyFont="1" applyFill="1"/>
    <xf numFmtId="4" fontId="2" fillId="21" borderId="1" xfId="0" applyNumberFormat="1" applyFont="1" applyFill="1" applyBorder="1" applyAlignment="1">
      <alignment wrapText="1"/>
    </xf>
    <xf numFmtId="0" fontId="0" fillId="0" borderId="0" xfId="0" applyAlignment="1">
      <alignment vertical="top"/>
    </xf>
    <xf numFmtId="0" fontId="0" fillId="21" borderId="0" xfId="0" applyFill="1"/>
    <xf numFmtId="0" fontId="17" fillId="21" borderId="0" xfId="0" applyFont="1" applyFill="1"/>
    <xf numFmtId="0" fontId="24" fillId="21" borderId="0" xfId="0" applyFont="1" applyFill="1"/>
    <xf numFmtId="0" fontId="25" fillId="0" borderId="0" xfId="0" applyFont="1" applyAlignment="1">
      <alignment horizontal="left" vertical="top" readingOrder="1"/>
    </xf>
    <xf numFmtId="0" fontId="20" fillId="0" borderId="0" xfId="0" applyFont="1" applyAlignment="1">
      <alignment horizontal="left" vertical="top" wrapText="1"/>
    </xf>
    <xf numFmtId="0" fontId="0" fillId="0" borderId="0" xfId="0" applyAlignment="1">
      <alignment horizontal="left" vertical="top" wrapText="1"/>
    </xf>
    <xf numFmtId="0" fontId="26" fillId="0" borderId="0" xfId="0" applyFont="1" applyAlignment="1">
      <alignment horizontal="left" vertical="center" readingOrder="1"/>
    </xf>
    <xf numFmtId="0" fontId="26" fillId="0" borderId="0" xfId="0" applyFont="1" applyAlignment="1">
      <alignment vertical="center" readingOrder="1"/>
    </xf>
    <xf numFmtId="0" fontId="26" fillId="0" borderId="0" xfId="0" applyFont="1" applyAlignment="1">
      <alignment vertical="center" wrapText="1" readingOrder="1"/>
    </xf>
    <xf numFmtId="0" fontId="17" fillId="0" borderId="0" xfId="0" applyFont="1" applyAlignment="1">
      <alignment horizontal="left" vertical="top" wrapText="1"/>
    </xf>
    <xf numFmtId="0" fontId="2" fillId="22" borderId="0" xfId="0" applyFont="1" applyFill="1"/>
    <xf numFmtId="10" fontId="2" fillId="18" borderId="0" xfId="0" applyNumberFormat="1" applyFont="1" applyFill="1"/>
    <xf numFmtId="0" fontId="27" fillId="0" borderId="0" xfId="0" applyFont="1"/>
    <xf numFmtId="0" fontId="28" fillId="0" borderId="0" xfId="0" applyFont="1" applyAlignment="1">
      <alignment vertical="center"/>
    </xf>
    <xf numFmtId="0" fontId="29" fillId="0" borderId="0" xfId="0" applyFont="1"/>
    <xf numFmtId="0" fontId="30" fillId="0" borderId="0" xfId="0" applyFont="1"/>
    <xf numFmtId="0" fontId="31" fillId="0" borderId="0" xfId="0" applyFont="1" applyAlignment="1">
      <alignment vertical="center"/>
    </xf>
    <xf numFmtId="0" fontId="0" fillId="0" borderId="0" xfId="0" applyAlignment="1">
      <alignment horizontal="left" vertical="center"/>
    </xf>
    <xf numFmtId="0" fontId="0" fillId="23" borderId="0" xfId="0" applyFill="1"/>
    <xf numFmtId="0" fontId="2" fillId="24" borderId="0" xfId="0" applyFont="1" applyFill="1"/>
    <xf numFmtId="14" fontId="33" fillId="25" borderId="0" xfId="0" applyNumberFormat="1" applyFont="1" applyFill="1"/>
    <xf numFmtId="0" fontId="34" fillId="0" borderId="0" xfId="0" applyFont="1" applyAlignment="1">
      <alignment vertical="center"/>
    </xf>
    <xf numFmtId="0" fontId="2" fillId="26" borderId="0" xfId="0" applyFont="1" applyFill="1"/>
    <xf numFmtId="17" fontId="0" fillId="0" borderId="0" xfId="0" applyNumberFormat="1"/>
    <xf numFmtId="168" fontId="0" fillId="0" borderId="0" xfId="0" applyNumberFormat="1"/>
    <xf numFmtId="0" fontId="0" fillId="0" borderId="0" xfId="0" quotePrefix="1"/>
    <xf numFmtId="0" fontId="0" fillId="0" borderId="0" xfId="0" applyNumberFormat="1"/>
    <xf numFmtId="0" fontId="0" fillId="13" borderId="0" xfId="0" applyFill="1" applyAlignment="1"/>
    <xf numFmtId="0" fontId="0" fillId="2" borderId="0" xfId="0" applyFill="1" applyAlignment="1">
      <alignment horizontal="center"/>
    </xf>
    <xf numFmtId="0" fontId="17" fillId="0" borderId="22" xfId="0" applyFont="1" applyBorder="1" applyAlignment="1">
      <alignment horizontal="center" vertical="top"/>
    </xf>
    <xf numFmtId="0" fontId="32" fillId="0" borderId="0" xfId="0" applyFont="1" applyAlignment="1">
      <alignment horizontal="center"/>
    </xf>
    <xf numFmtId="0" fontId="1" fillId="0" borderId="0" xfId="0" applyFont="1" applyAlignment="1">
      <alignment horizontal="center" vertical="top" wrapText="1"/>
    </xf>
    <xf numFmtId="14" fontId="5" fillId="0" borderId="0" xfId="0" applyNumberFormat="1" applyFont="1" applyAlignment="1">
      <alignment horizontal="left" vertical="top"/>
    </xf>
    <xf numFmtId="0" fontId="5" fillId="0" borderId="0" xfId="0" applyFont="1" applyAlignment="1">
      <alignment horizontal="left" vertical="top"/>
    </xf>
    <xf numFmtId="0" fontId="0" fillId="7" borderId="0" xfId="0" applyFill="1" applyAlignment="1">
      <alignment horizontal="center" wrapText="1"/>
    </xf>
    <xf numFmtId="0" fontId="0" fillId="0" borderId="0" xfId="0" applyAlignment="1">
      <alignment horizontal="left" wrapText="1"/>
    </xf>
    <xf numFmtId="0" fontId="17" fillId="15" borderId="0" xfId="0" applyFont="1" applyFill="1" applyAlignment="1">
      <alignment horizontal="center"/>
    </xf>
    <xf numFmtId="0" fontId="16" fillId="0" borderId="0" xfId="1" applyAlignment="1">
      <alignment horizontal="left" wrapText="1"/>
    </xf>
    <xf numFmtId="0" fontId="17" fillId="16" borderId="0" xfId="0" applyFont="1" applyFill="1" applyAlignment="1">
      <alignment horizontal="center"/>
    </xf>
    <xf numFmtId="0" fontId="17" fillId="23" borderId="0" xfId="0" applyFont="1" applyFill="1" applyAlignment="1">
      <alignment horizontal="center" vertical="top"/>
    </xf>
    <xf numFmtId="0" fontId="17" fillId="16" borderId="0" xfId="0" applyFont="1" applyFill="1" applyAlignment="1">
      <alignment horizontal="center" vertical="center"/>
    </xf>
    <xf numFmtId="0" fontId="13" fillId="0" borderId="0" xfId="0" applyFont="1" applyAlignment="1">
      <alignment horizontal="center" wrapText="1"/>
    </xf>
    <xf numFmtId="0" fontId="9" fillId="2" borderId="15" xfId="0" applyFont="1" applyFill="1" applyBorder="1" applyAlignment="1">
      <alignment horizontal="center" vertical="top" wrapText="1"/>
    </xf>
    <xf numFmtId="0" fontId="9" fillId="2" borderId="16" xfId="0" applyFont="1" applyFill="1" applyBorder="1" applyAlignment="1">
      <alignment horizontal="center" vertical="top" wrapText="1"/>
    </xf>
    <xf numFmtId="0" fontId="9" fillId="2" borderId="17" xfId="0" applyFont="1" applyFill="1" applyBorder="1" applyAlignment="1">
      <alignment horizontal="center" vertical="top" wrapText="1"/>
    </xf>
    <xf numFmtId="0" fontId="7" fillId="2" borderId="15" xfId="0" applyFont="1" applyFill="1" applyBorder="1" applyAlignment="1">
      <alignment horizontal="center"/>
    </xf>
    <xf numFmtId="0" fontId="7" fillId="2" borderId="16" xfId="0" applyFont="1" applyFill="1" applyBorder="1" applyAlignment="1">
      <alignment horizontal="center"/>
    </xf>
    <xf numFmtId="0" fontId="7" fillId="2" borderId="17" xfId="0" applyFont="1" applyFill="1" applyBorder="1" applyAlignment="1">
      <alignment horizontal="center"/>
    </xf>
    <xf numFmtId="0" fontId="1" fillId="12" borderId="19" xfId="0" applyFont="1" applyFill="1" applyBorder="1" applyAlignment="1">
      <alignment horizontal="center" vertical="top" wrapText="1"/>
    </xf>
    <xf numFmtId="0" fontId="1" fillId="12" borderId="20" xfId="0" applyFont="1" applyFill="1" applyBorder="1" applyAlignment="1">
      <alignment horizontal="center" vertical="top" wrapText="1"/>
    </xf>
    <xf numFmtId="14" fontId="8" fillId="12" borderId="20" xfId="0" applyNumberFormat="1" applyFont="1" applyFill="1" applyBorder="1" applyAlignment="1">
      <alignment horizontal="center" vertical="top"/>
    </xf>
    <xf numFmtId="0" fontId="8" fillId="12" borderId="20" xfId="0" applyFont="1" applyFill="1" applyBorder="1" applyAlignment="1">
      <alignment horizontal="center" vertical="top"/>
    </xf>
    <xf numFmtId="0" fontId="6" fillId="8" borderId="8" xfId="0" applyFont="1" applyFill="1" applyBorder="1" applyAlignment="1">
      <alignment horizontal="center" vertical="center" wrapText="1"/>
    </xf>
    <xf numFmtId="0" fontId="6" fillId="8" borderId="0" xfId="0" applyFont="1" applyFill="1" applyAlignment="1">
      <alignment horizontal="center" vertical="center" wrapText="1"/>
    </xf>
    <xf numFmtId="0" fontId="5" fillId="2" borderId="0" xfId="0" applyFont="1" applyFill="1" applyAlignment="1">
      <alignment horizontal="center" vertical="center"/>
    </xf>
    <xf numFmtId="0" fontId="5" fillId="2" borderId="11" xfId="0" applyFont="1" applyFill="1" applyBorder="1" applyAlignment="1">
      <alignment horizontal="center" vertical="center"/>
    </xf>
    <xf numFmtId="0" fontId="10" fillId="2" borderId="18" xfId="0" applyFont="1" applyFill="1" applyBorder="1" applyAlignment="1">
      <alignment horizontal="center"/>
    </xf>
    <xf numFmtId="0" fontId="10" fillId="2" borderId="13" xfId="0" applyFont="1" applyFill="1" applyBorder="1" applyAlignment="1">
      <alignment horizontal="center"/>
    </xf>
    <xf numFmtId="0" fontId="10" fillId="2" borderId="14" xfId="0" applyFont="1" applyFill="1" applyBorder="1" applyAlignment="1">
      <alignment horizontal="center"/>
    </xf>
    <xf numFmtId="0" fontId="6" fillId="8" borderId="0" xfId="0" applyFont="1" applyFill="1" applyAlignment="1">
      <alignment horizontal="center" wrapText="1"/>
    </xf>
    <xf numFmtId="0" fontId="0" fillId="2" borderId="0" xfId="0" applyFill="1" applyAlignment="1">
      <alignment horizontal="center" wrapText="1"/>
    </xf>
    <xf numFmtId="0" fontId="0" fillId="2" borderId="0" xfId="0" applyFill="1" applyAlignment="1">
      <alignment horizontal="center"/>
    </xf>
    <xf numFmtId="0" fontId="0" fillId="2" borderId="22" xfId="0" applyFill="1" applyBorder="1" applyAlignment="1">
      <alignment horizontal="center"/>
    </xf>
    <xf numFmtId="0" fontId="10" fillId="2" borderId="25" xfId="0" applyFont="1" applyFill="1" applyBorder="1" applyAlignment="1">
      <alignment horizontal="center"/>
    </xf>
    <xf numFmtId="0" fontId="10" fillId="2" borderId="28" xfId="0" applyFont="1" applyFill="1" applyBorder="1" applyAlignment="1">
      <alignment horizontal="center"/>
    </xf>
    <xf numFmtId="0" fontId="10" fillId="2" borderId="30" xfId="0" applyFont="1" applyFill="1" applyBorder="1" applyAlignment="1">
      <alignment horizontal="center"/>
    </xf>
    <xf numFmtId="0" fontId="5" fillId="2" borderId="26" xfId="0" applyFont="1" applyFill="1" applyBorder="1" applyAlignment="1">
      <alignment horizontal="center" vertical="center"/>
    </xf>
    <xf numFmtId="0" fontId="5" fillId="2" borderId="27" xfId="0" applyFont="1" applyFill="1" applyBorder="1" applyAlignment="1">
      <alignment horizontal="center" vertical="center"/>
    </xf>
    <xf numFmtId="0" fontId="5" fillId="2" borderId="29"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6"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2" xfId="0" applyFont="1" applyFill="1" applyBorder="1" applyAlignment="1">
      <alignment horizontal="center" vertical="center"/>
    </xf>
    <xf numFmtId="0" fontId="0" fillId="0" borderId="0" xfId="0" applyAlignment="1">
      <alignment horizontal="left" vertical="top" wrapText="1"/>
    </xf>
    <xf numFmtId="0" fontId="0" fillId="0" borderId="0" xfId="0" applyAlignment="1">
      <alignment horizontal="center"/>
    </xf>
    <xf numFmtId="0" fontId="9" fillId="2" borderId="0" xfId="0" applyFont="1" applyFill="1" applyAlignment="1">
      <alignment horizontal="center" vertical="top" wrapText="1"/>
    </xf>
    <xf numFmtId="0" fontId="21" fillId="12" borderId="0" xfId="0" applyFont="1" applyFill="1" applyAlignment="1">
      <alignment horizontal="center" vertical="top" wrapText="1"/>
    </xf>
  </cellXfs>
  <cellStyles count="2">
    <cellStyle name="Link" xfId="1" builtinId="8"/>
    <cellStyle name="Standard" xfId="0" builtinId="0"/>
  </cellStyles>
  <dxfs count="181">
    <dxf>
      <numFmt numFmtId="167" formatCode="[$-F400]h:mm:ss\ AM/PM"/>
    </dxf>
    <dxf>
      <numFmt numFmtId="0" formatCode="General"/>
    </dxf>
    <dxf>
      <numFmt numFmtId="0" formatCode="General"/>
    </dxf>
    <dxf>
      <numFmt numFmtId="0" formatCode="Genera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ill>
        <patternFill>
          <bgColor rgb="FFFFC000"/>
        </patternFill>
      </fill>
    </dxf>
    <dxf>
      <fill>
        <patternFill>
          <bgColor rgb="FFFFFF00"/>
        </patternFill>
      </fill>
    </dxf>
    <dxf>
      <fill>
        <patternFill>
          <bgColor rgb="FFFFFF00"/>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theme="1"/>
      </font>
      <fill>
        <patternFill>
          <bgColor rgb="FF8ADE9A"/>
        </patternFill>
      </fill>
    </dxf>
    <dxf>
      <font>
        <color theme="1"/>
      </font>
      <fill>
        <patternFill>
          <bgColor rgb="FF5CB6D2"/>
        </patternFill>
      </fill>
    </dxf>
    <dxf>
      <font>
        <color theme="1"/>
      </font>
      <fill>
        <patternFill>
          <bgColor rgb="FF8ADE9A"/>
        </patternFill>
      </fill>
    </dxf>
    <dxf>
      <font>
        <color theme="1"/>
      </font>
      <fill>
        <patternFill>
          <bgColor rgb="FF5CB6D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99FF"/>
      <color rgb="FFFF4A01"/>
      <color rgb="FFFF00FF"/>
      <color rgb="FF5DFFA6"/>
      <color rgb="FFFFFFFF"/>
      <color rgb="FF9BC2E6"/>
      <color rgb="FFA8A400"/>
      <color rgb="FFAEE8B9"/>
      <color rgb="FF8ADE9A"/>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chartsheet" Target="chartsheets/sheet1.xml"/><Relationship Id="rId34" Type="http://schemas.openxmlformats.org/officeDocument/2006/relationships/worksheet" Target="worksheets/sheet32.xml"/><Relationship Id="rId42" Type="http://schemas.openxmlformats.org/officeDocument/2006/relationships/theme" Target="theme/theme1.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29.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hartsheet" Target="chartsheets/sheet2.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connections" Target="connection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image" Target="../media/image14.JPG"/></Relationships>
</file>

<file path=xl/charts/_rels/chart2.xml.rels><?xml version="1.0" encoding="UTF-8" standalone="yes"?>
<Relationships xmlns="http://schemas.openxmlformats.org/package/2006/relationships"><Relationship Id="rId1" Type="http://schemas.openxmlformats.org/officeDocument/2006/relationships/image" Target="../media/image14.JPG"/></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1" Type="http://schemas.openxmlformats.org/officeDocument/2006/relationships/image" Target="../media/image14.JPG"/></Relationships>
</file>

<file path=xl/charts/_rels/chart5.xml.rels><?xml version="1.0" encoding="UTF-8" standalone="yes"?>
<Relationships xmlns="http://schemas.openxmlformats.org/package/2006/relationships"><Relationship Id="rId1" Type="http://schemas.openxmlformats.org/officeDocument/2006/relationships/image" Target="../media/image14.JPG"/></Relationships>
</file>

<file path=xl/charts/_rels/chart6.xml.rels><?xml version="1.0" encoding="UTF-8" standalone="yes"?>
<Relationships xmlns="http://schemas.openxmlformats.org/package/2006/relationships"><Relationship Id="rId1" Type="http://schemas.openxmlformats.org/officeDocument/2006/relationships/image" Target="../media/image14.JPG"/></Relationships>
</file>

<file path=xl/charts/_rels/chart7.xml.rels><?xml version="1.0" encoding="UTF-8" standalone="yes"?>
<Relationships xmlns="http://schemas.openxmlformats.org/package/2006/relationships"><Relationship Id="rId1" Type="http://schemas.openxmlformats.org/officeDocument/2006/relationships/image" Target="../media/image14.JPG"/></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3.xml"/><Relationship Id="rId1" Type="http://schemas.microsoft.com/office/2011/relationships/chartStyle" Target="style3.xml"/></Relationships>
</file>

<file path=xl/charts/_rels/chart10.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7.8959281375533305E-2"/>
          <c:w val="0.829232785182212"/>
          <c:h val="0.87963769078472454"/>
        </c:manualLayout>
      </c:layout>
      <c:scatterChart>
        <c:scatterStyle val="lineMarker"/>
        <c:varyColors val="0"/>
        <c:ser>
          <c:idx val="1"/>
          <c:order val="1"/>
          <c:tx>
            <c:v>Hedgebedarf</c:v>
          </c:tx>
          <c:spPr>
            <a:ln w="19050" cap="rnd">
              <a:solidFill>
                <a:schemeClr val="accent1"/>
              </a:solidFill>
              <a:round/>
            </a:ln>
            <a:effectLst/>
          </c:spPr>
          <c:marker>
            <c:symbol val="none"/>
          </c:marker>
          <c:xVal>
            <c:numRef>
              <c:f>HedgeBedarf!$C$5:$C$405</c:f>
              <c:numCache>
                <c:formatCode>0.0</c:formatCode>
                <c:ptCount val="401"/>
                <c:pt idx="0">
                  <c:v>-2.1394543565737973</c:v>
                </c:pt>
                <c:pt idx="1">
                  <c:v>-2.176072171504067</c:v>
                </c:pt>
                <c:pt idx="2">
                  <c:v>-2.2125292147739501</c:v>
                </c:pt>
                <c:pt idx="3">
                  <c:v>-2.2487918208283841</c:v>
                </c:pt>
                <c:pt idx="4">
                  <c:v>-2.2848255878952748</c:v>
                </c:pt>
                <c:pt idx="5">
                  <c:v>-2.3205954019679655</c:v>
                </c:pt>
                <c:pt idx="6">
                  <c:v>-2.3560654625134982</c:v>
                </c:pt>
                <c:pt idx="7">
                  <c:v>-2.3911993099051569</c:v>
                </c:pt>
                <c:pt idx="8">
                  <c:v>-2.4259598545743333</c:v>
                </c:pt>
                <c:pt idx="9">
                  <c:v>-2.4603094078728946</c:v>
                </c:pt>
                <c:pt idx="10">
                  <c:v>-2.4942097146336675</c:v>
                </c:pt>
                <c:pt idx="11">
                  <c:v>-2.5276219874126133</c:v>
                </c:pt>
                <c:pt idx="12">
                  <c:v>-2.560506942392681</c:v>
                </c:pt>
                <c:pt idx="13">
                  <c:v>-2.5928248369250713</c:v>
                </c:pt>
                <c:pt idx="14">
                  <c:v>-2.6245355086800233</c:v>
                </c:pt>
                <c:pt idx="15">
                  <c:v>-2.6555984163750126</c:v>
                </c:pt>
                <c:pt idx="16">
                  <c:v>-2.6859726820444219</c:v>
                </c:pt>
                <c:pt idx="17">
                  <c:v>-2.7156171348106311</c:v>
                </c:pt>
                <c:pt idx="18">
                  <c:v>-2.7444903561126197</c:v>
                </c:pt>
                <c:pt idx="19">
                  <c:v>-2.7725507263440625</c:v>
                </c:pt>
                <c:pt idx="20">
                  <c:v>-2.7997564728490962</c:v>
                </c:pt>
                <c:pt idx="21">
                  <c:v>-2.8260657192199057</c:v>
                </c:pt>
                <c:pt idx="22">
                  <c:v>-2.851436535836569</c:v>
                </c:pt>
                <c:pt idx="23">
                  <c:v>-2.87582699158571</c:v>
                </c:pt>
                <c:pt idx="24">
                  <c:v>-2.8991952066907212</c:v>
                </c:pt>
                <c:pt idx="25">
                  <c:v>-2.9214994065830808</c:v>
                </c:pt>
                <c:pt idx="26">
                  <c:v>-2.9426979767400825</c:v>
                </c:pt>
                <c:pt idx="27">
                  <c:v>-2.9627495184116919</c:v>
                </c:pt>
                <c:pt idx="28">
                  <c:v>-2.981612905155119</c:v>
                </c:pt>
                <c:pt idx="29">
                  <c:v>-2.9992473400932855</c:v>
                </c:pt>
                <c:pt idx="30">
                  <c:v>-3.0156124138096443</c:v>
                </c:pt>
                <c:pt idx="31">
                  <c:v>-3.0306681627895915</c:v>
                </c:pt>
                <c:pt idx="32">
                  <c:v>-3.0443751283153335</c:v>
                </c:pt>
                <c:pt idx="33">
                  <c:v>-3.0566944157191833</c:v>
                </c:pt>
                <c:pt idx="34">
                  <c:v>-3.0675877538972567</c:v>
                </c:pt>
                <c:pt idx="35">
                  <c:v>-3.0770175549840135</c:v>
                </c:pt>
                <c:pt idx="36">
                  <c:v>-3.0849469740854611</c:v>
                </c:pt>
                <c:pt idx="37">
                  <c:v>-3.0913399689677226</c:v>
                </c:pt>
                <c:pt idx="38">
                  <c:v>-3.0961613595954995</c:v>
                </c:pt>
                <c:pt idx="39">
                  <c:v>-3.099376887414254</c:v>
                </c:pt>
                <c:pt idx="40">
                  <c:v>-3.1009532742682135</c:v>
                </c:pt>
                <c:pt idx="41">
                  <c:v>-3.1008582808460652</c:v>
                </c:pt>
                <c:pt idx="42">
                  <c:v>-3.0990607645449946</c:v>
                </c:pt>
                <c:pt idx="43">
                  <c:v>-3.0955307366439073</c:v>
                </c:pt>
                <c:pt idx="44">
                  <c:v>-3.090239418676052</c:v>
                </c:pt>
                <c:pt idx="45">
                  <c:v>-3.0831592978918088</c:v>
                </c:pt>
                <c:pt idx="46">
                  <c:v>-3.0742641817024632</c:v>
                </c:pt>
                <c:pt idx="47">
                  <c:v>-3.0635292509967273</c:v>
                </c:pt>
                <c:pt idx="48">
                  <c:v>-3.0509311122223437</c:v>
                </c:pt>
                <c:pt idx="49">
                  <c:v>-3.036447848126655</c:v>
                </c:pt>
                <c:pt idx="50">
                  <c:v>-3.0200590670510166</c:v>
                </c:pt>
                <c:pt idx="51">
                  <c:v>-3.0017459506760447</c:v>
                </c:pt>
                <c:pt idx="52">
                  <c:v>-2.981491300116164</c:v>
                </c:pt>
                <c:pt idx="53">
                  <c:v>-2.9592795802645777</c:v>
                </c:pt>
                <c:pt idx="54">
                  <c:v>-2.9350969622917562</c:v>
                </c:pt>
                <c:pt idx="55">
                  <c:v>-2.9089313642035917</c:v>
                </c:pt>
                <c:pt idx="56">
                  <c:v>-2.8807724893679927</c:v>
                </c:pt>
                <c:pt idx="57">
                  <c:v>-2.8506118629220358</c:v>
                </c:pt>
                <c:pt idx="58">
                  <c:v>-2.8184428659749896</c:v>
                </c:pt>
                <c:pt idx="59">
                  <c:v>-2.7842607675263102</c:v>
                </c:pt>
                <c:pt idx="60">
                  <c:v>-2.7480627540212232</c:v>
                </c:pt>
                <c:pt idx="61">
                  <c:v>-2.7098479564708202</c:v>
                </c:pt>
                <c:pt idx="62">
                  <c:v>-2.6696174750674602</c:v>
                </c:pt>
                <c:pt idx="63">
                  <c:v>-2.6273744012309286</c:v>
                </c:pt>
                <c:pt idx="64">
                  <c:v>-2.5831238370250347</c:v>
                </c:pt>
                <c:pt idx="65">
                  <c:v>-2.5368729118893341</c:v>
                </c:pt>
                <c:pt idx="66">
                  <c:v>-2.4886307966351433</c:v>
                </c:pt>
                <c:pt idx="67">
                  <c:v>-2.4384087146603886</c:v>
                </c:pt>
                <c:pt idx="68">
                  <c:v>-2.3862199503424466</c:v>
                </c:pt>
                <c:pt idx="69">
                  <c:v>-2.3320798545738302</c:v>
                </c:pt>
                <c:pt idx="70">
                  <c:v>-2.2760058474103682</c:v>
                </c:pt>
                <c:pt idx="71">
                  <c:v>-2.2180174178073684</c:v>
                </c:pt>
                <c:pt idx="72">
                  <c:v>-2.1581361204242215</c:v>
                </c:pt>
                <c:pt idx="73">
                  <c:v>-2.0963855694838589</c:v>
                </c:pt>
                <c:pt idx="74">
                  <c:v>-2.0327914296785168</c:v>
                </c:pt>
                <c:pt idx="75">
                  <c:v>-1.9673814041193103</c:v>
                </c:pt>
                <c:pt idx="76">
                  <c:v>-1.9001852193321691</c:v>
                </c:pt>
                <c:pt idx="77">
                  <c:v>-1.8312346073087105</c:v>
                </c:pt>
                <c:pt idx="78">
                  <c:v>-1.7605632846257331</c:v>
                </c:pt>
                <c:pt idx="79">
                  <c:v>-1.6882069286529011</c:v>
                </c:pt>
                <c:pt idx="80">
                  <c:v>-1.6142031508732317</c:v>
                </c:pt>
                <c:pt idx="81">
                  <c:v>-1.5385914673468459</c:v>
                </c:pt>
                <c:pt idx="82">
                  <c:v>-1.4614132663532424</c:v>
                </c:pt>
                <c:pt idx="83">
                  <c:v>-1.382711773253098</c:v>
                </c:pt>
                <c:pt idx="84">
                  <c:v>-1.3025320126152042</c:v>
                </c:pt>
                <c:pt idx="85">
                  <c:v>-1.2209207676597176</c:v>
                </c:pt>
                <c:pt idx="86">
                  <c:v>-1.1379265370731424</c:v>
                </c:pt>
                <c:pt idx="87">
                  <c:v>-1.0535994892559186</c:v>
                </c:pt>
                <c:pt idx="88">
                  <c:v>-0.96799141406738543</c:v>
                </c:pt>
                <c:pt idx="89">
                  <c:v>-0.8811556721379612</c:v>
                </c:pt>
                <c:pt idx="90">
                  <c:v>-0.7931471418221383</c:v>
                </c:pt>
                <c:pt idx="91">
                  <c:v>-0.7040221638704538</c:v>
                </c:pt>
                <c:pt idx="92">
                  <c:v>-0.61383848390201701</c:v>
                </c:pt>
                <c:pt idx="93">
                  <c:v>-0.52265519276347194</c:v>
                </c:pt>
                <c:pt idx="94">
                  <c:v>-0.43053266486314579</c:v>
                </c:pt>
                <c:pt idx="95">
                  <c:v>-0.33753249457320589</c:v>
                </c:pt>
                <c:pt idx="96">
                  <c:v>-0.24371743079493724</c:v>
                </c:pt>
                <c:pt idx="97">
                  <c:v>-0.14915130978592037</c:v>
                </c:pt>
                <c:pt idx="98">
                  <c:v>-5.389898634994382E-2</c:v>
                </c:pt>
                <c:pt idx="99">
                  <c:v>4.1973736506564233E-2</c:v>
                </c:pt>
                <c:pt idx="100">
                  <c:v>0.13840017934601292</c:v>
                </c:pt>
                <c:pt idx="101">
                  <c:v>0.23531285939103858</c:v>
                </c:pt>
                <c:pt idx="102">
                  <c:v>0.33264356482644519</c:v>
                </c:pt>
                <c:pt idx="103">
                  <c:v>0.43032343020035774</c:v>
                </c:pt>
                <c:pt idx="104">
                  <c:v>0.52828301281239054</c:v>
                </c:pt>
                <c:pt idx="105">
                  <c:v>0.62645236997504006</c:v>
                </c:pt>
                <c:pt idx="106">
                  <c:v>0.72476113703414458</c:v>
                </c:pt>
                <c:pt idx="107">
                  <c:v>0.8231386060331326</c:v>
                </c:pt>
                <c:pt idx="108">
                  <c:v>0.92151380490577162</c:v>
                </c:pt>
                <c:pt idx="109">
                  <c:v>1.0198155770815187</c:v>
                </c:pt>
                <c:pt idx="110">
                  <c:v>1.1179726613879173</c:v>
                </c:pt>
                <c:pt idx="111">
                  <c:v>1.2159137721344142</c:v>
                </c:pt>
                <c:pt idx="112">
                  <c:v>1.3135676792625608</c:v>
                </c:pt>
                <c:pt idx="113">
                  <c:v>1.4108632884480015</c:v>
                </c:pt>
                <c:pt idx="114">
                  <c:v>1.5077297210406204</c:v>
                </c:pt>
                <c:pt idx="115">
                  <c:v>1.6040963937298724</c:v>
                </c:pt>
                <c:pt idx="116">
                  <c:v>1.6998930978239482</c:v>
                </c:pt>
                <c:pt idx="117">
                  <c:v>1.7950500780321499</c:v>
                </c:pt>
                <c:pt idx="118">
                  <c:v>1.8894981106418651</c:v>
                </c:pt>
                <c:pt idx="119">
                  <c:v>1.9831685809827309</c:v>
                </c:pt>
                <c:pt idx="120">
                  <c:v>2.0759935600726234</c:v>
                </c:pt>
                <c:pt idx="121">
                  <c:v>2.1679058803418525</c:v>
                </c:pt>
                <c:pt idx="122">
                  <c:v>2.2588392103341048</c:v>
                </c:pt>
                <c:pt idx="123">
                  <c:v>2.3487281282846917</c:v>
                </c:pt>
                <c:pt idx="124">
                  <c:v>2.4375081944790606</c:v>
                </c:pt>
                <c:pt idx="125">
                  <c:v>2.5251160222968312</c:v>
                </c:pt>
                <c:pt idx="126">
                  <c:v>2.6114893478491754</c:v>
                </c:pt>
                <c:pt idx="127">
                  <c:v>2.6965670981197625</c:v>
                </c:pt>
                <c:pt idx="128">
                  <c:v>2.7802894575224153</c:v>
                </c:pt>
                <c:pt idx="129">
                  <c:v>2.8625979327910676</c:v>
                </c:pt>
                <c:pt idx="130">
                  <c:v>2.9434354161205891</c:v>
                </c:pt>
                <c:pt idx="131">
                  <c:v>3.0227462464799073</c:v>
                </c:pt>
                <c:pt idx="132">
                  <c:v>3.1004762690216818</c:v>
                </c:pt>
                <c:pt idx="133">
                  <c:v>3.176572892515833</c:v>
                </c:pt>
                <c:pt idx="134">
                  <c:v>3.25098514473726</c:v>
                </c:pt>
                <c:pt idx="135">
                  <c:v>3.3236637257410404</c:v>
                </c:pt>
                <c:pt idx="136">
                  <c:v>3.3945610589616519</c:v>
                </c:pt>
                <c:pt idx="137">
                  <c:v>3.4636313400757586</c:v>
                </c:pt>
                <c:pt idx="138">
                  <c:v>3.5308305835713005</c:v>
                </c:pt>
                <c:pt idx="139">
                  <c:v>3.5961166669688462</c:v>
                </c:pt>
                <c:pt idx="140">
                  <c:v>3.659449372644227</c:v>
                </c:pt>
                <c:pt idx="141">
                  <c:v>3.7207904272049133</c:v>
                </c:pt>
                <c:pt idx="142">
                  <c:v>3.7801035383756028</c:v>
                </c:pt>
                <c:pt idx="143">
                  <c:v>3.837354429351814</c:v>
                </c:pt>
                <c:pt idx="144">
                  <c:v>3.8925108705836271</c:v>
                </c:pt>
                <c:pt idx="145">
                  <c:v>3.945542708954767</c:v>
                </c:pt>
                <c:pt idx="146">
                  <c:v>3.9964218943257084</c:v>
                </c:pt>
                <c:pt idx="147">
                  <c:v>4.045122503412645</c:v>
                </c:pt>
                <c:pt idx="148">
                  <c:v>4.0916207609774391</c:v>
                </c:pt>
                <c:pt idx="149">
                  <c:v>4.1358950583070389</c:v>
                </c:pt>
                <c:pt idx="150">
                  <c:v>4.177925968964086</c:v>
                </c:pt>
                <c:pt idx="151">
                  <c:v>4.2176962617937681</c:v>
                </c:pt>
                <c:pt idx="152">
                  <c:v>4.2551909111752764</c:v>
                </c:pt>
                <c:pt idx="153">
                  <c:v>4.290397104509589</c:v>
                </c:pt>
                <c:pt idx="154">
                  <c:v>4.3233042469385632</c:v>
                </c:pt>
                <c:pt idx="155">
                  <c:v>4.3539039632937246</c:v>
                </c:pt>
                <c:pt idx="156">
                  <c:v>4.3821900972764656</c:v>
                </c:pt>
                <c:pt idx="157">
                  <c:v>4.408158707874744</c:v>
                </c:pt>
                <c:pt idx="158">
                  <c:v>4.431808063024719</c:v>
                </c:pt>
                <c:pt idx="159">
                  <c:v>4.45313863052918</c:v>
                </c:pt>
                <c:pt idx="160">
                  <c:v>4.4721530662479942</c:v>
                </c:pt>
                <c:pt idx="161">
                  <c:v>4.4888561995792404</c:v>
                </c:pt>
                <c:pt idx="162">
                  <c:v>4.5032550162530711</c:v>
                </c:pt>
                <c:pt idx="163">
                  <c:v>4.5153586384638453</c:v>
                </c:pt>
                <c:pt idx="164">
                  <c:v>4.525178302369425</c:v>
                </c:pt>
                <c:pt idx="165">
                  <c:v>4.5327273329900732</c:v>
                </c:pt>
                <c:pt idx="166">
                  <c:v>4.538021116542807</c:v>
                </c:pt>
                <c:pt idx="167">
                  <c:v>4.5410770702504886</c:v>
                </c:pt>
                <c:pt idx="168">
                  <c:v>4.5419146096685026</c:v>
                </c:pt>
                <c:pt idx="169">
                  <c:v>4.5405551135752118</c:v>
                </c:pt>
                <c:pt idx="170">
                  <c:v>4.5370218864759755</c:v>
                </c:pt>
                <c:pt idx="171">
                  <c:v>4.5313401187738611</c:v>
                </c:pt>
                <c:pt idx="172">
                  <c:v>4.523536844663699</c:v>
                </c:pt>
                <c:pt idx="173">
                  <c:v>4.5136408978095321</c:v>
                </c:pt>
                <c:pt idx="174">
                  <c:v>4.5016828648689211</c:v>
                </c:pt>
                <c:pt idx="175">
                  <c:v>4.4876950369309512</c:v>
                </c:pt>
                <c:pt idx="176">
                  <c:v>4.4717113589381183</c:v>
                </c:pt>
                <c:pt idx="177">
                  <c:v>4.4537673771656108</c:v>
                </c:pt>
                <c:pt idx="178">
                  <c:v>4.433900184834707</c:v>
                </c:pt>
                <c:pt idx="179">
                  <c:v>4.4121483659402383</c:v>
                </c:pt>
                <c:pt idx="180">
                  <c:v>4.3885519373752206</c:v>
                </c:pt>
                <c:pt idx="181">
                  <c:v>4.3631522894387773</c:v>
                </c:pt>
                <c:pt idx="182">
                  <c:v>4.3359921248164301</c:v>
                </c:pt>
                <c:pt idx="183">
                  <c:v>4.3071153961248232</c:v>
                </c:pt>
                <c:pt idx="184">
                  <c:v>4.2765672421156031</c:v>
                </c:pt>
                <c:pt idx="185">
                  <c:v>4.2443939226359051</c:v>
                </c:pt>
                <c:pt idx="186">
                  <c:v>4.2106427524454562</c:v>
                </c:pt>
                <c:pt idx="187">
                  <c:v>4.1753620339926618</c:v>
                </c:pt>
                <c:pt idx="188">
                  <c:v>4.1386009892543463</c:v>
                </c:pt>
                <c:pt idx="189">
                  <c:v>4.1004096907459537</c:v>
                </c:pt>
                <c:pt idx="190">
                  <c:v>4.0608389918108685</c:v>
                </c:pt>
                <c:pt idx="191">
                  <c:v>4.0199404562994063</c:v>
                </c:pt>
                <c:pt idx="192">
                  <c:v>3.9777662877495357</c:v>
                </c:pt>
                <c:pt idx="193">
                  <c:v>3.9343692581827554</c:v>
                </c:pt>
                <c:pt idx="194">
                  <c:v>3.889802636629859</c:v>
                </c:pt>
                <c:pt idx="195">
                  <c:v>3.8441201175021207</c:v>
                </c:pt>
                <c:pt idx="196">
                  <c:v>3.7973757489243258</c:v>
                </c:pt>
                <c:pt idx="197">
                  <c:v>3.7496238611464943</c:v>
                </c:pt>
                <c:pt idx="198">
                  <c:v>3.7009189951514396</c:v>
                </c:pt>
                <c:pt idx="199">
                  <c:v>3.6513158315753724</c:v>
                </c:pt>
                <c:pt idx="200">
                  <c:v>3.6008691200584289</c:v>
                </c:pt>
              </c:numCache>
            </c:numRef>
          </c:xVal>
          <c:yVal>
            <c:numRef>
              <c:f>HedgeBedarf!$A$5:$A$405</c:f>
              <c:numCache>
                <c:formatCode>0.0</c:formatCode>
                <c:ptCount val="4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0-C0D8-488E-AB60-5F97D29D7C2F}"/>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3.6560300983151448</c:v>
                </c:pt>
              </c:numCache>
            </c:numRef>
          </c:xVal>
          <c:yVal>
            <c:numRef>
              <c:f>Ueberhaenge!$X$4</c:f>
              <c:numCache>
                <c:formatCode>#,##0.00</c:formatCode>
                <c:ptCount val="1"/>
                <c:pt idx="0">
                  <c:v>15648</c:v>
                </c:pt>
              </c:numCache>
            </c:numRef>
          </c:yVal>
          <c:smooth val="0"/>
          <c:extLst>
            <c:ext xmlns:c16="http://schemas.microsoft.com/office/drawing/2014/chart" uri="{C3380CC4-5D6E-409C-BE32-E72D297353CC}">
              <c16:uniqueId val="{00000000-5FF3-4E07-922B-3D28482B2D36}"/>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1-C0D8-488E-AB60-5F97D29D7C2F}"/>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7000"/>
          <c:min val="150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0.10285682284024597"/>
          <c:w val="0.829232785182212"/>
          <c:h val="0.85574014627972361"/>
        </c:manualLayout>
      </c:layout>
      <c:scatterChart>
        <c:scatterStyle val="lineMarker"/>
        <c:varyColors val="0"/>
        <c:ser>
          <c:idx val="3"/>
          <c:order val="3"/>
          <c:tx>
            <c:v>Front+1</c:v>
          </c:tx>
          <c:spPr>
            <a:ln>
              <a:solidFill>
                <a:srgbClr val="FF00FF"/>
              </a:solidFill>
            </a:ln>
          </c:spPr>
          <c:marker>
            <c:symbol val="none"/>
          </c:marker>
          <c:xVal>
            <c:numRef>
              <c:f>'HedgeBedarf+01'!$C$5:$C$405</c:f>
              <c:numCache>
                <c:formatCode>0.0</c:formatCode>
                <c:ptCount val="401"/>
                <c:pt idx="0">
                  <c:v>-6.9871899694753617E-2</c:v>
                </c:pt>
                <c:pt idx="1">
                  <c:v>-6.9460294001094505E-2</c:v>
                </c:pt>
                <c:pt idx="2">
                  <c:v>-6.9027441714147875E-2</c:v>
                </c:pt>
                <c:pt idx="3">
                  <c:v>-6.8573143324096919E-2</c:v>
                </c:pt>
                <c:pt idx="4">
                  <c:v>-6.8097203699059541E-2</c:v>
                </c:pt>
                <c:pt idx="5">
                  <c:v>-6.7599432230992129E-2</c:v>
                </c:pt>
                <c:pt idx="6">
                  <c:v>-6.7079642981564672E-2</c:v>
                </c:pt>
                <c:pt idx="7">
                  <c:v>-6.6537654827918388E-2</c:v>
                </c:pt>
                <c:pt idx="8">
                  <c:v>-6.5973291608224183E-2</c:v>
                </c:pt>
                <c:pt idx="9">
                  <c:v>-6.5386382266952744E-2</c:v>
                </c:pt>
                <c:pt idx="10">
                  <c:v>-6.4776760999767466E-2</c:v>
                </c:pt>
                <c:pt idx="11">
                  <c:v>-6.4144267397953036E-2</c:v>
                </c:pt>
                <c:pt idx="12">
                  <c:v>-6.3488746592287565E-2</c:v>
                </c:pt>
                <c:pt idx="13">
                  <c:v>-6.2810049396265957E-2</c:v>
                </c:pt>
                <c:pt idx="14">
                  <c:v>-6.2108032448584462E-2</c:v>
                </c:pt>
                <c:pt idx="15">
                  <c:v>-6.1382558354789403E-2</c:v>
                </c:pt>
                <c:pt idx="16">
                  <c:v>-6.0633495827999102E-2</c:v>
                </c:pt>
                <c:pt idx="17">
                  <c:v>-5.9860719828599862E-2</c:v>
                </c:pt>
                <c:pt idx="18">
                  <c:v>-5.9064111702822816E-2</c:v>
                </c:pt>
                <c:pt idx="19">
                  <c:v>-5.8243559320102688E-2</c:v>
                </c:pt>
                <c:pt idx="20">
                  <c:v>-5.7398957209121727E-2</c:v>
                </c:pt>
                <c:pt idx="21">
                  <c:v>-5.653020669243948E-2</c:v>
                </c:pt>
                <c:pt idx="22">
                  <c:v>-5.5637216019611128E-2</c:v>
                </c:pt>
                <c:pt idx="23">
                  <c:v>-5.4719900498692464E-2</c:v>
                </c:pt>
                <c:pt idx="24">
                  <c:v>-5.3778182626033268E-2</c:v>
                </c:pt>
                <c:pt idx="25">
                  <c:v>-5.281199221425955E-2</c:v>
                </c:pt>
                <c:pt idx="26">
                  <c:v>-5.1821266518340556E-2</c:v>
                </c:pt>
                <c:pt idx="27">
                  <c:v>-5.0805950359643935E-2</c:v>
                </c:pt>
                <c:pt idx="28">
                  <c:v>-4.9765996247875054E-2</c:v>
                </c:pt>
                <c:pt idx="29">
                  <c:v>-4.8701364500799905E-2</c:v>
                </c:pt>
                <c:pt idx="30">
                  <c:v>-4.761202336165108E-2</c:v>
                </c:pt>
                <c:pt idx="31">
                  <c:v>-4.6497949114115311E-2</c:v>
                </c:pt>
                <c:pt idx="32">
                  <c:v>-4.5359126194800869E-2</c:v>
                </c:pt>
                <c:pt idx="33">
                  <c:v>-4.4195547303084982E-2</c:v>
                </c:pt>
                <c:pt idx="34">
                  <c:v>-4.3007213508239835E-2</c:v>
                </c:pt>
                <c:pt idx="35">
                  <c:v>-4.1794134353737709E-2</c:v>
                </c:pt>
                <c:pt idx="36">
                  <c:v>-4.0556327958633821E-2</c:v>
                </c:pt>
                <c:pt idx="37">
                  <c:v>-3.9293821115930397E-2</c:v>
                </c:pt>
                <c:pt idx="38">
                  <c:v>-3.8006649387820293E-2</c:v>
                </c:pt>
                <c:pt idx="39">
                  <c:v>-3.6694857197714002E-2</c:v>
                </c:pt>
                <c:pt idx="40">
                  <c:v>-3.5358497918951924E-2</c:v>
                </c:pt>
                <c:pt idx="41">
                  <c:v>-3.3997633960105827E-2</c:v>
                </c:pt>
                <c:pt idx="42">
                  <c:v>-3.2612336846773442E-2</c:v>
                </c:pt>
                <c:pt idx="43">
                  <c:v>-3.1202687299773761E-2</c:v>
                </c:pt>
                <c:pt idx="44">
                  <c:v>-2.9768775309645567E-2</c:v>
                </c:pt>
                <c:pt idx="45">
                  <c:v>-2.83107002073614E-2</c:v>
                </c:pt>
                <c:pt idx="46">
                  <c:v>-2.6828570731163015E-2</c:v>
                </c:pt>
                <c:pt idx="47">
                  <c:v>-2.5322505089430326E-2</c:v>
                </c:pt>
                <c:pt idx="48">
                  <c:v>-2.3792631019494463E-2</c:v>
                </c:pt>
                <c:pt idx="49">
                  <c:v>-2.2239085842310054E-2</c:v>
                </c:pt>
                <c:pt idx="50">
                  <c:v>-2.0662016512899208E-2</c:v>
                </c:pt>
                <c:pt idx="51">
                  <c:v>-1.9061579666486986E-2</c:v>
                </c:pt>
                <c:pt idx="52">
                  <c:v>-1.7437941660243726E-2</c:v>
                </c:pt>
                <c:pt idx="53">
                  <c:v>-1.5791278610557031E-2</c:v>
                </c:pt>
                <c:pt idx="54">
                  <c:v>-1.4121776425754164E-2</c:v>
                </c:pt>
                <c:pt idx="55">
                  <c:v>-1.2429630834200938E-2</c:v>
                </c:pt>
                <c:pt idx="56">
                  <c:v>-1.0715047407701321E-2</c:v>
                </c:pt>
                <c:pt idx="57">
                  <c:v>-8.9782415801274197E-3</c:v>
                </c:pt>
                <c:pt idx="58">
                  <c:v>-7.219438661213517E-3</c:v>
                </c:pt>
                <c:pt idx="59">
                  <c:v>-5.4388738454422235E-3</c:v>
                </c:pt>
                <c:pt idx="60">
                  <c:v>-3.6367922159632506E-3</c:v>
                </c:pt>
                <c:pt idx="61">
                  <c:v>-1.8134487434818807E-3</c:v>
                </c:pt>
                <c:pt idx="62">
                  <c:v>3.089171994292636E-5</c:v>
                </c:pt>
                <c:pt idx="63">
                  <c:v>1.895954452246571E-3</c:v>
                </c:pt>
                <c:pt idx="64">
                  <c:v>3.7814548779038226E-3</c:v>
                </c:pt>
                <c:pt idx="65">
                  <c:v>5.6870985897265053E-3</c:v>
                </c:pt>
                <c:pt idx="66">
                  <c:v>7.612581375956327E-3</c:v>
                </c:pt>
                <c:pt idx="67">
                  <c:v>9.5575892527000311E-3</c:v>
                </c:pt>
                <c:pt idx="68">
                  <c:v>1.152179850174914E-2</c:v>
                </c:pt>
                <c:pt idx="69">
                  <c:v>1.3504875713820412E-2</c:v>
                </c:pt>
                <c:pt idx="70">
                  <c:v>1.5506477837253393E-2</c:v>
                </c:pt>
                <c:pt idx="71">
                  <c:v>1.7526252232197045E-2</c:v>
                </c:pt>
                <c:pt idx="72">
                  <c:v>1.9563836730313137E-2</c:v>
                </c:pt>
                <c:pt idx="73">
                  <c:v>2.1618859700022267E-2</c:v>
                </c:pt>
                <c:pt idx="74">
                  <c:v>2.3690940117313104E-2</c:v>
                </c:pt>
                <c:pt idx="75">
                  <c:v>2.5779687642134286E-2</c:v>
                </c:pt>
                <c:pt idx="76">
                  <c:v>2.7884702700380824E-2</c:v>
                </c:pt>
                <c:pt idx="77">
                  <c:v>3.0005576571488644E-2</c:v>
                </c:pt>
                <c:pt idx="78">
                  <c:v>3.2141891481642267E-2</c:v>
                </c:pt>
                <c:pt idx="79">
                  <c:v>3.4293220702598916E-2</c:v>
                </c:pt>
                <c:pt idx="80">
                  <c:v>3.645912865613022E-2</c:v>
                </c:pt>
                <c:pt idx="81">
                  <c:v>3.8639171024073979E-2</c:v>
                </c:pt>
                <c:pt idx="82">
                  <c:v>4.0832894863990776E-2</c:v>
                </c:pt>
                <c:pt idx="83">
                  <c:v>4.3039838730410632E-2</c:v>
                </c:pt>
                <c:pt idx="84">
                  <c:v>4.525953280165522E-2</c:v>
                </c:pt>
                <c:pt idx="85">
                  <c:v>4.7491499012213056E-2</c:v>
                </c:pt>
                <c:pt idx="86">
                  <c:v>4.9735251190646271E-2</c:v>
                </c:pt>
                <c:pt idx="87">
                  <c:v>5.1990295202998027E-2</c:v>
                </c:pt>
                <c:pt idx="88">
                  <c:v>5.4256129101667647E-2</c:v>
                </c:pt>
                <c:pt idx="89">
                  <c:v>5.6532243279720229E-2</c:v>
                </c:pt>
                <c:pt idx="90">
                  <c:v>5.8818120630585544E-2</c:v>
                </c:pt>
                <c:pt idx="91">
                  <c:v>6.1113236713103314E-2</c:v>
                </c:pt>
                <c:pt idx="92">
                  <c:v>6.3417059921866928E-2</c:v>
                </c:pt>
                <c:pt idx="93">
                  <c:v>6.5729051662808471E-2</c:v>
                </c:pt>
                <c:pt idx="94">
                  <c:v>6.8048666533971874E-2</c:v>
                </c:pt>
                <c:pt idx="95">
                  <c:v>7.0375352511408709E-2</c:v>
                </c:pt>
                <c:pt idx="96">
                  <c:v>7.2708551140132985E-2</c:v>
                </c:pt>
                <c:pt idx="97">
                  <c:v>7.5047697730063617E-2</c:v>
                </c:pt>
                <c:pt idx="98">
                  <c:v>7.7392221556881177E-2</c:v>
                </c:pt>
                <c:pt idx="99">
                  <c:v>7.9741546067719382E-2</c:v>
                </c:pt>
                <c:pt idx="100">
                  <c:v>8.2095089091609036E-2</c:v>
                </c:pt>
                <c:pt idx="101">
                  <c:v>8.4452263054588569E-2</c:v>
                </c:pt>
                <c:pt idx="102">
                  <c:v>8.6812475199388964E-2</c:v>
                </c:pt>
                <c:pt idx="103">
                  <c:v>8.9175127809598576E-2</c:v>
                </c:pt>
                <c:pt idx="104">
                  <c:v>9.1539618438209777E-2</c:v>
                </c:pt>
                <c:pt idx="105">
                  <c:v>9.3905340140443092E-2</c:v>
                </c:pt>
                <c:pt idx="106">
                  <c:v>9.6271681710742268E-2</c:v>
                </c:pt>
                <c:pt idx="107">
                  <c:v>9.8638027923830307E-2</c:v>
                </c:pt>
                <c:pt idx="108">
                  <c:v>0.10100375977971041</c:v>
                </c:pt>
                <c:pt idx="109">
                  <c:v>0.10336825475249423</c:v>
                </c:pt>
                <c:pt idx="110">
                  <c:v>0.10573088704293432</c:v>
                </c:pt>
                <c:pt idx="111">
                  <c:v>0.10809102783453575</c:v>
                </c:pt>
                <c:pt idx="112">
                  <c:v>0.11044804555311519</c:v>
                </c:pt>
                <c:pt idx="113">
                  <c:v>0.11280130612967784</c:v>
                </c:pt>
                <c:pt idx="114">
                  <c:v>0.11515017326647073</c:v>
                </c:pt>
                <c:pt idx="115">
                  <c:v>0.11749400870607571</c:v>
                </c:pt>
                <c:pt idx="116">
                  <c:v>0.11983217250339773</c:v>
                </c:pt>
                <c:pt idx="117">
                  <c:v>0.12216402330040012</c:v>
                </c:pt>
                <c:pt idx="118">
                  <c:v>0.12448891860343865</c:v>
                </c:pt>
                <c:pt idx="119">
                  <c:v>0.12680621506304027</c:v>
                </c:pt>
                <c:pt idx="120">
                  <c:v>0.12911526875597032</c:v>
                </c:pt>
                <c:pt idx="121">
                  <c:v>0.13141543546942963</c:v>
                </c:pt>
                <c:pt idx="122">
                  <c:v>0.13370607098721879</c:v>
                </c:pt>
                <c:pt idx="123">
                  <c:v>0.13598653137770694</c:v>
                </c:pt>
                <c:pt idx="124">
                  <c:v>0.1382561732834337</c:v>
                </c:pt>
                <c:pt idx="125">
                  <c:v>0.1405143542121805</c:v>
                </c:pt>
                <c:pt idx="126">
                  <c:v>0.1427604328293344</c:v>
                </c:pt>
                <c:pt idx="127">
                  <c:v>0.14499376925137075</c:v>
                </c:pt>
                <c:pt idx="128">
                  <c:v>0.14721372534028165</c:v>
                </c:pt>
                <c:pt idx="129">
                  <c:v>0.14941966499876674</c:v>
                </c:pt>
                <c:pt idx="130">
                  <c:v>0.15161095446601019</c:v>
                </c:pt>
                <c:pt idx="131">
                  <c:v>0.15378696261385885</c:v>
                </c:pt>
                <c:pt idx="132">
                  <c:v>0.15594706124321964</c:v>
                </c:pt>
                <c:pt idx="133">
                  <c:v>0.15809062538048929</c:v>
                </c:pt>
                <c:pt idx="134">
                  <c:v>0.16021703357383152</c:v>
                </c:pt>
                <c:pt idx="135">
                  <c:v>0.16232566818911276</c:v>
                </c:pt>
                <c:pt idx="136">
                  <c:v>0.16441591570530623</c:v>
                </c:pt>
                <c:pt idx="137">
                  <c:v>0.16648716700917818</c:v>
                </c:pt>
                <c:pt idx="138">
                  <c:v>0.16853881768906137</c:v>
                </c:pt>
                <c:pt idx="139">
                  <c:v>0.170570268327527</c:v>
                </c:pt>
                <c:pt idx="140">
                  <c:v>0.17258092479276305</c:v>
                </c:pt>
                <c:pt idx="141">
                  <c:v>0.17457019852846561</c:v>
                </c:pt>
                <c:pt idx="142">
                  <c:v>0.1765375068420528</c:v>
                </c:pt>
                <c:pt idx="143">
                  <c:v>0.17848227319100637</c:v>
                </c:pt>
                <c:pt idx="144">
                  <c:v>0.18040392746715195</c:v>
                </c:pt>
                <c:pt idx="145">
                  <c:v>0.18230190627868245</c:v>
                </c:pt>
                <c:pt idx="146">
                  <c:v>0.18417565322973556</c:v>
                </c:pt>
                <c:pt idx="147">
                  <c:v>0.18602461919733393</c:v>
                </c:pt>
                <c:pt idx="148">
                  <c:v>0.18784826260549681</c:v>
                </c:pt>
                <c:pt idx="149">
                  <c:v>0.18964604969633495</c:v>
                </c:pt>
                <c:pt idx="150">
                  <c:v>0.19141745479794048</c:v>
                </c:pt>
                <c:pt idx="151">
                  <c:v>0.19316196058888349</c:v>
                </c:pt>
                <c:pt idx="152">
                  <c:v>0.19487905835913238</c:v>
                </c:pt>
                <c:pt idx="153">
                  <c:v>0.19656824826721084</c:v>
                </c:pt>
                <c:pt idx="154">
                  <c:v>0.19822903959341134</c:v>
                </c:pt>
                <c:pt idx="155">
                  <c:v>0.19986095098888429</c:v>
                </c:pt>
                <c:pt idx="156">
                  <c:v>0.20146351072042445</c:v>
                </c:pt>
                <c:pt idx="157">
                  <c:v>0.20303625691077748</c:v>
                </c:pt>
                <c:pt idx="158">
                  <c:v>0.20457873777429472</c:v>
                </c:pt>
                <c:pt idx="159">
                  <c:v>0.20609051184776331</c:v>
                </c:pt>
                <c:pt idx="160">
                  <c:v>0.20757114821624381</c:v>
                </c:pt>
                <c:pt idx="161">
                  <c:v>0.20902022673374998</c:v>
                </c:pt>
                <c:pt idx="162">
                  <c:v>0.21043733823860605</c:v>
                </c:pt>
                <c:pt idx="163">
                  <c:v>0.21182208476332504</c:v>
                </c:pt>
                <c:pt idx="164">
                  <c:v>0.21317407973884869</c:v>
                </c:pt>
                <c:pt idx="165">
                  <c:v>0.21449294819299744</c:v>
                </c:pt>
                <c:pt idx="166">
                  <c:v>0.21577832694298227</c:v>
                </c:pt>
                <c:pt idx="167">
                  <c:v>0.21702986478182998</c:v>
                </c:pt>
                <c:pt idx="168">
                  <c:v>0.2182472226585834</c:v>
                </c:pt>
                <c:pt idx="169">
                  <c:v>0.21943007385213623</c:v>
                </c:pt>
                <c:pt idx="170">
                  <c:v>0.2205781041385709</c:v>
                </c:pt>
                <c:pt idx="171">
                  <c:v>0.22169101195186849</c:v>
                </c:pt>
                <c:pt idx="172">
                  <c:v>0.22276850853786745</c:v>
                </c:pt>
                <c:pt idx="173">
                  <c:v>0.22381031810134921</c:v>
                </c:pt>
                <c:pt idx="174">
                  <c:v>0.22481617794613687</c:v>
                </c:pt>
                <c:pt idx="175">
                  <c:v>0.22578583860809359</c:v>
                </c:pt>
                <c:pt idx="176">
                  <c:v>0.22671906398091751</c:v>
                </c:pt>
                <c:pt idx="177">
                  <c:v>0.22761563143463023</c:v>
                </c:pt>
                <c:pt idx="178">
                  <c:v>0.22847533192666292</c:v>
                </c:pt>
                <c:pt idx="179">
                  <c:v>0.22929797010545136</c:v>
                </c:pt>
                <c:pt idx="180">
                  <c:v>0.23008336440645216</c:v>
                </c:pt>
                <c:pt idx="181">
                  <c:v>0.2308313471405018</c:v>
                </c:pt>
                <c:pt idx="182">
                  <c:v>0.23154176457444353</c:v>
                </c:pt>
                <c:pt idx="183">
                  <c:v>0.23221447700395337</c:v>
                </c:pt>
                <c:pt idx="184">
                  <c:v>0.23284935881850205</c:v>
                </c:pt>
                <c:pt idx="185">
                  <c:v>0.23344629855839544</c:v>
                </c:pt>
                <c:pt idx="186">
                  <c:v>0.23400519896384231</c:v>
                </c:pt>
                <c:pt idx="187">
                  <c:v>0.23452597701600281</c:v>
                </c:pt>
                <c:pt idx="188">
                  <c:v>0.2350085639699786</c:v>
                </c:pt>
                <c:pt idx="189">
                  <c:v>0.23545290537971134</c:v>
                </c:pt>
                <c:pt idx="190">
                  <c:v>0.23585896111476037</c:v>
                </c:pt>
                <c:pt idx="191">
                  <c:v>0.23622670536893961</c:v>
                </c:pt>
                <c:pt idx="192">
                  <c:v>0.23655612666079714</c:v>
                </c:pt>
                <c:pt idx="193">
                  <c:v>0.23684722782592862</c:v>
                </c:pt>
                <c:pt idx="194">
                  <c:v>0.23710002600112129</c:v>
                </c:pt>
                <c:pt idx="195">
                  <c:v>0.23731455260033196</c:v>
                </c:pt>
                <c:pt idx="196">
                  <c:v>0.23749085328250807</c:v>
                </c:pt>
                <c:pt idx="197">
                  <c:v>0.23762898791126771</c:v>
                </c:pt>
                <c:pt idx="198">
                  <c:v>0.23772903050646035</c:v>
                </c:pt>
                <c:pt idx="199">
                  <c:v>0.23779106918763596</c:v>
                </c:pt>
                <c:pt idx="200">
                  <c:v>0.23781520610945775</c:v>
                </c:pt>
              </c:numCache>
            </c:numRef>
          </c:xVal>
          <c:yVal>
            <c:numRef>
              <c:f>HedgeBedarf!$A$5:$A$405</c:f>
              <c:numCache>
                <c:formatCode>0.0</c:formatCode>
                <c:ptCount val="4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0-AA8D-4967-9B4E-0807AFAA64EA}"/>
            </c:ext>
          </c:extLst>
        </c:ser>
        <c:ser>
          <c:idx val="4"/>
          <c:order val="4"/>
          <c:tx>
            <c:v>Summe</c:v>
          </c:tx>
          <c:marker>
            <c:symbol val="none"/>
          </c:marker>
          <c:xVal>
            <c:numRef>
              <c:f>Ueberhaenge!$U$10:$U$410</c:f>
              <c:numCache>
                <c:formatCode>General</c:formatCode>
                <c:ptCount val="401"/>
                <c:pt idx="0">
                  <c:v>-2.2093262562685512</c:v>
                </c:pt>
                <c:pt idx="1">
                  <c:v>-2.2455324655051614</c:v>
                </c:pt>
                <c:pt idx="2">
                  <c:v>-2.2815566564880978</c:v>
                </c:pt>
                <c:pt idx="3">
                  <c:v>-2.3173649641524809</c:v>
                </c:pt>
                <c:pt idx="4">
                  <c:v>-2.3529227915943345</c:v>
                </c:pt>
                <c:pt idx="5">
                  <c:v>-2.3881948341989578</c:v>
                </c:pt>
                <c:pt idx="6">
                  <c:v>-2.4231451054950628</c:v>
                </c:pt>
                <c:pt idx="7">
                  <c:v>-2.4577369647330753</c:v>
                </c:pt>
                <c:pt idx="8">
                  <c:v>-2.4919331461825576</c:v>
                </c:pt>
                <c:pt idx="9">
                  <c:v>-2.5256957901398476</c:v>
                </c:pt>
                <c:pt idx="10">
                  <c:v>-2.5589864756334348</c:v>
                </c:pt>
                <c:pt idx="11">
                  <c:v>-2.5917662548105662</c:v>
                </c:pt>
                <c:pt idx="12">
                  <c:v>-2.6239956889849685</c:v>
                </c:pt>
                <c:pt idx="13">
                  <c:v>-2.6556348863213373</c:v>
                </c:pt>
                <c:pt idx="14">
                  <c:v>-2.6866435411286078</c:v>
                </c:pt>
                <c:pt idx="15">
                  <c:v>-2.7169809747298022</c:v>
                </c:pt>
                <c:pt idx="16">
                  <c:v>-2.7466061778724211</c:v>
                </c:pt>
                <c:pt idx="17">
                  <c:v>-2.7754778546392309</c:v>
                </c:pt>
                <c:pt idx="18">
                  <c:v>-2.8035544678154425</c:v>
                </c:pt>
                <c:pt idx="19">
                  <c:v>-2.8307942856641652</c:v>
                </c:pt>
                <c:pt idx="20">
                  <c:v>-2.857155430058218</c:v>
                </c:pt>
                <c:pt idx="21">
                  <c:v>-2.8825959259123453</c:v>
                </c:pt>
                <c:pt idx="22">
                  <c:v>-2.90707375185618</c:v>
                </c:pt>
                <c:pt idx="23">
                  <c:v>-2.9305468920844024</c:v>
                </c:pt>
                <c:pt idx="24">
                  <c:v>-2.9529733893167545</c:v>
                </c:pt>
                <c:pt idx="25">
                  <c:v>-2.9743113987973402</c:v>
                </c:pt>
                <c:pt idx="26">
                  <c:v>-2.9945192432584231</c:v>
                </c:pt>
                <c:pt idx="27">
                  <c:v>-3.0135554687713357</c:v>
                </c:pt>
                <c:pt idx="28">
                  <c:v>-3.0313789014029942</c:v>
                </c:pt>
                <c:pt idx="29">
                  <c:v>-3.0479487045940856</c:v>
                </c:pt>
                <c:pt idx="30">
                  <c:v>-3.0632244371712956</c:v>
                </c:pt>
                <c:pt idx="31">
                  <c:v>-3.0771661119037068</c:v>
                </c:pt>
                <c:pt idx="32">
                  <c:v>-3.0897342545101343</c:v>
                </c:pt>
                <c:pt idx="33">
                  <c:v>-3.1008899630222682</c:v>
                </c:pt>
                <c:pt idx="34">
                  <c:v>-3.1105949674054965</c:v>
                </c:pt>
                <c:pt idx="35">
                  <c:v>-3.1188116893377513</c:v>
                </c:pt>
                <c:pt idx="36">
                  <c:v>-3.1255033020440948</c:v>
                </c:pt>
                <c:pt idx="37">
                  <c:v>-3.1306337900836532</c:v>
                </c:pt>
                <c:pt idx="38">
                  <c:v>-3.1341680089833197</c:v>
                </c:pt>
                <c:pt idx="39">
                  <c:v>-3.1360717446119679</c:v>
                </c:pt>
                <c:pt idx="40">
                  <c:v>-3.1363117721871654</c:v>
                </c:pt>
                <c:pt idx="41">
                  <c:v>-3.1348559148061712</c:v>
                </c:pt>
                <c:pt idx="42">
                  <c:v>-3.131673101391768</c:v>
                </c:pt>
                <c:pt idx="43">
                  <c:v>-3.1267334239436813</c:v>
                </c:pt>
                <c:pt idx="44">
                  <c:v>-3.1200081939856976</c:v>
                </c:pt>
                <c:pt idx="45">
                  <c:v>-3.11146999809917</c:v>
                </c:pt>
                <c:pt idx="46">
                  <c:v>-3.101092752433626</c:v>
                </c:pt>
                <c:pt idx="47">
                  <c:v>-3.0888517560861577</c:v>
                </c:pt>
                <c:pt idx="48">
                  <c:v>-3.0747237432418379</c:v>
                </c:pt>
                <c:pt idx="49">
                  <c:v>-3.0586869339689651</c:v>
                </c:pt>
                <c:pt idx="50">
                  <c:v>-3.0407210835639158</c:v>
                </c:pt>
                <c:pt idx="51">
                  <c:v>-3.0208075303425317</c:v>
                </c:pt>
                <c:pt idx="52">
                  <c:v>-2.9989292417764077</c:v>
                </c:pt>
                <c:pt idx="53">
                  <c:v>-2.9750708588751347</c:v>
                </c:pt>
                <c:pt idx="54">
                  <c:v>-2.9492187387175104</c:v>
                </c:pt>
                <c:pt idx="55">
                  <c:v>-2.9213609950377926</c:v>
                </c:pt>
                <c:pt idx="56">
                  <c:v>-2.8914875367756938</c:v>
                </c:pt>
                <c:pt idx="57">
                  <c:v>-2.8595901045021632</c:v>
                </c:pt>
                <c:pt idx="58">
                  <c:v>-2.8256623046362033</c:v>
                </c:pt>
                <c:pt idx="59">
                  <c:v>-2.7896996413717523</c:v>
                </c:pt>
                <c:pt idx="60">
                  <c:v>-2.7516995462371865</c:v>
                </c:pt>
                <c:pt idx="61">
                  <c:v>-2.711661405214302</c:v>
                </c:pt>
                <c:pt idx="62">
                  <c:v>-2.6695865833475172</c:v>
                </c:pt>
                <c:pt idx="63">
                  <c:v>-2.6254784467786818</c:v>
                </c:pt>
                <c:pt idx="64">
                  <c:v>-2.5793423821471309</c:v>
                </c:pt>
                <c:pt idx="65">
                  <c:v>-2.5311858132996075</c:v>
                </c:pt>
                <c:pt idx="66">
                  <c:v>-2.4810182152591871</c:v>
                </c:pt>
                <c:pt idx="67">
                  <c:v>-2.4288511254076885</c:v>
                </c:pt>
                <c:pt idx="68">
                  <c:v>-2.3746981518406973</c:v>
                </c:pt>
                <c:pt idx="69">
                  <c:v>-2.3185749788600098</c:v>
                </c:pt>
                <c:pt idx="70">
                  <c:v>-2.2604993695731146</c:v>
                </c:pt>
                <c:pt idx="71">
                  <c:v>-2.2004911655751713</c:v>
                </c:pt>
                <c:pt idx="72">
                  <c:v>-2.1385722836939083</c:v>
                </c:pt>
                <c:pt idx="73">
                  <c:v>-2.0747667097838365</c:v>
                </c:pt>
                <c:pt idx="74">
                  <c:v>-2.0091004895612037</c:v>
                </c:pt>
                <c:pt idx="75">
                  <c:v>-1.9416017164771759</c:v>
                </c:pt>
                <c:pt idx="76">
                  <c:v>-1.8723005166317883</c:v>
                </c:pt>
                <c:pt idx="77">
                  <c:v>-1.8012290307372218</c:v>
                </c:pt>
                <c:pt idx="78">
                  <c:v>-1.7284213931440908</c:v>
                </c:pt>
                <c:pt idx="79">
                  <c:v>-1.6539137079503021</c:v>
                </c:pt>
                <c:pt idx="80">
                  <c:v>-1.5777440222171015</c:v>
                </c:pt>
                <c:pt idx="81">
                  <c:v>-1.499952296322772</c:v>
                </c:pt>
                <c:pt idx="82">
                  <c:v>-1.4205803714892515</c:v>
                </c:pt>
                <c:pt idx="83">
                  <c:v>-1.3396719345226873</c:v>
                </c:pt>
                <c:pt idx="84">
                  <c:v>-1.2572724798135491</c:v>
                </c:pt>
                <c:pt idx="85">
                  <c:v>-1.1734292686475045</c:v>
                </c:pt>
                <c:pt idx="86">
                  <c:v>-1.088191285882496</c:v>
                </c:pt>
                <c:pt idx="87">
                  <c:v>-1.0016091940529206</c:v>
                </c:pt>
                <c:pt idx="88">
                  <c:v>-0.91373528496571776</c:v>
                </c:pt>
                <c:pt idx="89">
                  <c:v>-0.82462342885824103</c:v>
                </c:pt>
                <c:pt idx="90">
                  <c:v>-0.73432902119155274</c:v>
                </c:pt>
                <c:pt idx="91">
                  <c:v>-0.64290892715735048</c:v>
                </c:pt>
                <c:pt idx="92">
                  <c:v>-0.55042142398015004</c:v>
                </c:pt>
                <c:pt idx="93">
                  <c:v>-0.45692614110066349</c:v>
                </c:pt>
                <c:pt idx="94">
                  <c:v>-0.36248399832917388</c:v>
                </c:pt>
                <c:pt idx="95">
                  <c:v>-0.26715714206179719</c:v>
                </c:pt>
                <c:pt idx="96">
                  <c:v>-0.17100887965480427</c:v>
                </c:pt>
                <c:pt idx="97">
                  <c:v>-7.4103612055856749E-2</c:v>
                </c:pt>
                <c:pt idx="98">
                  <c:v>2.3493235206937357E-2</c:v>
                </c:pt>
                <c:pt idx="99">
                  <c:v>0.12171528257428361</c:v>
                </c:pt>
                <c:pt idx="100">
                  <c:v>0.22049526843762196</c:v>
                </c:pt>
                <c:pt idx="101">
                  <c:v>0.31976512244562716</c:v>
                </c:pt>
                <c:pt idx="102">
                  <c:v>0.41945604002583414</c:v>
                </c:pt>
                <c:pt idx="103">
                  <c:v>0.51949855800995626</c:v>
                </c:pt>
                <c:pt idx="104">
                  <c:v>0.61982263125060033</c:v>
                </c:pt>
                <c:pt idx="105">
                  <c:v>0.72035771011548311</c:v>
                </c:pt>
                <c:pt idx="106">
                  <c:v>0.82103281874488687</c:v>
                </c:pt>
                <c:pt idx="107">
                  <c:v>0.92177663395696285</c:v>
                </c:pt>
                <c:pt idx="108">
                  <c:v>1.022517564685482</c:v>
                </c:pt>
                <c:pt idx="109">
                  <c:v>1.1231838318340128</c:v>
                </c:pt>
                <c:pt idx="110">
                  <c:v>1.2237035484308516</c:v>
                </c:pt>
                <c:pt idx="111">
                  <c:v>1.3240047999689499</c:v>
                </c:pt>
                <c:pt idx="112">
                  <c:v>1.424015724815676</c:v>
                </c:pt>
                <c:pt idx="113">
                  <c:v>1.5236645945776792</c:v>
                </c:pt>
                <c:pt idx="114">
                  <c:v>1.6228798943070912</c:v>
                </c:pt>
                <c:pt idx="115">
                  <c:v>1.7215904024359481</c:v>
                </c:pt>
                <c:pt idx="116">
                  <c:v>1.8197252703273459</c:v>
                </c:pt>
                <c:pt idx="117">
                  <c:v>1.9172141013325501</c:v>
                </c:pt>
                <c:pt idx="118">
                  <c:v>2.0139870292453037</c:v>
                </c:pt>
                <c:pt idx="119">
                  <c:v>2.1099747960457713</c:v>
                </c:pt>
                <c:pt idx="120">
                  <c:v>2.2051088288285938</c:v>
                </c:pt>
                <c:pt idx="121">
                  <c:v>2.299321315811282</c:v>
                </c:pt>
                <c:pt idx="122">
                  <c:v>2.3925452813213237</c:v>
                </c:pt>
                <c:pt idx="123">
                  <c:v>2.4847146596623988</c:v>
                </c:pt>
                <c:pt idx="124">
                  <c:v>2.5757643677624942</c:v>
                </c:pt>
                <c:pt idx="125">
                  <c:v>2.6656303765090117</c:v>
                </c:pt>
                <c:pt idx="126">
                  <c:v>2.75424978067851</c:v>
                </c:pt>
                <c:pt idx="127">
                  <c:v>2.8415608673711334</c:v>
                </c:pt>
                <c:pt idx="128">
                  <c:v>2.9275031828626972</c:v>
                </c:pt>
                <c:pt idx="129">
                  <c:v>3.0120175977898342</c:v>
                </c:pt>
                <c:pt idx="130">
                  <c:v>3.0950463705865991</c:v>
                </c:pt>
                <c:pt idx="131">
                  <c:v>3.1765332090937664</c:v>
                </c:pt>
                <c:pt idx="132">
                  <c:v>3.2564233302649015</c:v>
                </c:pt>
                <c:pt idx="133">
                  <c:v>3.3346635178963222</c:v>
                </c:pt>
                <c:pt idx="134">
                  <c:v>3.4112021783110915</c:v>
                </c:pt>
                <c:pt idx="135">
                  <c:v>3.4859893939301534</c:v>
                </c:pt>
                <c:pt idx="136">
                  <c:v>3.5589769746669582</c:v>
                </c:pt>
                <c:pt idx="137">
                  <c:v>3.6301185070849367</c:v>
                </c:pt>
                <c:pt idx="138">
                  <c:v>3.6993694012603617</c:v>
                </c:pt>
                <c:pt idx="139">
                  <c:v>3.7666869352963732</c:v>
                </c:pt>
                <c:pt idx="140">
                  <c:v>3.8320302974369902</c:v>
                </c:pt>
                <c:pt idx="141">
                  <c:v>3.895360625733379</c:v>
                </c:pt>
                <c:pt idx="142">
                  <c:v>3.9566410452176557</c:v>
                </c:pt>
                <c:pt idx="143">
                  <c:v>4.0158367025428205</c:v>
                </c:pt>
                <c:pt idx="144">
                  <c:v>4.0729147980507792</c:v>
                </c:pt>
                <c:pt idx="145">
                  <c:v>4.1278446152334496</c:v>
                </c:pt>
                <c:pt idx="146">
                  <c:v>4.1805975475554442</c:v>
                </c:pt>
                <c:pt idx="147">
                  <c:v>4.231147122609979</c:v>
                </c:pt>
                <c:pt idx="148">
                  <c:v>4.2794690235829362</c:v>
                </c:pt>
                <c:pt idx="149">
                  <c:v>4.3255411080033737</c:v>
                </c:pt>
                <c:pt idx="150">
                  <c:v>4.3693434237620261</c:v>
                </c:pt>
                <c:pt idx="151">
                  <c:v>4.410858222382652</c:v>
                </c:pt>
                <c:pt idx="152">
                  <c:v>4.4500699695344084</c:v>
                </c:pt>
                <c:pt idx="153">
                  <c:v>4.4869653527767994</c:v>
                </c:pt>
                <c:pt idx="154">
                  <c:v>4.5215332865319748</c:v>
                </c:pt>
                <c:pt idx="155">
                  <c:v>4.5537649142826089</c:v>
                </c:pt>
                <c:pt idx="156">
                  <c:v>4.5836536079968901</c:v>
                </c:pt>
                <c:pt idx="157">
                  <c:v>4.611194964785521</c:v>
                </c:pt>
                <c:pt idx="158">
                  <c:v>4.6363868007990137</c:v>
                </c:pt>
                <c:pt idx="159">
                  <c:v>4.659229142376943</c:v>
                </c:pt>
                <c:pt idx="160">
                  <c:v>4.6797242144642377</c:v>
                </c:pt>
                <c:pt idx="161">
                  <c:v>4.6978764263129902</c:v>
                </c:pt>
                <c:pt idx="162">
                  <c:v>4.7136923544916769</c:v>
                </c:pt>
                <c:pt idx="163">
                  <c:v>4.7271807232271703</c:v>
                </c:pt>
                <c:pt idx="164">
                  <c:v>4.7383523821082738</c:v>
                </c:pt>
                <c:pt idx="165">
                  <c:v>4.747220281183071</c:v>
                </c:pt>
                <c:pt idx="166">
                  <c:v>4.7537994434857893</c:v>
                </c:pt>
                <c:pt idx="167">
                  <c:v>4.7581069350323189</c:v>
                </c:pt>
                <c:pt idx="168">
                  <c:v>4.7601618323270856</c:v>
                </c:pt>
                <c:pt idx="169">
                  <c:v>4.7599851874273478</c:v>
                </c:pt>
                <c:pt idx="170">
                  <c:v>4.7575999906145467</c:v>
                </c:pt>
                <c:pt idx="171">
                  <c:v>4.7530311307257298</c:v>
                </c:pt>
                <c:pt idx="172">
                  <c:v>4.7463053532015662</c:v>
                </c:pt>
                <c:pt idx="173">
                  <c:v>4.7374512159108813</c:v>
                </c:pt>
                <c:pt idx="174">
                  <c:v>4.7264990428150577</c:v>
                </c:pt>
                <c:pt idx="175">
                  <c:v>4.7134808755390445</c:v>
                </c:pt>
                <c:pt idx="176">
                  <c:v>4.6984304229190359</c:v>
                </c:pt>
                <c:pt idx="177">
                  <c:v>4.6813830086002408</c:v>
                </c:pt>
                <c:pt idx="178">
                  <c:v>4.6623755167613696</c:v>
                </c:pt>
                <c:pt idx="179">
                  <c:v>4.6414463360456892</c:v>
                </c:pt>
                <c:pt idx="180">
                  <c:v>4.6186353017816728</c:v>
                </c:pt>
                <c:pt idx="181">
                  <c:v>4.5939836365792788</c:v>
                </c:pt>
                <c:pt idx="182">
                  <c:v>4.5675338893908739</c:v>
                </c:pt>
                <c:pt idx="183">
                  <c:v>4.5393298731287768</c:v>
                </c:pt>
                <c:pt idx="184">
                  <c:v>4.509416600934105</c:v>
                </c:pt>
                <c:pt idx="185">
                  <c:v>4.4778402211943007</c:v>
                </c:pt>
                <c:pt idx="186">
                  <c:v>4.4446479514092987</c:v>
                </c:pt>
                <c:pt idx="187">
                  <c:v>4.4098880110086647</c:v>
                </c:pt>
                <c:pt idx="188">
                  <c:v>4.3736095532243251</c:v>
                </c:pt>
                <c:pt idx="189">
                  <c:v>4.3358625961256649</c:v>
                </c:pt>
                <c:pt idx="190">
                  <c:v>4.2966979529256291</c:v>
                </c:pt>
                <c:pt idx="191">
                  <c:v>4.2561671616683459</c:v>
                </c:pt>
                <c:pt idx="192">
                  <c:v>4.2143224144103328</c:v>
                </c:pt>
                <c:pt idx="193">
                  <c:v>4.1712164860086842</c:v>
                </c:pt>
                <c:pt idx="194">
                  <c:v>4.1269026626309806</c:v>
                </c:pt>
                <c:pt idx="195">
                  <c:v>4.0814346701024524</c:v>
                </c:pt>
                <c:pt idx="196">
                  <c:v>4.0348666022068338</c:v>
                </c:pt>
                <c:pt idx="197">
                  <c:v>3.9872528490577621</c:v>
                </c:pt>
                <c:pt idx="198">
                  <c:v>3.9386480256579</c:v>
                </c:pt>
                <c:pt idx="199">
                  <c:v>3.8891069007630086</c:v>
                </c:pt>
                <c:pt idx="200">
                  <c:v>3.8386843261678867</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numCache>
            </c:numRef>
          </c:xVal>
          <c:yVal>
            <c:numRef>
              <c:f>HedgeBedarf!$A$5:$A$405</c:f>
              <c:numCache>
                <c:formatCode>0.0</c:formatCode>
                <c:ptCount val="4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1-AA8D-4967-9B4E-0807AFAA64EA}"/>
            </c:ext>
          </c:extLst>
        </c:ser>
        <c:ser>
          <c:idx val="5"/>
          <c:order val="5"/>
          <c:tx>
            <c:v>ZeigerSumme</c:v>
          </c:tx>
          <c:spPr>
            <a:ln>
              <a:noFill/>
            </a:ln>
          </c:spPr>
          <c:marker>
            <c:symbol val="picture"/>
            <c:spPr>
              <a:blipFill>
                <a:blip xmlns:r="http://schemas.openxmlformats.org/officeDocument/2006/relationships" r:embed="rId1"/>
                <a:stretch>
                  <a:fillRect/>
                </a:stretch>
              </a:blipFill>
              <a:ln>
                <a:noFill/>
              </a:ln>
            </c:spPr>
          </c:marker>
          <c:xVal>
            <c:numRef>
              <c:f>Ueberhaenge!$Z$5</c:f>
              <c:numCache>
                <c:formatCode>General</c:formatCode>
                <c:ptCount val="1"/>
                <c:pt idx="0">
                  <c:v>3.8345883333231692</c:v>
                </c:pt>
              </c:numCache>
            </c:numRef>
          </c:xVal>
          <c:yVal>
            <c:numRef>
              <c:f>Ueberhaenge!$X$4</c:f>
              <c:numCache>
                <c:formatCode>#,##0.00</c:formatCode>
                <c:ptCount val="1"/>
                <c:pt idx="0">
                  <c:v>15648</c:v>
                </c:pt>
              </c:numCache>
            </c:numRef>
          </c:yVal>
          <c:smooth val="0"/>
          <c:extLst>
            <c:ext xmlns:c16="http://schemas.microsoft.com/office/drawing/2014/chart" uri="{C3380CC4-5D6E-409C-BE32-E72D297353CC}">
              <c16:uniqueId val="{00000002-AA8D-4967-9B4E-0807AFAA64EA}"/>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1868-4D95-9DA3-620EB81E1018}"/>
                  </c:ext>
                </c:extLst>
              </c15:ser>
            </c15:filteredScatterSeries>
            <c15:filteredScatterSeries>
              <c15:ser>
                <c:idx val="1"/>
                <c:order val="1"/>
                <c:tx>
                  <c:v>Hedgebedarf</c:v>
                </c:tx>
                <c:spPr>
                  <a:ln w="19050" cap="rnd">
                    <a:solidFill>
                      <a:schemeClr val="accent1"/>
                    </a:solidFill>
                    <a:round/>
                  </a:ln>
                  <a:effectLst/>
                </c:spPr>
                <c:marker>
                  <c:symbol val="none"/>
                </c:marker>
                <c:xVal>
                  <c:numRef>
                    <c:extLst xmlns:c15="http://schemas.microsoft.com/office/drawing/2012/chart">
                      <c:ext xmlns:c15="http://schemas.microsoft.com/office/drawing/2012/chart" uri="{02D57815-91ED-43cb-92C2-25804820EDAC}">
                        <c15:formulaRef>
                          <c15:sqref>HedgeBedarf!$C$5:$C$205</c15:sqref>
                        </c15:formulaRef>
                      </c:ext>
                    </c:extLst>
                    <c:numCache>
                      <c:formatCode>0.0</c:formatCode>
                      <c:ptCount val="201"/>
                      <c:pt idx="0">
                        <c:v>-2.1394543565737973</c:v>
                      </c:pt>
                      <c:pt idx="1">
                        <c:v>-2.176072171504067</c:v>
                      </c:pt>
                      <c:pt idx="2">
                        <c:v>-2.2125292147739501</c:v>
                      </c:pt>
                      <c:pt idx="3">
                        <c:v>-2.2487918208283841</c:v>
                      </c:pt>
                      <c:pt idx="4">
                        <c:v>-2.2848255878952748</c:v>
                      </c:pt>
                      <c:pt idx="5">
                        <c:v>-2.3205954019679655</c:v>
                      </c:pt>
                      <c:pt idx="6">
                        <c:v>-2.3560654625134982</c:v>
                      </c:pt>
                      <c:pt idx="7">
                        <c:v>-2.3911993099051569</c:v>
                      </c:pt>
                      <c:pt idx="8">
                        <c:v>-2.4259598545743333</c:v>
                      </c:pt>
                      <c:pt idx="9">
                        <c:v>-2.4603094078728946</c:v>
                      </c:pt>
                      <c:pt idx="10">
                        <c:v>-2.4942097146336675</c:v>
                      </c:pt>
                      <c:pt idx="11">
                        <c:v>-2.5276219874126133</c:v>
                      </c:pt>
                      <c:pt idx="12">
                        <c:v>-2.560506942392681</c:v>
                      </c:pt>
                      <c:pt idx="13">
                        <c:v>-2.5928248369250713</c:v>
                      </c:pt>
                      <c:pt idx="14">
                        <c:v>-2.6245355086800233</c:v>
                      </c:pt>
                      <c:pt idx="15">
                        <c:v>-2.6555984163750126</c:v>
                      </c:pt>
                      <c:pt idx="16">
                        <c:v>-2.6859726820444219</c:v>
                      </c:pt>
                      <c:pt idx="17">
                        <c:v>-2.7156171348106311</c:v>
                      </c:pt>
                      <c:pt idx="18">
                        <c:v>-2.7444903561126197</c:v>
                      </c:pt>
                      <c:pt idx="19">
                        <c:v>-2.7725507263440625</c:v>
                      </c:pt>
                      <c:pt idx="20">
                        <c:v>-2.7997564728490962</c:v>
                      </c:pt>
                      <c:pt idx="21">
                        <c:v>-2.8260657192199057</c:v>
                      </c:pt>
                      <c:pt idx="22">
                        <c:v>-2.851436535836569</c:v>
                      </c:pt>
                      <c:pt idx="23">
                        <c:v>-2.87582699158571</c:v>
                      </c:pt>
                      <c:pt idx="24">
                        <c:v>-2.8991952066907212</c:v>
                      </c:pt>
                      <c:pt idx="25">
                        <c:v>-2.9214994065830808</c:v>
                      </c:pt>
                      <c:pt idx="26">
                        <c:v>-2.9426979767400825</c:v>
                      </c:pt>
                      <c:pt idx="27">
                        <c:v>-2.9627495184116919</c:v>
                      </c:pt>
                      <c:pt idx="28">
                        <c:v>-2.981612905155119</c:v>
                      </c:pt>
                      <c:pt idx="29">
                        <c:v>-2.9992473400932855</c:v>
                      </c:pt>
                      <c:pt idx="30">
                        <c:v>-3.0156124138096443</c:v>
                      </c:pt>
                      <c:pt idx="31">
                        <c:v>-3.0306681627895915</c:v>
                      </c:pt>
                      <c:pt idx="32">
                        <c:v>-3.0443751283153335</c:v>
                      </c:pt>
                      <c:pt idx="33">
                        <c:v>-3.0566944157191833</c:v>
                      </c:pt>
                      <c:pt idx="34">
                        <c:v>-3.0675877538972567</c:v>
                      </c:pt>
                      <c:pt idx="35">
                        <c:v>-3.0770175549840135</c:v>
                      </c:pt>
                      <c:pt idx="36">
                        <c:v>-3.0849469740854611</c:v>
                      </c:pt>
                      <c:pt idx="37">
                        <c:v>-3.0913399689677226</c:v>
                      </c:pt>
                      <c:pt idx="38">
                        <c:v>-3.0961613595954995</c:v>
                      </c:pt>
                      <c:pt idx="39">
                        <c:v>-3.099376887414254</c:v>
                      </c:pt>
                      <c:pt idx="40">
                        <c:v>-3.1009532742682135</c:v>
                      </c:pt>
                      <c:pt idx="41">
                        <c:v>-3.1008582808460652</c:v>
                      </c:pt>
                      <c:pt idx="42">
                        <c:v>-3.0990607645449946</c:v>
                      </c:pt>
                      <c:pt idx="43">
                        <c:v>-3.0955307366439073</c:v>
                      </c:pt>
                      <c:pt idx="44">
                        <c:v>-3.090239418676052</c:v>
                      </c:pt>
                      <c:pt idx="45">
                        <c:v>-3.0831592978918088</c:v>
                      </c:pt>
                      <c:pt idx="46">
                        <c:v>-3.0742641817024632</c:v>
                      </c:pt>
                      <c:pt idx="47">
                        <c:v>-3.0635292509967273</c:v>
                      </c:pt>
                      <c:pt idx="48">
                        <c:v>-3.0509311122223437</c:v>
                      </c:pt>
                      <c:pt idx="49">
                        <c:v>-3.036447848126655</c:v>
                      </c:pt>
                      <c:pt idx="50">
                        <c:v>-3.0200590670510166</c:v>
                      </c:pt>
                      <c:pt idx="51">
                        <c:v>-3.0017459506760447</c:v>
                      </c:pt>
                      <c:pt idx="52">
                        <c:v>-2.981491300116164</c:v>
                      </c:pt>
                      <c:pt idx="53">
                        <c:v>-2.9592795802645777</c:v>
                      </c:pt>
                      <c:pt idx="54">
                        <c:v>-2.9350969622917562</c:v>
                      </c:pt>
                      <c:pt idx="55">
                        <c:v>-2.9089313642035917</c:v>
                      </c:pt>
                      <c:pt idx="56">
                        <c:v>-2.8807724893679927</c:v>
                      </c:pt>
                      <c:pt idx="57">
                        <c:v>-2.8506118629220358</c:v>
                      </c:pt>
                      <c:pt idx="58">
                        <c:v>-2.8184428659749896</c:v>
                      </c:pt>
                      <c:pt idx="59">
                        <c:v>-2.7842607675263102</c:v>
                      </c:pt>
                      <c:pt idx="60">
                        <c:v>-2.7480627540212232</c:v>
                      </c:pt>
                      <c:pt idx="61">
                        <c:v>-2.7098479564708202</c:v>
                      </c:pt>
                      <c:pt idx="62">
                        <c:v>-2.6696174750674602</c:v>
                      </c:pt>
                      <c:pt idx="63">
                        <c:v>-2.6273744012309286</c:v>
                      </c:pt>
                      <c:pt idx="64">
                        <c:v>-2.5831238370250347</c:v>
                      </c:pt>
                      <c:pt idx="65">
                        <c:v>-2.5368729118893341</c:v>
                      </c:pt>
                      <c:pt idx="66">
                        <c:v>-2.4886307966351433</c:v>
                      </c:pt>
                      <c:pt idx="67">
                        <c:v>-2.4384087146603886</c:v>
                      </c:pt>
                      <c:pt idx="68">
                        <c:v>-2.3862199503424466</c:v>
                      </c:pt>
                      <c:pt idx="69">
                        <c:v>-2.3320798545738302</c:v>
                      </c:pt>
                      <c:pt idx="70">
                        <c:v>-2.2760058474103682</c:v>
                      </c:pt>
                      <c:pt idx="71">
                        <c:v>-2.2180174178073684</c:v>
                      </c:pt>
                      <c:pt idx="72">
                        <c:v>-2.1581361204242215</c:v>
                      </c:pt>
                      <c:pt idx="73">
                        <c:v>-2.0963855694838589</c:v>
                      </c:pt>
                      <c:pt idx="74">
                        <c:v>-2.0327914296785168</c:v>
                      </c:pt>
                      <c:pt idx="75">
                        <c:v>-1.9673814041193103</c:v>
                      </c:pt>
                      <c:pt idx="76">
                        <c:v>-1.9001852193321691</c:v>
                      </c:pt>
                      <c:pt idx="77">
                        <c:v>-1.8312346073087105</c:v>
                      </c:pt>
                      <c:pt idx="78">
                        <c:v>-1.7605632846257331</c:v>
                      </c:pt>
                      <c:pt idx="79">
                        <c:v>-1.6882069286529011</c:v>
                      </c:pt>
                      <c:pt idx="80">
                        <c:v>-1.6142031508732317</c:v>
                      </c:pt>
                      <c:pt idx="81">
                        <c:v>-1.5385914673468459</c:v>
                      </c:pt>
                      <c:pt idx="82">
                        <c:v>-1.4614132663532424</c:v>
                      </c:pt>
                      <c:pt idx="83">
                        <c:v>-1.382711773253098</c:v>
                      </c:pt>
                      <c:pt idx="84">
                        <c:v>-1.3025320126152042</c:v>
                      </c:pt>
                      <c:pt idx="85">
                        <c:v>-1.2209207676597176</c:v>
                      </c:pt>
                      <c:pt idx="86">
                        <c:v>-1.1379265370731424</c:v>
                      </c:pt>
                      <c:pt idx="87">
                        <c:v>-1.0535994892559186</c:v>
                      </c:pt>
                      <c:pt idx="88">
                        <c:v>-0.96799141406738543</c:v>
                      </c:pt>
                      <c:pt idx="89">
                        <c:v>-0.8811556721379612</c:v>
                      </c:pt>
                      <c:pt idx="90">
                        <c:v>-0.7931471418221383</c:v>
                      </c:pt>
                      <c:pt idx="91">
                        <c:v>-0.7040221638704538</c:v>
                      </c:pt>
                      <c:pt idx="92">
                        <c:v>-0.61383848390201701</c:v>
                      </c:pt>
                      <c:pt idx="93">
                        <c:v>-0.52265519276347194</c:v>
                      </c:pt>
                      <c:pt idx="94">
                        <c:v>-0.43053266486314579</c:v>
                      </c:pt>
                      <c:pt idx="95">
                        <c:v>-0.33753249457320589</c:v>
                      </c:pt>
                      <c:pt idx="96">
                        <c:v>-0.24371743079493724</c:v>
                      </c:pt>
                      <c:pt idx="97">
                        <c:v>-0.14915130978592037</c:v>
                      </c:pt>
                      <c:pt idx="98">
                        <c:v>-5.389898634994382E-2</c:v>
                      </c:pt>
                      <c:pt idx="99">
                        <c:v>4.1973736506564233E-2</c:v>
                      </c:pt>
                      <c:pt idx="100">
                        <c:v>0.13840017934601292</c:v>
                      </c:pt>
                      <c:pt idx="101">
                        <c:v>0.23531285939103858</c:v>
                      </c:pt>
                      <c:pt idx="102">
                        <c:v>0.33264356482644519</c:v>
                      </c:pt>
                      <c:pt idx="103">
                        <c:v>0.43032343020035774</c:v>
                      </c:pt>
                      <c:pt idx="104">
                        <c:v>0.52828301281239054</c:v>
                      </c:pt>
                      <c:pt idx="105">
                        <c:v>0.62645236997504006</c:v>
                      </c:pt>
                      <c:pt idx="106">
                        <c:v>0.72476113703414458</c:v>
                      </c:pt>
                      <c:pt idx="107">
                        <c:v>0.8231386060331326</c:v>
                      </c:pt>
                      <c:pt idx="108">
                        <c:v>0.92151380490577162</c:v>
                      </c:pt>
                      <c:pt idx="109">
                        <c:v>1.0198155770815187</c:v>
                      </c:pt>
                      <c:pt idx="110">
                        <c:v>1.1179726613879173</c:v>
                      </c:pt>
                      <c:pt idx="111">
                        <c:v>1.2159137721344142</c:v>
                      </c:pt>
                      <c:pt idx="112">
                        <c:v>1.3135676792625608</c:v>
                      </c:pt>
                      <c:pt idx="113">
                        <c:v>1.4108632884480015</c:v>
                      </c:pt>
                      <c:pt idx="114">
                        <c:v>1.5077297210406204</c:v>
                      </c:pt>
                      <c:pt idx="115">
                        <c:v>1.6040963937298724</c:v>
                      </c:pt>
                      <c:pt idx="116">
                        <c:v>1.6998930978239482</c:v>
                      </c:pt>
                      <c:pt idx="117">
                        <c:v>1.7950500780321499</c:v>
                      </c:pt>
                      <c:pt idx="118">
                        <c:v>1.8894981106418651</c:v>
                      </c:pt>
                      <c:pt idx="119">
                        <c:v>1.9831685809827309</c:v>
                      </c:pt>
                      <c:pt idx="120">
                        <c:v>2.0759935600726234</c:v>
                      </c:pt>
                      <c:pt idx="121">
                        <c:v>2.1679058803418525</c:v>
                      </c:pt>
                      <c:pt idx="122">
                        <c:v>2.2588392103341048</c:v>
                      </c:pt>
                      <c:pt idx="123">
                        <c:v>2.3487281282846917</c:v>
                      </c:pt>
                      <c:pt idx="124">
                        <c:v>2.4375081944790606</c:v>
                      </c:pt>
                      <c:pt idx="125">
                        <c:v>2.5251160222968312</c:v>
                      </c:pt>
                      <c:pt idx="126">
                        <c:v>2.6114893478491754</c:v>
                      </c:pt>
                      <c:pt idx="127">
                        <c:v>2.6965670981197625</c:v>
                      </c:pt>
                      <c:pt idx="128">
                        <c:v>2.7802894575224153</c:v>
                      </c:pt>
                      <c:pt idx="129">
                        <c:v>2.8625979327910676</c:v>
                      </c:pt>
                      <c:pt idx="130">
                        <c:v>2.9434354161205891</c:v>
                      </c:pt>
                      <c:pt idx="131">
                        <c:v>3.0227462464799073</c:v>
                      </c:pt>
                      <c:pt idx="132">
                        <c:v>3.1004762690216818</c:v>
                      </c:pt>
                      <c:pt idx="133">
                        <c:v>3.176572892515833</c:v>
                      </c:pt>
                      <c:pt idx="134">
                        <c:v>3.25098514473726</c:v>
                      </c:pt>
                      <c:pt idx="135">
                        <c:v>3.3236637257410404</c:v>
                      </c:pt>
                      <c:pt idx="136">
                        <c:v>3.3945610589616519</c:v>
                      </c:pt>
                      <c:pt idx="137">
                        <c:v>3.4636313400757586</c:v>
                      </c:pt>
                      <c:pt idx="138">
                        <c:v>3.5308305835713005</c:v>
                      </c:pt>
                      <c:pt idx="139">
                        <c:v>3.5961166669688462</c:v>
                      </c:pt>
                      <c:pt idx="140">
                        <c:v>3.659449372644227</c:v>
                      </c:pt>
                      <c:pt idx="141">
                        <c:v>3.7207904272049133</c:v>
                      </c:pt>
                      <c:pt idx="142">
                        <c:v>3.7801035383756028</c:v>
                      </c:pt>
                      <c:pt idx="143">
                        <c:v>3.837354429351814</c:v>
                      </c:pt>
                      <c:pt idx="144">
                        <c:v>3.8925108705836271</c:v>
                      </c:pt>
                      <c:pt idx="145">
                        <c:v>3.945542708954767</c:v>
                      </c:pt>
                      <c:pt idx="146">
                        <c:v>3.9964218943257084</c:v>
                      </c:pt>
                      <c:pt idx="147">
                        <c:v>4.045122503412645</c:v>
                      </c:pt>
                      <c:pt idx="148">
                        <c:v>4.0916207609774391</c:v>
                      </c:pt>
                      <c:pt idx="149">
                        <c:v>4.1358950583070389</c:v>
                      </c:pt>
                      <c:pt idx="150">
                        <c:v>4.177925968964086</c:v>
                      </c:pt>
                      <c:pt idx="151">
                        <c:v>4.2176962617937681</c:v>
                      </c:pt>
                      <c:pt idx="152">
                        <c:v>4.2551909111752764</c:v>
                      </c:pt>
                      <c:pt idx="153">
                        <c:v>4.290397104509589</c:v>
                      </c:pt>
                      <c:pt idx="154">
                        <c:v>4.3233042469385632</c:v>
                      </c:pt>
                      <c:pt idx="155">
                        <c:v>4.3539039632937246</c:v>
                      </c:pt>
                      <c:pt idx="156">
                        <c:v>4.3821900972764656</c:v>
                      </c:pt>
                      <c:pt idx="157">
                        <c:v>4.408158707874744</c:v>
                      </c:pt>
                      <c:pt idx="158">
                        <c:v>4.431808063024719</c:v>
                      </c:pt>
                      <c:pt idx="159">
                        <c:v>4.45313863052918</c:v>
                      </c:pt>
                      <c:pt idx="160">
                        <c:v>4.4721530662479942</c:v>
                      </c:pt>
                      <c:pt idx="161">
                        <c:v>4.4888561995792404</c:v>
                      </c:pt>
                      <c:pt idx="162">
                        <c:v>4.5032550162530711</c:v>
                      </c:pt>
                      <c:pt idx="163">
                        <c:v>4.5153586384638453</c:v>
                      </c:pt>
                      <c:pt idx="164">
                        <c:v>4.525178302369425</c:v>
                      </c:pt>
                      <c:pt idx="165">
                        <c:v>4.5327273329900732</c:v>
                      </c:pt>
                      <c:pt idx="166">
                        <c:v>4.538021116542807</c:v>
                      </c:pt>
                      <c:pt idx="167">
                        <c:v>4.5410770702504886</c:v>
                      </c:pt>
                      <c:pt idx="168">
                        <c:v>4.5419146096685026</c:v>
                      </c:pt>
                      <c:pt idx="169">
                        <c:v>4.5405551135752118</c:v>
                      </c:pt>
                      <c:pt idx="170">
                        <c:v>4.5370218864759755</c:v>
                      </c:pt>
                      <c:pt idx="171">
                        <c:v>4.5313401187738611</c:v>
                      </c:pt>
                      <c:pt idx="172">
                        <c:v>4.523536844663699</c:v>
                      </c:pt>
                      <c:pt idx="173">
                        <c:v>4.5136408978095321</c:v>
                      </c:pt>
                      <c:pt idx="174">
                        <c:v>4.5016828648689211</c:v>
                      </c:pt>
                      <c:pt idx="175">
                        <c:v>4.4876950369309512</c:v>
                      </c:pt>
                      <c:pt idx="176">
                        <c:v>4.4717113589381183</c:v>
                      </c:pt>
                      <c:pt idx="177">
                        <c:v>4.4537673771656108</c:v>
                      </c:pt>
                      <c:pt idx="178">
                        <c:v>4.433900184834707</c:v>
                      </c:pt>
                      <c:pt idx="179">
                        <c:v>4.4121483659402383</c:v>
                      </c:pt>
                      <c:pt idx="180">
                        <c:v>4.3885519373752206</c:v>
                      </c:pt>
                      <c:pt idx="181">
                        <c:v>4.3631522894387773</c:v>
                      </c:pt>
                      <c:pt idx="182">
                        <c:v>4.3359921248164301</c:v>
                      </c:pt>
                      <c:pt idx="183">
                        <c:v>4.3071153961248232</c:v>
                      </c:pt>
                      <c:pt idx="184">
                        <c:v>4.2765672421156031</c:v>
                      </c:pt>
                      <c:pt idx="185">
                        <c:v>4.2443939226359051</c:v>
                      </c:pt>
                      <c:pt idx="186">
                        <c:v>4.2106427524454562</c:v>
                      </c:pt>
                      <c:pt idx="187">
                        <c:v>4.1753620339926618</c:v>
                      </c:pt>
                      <c:pt idx="188">
                        <c:v>4.1386009892543463</c:v>
                      </c:pt>
                      <c:pt idx="189">
                        <c:v>4.1004096907459537</c:v>
                      </c:pt>
                      <c:pt idx="190">
                        <c:v>4.0608389918108685</c:v>
                      </c:pt>
                      <c:pt idx="191">
                        <c:v>4.0199404562994063</c:v>
                      </c:pt>
                      <c:pt idx="192">
                        <c:v>3.9777662877495357</c:v>
                      </c:pt>
                      <c:pt idx="193">
                        <c:v>3.9343692581827554</c:v>
                      </c:pt>
                      <c:pt idx="194">
                        <c:v>3.889802636629859</c:v>
                      </c:pt>
                      <c:pt idx="195">
                        <c:v>3.8441201175021207</c:v>
                      </c:pt>
                      <c:pt idx="196">
                        <c:v>3.7973757489243258</c:v>
                      </c:pt>
                      <c:pt idx="197">
                        <c:v>3.7496238611464943</c:v>
                      </c:pt>
                      <c:pt idx="198">
                        <c:v>3.7009189951514396</c:v>
                      </c:pt>
                      <c:pt idx="199">
                        <c:v>3.6513158315753724</c:v>
                      </c:pt>
                      <c:pt idx="200">
                        <c:v>3.6008691200584289</c:v>
                      </c:pt>
                    </c:numCache>
                  </c:numRef>
                </c:xVal>
                <c:yVal>
                  <c:numRef>
                    <c:extLst xmlns:c15="http://schemas.microsoft.com/office/drawing/2012/chart">
                      <c:ext xmlns:c15="http://schemas.microsoft.com/office/drawing/2012/char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xmlns:c15="http://schemas.microsoft.com/office/drawing/2012/chart">
                  <c:ext xmlns:c16="http://schemas.microsoft.com/office/drawing/2014/chart" uri="{C3380CC4-5D6E-409C-BE32-E72D297353CC}">
                    <c16:uniqueId val="{00000000-1868-4D95-9DA3-620EB81E1018}"/>
                  </c:ext>
                </c:extLst>
              </c15:ser>
            </c15:filteredScatterSeries>
            <c15:filteredScatterSeries>
              <c15:ser>
                <c:idx val="2"/>
                <c:order val="2"/>
                <c:tx>
                  <c:v>Zeiger</c:v>
                </c:tx>
                <c:spPr>
                  <a:ln w="19050" cap="rnd">
                    <a:solidFill>
                      <a:schemeClr val="accent3"/>
                    </a:solidFill>
                    <a:round/>
                  </a:ln>
                  <a:effectLst/>
                </c:spPr>
                <c:marker>
                  <c:symbol val="picture"/>
                  <c:spPr>
                    <a:ln w="9525">
                      <a:noFill/>
                    </a:ln>
                    <a:effectLst/>
                  </c:spPr>
                </c:marker>
                <c:xVal>
                  <c:numRef>
                    <c:extLst xmlns:c15="http://schemas.microsoft.com/office/drawing/2012/chart">
                      <c:ext xmlns:c15="http://schemas.microsoft.com/office/drawing/2012/chart" uri="{02D57815-91ED-43cb-92C2-25804820EDAC}">
                        <c15:formulaRef>
                          <c15:sqref>Ueberhaenge!$Z$4</c15:sqref>
                        </c15:formulaRef>
                      </c:ext>
                    </c:extLst>
                    <c:numCache>
                      <c:formatCode>General</c:formatCode>
                      <c:ptCount val="1"/>
                      <c:pt idx="0">
                        <c:v>3.6560300983151448</c:v>
                      </c:pt>
                    </c:numCache>
                  </c:numRef>
                </c:xVal>
                <c:yVal>
                  <c:numRef>
                    <c:extLst xmlns:c15="http://schemas.microsoft.com/office/drawing/2012/chart">
                      <c:ext xmlns:c15="http://schemas.microsoft.com/office/drawing/2012/chart" uri="{02D57815-91ED-43cb-92C2-25804820EDAC}">
                        <c15:formulaRef>
                          <c15:sqref>Ueberhaenge!$X$4</c15:sqref>
                        </c15:formulaRef>
                      </c:ext>
                    </c:extLst>
                    <c:numCache>
                      <c:formatCode>#,##0.00</c:formatCode>
                      <c:ptCount val="1"/>
                      <c:pt idx="0">
                        <c:v>15648</c:v>
                      </c:pt>
                    </c:numCache>
                  </c:numRef>
                </c:yVal>
                <c:smooth val="0"/>
                <c:extLst xmlns:c15="http://schemas.microsoft.com/office/drawing/2012/chart">
                  <c:ext xmlns:c16="http://schemas.microsoft.com/office/drawing/2014/chart" uri="{C3380CC4-5D6E-409C-BE32-E72D297353CC}">
                    <c16:uniqueId val="{00000001-1868-4D95-9DA3-620EB81E1018}"/>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7000"/>
          <c:min val="150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40568290776909"/>
          <c:y val="3.080477563752651E-2"/>
          <c:w val="0.76031479895206133"/>
          <c:h val="0.94084487519335247"/>
        </c:manualLayout>
      </c:layout>
      <c:barChart>
        <c:barDir val="bar"/>
        <c:grouping val="clustered"/>
        <c:varyColors val="0"/>
        <c:ser>
          <c:idx val="0"/>
          <c:order val="0"/>
          <c:spPr>
            <a:solidFill>
              <a:srgbClr val="5DFFA6"/>
            </a:solidFill>
            <a:ln>
              <a:noFill/>
            </a:ln>
            <a:effectLst/>
          </c:spPr>
          <c:invertIfNegative val="0"/>
          <c:val>
            <c:numRef>
              <c:f>Test!$K$10:$K$50</c:f>
              <c:numCache>
                <c:formatCode>General</c:formatCode>
                <c:ptCount val="41"/>
                <c:pt idx="0">
                  <c:v>1160</c:v>
                </c:pt>
                <c:pt idx="1">
                  <c:v>243</c:v>
                </c:pt>
                <c:pt idx="2">
                  <c:v>1206</c:v>
                </c:pt>
                <c:pt idx="3">
                  <c:v>96</c:v>
                </c:pt>
                <c:pt idx="4">
                  <c:v>8610</c:v>
                </c:pt>
                <c:pt idx="5">
                  <c:v>471</c:v>
                </c:pt>
                <c:pt idx="6">
                  <c:v>1031</c:v>
                </c:pt>
                <c:pt idx="7">
                  <c:v>280</c:v>
                </c:pt>
                <c:pt idx="8">
                  <c:v>1976</c:v>
                </c:pt>
                <c:pt idx="9">
                  <c:v>399</c:v>
                </c:pt>
                <c:pt idx="10">
                  <c:v>19334</c:v>
                </c:pt>
                <c:pt idx="11">
                  <c:v>544</c:v>
                </c:pt>
                <c:pt idx="12">
                  <c:v>6168</c:v>
                </c:pt>
                <c:pt idx="13">
                  <c:v>562</c:v>
                </c:pt>
                <c:pt idx="14">
                  <c:v>2962</c:v>
                </c:pt>
                <c:pt idx="15">
                  <c:v>1158</c:v>
                </c:pt>
                <c:pt idx="16">
                  <c:v>2810</c:v>
                </c:pt>
                <c:pt idx="17">
                  <c:v>1013</c:v>
                </c:pt>
                <c:pt idx="18">
                  <c:v>1159</c:v>
                </c:pt>
                <c:pt idx="19">
                  <c:v>818</c:v>
                </c:pt>
                <c:pt idx="20">
                  <c:v>3723</c:v>
                </c:pt>
                <c:pt idx="21">
                  <c:v>362</c:v>
                </c:pt>
                <c:pt idx="22">
                  <c:v>1016</c:v>
                </c:pt>
                <c:pt idx="23">
                  <c:v>380</c:v>
                </c:pt>
                <c:pt idx="24">
                  <c:v>4632</c:v>
                </c:pt>
                <c:pt idx="25">
                  <c:v>1750</c:v>
                </c:pt>
                <c:pt idx="26">
                  <c:v>878</c:v>
                </c:pt>
                <c:pt idx="27">
                  <c:v>648</c:v>
                </c:pt>
                <c:pt idx="28">
                  <c:v>1325</c:v>
                </c:pt>
                <c:pt idx="29">
                  <c:v>27</c:v>
                </c:pt>
                <c:pt idx="30">
                  <c:v>510</c:v>
                </c:pt>
                <c:pt idx="31">
                  <c:v>128</c:v>
                </c:pt>
                <c:pt idx="32">
                  <c:v>299</c:v>
                </c:pt>
                <c:pt idx="33">
                  <c:v>15</c:v>
                </c:pt>
                <c:pt idx="34">
                  <c:v>33</c:v>
                </c:pt>
                <c:pt idx="35">
                  <c:v>1</c:v>
                </c:pt>
                <c:pt idx="36">
                  <c:v>109</c:v>
                </c:pt>
                <c:pt idx="37">
                  <c:v>0</c:v>
                </c:pt>
                <c:pt idx="38">
                  <c:v>59</c:v>
                </c:pt>
                <c:pt idx="39">
                  <c:v>2</c:v>
                </c:pt>
                <c:pt idx="40">
                  <c:v>106</c:v>
                </c:pt>
              </c:numCache>
            </c:numRef>
          </c:val>
          <c:extLst>
            <c:ext xmlns:c16="http://schemas.microsoft.com/office/drawing/2014/chart" uri="{C3380CC4-5D6E-409C-BE32-E72D297353CC}">
              <c16:uniqueId val="{00000000-9DBF-4043-B7A6-95F3CB0EB927}"/>
            </c:ext>
          </c:extLst>
        </c:ser>
        <c:ser>
          <c:idx val="1"/>
          <c:order val="1"/>
          <c:spPr>
            <a:solidFill>
              <a:schemeClr val="accent1">
                <a:lumMod val="60000"/>
                <a:lumOff val="40000"/>
              </a:schemeClr>
            </a:solidFill>
            <a:ln>
              <a:noFill/>
            </a:ln>
            <a:effectLst/>
          </c:spPr>
          <c:invertIfNegative val="0"/>
          <c:val>
            <c:numRef>
              <c:f>Test!$R$10:$R$50</c:f>
              <c:numCache>
                <c:formatCode>General</c:formatCode>
                <c:ptCount val="41"/>
                <c:pt idx="1">
                  <c:v>-4</c:v>
                </c:pt>
                <c:pt idx="2">
                  <c:v>-15</c:v>
                </c:pt>
                <c:pt idx="3">
                  <c:v>0</c:v>
                </c:pt>
                <c:pt idx="4">
                  <c:v>-5</c:v>
                </c:pt>
                <c:pt idx="5">
                  <c:v>-6</c:v>
                </c:pt>
                <c:pt idx="6">
                  <c:v>-3</c:v>
                </c:pt>
                <c:pt idx="7">
                  <c:v>0</c:v>
                </c:pt>
                <c:pt idx="8">
                  <c:v>-28</c:v>
                </c:pt>
                <c:pt idx="9">
                  <c:v>-1</c:v>
                </c:pt>
                <c:pt idx="10">
                  <c:v>-66</c:v>
                </c:pt>
                <c:pt idx="11">
                  <c:v>-61</c:v>
                </c:pt>
                <c:pt idx="12">
                  <c:v>-82</c:v>
                </c:pt>
                <c:pt idx="13">
                  <c:v>-118</c:v>
                </c:pt>
                <c:pt idx="14">
                  <c:v>-151</c:v>
                </c:pt>
                <c:pt idx="15">
                  <c:v>-123</c:v>
                </c:pt>
                <c:pt idx="16">
                  <c:v>-247</c:v>
                </c:pt>
                <c:pt idx="17">
                  <c:v>-1357</c:v>
                </c:pt>
                <c:pt idx="18">
                  <c:v>-517</c:v>
                </c:pt>
                <c:pt idx="19">
                  <c:v>-330</c:v>
                </c:pt>
                <c:pt idx="20">
                  <c:v>-4529</c:v>
                </c:pt>
                <c:pt idx="21">
                  <c:v>-704</c:v>
                </c:pt>
                <c:pt idx="22">
                  <c:v>-2982</c:v>
                </c:pt>
                <c:pt idx="23">
                  <c:v>-1871</c:v>
                </c:pt>
                <c:pt idx="24">
                  <c:v>-5777</c:v>
                </c:pt>
                <c:pt idx="25">
                  <c:v>-714</c:v>
                </c:pt>
                <c:pt idx="26">
                  <c:v>-20486</c:v>
                </c:pt>
                <c:pt idx="27">
                  <c:v>-1627</c:v>
                </c:pt>
                <c:pt idx="28">
                  <c:v>-3813</c:v>
                </c:pt>
                <c:pt idx="29">
                  <c:v>-527</c:v>
                </c:pt>
                <c:pt idx="30">
                  <c:v>-3682</c:v>
                </c:pt>
                <c:pt idx="31">
                  <c:v>-833</c:v>
                </c:pt>
                <c:pt idx="32">
                  <c:v>-2669</c:v>
                </c:pt>
                <c:pt idx="33">
                  <c:v>-12036</c:v>
                </c:pt>
                <c:pt idx="34">
                  <c:v>-7044</c:v>
                </c:pt>
                <c:pt idx="35">
                  <c:v>-459</c:v>
                </c:pt>
                <c:pt idx="36">
                  <c:v>-4389</c:v>
                </c:pt>
                <c:pt idx="37">
                  <c:v>-404</c:v>
                </c:pt>
                <c:pt idx="38">
                  <c:v>-1492</c:v>
                </c:pt>
                <c:pt idx="39">
                  <c:v>-516</c:v>
                </c:pt>
                <c:pt idx="40">
                  <c:v>-4407</c:v>
                </c:pt>
              </c:numCache>
            </c:numRef>
          </c:val>
          <c:extLst>
            <c:ext xmlns:c16="http://schemas.microsoft.com/office/drawing/2014/chart" uri="{C3380CC4-5D6E-409C-BE32-E72D297353CC}">
              <c16:uniqueId val="{00000001-9DBF-4043-B7A6-95F3CB0EB927}"/>
            </c:ext>
          </c:extLst>
        </c:ser>
        <c:dLbls>
          <c:showLegendKey val="0"/>
          <c:showVal val="0"/>
          <c:showCatName val="0"/>
          <c:showSerName val="0"/>
          <c:showPercent val="0"/>
          <c:showBubbleSize val="0"/>
        </c:dLbls>
        <c:gapWidth val="10"/>
        <c:axId val="1852899872"/>
        <c:axId val="2050937792"/>
      </c:barChart>
      <c:catAx>
        <c:axId val="1852899872"/>
        <c:scaling>
          <c:orientation val="maxMin"/>
        </c:scaling>
        <c:delete val="1"/>
        <c:axPos val="l"/>
        <c:majorTickMark val="none"/>
        <c:minorTickMark val="none"/>
        <c:tickLblPos val="nextTo"/>
        <c:crossAx val="2050937792"/>
        <c:crosses val="autoZero"/>
        <c:auto val="1"/>
        <c:lblAlgn val="ctr"/>
        <c:lblOffset val="100"/>
        <c:noMultiLvlLbl val="0"/>
      </c:catAx>
      <c:valAx>
        <c:axId val="2050937792"/>
        <c:scaling>
          <c:orientation val="minMax"/>
          <c:max val="60000"/>
          <c:min val="-60000"/>
        </c:scaling>
        <c:delete val="1"/>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852899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99FF"/>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7.5414449106270487E-2"/>
          <c:w val="0.829232785182212"/>
          <c:h val="0.88676848094718086"/>
        </c:manualLayout>
      </c:layout>
      <c:scatterChart>
        <c:scatterStyle val="lineMarker"/>
        <c:varyColors val="0"/>
        <c:ser>
          <c:idx val="2"/>
          <c:order val="2"/>
          <c:tx>
            <c:v>10/18</c:v>
          </c:tx>
          <c:spPr>
            <a:ln w="22225" cap="rnd">
              <a:solidFill>
                <a:srgbClr val="FF33CC"/>
              </a:solidFill>
              <a:round/>
            </a:ln>
            <a:effectLst/>
          </c:spPr>
          <c:marker>
            <c:symbol val="none"/>
          </c:marker>
          <c:xVal>
            <c:numRef>
              <c:f>'HedgeBedarf+01'!$C$5:$C$205</c:f>
              <c:numCache>
                <c:formatCode>0.0</c:formatCode>
                <c:ptCount val="201"/>
                <c:pt idx="0">
                  <c:v>-6.9871899694753617E-2</c:v>
                </c:pt>
                <c:pt idx="1">
                  <c:v>-6.9460294001094505E-2</c:v>
                </c:pt>
                <c:pt idx="2">
                  <c:v>-6.9027441714147875E-2</c:v>
                </c:pt>
                <c:pt idx="3">
                  <c:v>-6.8573143324096919E-2</c:v>
                </c:pt>
                <c:pt idx="4">
                  <c:v>-6.8097203699059541E-2</c:v>
                </c:pt>
                <c:pt idx="5">
                  <c:v>-6.7599432230992129E-2</c:v>
                </c:pt>
                <c:pt idx="6">
                  <c:v>-6.7079642981564672E-2</c:v>
                </c:pt>
                <c:pt idx="7">
                  <c:v>-6.6537654827918388E-2</c:v>
                </c:pt>
                <c:pt idx="8">
                  <c:v>-6.5973291608224183E-2</c:v>
                </c:pt>
                <c:pt idx="9">
                  <c:v>-6.5386382266952744E-2</c:v>
                </c:pt>
                <c:pt idx="10">
                  <c:v>-6.4776760999767466E-2</c:v>
                </c:pt>
                <c:pt idx="11">
                  <c:v>-6.4144267397953036E-2</c:v>
                </c:pt>
                <c:pt idx="12">
                  <c:v>-6.3488746592287565E-2</c:v>
                </c:pt>
                <c:pt idx="13">
                  <c:v>-6.2810049396265957E-2</c:v>
                </c:pt>
                <c:pt idx="14">
                  <c:v>-6.2108032448584462E-2</c:v>
                </c:pt>
                <c:pt idx="15">
                  <c:v>-6.1382558354789403E-2</c:v>
                </c:pt>
                <c:pt idx="16">
                  <c:v>-6.0633495827999102E-2</c:v>
                </c:pt>
                <c:pt idx="17">
                  <c:v>-5.9860719828599862E-2</c:v>
                </c:pt>
                <c:pt idx="18">
                  <c:v>-5.9064111702822816E-2</c:v>
                </c:pt>
                <c:pt idx="19">
                  <c:v>-5.8243559320102688E-2</c:v>
                </c:pt>
                <c:pt idx="20">
                  <c:v>-5.7398957209121727E-2</c:v>
                </c:pt>
                <c:pt idx="21">
                  <c:v>-5.653020669243948E-2</c:v>
                </c:pt>
                <c:pt idx="22">
                  <c:v>-5.5637216019611128E-2</c:v>
                </c:pt>
                <c:pt idx="23">
                  <c:v>-5.4719900498692464E-2</c:v>
                </c:pt>
                <c:pt idx="24">
                  <c:v>-5.3778182626033268E-2</c:v>
                </c:pt>
                <c:pt idx="25">
                  <c:v>-5.281199221425955E-2</c:v>
                </c:pt>
                <c:pt idx="26">
                  <c:v>-5.1821266518340556E-2</c:v>
                </c:pt>
                <c:pt idx="27">
                  <c:v>-5.0805950359643935E-2</c:v>
                </c:pt>
                <c:pt idx="28">
                  <c:v>-4.9765996247875054E-2</c:v>
                </c:pt>
                <c:pt idx="29">
                  <c:v>-4.8701364500799905E-2</c:v>
                </c:pt>
                <c:pt idx="30">
                  <c:v>-4.761202336165108E-2</c:v>
                </c:pt>
                <c:pt idx="31">
                  <c:v>-4.6497949114115311E-2</c:v>
                </c:pt>
                <c:pt idx="32">
                  <c:v>-4.5359126194800869E-2</c:v>
                </c:pt>
                <c:pt idx="33">
                  <c:v>-4.4195547303084982E-2</c:v>
                </c:pt>
                <c:pt idx="34">
                  <c:v>-4.3007213508239835E-2</c:v>
                </c:pt>
                <c:pt idx="35">
                  <c:v>-4.1794134353737709E-2</c:v>
                </c:pt>
                <c:pt idx="36">
                  <c:v>-4.0556327958633821E-2</c:v>
                </c:pt>
                <c:pt idx="37">
                  <c:v>-3.9293821115930397E-2</c:v>
                </c:pt>
                <c:pt idx="38">
                  <c:v>-3.8006649387820293E-2</c:v>
                </c:pt>
                <c:pt idx="39">
                  <c:v>-3.6694857197714002E-2</c:v>
                </c:pt>
                <c:pt idx="40">
                  <c:v>-3.5358497918951924E-2</c:v>
                </c:pt>
                <c:pt idx="41">
                  <c:v>-3.3997633960105827E-2</c:v>
                </c:pt>
                <c:pt idx="42">
                  <c:v>-3.2612336846773442E-2</c:v>
                </c:pt>
                <c:pt idx="43">
                  <c:v>-3.1202687299773761E-2</c:v>
                </c:pt>
                <c:pt idx="44">
                  <c:v>-2.9768775309645567E-2</c:v>
                </c:pt>
                <c:pt idx="45">
                  <c:v>-2.83107002073614E-2</c:v>
                </c:pt>
                <c:pt idx="46">
                  <c:v>-2.6828570731163015E-2</c:v>
                </c:pt>
                <c:pt idx="47">
                  <c:v>-2.5322505089430326E-2</c:v>
                </c:pt>
                <c:pt idx="48">
                  <c:v>-2.3792631019494463E-2</c:v>
                </c:pt>
                <c:pt idx="49">
                  <c:v>-2.2239085842310054E-2</c:v>
                </c:pt>
                <c:pt idx="50">
                  <c:v>-2.0662016512899208E-2</c:v>
                </c:pt>
                <c:pt idx="51">
                  <c:v>-1.9061579666486986E-2</c:v>
                </c:pt>
                <c:pt idx="52">
                  <c:v>-1.7437941660243726E-2</c:v>
                </c:pt>
                <c:pt idx="53">
                  <c:v>-1.5791278610557031E-2</c:v>
                </c:pt>
                <c:pt idx="54">
                  <c:v>-1.4121776425754164E-2</c:v>
                </c:pt>
                <c:pt idx="55">
                  <c:v>-1.2429630834200938E-2</c:v>
                </c:pt>
                <c:pt idx="56">
                  <c:v>-1.0715047407701321E-2</c:v>
                </c:pt>
                <c:pt idx="57">
                  <c:v>-8.9782415801274197E-3</c:v>
                </c:pt>
                <c:pt idx="58">
                  <c:v>-7.219438661213517E-3</c:v>
                </c:pt>
                <c:pt idx="59">
                  <c:v>-5.4388738454422235E-3</c:v>
                </c:pt>
                <c:pt idx="60">
                  <c:v>-3.6367922159632506E-3</c:v>
                </c:pt>
                <c:pt idx="61">
                  <c:v>-1.8134487434818807E-3</c:v>
                </c:pt>
                <c:pt idx="62">
                  <c:v>3.089171994292636E-5</c:v>
                </c:pt>
                <c:pt idx="63">
                  <c:v>1.895954452246571E-3</c:v>
                </c:pt>
                <c:pt idx="64">
                  <c:v>3.7814548779038226E-3</c:v>
                </c:pt>
                <c:pt idx="65">
                  <c:v>5.6870985897265053E-3</c:v>
                </c:pt>
                <c:pt idx="66">
                  <c:v>7.612581375956327E-3</c:v>
                </c:pt>
                <c:pt idx="67">
                  <c:v>9.5575892527000311E-3</c:v>
                </c:pt>
                <c:pt idx="68">
                  <c:v>1.152179850174914E-2</c:v>
                </c:pt>
                <c:pt idx="69">
                  <c:v>1.3504875713820412E-2</c:v>
                </c:pt>
                <c:pt idx="70">
                  <c:v>1.5506477837253393E-2</c:v>
                </c:pt>
                <c:pt idx="71">
                  <c:v>1.7526252232197045E-2</c:v>
                </c:pt>
                <c:pt idx="72">
                  <c:v>1.9563836730313137E-2</c:v>
                </c:pt>
                <c:pt idx="73">
                  <c:v>2.1618859700022267E-2</c:v>
                </c:pt>
                <c:pt idx="74">
                  <c:v>2.3690940117313104E-2</c:v>
                </c:pt>
                <c:pt idx="75">
                  <c:v>2.5779687642134286E-2</c:v>
                </c:pt>
                <c:pt idx="76">
                  <c:v>2.7884702700380824E-2</c:v>
                </c:pt>
                <c:pt idx="77">
                  <c:v>3.0005576571488644E-2</c:v>
                </c:pt>
                <c:pt idx="78">
                  <c:v>3.2141891481642267E-2</c:v>
                </c:pt>
                <c:pt idx="79">
                  <c:v>3.4293220702598916E-2</c:v>
                </c:pt>
                <c:pt idx="80">
                  <c:v>3.645912865613022E-2</c:v>
                </c:pt>
                <c:pt idx="81">
                  <c:v>3.8639171024073979E-2</c:v>
                </c:pt>
                <c:pt idx="82">
                  <c:v>4.0832894863990776E-2</c:v>
                </c:pt>
                <c:pt idx="83">
                  <c:v>4.3039838730410632E-2</c:v>
                </c:pt>
                <c:pt idx="84">
                  <c:v>4.525953280165522E-2</c:v>
                </c:pt>
                <c:pt idx="85">
                  <c:v>4.7491499012213056E-2</c:v>
                </c:pt>
                <c:pt idx="86">
                  <c:v>4.9735251190646271E-2</c:v>
                </c:pt>
                <c:pt idx="87">
                  <c:v>5.1990295202998027E-2</c:v>
                </c:pt>
                <c:pt idx="88">
                  <c:v>5.4256129101667647E-2</c:v>
                </c:pt>
                <c:pt idx="89">
                  <c:v>5.6532243279720229E-2</c:v>
                </c:pt>
                <c:pt idx="90">
                  <c:v>5.8818120630585544E-2</c:v>
                </c:pt>
                <c:pt idx="91">
                  <c:v>6.1113236713103314E-2</c:v>
                </c:pt>
                <c:pt idx="92">
                  <c:v>6.3417059921866928E-2</c:v>
                </c:pt>
                <c:pt idx="93">
                  <c:v>6.5729051662808471E-2</c:v>
                </c:pt>
                <c:pt idx="94">
                  <c:v>6.8048666533971874E-2</c:v>
                </c:pt>
                <c:pt idx="95">
                  <c:v>7.0375352511408709E-2</c:v>
                </c:pt>
                <c:pt idx="96">
                  <c:v>7.2708551140132985E-2</c:v>
                </c:pt>
                <c:pt idx="97">
                  <c:v>7.5047697730063617E-2</c:v>
                </c:pt>
                <c:pt idx="98">
                  <c:v>7.7392221556881177E-2</c:v>
                </c:pt>
                <c:pt idx="99">
                  <c:v>7.9741546067719382E-2</c:v>
                </c:pt>
                <c:pt idx="100">
                  <c:v>8.2095089091609036E-2</c:v>
                </c:pt>
                <c:pt idx="101">
                  <c:v>8.4452263054588569E-2</c:v>
                </c:pt>
                <c:pt idx="102">
                  <c:v>8.6812475199388964E-2</c:v>
                </c:pt>
                <c:pt idx="103">
                  <c:v>8.9175127809598576E-2</c:v>
                </c:pt>
                <c:pt idx="104">
                  <c:v>9.1539618438209777E-2</c:v>
                </c:pt>
                <c:pt idx="105">
                  <c:v>9.3905340140443092E-2</c:v>
                </c:pt>
                <c:pt idx="106">
                  <c:v>9.6271681710742268E-2</c:v>
                </c:pt>
                <c:pt idx="107">
                  <c:v>9.8638027923830307E-2</c:v>
                </c:pt>
                <c:pt idx="108">
                  <c:v>0.10100375977971041</c:v>
                </c:pt>
                <c:pt idx="109">
                  <c:v>0.10336825475249423</c:v>
                </c:pt>
                <c:pt idx="110">
                  <c:v>0.10573088704293432</c:v>
                </c:pt>
                <c:pt idx="111">
                  <c:v>0.10809102783453575</c:v>
                </c:pt>
                <c:pt idx="112">
                  <c:v>0.11044804555311519</c:v>
                </c:pt>
                <c:pt idx="113">
                  <c:v>0.11280130612967784</c:v>
                </c:pt>
                <c:pt idx="114">
                  <c:v>0.11515017326647073</c:v>
                </c:pt>
                <c:pt idx="115">
                  <c:v>0.11749400870607571</c:v>
                </c:pt>
                <c:pt idx="116">
                  <c:v>0.11983217250339773</c:v>
                </c:pt>
                <c:pt idx="117">
                  <c:v>0.12216402330040012</c:v>
                </c:pt>
                <c:pt idx="118">
                  <c:v>0.12448891860343865</c:v>
                </c:pt>
                <c:pt idx="119">
                  <c:v>0.12680621506304027</c:v>
                </c:pt>
                <c:pt idx="120">
                  <c:v>0.12911526875597032</c:v>
                </c:pt>
                <c:pt idx="121">
                  <c:v>0.13141543546942963</c:v>
                </c:pt>
                <c:pt idx="122">
                  <c:v>0.13370607098721879</c:v>
                </c:pt>
                <c:pt idx="123">
                  <c:v>0.13598653137770694</c:v>
                </c:pt>
                <c:pt idx="124">
                  <c:v>0.1382561732834337</c:v>
                </c:pt>
                <c:pt idx="125">
                  <c:v>0.1405143542121805</c:v>
                </c:pt>
                <c:pt idx="126">
                  <c:v>0.1427604328293344</c:v>
                </c:pt>
                <c:pt idx="127">
                  <c:v>0.14499376925137075</c:v>
                </c:pt>
                <c:pt idx="128">
                  <c:v>0.14721372534028165</c:v>
                </c:pt>
                <c:pt idx="129">
                  <c:v>0.14941966499876674</c:v>
                </c:pt>
                <c:pt idx="130">
                  <c:v>0.15161095446601019</c:v>
                </c:pt>
                <c:pt idx="131">
                  <c:v>0.15378696261385885</c:v>
                </c:pt>
                <c:pt idx="132">
                  <c:v>0.15594706124321964</c:v>
                </c:pt>
                <c:pt idx="133">
                  <c:v>0.15809062538048929</c:v>
                </c:pt>
                <c:pt idx="134">
                  <c:v>0.16021703357383152</c:v>
                </c:pt>
                <c:pt idx="135">
                  <c:v>0.16232566818911276</c:v>
                </c:pt>
                <c:pt idx="136">
                  <c:v>0.16441591570530623</c:v>
                </c:pt>
                <c:pt idx="137">
                  <c:v>0.16648716700917818</c:v>
                </c:pt>
                <c:pt idx="138">
                  <c:v>0.16853881768906137</c:v>
                </c:pt>
                <c:pt idx="139">
                  <c:v>0.170570268327527</c:v>
                </c:pt>
                <c:pt idx="140">
                  <c:v>0.17258092479276305</c:v>
                </c:pt>
                <c:pt idx="141">
                  <c:v>0.17457019852846561</c:v>
                </c:pt>
                <c:pt idx="142">
                  <c:v>0.1765375068420528</c:v>
                </c:pt>
                <c:pt idx="143">
                  <c:v>0.17848227319100637</c:v>
                </c:pt>
                <c:pt idx="144">
                  <c:v>0.18040392746715195</c:v>
                </c:pt>
                <c:pt idx="145">
                  <c:v>0.18230190627868245</c:v>
                </c:pt>
                <c:pt idx="146">
                  <c:v>0.18417565322973556</c:v>
                </c:pt>
                <c:pt idx="147">
                  <c:v>0.18602461919733393</c:v>
                </c:pt>
                <c:pt idx="148">
                  <c:v>0.18784826260549681</c:v>
                </c:pt>
                <c:pt idx="149">
                  <c:v>0.18964604969633495</c:v>
                </c:pt>
                <c:pt idx="150">
                  <c:v>0.19141745479794048</c:v>
                </c:pt>
                <c:pt idx="151">
                  <c:v>0.19316196058888349</c:v>
                </c:pt>
                <c:pt idx="152">
                  <c:v>0.19487905835913238</c:v>
                </c:pt>
                <c:pt idx="153">
                  <c:v>0.19656824826721084</c:v>
                </c:pt>
                <c:pt idx="154">
                  <c:v>0.19822903959341134</c:v>
                </c:pt>
                <c:pt idx="155">
                  <c:v>0.19986095098888429</c:v>
                </c:pt>
                <c:pt idx="156">
                  <c:v>0.20146351072042445</c:v>
                </c:pt>
                <c:pt idx="157">
                  <c:v>0.20303625691077748</c:v>
                </c:pt>
                <c:pt idx="158">
                  <c:v>0.20457873777429472</c:v>
                </c:pt>
                <c:pt idx="159">
                  <c:v>0.20609051184776331</c:v>
                </c:pt>
                <c:pt idx="160">
                  <c:v>0.20757114821624381</c:v>
                </c:pt>
                <c:pt idx="161">
                  <c:v>0.20902022673374998</c:v>
                </c:pt>
                <c:pt idx="162">
                  <c:v>0.21043733823860605</c:v>
                </c:pt>
                <c:pt idx="163">
                  <c:v>0.21182208476332504</c:v>
                </c:pt>
                <c:pt idx="164">
                  <c:v>0.21317407973884869</c:v>
                </c:pt>
                <c:pt idx="165">
                  <c:v>0.21449294819299744</c:v>
                </c:pt>
                <c:pt idx="166">
                  <c:v>0.21577832694298227</c:v>
                </c:pt>
                <c:pt idx="167">
                  <c:v>0.21702986478182998</c:v>
                </c:pt>
                <c:pt idx="168">
                  <c:v>0.2182472226585834</c:v>
                </c:pt>
                <c:pt idx="169">
                  <c:v>0.21943007385213623</c:v>
                </c:pt>
                <c:pt idx="170">
                  <c:v>0.2205781041385709</c:v>
                </c:pt>
                <c:pt idx="171">
                  <c:v>0.22169101195186849</c:v>
                </c:pt>
                <c:pt idx="172">
                  <c:v>0.22276850853786745</c:v>
                </c:pt>
                <c:pt idx="173">
                  <c:v>0.22381031810134921</c:v>
                </c:pt>
                <c:pt idx="174">
                  <c:v>0.22481617794613687</c:v>
                </c:pt>
                <c:pt idx="175">
                  <c:v>0.22578583860809359</c:v>
                </c:pt>
                <c:pt idx="176">
                  <c:v>0.22671906398091751</c:v>
                </c:pt>
                <c:pt idx="177">
                  <c:v>0.22761563143463023</c:v>
                </c:pt>
                <c:pt idx="178">
                  <c:v>0.22847533192666292</c:v>
                </c:pt>
                <c:pt idx="179">
                  <c:v>0.22929797010545136</c:v>
                </c:pt>
                <c:pt idx="180">
                  <c:v>0.23008336440645216</c:v>
                </c:pt>
                <c:pt idx="181">
                  <c:v>0.2308313471405018</c:v>
                </c:pt>
                <c:pt idx="182">
                  <c:v>0.23154176457444353</c:v>
                </c:pt>
                <c:pt idx="183">
                  <c:v>0.23221447700395337</c:v>
                </c:pt>
                <c:pt idx="184">
                  <c:v>0.23284935881850205</c:v>
                </c:pt>
                <c:pt idx="185">
                  <c:v>0.23344629855839544</c:v>
                </c:pt>
                <c:pt idx="186">
                  <c:v>0.23400519896384231</c:v>
                </c:pt>
                <c:pt idx="187">
                  <c:v>0.23452597701600281</c:v>
                </c:pt>
                <c:pt idx="188">
                  <c:v>0.2350085639699786</c:v>
                </c:pt>
                <c:pt idx="189">
                  <c:v>0.23545290537971134</c:v>
                </c:pt>
                <c:pt idx="190">
                  <c:v>0.23585896111476037</c:v>
                </c:pt>
                <c:pt idx="191">
                  <c:v>0.23622670536893961</c:v>
                </c:pt>
                <c:pt idx="192">
                  <c:v>0.23655612666079714</c:v>
                </c:pt>
                <c:pt idx="193">
                  <c:v>0.23684722782592862</c:v>
                </c:pt>
                <c:pt idx="194">
                  <c:v>0.23710002600112129</c:v>
                </c:pt>
                <c:pt idx="195">
                  <c:v>0.23731455260033196</c:v>
                </c:pt>
                <c:pt idx="196">
                  <c:v>0.23749085328250807</c:v>
                </c:pt>
                <c:pt idx="197">
                  <c:v>0.23762898791126771</c:v>
                </c:pt>
                <c:pt idx="198">
                  <c:v>0.23772903050646035</c:v>
                </c:pt>
                <c:pt idx="199">
                  <c:v>0.23779106918763596</c:v>
                </c:pt>
                <c:pt idx="200">
                  <c:v>0.23781520610945775</c:v>
                </c:pt>
              </c:numCache>
            </c:numRef>
          </c:xVal>
          <c:yVal>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2-9E4D-4D4A-B606-66E0B1EFE869}"/>
            </c:ext>
          </c:extLst>
        </c:ser>
        <c:ser>
          <c:idx val="3"/>
          <c:order val="3"/>
          <c:tx>
            <c:v>09+10/18</c:v>
          </c:tx>
          <c:spPr>
            <a:ln w="19050" cap="rnd">
              <a:solidFill>
                <a:schemeClr val="accent1"/>
              </a:solidFill>
              <a:round/>
            </a:ln>
            <a:effectLst/>
          </c:spPr>
          <c:marker>
            <c:symbol val="none"/>
          </c:marker>
          <c:xVal>
            <c:numRef>
              <c:f>Ueberhaenge!$U$10:$U$210</c:f>
              <c:numCache>
                <c:formatCode>General</c:formatCode>
                <c:ptCount val="201"/>
                <c:pt idx="0">
                  <c:v>-2.2093262562685512</c:v>
                </c:pt>
                <c:pt idx="1">
                  <c:v>-2.2455324655051614</c:v>
                </c:pt>
                <c:pt idx="2">
                  <c:v>-2.2815566564880978</c:v>
                </c:pt>
                <c:pt idx="3">
                  <c:v>-2.3173649641524809</c:v>
                </c:pt>
                <c:pt idx="4">
                  <c:v>-2.3529227915943345</c:v>
                </c:pt>
                <c:pt idx="5">
                  <c:v>-2.3881948341989578</c:v>
                </c:pt>
                <c:pt idx="6">
                  <c:v>-2.4231451054950628</c:v>
                </c:pt>
                <c:pt idx="7">
                  <c:v>-2.4577369647330753</c:v>
                </c:pt>
                <c:pt idx="8">
                  <c:v>-2.4919331461825576</c:v>
                </c:pt>
                <c:pt idx="9">
                  <c:v>-2.5256957901398476</c:v>
                </c:pt>
                <c:pt idx="10">
                  <c:v>-2.5589864756334348</c:v>
                </c:pt>
                <c:pt idx="11">
                  <c:v>-2.5917662548105662</c:v>
                </c:pt>
                <c:pt idx="12">
                  <c:v>-2.6239956889849685</c:v>
                </c:pt>
                <c:pt idx="13">
                  <c:v>-2.6556348863213373</c:v>
                </c:pt>
                <c:pt idx="14">
                  <c:v>-2.6866435411286078</c:v>
                </c:pt>
                <c:pt idx="15">
                  <c:v>-2.7169809747298022</c:v>
                </c:pt>
                <c:pt idx="16">
                  <c:v>-2.7466061778724211</c:v>
                </c:pt>
                <c:pt idx="17">
                  <c:v>-2.7754778546392309</c:v>
                </c:pt>
                <c:pt idx="18">
                  <c:v>-2.8035544678154425</c:v>
                </c:pt>
                <c:pt idx="19">
                  <c:v>-2.8307942856641652</c:v>
                </c:pt>
                <c:pt idx="20">
                  <c:v>-2.857155430058218</c:v>
                </c:pt>
                <c:pt idx="21">
                  <c:v>-2.8825959259123453</c:v>
                </c:pt>
                <c:pt idx="22">
                  <c:v>-2.90707375185618</c:v>
                </c:pt>
                <c:pt idx="23">
                  <c:v>-2.9305468920844024</c:v>
                </c:pt>
                <c:pt idx="24">
                  <c:v>-2.9529733893167545</c:v>
                </c:pt>
                <c:pt idx="25">
                  <c:v>-2.9743113987973402</c:v>
                </c:pt>
                <c:pt idx="26">
                  <c:v>-2.9945192432584231</c:v>
                </c:pt>
                <c:pt idx="27">
                  <c:v>-3.0135554687713357</c:v>
                </c:pt>
                <c:pt idx="28">
                  <c:v>-3.0313789014029942</c:v>
                </c:pt>
                <c:pt idx="29">
                  <c:v>-3.0479487045940856</c:v>
                </c:pt>
                <c:pt idx="30">
                  <c:v>-3.0632244371712956</c:v>
                </c:pt>
                <c:pt idx="31">
                  <c:v>-3.0771661119037068</c:v>
                </c:pt>
                <c:pt idx="32">
                  <c:v>-3.0897342545101343</c:v>
                </c:pt>
                <c:pt idx="33">
                  <c:v>-3.1008899630222682</c:v>
                </c:pt>
                <c:pt idx="34">
                  <c:v>-3.1105949674054965</c:v>
                </c:pt>
                <c:pt idx="35">
                  <c:v>-3.1188116893377513</c:v>
                </c:pt>
                <c:pt idx="36">
                  <c:v>-3.1255033020440948</c:v>
                </c:pt>
                <c:pt idx="37">
                  <c:v>-3.1306337900836532</c:v>
                </c:pt>
                <c:pt idx="38">
                  <c:v>-3.1341680089833197</c:v>
                </c:pt>
                <c:pt idx="39">
                  <c:v>-3.1360717446119679</c:v>
                </c:pt>
                <c:pt idx="40">
                  <c:v>-3.1363117721871654</c:v>
                </c:pt>
                <c:pt idx="41">
                  <c:v>-3.1348559148061712</c:v>
                </c:pt>
                <c:pt idx="42">
                  <c:v>-3.131673101391768</c:v>
                </c:pt>
                <c:pt idx="43">
                  <c:v>-3.1267334239436813</c:v>
                </c:pt>
                <c:pt idx="44">
                  <c:v>-3.1200081939856976</c:v>
                </c:pt>
                <c:pt idx="45">
                  <c:v>-3.11146999809917</c:v>
                </c:pt>
                <c:pt idx="46">
                  <c:v>-3.101092752433626</c:v>
                </c:pt>
                <c:pt idx="47">
                  <c:v>-3.0888517560861577</c:v>
                </c:pt>
                <c:pt idx="48">
                  <c:v>-3.0747237432418379</c:v>
                </c:pt>
                <c:pt idx="49">
                  <c:v>-3.0586869339689651</c:v>
                </c:pt>
                <c:pt idx="50">
                  <c:v>-3.0407210835639158</c:v>
                </c:pt>
                <c:pt idx="51">
                  <c:v>-3.0208075303425317</c:v>
                </c:pt>
                <c:pt idx="52">
                  <c:v>-2.9989292417764077</c:v>
                </c:pt>
                <c:pt idx="53">
                  <c:v>-2.9750708588751347</c:v>
                </c:pt>
                <c:pt idx="54">
                  <c:v>-2.9492187387175104</c:v>
                </c:pt>
                <c:pt idx="55">
                  <c:v>-2.9213609950377926</c:v>
                </c:pt>
                <c:pt idx="56">
                  <c:v>-2.8914875367756938</c:v>
                </c:pt>
                <c:pt idx="57">
                  <c:v>-2.8595901045021632</c:v>
                </c:pt>
                <c:pt idx="58">
                  <c:v>-2.8256623046362033</c:v>
                </c:pt>
                <c:pt idx="59">
                  <c:v>-2.7896996413717523</c:v>
                </c:pt>
                <c:pt idx="60">
                  <c:v>-2.7516995462371865</c:v>
                </c:pt>
                <c:pt idx="61">
                  <c:v>-2.711661405214302</c:v>
                </c:pt>
                <c:pt idx="62">
                  <c:v>-2.6695865833475172</c:v>
                </c:pt>
                <c:pt idx="63">
                  <c:v>-2.6254784467786818</c:v>
                </c:pt>
                <c:pt idx="64">
                  <c:v>-2.5793423821471309</c:v>
                </c:pt>
                <c:pt idx="65">
                  <c:v>-2.5311858132996075</c:v>
                </c:pt>
                <c:pt idx="66">
                  <c:v>-2.4810182152591871</c:v>
                </c:pt>
                <c:pt idx="67">
                  <c:v>-2.4288511254076885</c:v>
                </c:pt>
                <c:pt idx="68">
                  <c:v>-2.3746981518406973</c:v>
                </c:pt>
                <c:pt idx="69">
                  <c:v>-2.3185749788600098</c:v>
                </c:pt>
                <c:pt idx="70">
                  <c:v>-2.2604993695731146</c:v>
                </c:pt>
                <c:pt idx="71">
                  <c:v>-2.2004911655751713</c:v>
                </c:pt>
                <c:pt idx="72">
                  <c:v>-2.1385722836939083</c:v>
                </c:pt>
                <c:pt idx="73">
                  <c:v>-2.0747667097838365</c:v>
                </c:pt>
                <c:pt idx="74">
                  <c:v>-2.0091004895612037</c:v>
                </c:pt>
                <c:pt idx="75">
                  <c:v>-1.9416017164771759</c:v>
                </c:pt>
                <c:pt idx="76">
                  <c:v>-1.8723005166317883</c:v>
                </c:pt>
                <c:pt idx="77">
                  <c:v>-1.8012290307372218</c:v>
                </c:pt>
                <c:pt idx="78">
                  <c:v>-1.7284213931440908</c:v>
                </c:pt>
                <c:pt idx="79">
                  <c:v>-1.6539137079503021</c:v>
                </c:pt>
                <c:pt idx="80">
                  <c:v>-1.5777440222171015</c:v>
                </c:pt>
                <c:pt idx="81">
                  <c:v>-1.499952296322772</c:v>
                </c:pt>
                <c:pt idx="82">
                  <c:v>-1.4205803714892515</c:v>
                </c:pt>
                <c:pt idx="83">
                  <c:v>-1.3396719345226873</c:v>
                </c:pt>
                <c:pt idx="84">
                  <c:v>-1.2572724798135491</c:v>
                </c:pt>
                <c:pt idx="85">
                  <c:v>-1.1734292686475045</c:v>
                </c:pt>
                <c:pt idx="86">
                  <c:v>-1.088191285882496</c:v>
                </c:pt>
                <c:pt idx="87">
                  <c:v>-1.0016091940529206</c:v>
                </c:pt>
                <c:pt idx="88">
                  <c:v>-0.91373528496571776</c:v>
                </c:pt>
                <c:pt idx="89">
                  <c:v>-0.82462342885824103</c:v>
                </c:pt>
                <c:pt idx="90">
                  <c:v>-0.73432902119155274</c:v>
                </c:pt>
                <c:pt idx="91">
                  <c:v>-0.64290892715735048</c:v>
                </c:pt>
                <c:pt idx="92">
                  <c:v>-0.55042142398015004</c:v>
                </c:pt>
                <c:pt idx="93">
                  <c:v>-0.45692614110066349</c:v>
                </c:pt>
                <c:pt idx="94">
                  <c:v>-0.36248399832917388</c:v>
                </c:pt>
                <c:pt idx="95">
                  <c:v>-0.26715714206179719</c:v>
                </c:pt>
                <c:pt idx="96">
                  <c:v>-0.17100887965480427</c:v>
                </c:pt>
                <c:pt idx="97">
                  <c:v>-7.4103612055856749E-2</c:v>
                </c:pt>
                <c:pt idx="98">
                  <c:v>2.3493235206937357E-2</c:v>
                </c:pt>
                <c:pt idx="99">
                  <c:v>0.12171528257428361</c:v>
                </c:pt>
                <c:pt idx="100">
                  <c:v>0.22049526843762196</c:v>
                </c:pt>
                <c:pt idx="101">
                  <c:v>0.31976512244562716</c:v>
                </c:pt>
                <c:pt idx="102">
                  <c:v>0.41945604002583414</c:v>
                </c:pt>
                <c:pt idx="103">
                  <c:v>0.51949855800995626</c:v>
                </c:pt>
                <c:pt idx="104">
                  <c:v>0.61982263125060033</c:v>
                </c:pt>
                <c:pt idx="105">
                  <c:v>0.72035771011548311</c:v>
                </c:pt>
                <c:pt idx="106">
                  <c:v>0.82103281874488687</c:v>
                </c:pt>
                <c:pt idx="107">
                  <c:v>0.92177663395696285</c:v>
                </c:pt>
                <c:pt idx="108">
                  <c:v>1.022517564685482</c:v>
                </c:pt>
                <c:pt idx="109">
                  <c:v>1.1231838318340128</c:v>
                </c:pt>
                <c:pt idx="110">
                  <c:v>1.2237035484308516</c:v>
                </c:pt>
                <c:pt idx="111">
                  <c:v>1.3240047999689499</c:v>
                </c:pt>
                <c:pt idx="112">
                  <c:v>1.424015724815676</c:v>
                </c:pt>
                <c:pt idx="113">
                  <c:v>1.5236645945776792</c:v>
                </c:pt>
                <c:pt idx="114">
                  <c:v>1.6228798943070912</c:v>
                </c:pt>
                <c:pt idx="115">
                  <c:v>1.7215904024359481</c:v>
                </c:pt>
                <c:pt idx="116">
                  <c:v>1.8197252703273459</c:v>
                </c:pt>
                <c:pt idx="117">
                  <c:v>1.9172141013325501</c:v>
                </c:pt>
                <c:pt idx="118">
                  <c:v>2.0139870292453037</c:v>
                </c:pt>
                <c:pt idx="119">
                  <c:v>2.1099747960457713</c:v>
                </c:pt>
                <c:pt idx="120">
                  <c:v>2.2051088288285938</c:v>
                </c:pt>
                <c:pt idx="121">
                  <c:v>2.299321315811282</c:v>
                </c:pt>
                <c:pt idx="122">
                  <c:v>2.3925452813213237</c:v>
                </c:pt>
                <c:pt idx="123">
                  <c:v>2.4847146596623988</c:v>
                </c:pt>
                <c:pt idx="124">
                  <c:v>2.5757643677624942</c:v>
                </c:pt>
                <c:pt idx="125">
                  <c:v>2.6656303765090117</c:v>
                </c:pt>
                <c:pt idx="126">
                  <c:v>2.75424978067851</c:v>
                </c:pt>
                <c:pt idx="127">
                  <c:v>2.8415608673711334</c:v>
                </c:pt>
                <c:pt idx="128">
                  <c:v>2.9275031828626972</c:v>
                </c:pt>
                <c:pt idx="129">
                  <c:v>3.0120175977898342</c:v>
                </c:pt>
                <c:pt idx="130">
                  <c:v>3.0950463705865991</c:v>
                </c:pt>
                <c:pt idx="131">
                  <c:v>3.1765332090937664</c:v>
                </c:pt>
                <c:pt idx="132">
                  <c:v>3.2564233302649015</c:v>
                </c:pt>
                <c:pt idx="133">
                  <c:v>3.3346635178963222</c:v>
                </c:pt>
                <c:pt idx="134">
                  <c:v>3.4112021783110915</c:v>
                </c:pt>
                <c:pt idx="135">
                  <c:v>3.4859893939301534</c:v>
                </c:pt>
                <c:pt idx="136">
                  <c:v>3.5589769746669582</c:v>
                </c:pt>
                <c:pt idx="137">
                  <c:v>3.6301185070849367</c:v>
                </c:pt>
                <c:pt idx="138">
                  <c:v>3.6993694012603617</c:v>
                </c:pt>
                <c:pt idx="139">
                  <c:v>3.7666869352963732</c:v>
                </c:pt>
                <c:pt idx="140">
                  <c:v>3.8320302974369902</c:v>
                </c:pt>
                <c:pt idx="141">
                  <c:v>3.895360625733379</c:v>
                </c:pt>
                <c:pt idx="142">
                  <c:v>3.9566410452176557</c:v>
                </c:pt>
                <c:pt idx="143">
                  <c:v>4.0158367025428205</c:v>
                </c:pt>
                <c:pt idx="144">
                  <c:v>4.0729147980507792</c:v>
                </c:pt>
                <c:pt idx="145">
                  <c:v>4.1278446152334496</c:v>
                </c:pt>
                <c:pt idx="146">
                  <c:v>4.1805975475554442</c:v>
                </c:pt>
                <c:pt idx="147">
                  <c:v>4.231147122609979</c:v>
                </c:pt>
                <c:pt idx="148">
                  <c:v>4.2794690235829362</c:v>
                </c:pt>
                <c:pt idx="149">
                  <c:v>4.3255411080033737</c:v>
                </c:pt>
                <c:pt idx="150">
                  <c:v>4.3693434237620261</c:v>
                </c:pt>
                <c:pt idx="151">
                  <c:v>4.410858222382652</c:v>
                </c:pt>
                <c:pt idx="152">
                  <c:v>4.4500699695344084</c:v>
                </c:pt>
                <c:pt idx="153">
                  <c:v>4.4869653527767994</c:v>
                </c:pt>
                <c:pt idx="154">
                  <c:v>4.5215332865319748</c:v>
                </c:pt>
                <c:pt idx="155">
                  <c:v>4.5537649142826089</c:v>
                </c:pt>
                <c:pt idx="156">
                  <c:v>4.5836536079968901</c:v>
                </c:pt>
                <c:pt idx="157">
                  <c:v>4.611194964785521</c:v>
                </c:pt>
                <c:pt idx="158">
                  <c:v>4.6363868007990137</c:v>
                </c:pt>
                <c:pt idx="159">
                  <c:v>4.659229142376943</c:v>
                </c:pt>
                <c:pt idx="160">
                  <c:v>4.6797242144642377</c:v>
                </c:pt>
                <c:pt idx="161">
                  <c:v>4.6978764263129902</c:v>
                </c:pt>
                <c:pt idx="162">
                  <c:v>4.7136923544916769</c:v>
                </c:pt>
                <c:pt idx="163">
                  <c:v>4.7271807232271703</c:v>
                </c:pt>
                <c:pt idx="164">
                  <c:v>4.7383523821082738</c:v>
                </c:pt>
                <c:pt idx="165">
                  <c:v>4.747220281183071</c:v>
                </c:pt>
                <c:pt idx="166">
                  <c:v>4.7537994434857893</c:v>
                </c:pt>
                <c:pt idx="167">
                  <c:v>4.7581069350323189</c:v>
                </c:pt>
                <c:pt idx="168">
                  <c:v>4.7601618323270856</c:v>
                </c:pt>
                <c:pt idx="169">
                  <c:v>4.7599851874273478</c:v>
                </c:pt>
                <c:pt idx="170">
                  <c:v>4.7575999906145467</c:v>
                </c:pt>
                <c:pt idx="171">
                  <c:v>4.7530311307257298</c:v>
                </c:pt>
                <c:pt idx="172">
                  <c:v>4.7463053532015662</c:v>
                </c:pt>
                <c:pt idx="173">
                  <c:v>4.7374512159108813</c:v>
                </c:pt>
                <c:pt idx="174">
                  <c:v>4.7264990428150577</c:v>
                </c:pt>
                <c:pt idx="175">
                  <c:v>4.7134808755390445</c:v>
                </c:pt>
                <c:pt idx="176">
                  <c:v>4.6984304229190359</c:v>
                </c:pt>
                <c:pt idx="177">
                  <c:v>4.6813830086002408</c:v>
                </c:pt>
                <c:pt idx="178">
                  <c:v>4.6623755167613696</c:v>
                </c:pt>
                <c:pt idx="179">
                  <c:v>4.6414463360456892</c:v>
                </c:pt>
                <c:pt idx="180">
                  <c:v>4.6186353017816728</c:v>
                </c:pt>
                <c:pt idx="181">
                  <c:v>4.5939836365792788</c:v>
                </c:pt>
                <c:pt idx="182">
                  <c:v>4.5675338893908739</c:v>
                </c:pt>
                <c:pt idx="183">
                  <c:v>4.5393298731287768</c:v>
                </c:pt>
                <c:pt idx="184">
                  <c:v>4.509416600934105</c:v>
                </c:pt>
                <c:pt idx="185">
                  <c:v>4.4778402211943007</c:v>
                </c:pt>
                <c:pt idx="186">
                  <c:v>4.4446479514092987</c:v>
                </c:pt>
                <c:pt idx="187">
                  <c:v>4.4098880110086647</c:v>
                </c:pt>
                <c:pt idx="188">
                  <c:v>4.3736095532243251</c:v>
                </c:pt>
                <c:pt idx="189">
                  <c:v>4.3358625961256649</c:v>
                </c:pt>
                <c:pt idx="190">
                  <c:v>4.2966979529256291</c:v>
                </c:pt>
                <c:pt idx="191">
                  <c:v>4.2561671616683459</c:v>
                </c:pt>
                <c:pt idx="192">
                  <c:v>4.2143224144103328</c:v>
                </c:pt>
                <c:pt idx="193">
                  <c:v>4.1712164860086842</c:v>
                </c:pt>
                <c:pt idx="194">
                  <c:v>4.1269026626309806</c:v>
                </c:pt>
                <c:pt idx="195">
                  <c:v>4.0814346701024524</c:v>
                </c:pt>
                <c:pt idx="196">
                  <c:v>4.0348666022068338</c:v>
                </c:pt>
                <c:pt idx="197">
                  <c:v>3.9872528490577621</c:v>
                </c:pt>
                <c:pt idx="198">
                  <c:v>3.9386480256579</c:v>
                </c:pt>
                <c:pt idx="199">
                  <c:v>3.8891069007630086</c:v>
                </c:pt>
                <c:pt idx="200">
                  <c:v>3.8386843261678867</c:v>
                </c:pt>
              </c:numCache>
            </c:numRef>
          </c:xVal>
          <c:yVal>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4-9E4D-4D4A-B606-66E0B1EFE869}"/>
            </c:ext>
          </c:extLst>
        </c:ser>
        <c:ser>
          <c:idx val="4"/>
          <c:order val="4"/>
          <c:tx>
            <c:v>Test</c:v>
          </c:tx>
          <c:spPr>
            <a:ln w="19050" cap="rnd">
              <a:solidFill>
                <a:schemeClr val="accent5"/>
              </a:solidFill>
              <a:round/>
            </a:ln>
            <a:effectLst/>
          </c:spPr>
          <c:marker>
            <c:symbol val="picture"/>
            <c:spPr>
              <a:blipFill dpi="0" rotWithShape="1">
                <a:blip xmlns:r="http://schemas.openxmlformats.org/officeDocument/2006/relationships" r:embed="rId1"/>
                <a:srcRect/>
                <a:stretch>
                  <a:fillRect/>
                </a:stretch>
              </a:blipFill>
              <a:ln w="9525">
                <a:noFill/>
              </a:ln>
              <a:effectLst/>
            </c:spPr>
          </c:marker>
          <c:xVal>
            <c:numRef>
              <c:f>Ueberhaenge!$Z$5</c:f>
              <c:numCache>
                <c:formatCode>General</c:formatCode>
                <c:ptCount val="1"/>
                <c:pt idx="0">
                  <c:v>3.8345883333231692</c:v>
                </c:pt>
              </c:numCache>
            </c:numRef>
          </c:xVal>
          <c:yVal>
            <c:numRef>
              <c:f>Ueberhaenge!$X$4</c:f>
              <c:numCache>
                <c:formatCode>#,##0.00</c:formatCode>
                <c:ptCount val="1"/>
                <c:pt idx="0">
                  <c:v>15648</c:v>
                </c:pt>
              </c:numCache>
            </c:numRef>
          </c:yVal>
          <c:smooth val="0"/>
          <c:extLst>
            <c:ext xmlns:c16="http://schemas.microsoft.com/office/drawing/2014/chart" uri="{C3380CC4-5D6E-409C-BE32-E72D297353CC}">
              <c16:uniqueId val="{00000000-D6C1-48AB-BAA2-D859EB5F6A84}"/>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1-9E4D-4D4A-B606-66E0B1EFE869}"/>
                  </c:ext>
                </c:extLst>
              </c15:ser>
            </c15:filteredScatterSeries>
            <c15:filteredScatterSeries>
              <c15:ser>
                <c:idx val="1"/>
                <c:order val="1"/>
                <c:tx>
                  <c:v>Hedgebedarf</c:v>
                </c:tx>
                <c:spPr>
                  <a:ln w="19050" cap="rnd">
                    <a:solidFill>
                      <a:schemeClr val="accent1"/>
                    </a:solidFill>
                    <a:round/>
                  </a:ln>
                  <a:effectLst/>
                </c:spPr>
                <c:marker>
                  <c:symbol val="none"/>
                </c:marker>
                <c:xVal>
                  <c:numRef>
                    <c:extLst xmlns:c15="http://schemas.microsoft.com/office/drawing/2012/chart">
                      <c:ext xmlns:c15="http://schemas.microsoft.com/office/drawing/2012/chart" uri="{02D57815-91ED-43cb-92C2-25804820EDAC}">
                        <c15:formulaRef>
                          <c15:sqref>HedgeBedarf!$C$5:$C$205</c15:sqref>
                        </c15:formulaRef>
                      </c:ext>
                    </c:extLst>
                    <c:numCache>
                      <c:formatCode>0.0</c:formatCode>
                      <c:ptCount val="201"/>
                      <c:pt idx="0">
                        <c:v>-2.1394543565737973</c:v>
                      </c:pt>
                      <c:pt idx="1">
                        <c:v>-2.176072171504067</c:v>
                      </c:pt>
                      <c:pt idx="2">
                        <c:v>-2.2125292147739501</c:v>
                      </c:pt>
                      <c:pt idx="3">
                        <c:v>-2.2487918208283841</c:v>
                      </c:pt>
                      <c:pt idx="4">
                        <c:v>-2.2848255878952748</c:v>
                      </c:pt>
                      <c:pt idx="5">
                        <c:v>-2.3205954019679655</c:v>
                      </c:pt>
                      <c:pt idx="6">
                        <c:v>-2.3560654625134982</c:v>
                      </c:pt>
                      <c:pt idx="7">
                        <c:v>-2.3911993099051569</c:v>
                      </c:pt>
                      <c:pt idx="8">
                        <c:v>-2.4259598545743333</c:v>
                      </c:pt>
                      <c:pt idx="9">
                        <c:v>-2.4603094078728946</c:v>
                      </c:pt>
                      <c:pt idx="10">
                        <c:v>-2.4942097146336675</c:v>
                      </c:pt>
                      <c:pt idx="11">
                        <c:v>-2.5276219874126133</c:v>
                      </c:pt>
                      <c:pt idx="12">
                        <c:v>-2.560506942392681</c:v>
                      </c:pt>
                      <c:pt idx="13">
                        <c:v>-2.5928248369250713</c:v>
                      </c:pt>
                      <c:pt idx="14">
                        <c:v>-2.6245355086800233</c:v>
                      </c:pt>
                      <c:pt idx="15">
                        <c:v>-2.6555984163750126</c:v>
                      </c:pt>
                      <c:pt idx="16">
                        <c:v>-2.6859726820444219</c:v>
                      </c:pt>
                      <c:pt idx="17">
                        <c:v>-2.7156171348106311</c:v>
                      </c:pt>
                      <c:pt idx="18">
                        <c:v>-2.7444903561126197</c:v>
                      </c:pt>
                      <c:pt idx="19">
                        <c:v>-2.7725507263440625</c:v>
                      </c:pt>
                      <c:pt idx="20">
                        <c:v>-2.7997564728490962</c:v>
                      </c:pt>
                      <c:pt idx="21">
                        <c:v>-2.8260657192199057</c:v>
                      </c:pt>
                      <c:pt idx="22">
                        <c:v>-2.851436535836569</c:v>
                      </c:pt>
                      <c:pt idx="23">
                        <c:v>-2.87582699158571</c:v>
                      </c:pt>
                      <c:pt idx="24">
                        <c:v>-2.8991952066907212</c:v>
                      </c:pt>
                      <c:pt idx="25">
                        <c:v>-2.9214994065830808</c:v>
                      </c:pt>
                      <c:pt idx="26">
                        <c:v>-2.9426979767400825</c:v>
                      </c:pt>
                      <c:pt idx="27">
                        <c:v>-2.9627495184116919</c:v>
                      </c:pt>
                      <c:pt idx="28">
                        <c:v>-2.981612905155119</c:v>
                      </c:pt>
                      <c:pt idx="29">
                        <c:v>-2.9992473400932855</c:v>
                      </c:pt>
                      <c:pt idx="30">
                        <c:v>-3.0156124138096443</c:v>
                      </c:pt>
                      <c:pt idx="31">
                        <c:v>-3.0306681627895915</c:v>
                      </c:pt>
                      <c:pt idx="32">
                        <c:v>-3.0443751283153335</c:v>
                      </c:pt>
                      <c:pt idx="33">
                        <c:v>-3.0566944157191833</c:v>
                      </c:pt>
                      <c:pt idx="34">
                        <c:v>-3.0675877538972567</c:v>
                      </c:pt>
                      <c:pt idx="35">
                        <c:v>-3.0770175549840135</c:v>
                      </c:pt>
                      <c:pt idx="36">
                        <c:v>-3.0849469740854611</c:v>
                      </c:pt>
                      <c:pt idx="37">
                        <c:v>-3.0913399689677226</c:v>
                      </c:pt>
                      <c:pt idx="38">
                        <c:v>-3.0961613595954995</c:v>
                      </c:pt>
                      <c:pt idx="39">
                        <c:v>-3.099376887414254</c:v>
                      </c:pt>
                      <c:pt idx="40">
                        <c:v>-3.1009532742682135</c:v>
                      </c:pt>
                      <c:pt idx="41">
                        <c:v>-3.1008582808460652</c:v>
                      </c:pt>
                      <c:pt idx="42">
                        <c:v>-3.0990607645449946</c:v>
                      </c:pt>
                      <c:pt idx="43">
                        <c:v>-3.0955307366439073</c:v>
                      </c:pt>
                      <c:pt idx="44">
                        <c:v>-3.090239418676052</c:v>
                      </c:pt>
                      <c:pt idx="45">
                        <c:v>-3.0831592978918088</c:v>
                      </c:pt>
                      <c:pt idx="46">
                        <c:v>-3.0742641817024632</c:v>
                      </c:pt>
                      <c:pt idx="47">
                        <c:v>-3.0635292509967273</c:v>
                      </c:pt>
                      <c:pt idx="48">
                        <c:v>-3.0509311122223437</c:v>
                      </c:pt>
                      <c:pt idx="49">
                        <c:v>-3.036447848126655</c:v>
                      </c:pt>
                      <c:pt idx="50">
                        <c:v>-3.0200590670510166</c:v>
                      </c:pt>
                      <c:pt idx="51">
                        <c:v>-3.0017459506760447</c:v>
                      </c:pt>
                      <c:pt idx="52">
                        <c:v>-2.981491300116164</c:v>
                      </c:pt>
                      <c:pt idx="53">
                        <c:v>-2.9592795802645777</c:v>
                      </c:pt>
                      <c:pt idx="54">
                        <c:v>-2.9350969622917562</c:v>
                      </c:pt>
                      <c:pt idx="55">
                        <c:v>-2.9089313642035917</c:v>
                      </c:pt>
                      <c:pt idx="56">
                        <c:v>-2.8807724893679927</c:v>
                      </c:pt>
                      <c:pt idx="57">
                        <c:v>-2.8506118629220358</c:v>
                      </c:pt>
                      <c:pt idx="58">
                        <c:v>-2.8184428659749896</c:v>
                      </c:pt>
                      <c:pt idx="59">
                        <c:v>-2.7842607675263102</c:v>
                      </c:pt>
                      <c:pt idx="60">
                        <c:v>-2.7480627540212232</c:v>
                      </c:pt>
                      <c:pt idx="61">
                        <c:v>-2.7098479564708202</c:v>
                      </c:pt>
                      <c:pt idx="62">
                        <c:v>-2.6696174750674602</c:v>
                      </c:pt>
                      <c:pt idx="63">
                        <c:v>-2.6273744012309286</c:v>
                      </c:pt>
                      <c:pt idx="64">
                        <c:v>-2.5831238370250347</c:v>
                      </c:pt>
                      <c:pt idx="65">
                        <c:v>-2.5368729118893341</c:v>
                      </c:pt>
                      <c:pt idx="66">
                        <c:v>-2.4886307966351433</c:v>
                      </c:pt>
                      <c:pt idx="67">
                        <c:v>-2.4384087146603886</c:v>
                      </c:pt>
                      <c:pt idx="68">
                        <c:v>-2.3862199503424466</c:v>
                      </c:pt>
                      <c:pt idx="69">
                        <c:v>-2.3320798545738302</c:v>
                      </c:pt>
                      <c:pt idx="70">
                        <c:v>-2.2760058474103682</c:v>
                      </c:pt>
                      <c:pt idx="71">
                        <c:v>-2.2180174178073684</c:v>
                      </c:pt>
                      <c:pt idx="72">
                        <c:v>-2.1581361204242215</c:v>
                      </c:pt>
                      <c:pt idx="73">
                        <c:v>-2.0963855694838589</c:v>
                      </c:pt>
                      <c:pt idx="74">
                        <c:v>-2.0327914296785168</c:v>
                      </c:pt>
                      <c:pt idx="75">
                        <c:v>-1.9673814041193103</c:v>
                      </c:pt>
                      <c:pt idx="76">
                        <c:v>-1.9001852193321691</c:v>
                      </c:pt>
                      <c:pt idx="77">
                        <c:v>-1.8312346073087105</c:v>
                      </c:pt>
                      <c:pt idx="78">
                        <c:v>-1.7605632846257331</c:v>
                      </c:pt>
                      <c:pt idx="79">
                        <c:v>-1.6882069286529011</c:v>
                      </c:pt>
                      <c:pt idx="80">
                        <c:v>-1.6142031508732317</c:v>
                      </c:pt>
                      <c:pt idx="81">
                        <c:v>-1.5385914673468459</c:v>
                      </c:pt>
                      <c:pt idx="82">
                        <c:v>-1.4614132663532424</c:v>
                      </c:pt>
                      <c:pt idx="83">
                        <c:v>-1.382711773253098</c:v>
                      </c:pt>
                      <c:pt idx="84">
                        <c:v>-1.3025320126152042</c:v>
                      </c:pt>
                      <c:pt idx="85">
                        <c:v>-1.2209207676597176</c:v>
                      </c:pt>
                      <c:pt idx="86">
                        <c:v>-1.1379265370731424</c:v>
                      </c:pt>
                      <c:pt idx="87">
                        <c:v>-1.0535994892559186</c:v>
                      </c:pt>
                      <c:pt idx="88">
                        <c:v>-0.96799141406738543</c:v>
                      </c:pt>
                      <c:pt idx="89">
                        <c:v>-0.8811556721379612</c:v>
                      </c:pt>
                      <c:pt idx="90">
                        <c:v>-0.7931471418221383</c:v>
                      </c:pt>
                      <c:pt idx="91">
                        <c:v>-0.7040221638704538</c:v>
                      </c:pt>
                      <c:pt idx="92">
                        <c:v>-0.61383848390201701</c:v>
                      </c:pt>
                      <c:pt idx="93">
                        <c:v>-0.52265519276347194</c:v>
                      </c:pt>
                      <c:pt idx="94">
                        <c:v>-0.43053266486314579</c:v>
                      </c:pt>
                      <c:pt idx="95">
                        <c:v>-0.33753249457320589</c:v>
                      </c:pt>
                      <c:pt idx="96">
                        <c:v>-0.24371743079493724</c:v>
                      </c:pt>
                      <c:pt idx="97">
                        <c:v>-0.14915130978592037</c:v>
                      </c:pt>
                      <c:pt idx="98">
                        <c:v>-5.389898634994382E-2</c:v>
                      </c:pt>
                      <c:pt idx="99">
                        <c:v>4.1973736506564233E-2</c:v>
                      </c:pt>
                      <c:pt idx="100">
                        <c:v>0.13840017934601292</c:v>
                      </c:pt>
                      <c:pt idx="101">
                        <c:v>0.23531285939103858</c:v>
                      </c:pt>
                      <c:pt idx="102">
                        <c:v>0.33264356482644519</c:v>
                      </c:pt>
                      <c:pt idx="103">
                        <c:v>0.43032343020035774</c:v>
                      </c:pt>
                      <c:pt idx="104">
                        <c:v>0.52828301281239054</c:v>
                      </c:pt>
                      <c:pt idx="105">
                        <c:v>0.62645236997504006</c:v>
                      </c:pt>
                      <c:pt idx="106">
                        <c:v>0.72476113703414458</c:v>
                      </c:pt>
                      <c:pt idx="107">
                        <c:v>0.8231386060331326</c:v>
                      </c:pt>
                      <c:pt idx="108">
                        <c:v>0.92151380490577162</c:v>
                      </c:pt>
                      <c:pt idx="109">
                        <c:v>1.0198155770815187</c:v>
                      </c:pt>
                      <c:pt idx="110">
                        <c:v>1.1179726613879173</c:v>
                      </c:pt>
                      <c:pt idx="111">
                        <c:v>1.2159137721344142</c:v>
                      </c:pt>
                      <c:pt idx="112">
                        <c:v>1.3135676792625608</c:v>
                      </c:pt>
                      <c:pt idx="113">
                        <c:v>1.4108632884480015</c:v>
                      </c:pt>
                      <c:pt idx="114">
                        <c:v>1.5077297210406204</c:v>
                      </c:pt>
                      <c:pt idx="115">
                        <c:v>1.6040963937298724</c:v>
                      </c:pt>
                      <c:pt idx="116">
                        <c:v>1.6998930978239482</c:v>
                      </c:pt>
                      <c:pt idx="117">
                        <c:v>1.7950500780321499</c:v>
                      </c:pt>
                      <c:pt idx="118">
                        <c:v>1.8894981106418651</c:v>
                      </c:pt>
                      <c:pt idx="119">
                        <c:v>1.9831685809827309</c:v>
                      </c:pt>
                      <c:pt idx="120">
                        <c:v>2.0759935600726234</c:v>
                      </c:pt>
                      <c:pt idx="121">
                        <c:v>2.1679058803418525</c:v>
                      </c:pt>
                      <c:pt idx="122">
                        <c:v>2.2588392103341048</c:v>
                      </c:pt>
                      <c:pt idx="123">
                        <c:v>2.3487281282846917</c:v>
                      </c:pt>
                      <c:pt idx="124">
                        <c:v>2.4375081944790606</c:v>
                      </c:pt>
                      <c:pt idx="125">
                        <c:v>2.5251160222968312</c:v>
                      </c:pt>
                      <c:pt idx="126">
                        <c:v>2.6114893478491754</c:v>
                      </c:pt>
                      <c:pt idx="127">
                        <c:v>2.6965670981197625</c:v>
                      </c:pt>
                      <c:pt idx="128">
                        <c:v>2.7802894575224153</c:v>
                      </c:pt>
                      <c:pt idx="129">
                        <c:v>2.8625979327910676</c:v>
                      </c:pt>
                      <c:pt idx="130">
                        <c:v>2.9434354161205891</c:v>
                      </c:pt>
                      <c:pt idx="131">
                        <c:v>3.0227462464799073</c:v>
                      </c:pt>
                      <c:pt idx="132">
                        <c:v>3.1004762690216818</c:v>
                      </c:pt>
                      <c:pt idx="133">
                        <c:v>3.176572892515833</c:v>
                      </c:pt>
                      <c:pt idx="134">
                        <c:v>3.25098514473726</c:v>
                      </c:pt>
                      <c:pt idx="135">
                        <c:v>3.3236637257410404</c:v>
                      </c:pt>
                      <c:pt idx="136">
                        <c:v>3.3945610589616519</c:v>
                      </c:pt>
                      <c:pt idx="137">
                        <c:v>3.4636313400757586</c:v>
                      </c:pt>
                      <c:pt idx="138">
                        <c:v>3.5308305835713005</c:v>
                      </c:pt>
                      <c:pt idx="139">
                        <c:v>3.5961166669688462</c:v>
                      </c:pt>
                      <c:pt idx="140">
                        <c:v>3.659449372644227</c:v>
                      </c:pt>
                      <c:pt idx="141">
                        <c:v>3.7207904272049133</c:v>
                      </c:pt>
                      <c:pt idx="142">
                        <c:v>3.7801035383756028</c:v>
                      </c:pt>
                      <c:pt idx="143">
                        <c:v>3.837354429351814</c:v>
                      </c:pt>
                      <c:pt idx="144">
                        <c:v>3.8925108705836271</c:v>
                      </c:pt>
                      <c:pt idx="145">
                        <c:v>3.945542708954767</c:v>
                      </c:pt>
                      <c:pt idx="146">
                        <c:v>3.9964218943257084</c:v>
                      </c:pt>
                      <c:pt idx="147">
                        <c:v>4.045122503412645</c:v>
                      </c:pt>
                      <c:pt idx="148">
                        <c:v>4.0916207609774391</c:v>
                      </c:pt>
                      <c:pt idx="149">
                        <c:v>4.1358950583070389</c:v>
                      </c:pt>
                      <c:pt idx="150">
                        <c:v>4.177925968964086</c:v>
                      </c:pt>
                      <c:pt idx="151">
                        <c:v>4.2176962617937681</c:v>
                      </c:pt>
                      <c:pt idx="152">
                        <c:v>4.2551909111752764</c:v>
                      </c:pt>
                      <c:pt idx="153">
                        <c:v>4.290397104509589</c:v>
                      </c:pt>
                      <c:pt idx="154">
                        <c:v>4.3233042469385632</c:v>
                      </c:pt>
                      <c:pt idx="155">
                        <c:v>4.3539039632937246</c:v>
                      </c:pt>
                      <c:pt idx="156">
                        <c:v>4.3821900972764656</c:v>
                      </c:pt>
                      <c:pt idx="157">
                        <c:v>4.408158707874744</c:v>
                      </c:pt>
                      <c:pt idx="158">
                        <c:v>4.431808063024719</c:v>
                      </c:pt>
                      <c:pt idx="159">
                        <c:v>4.45313863052918</c:v>
                      </c:pt>
                      <c:pt idx="160">
                        <c:v>4.4721530662479942</c:v>
                      </c:pt>
                      <c:pt idx="161">
                        <c:v>4.4888561995792404</c:v>
                      </c:pt>
                      <c:pt idx="162">
                        <c:v>4.5032550162530711</c:v>
                      </c:pt>
                      <c:pt idx="163">
                        <c:v>4.5153586384638453</c:v>
                      </c:pt>
                      <c:pt idx="164">
                        <c:v>4.525178302369425</c:v>
                      </c:pt>
                      <c:pt idx="165">
                        <c:v>4.5327273329900732</c:v>
                      </c:pt>
                      <c:pt idx="166">
                        <c:v>4.538021116542807</c:v>
                      </c:pt>
                      <c:pt idx="167">
                        <c:v>4.5410770702504886</c:v>
                      </c:pt>
                      <c:pt idx="168">
                        <c:v>4.5419146096685026</c:v>
                      </c:pt>
                      <c:pt idx="169">
                        <c:v>4.5405551135752118</c:v>
                      </c:pt>
                      <c:pt idx="170">
                        <c:v>4.5370218864759755</c:v>
                      </c:pt>
                      <c:pt idx="171">
                        <c:v>4.5313401187738611</c:v>
                      </c:pt>
                      <c:pt idx="172">
                        <c:v>4.523536844663699</c:v>
                      </c:pt>
                      <c:pt idx="173">
                        <c:v>4.5136408978095321</c:v>
                      </c:pt>
                      <c:pt idx="174">
                        <c:v>4.5016828648689211</c:v>
                      </c:pt>
                      <c:pt idx="175">
                        <c:v>4.4876950369309512</c:v>
                      </c:pt>
                      <c:pt idx="176">
                        <c:v>4.4717113589381183</c:v>
                      </c:pt>
                      <c:pt idx="177">
                        <c:v>4.4537673771656108</c:v>
                      </c:pt>
                      <c:pt idx="178">
                        <c:v>4.433900184834707</c:v>
                      </c:pt>
                      <c:pt idx="179">
                        <c:v>4.4121483659402383</c:v>
                      </c:pt>
                      <c:pt idx="180">
                        <c:v>4.3885519373752206</c:v>
                      </c:pt>
                      <c:pt idx="181">
                        <c:v>4.3631522894387773</c:v>
                      </c:pt>
                      <c:pt idx="182">
                        <c:v>4.3359921248164301</c:v>
                      </c:pt>
                      <c:pt idx="183">
                        <c:v>4.3071153961248232</c:v>
                      </c:pt>
                      <c:pt idx="184">
                        <c:v>4.2765672421156031</c:v>
                      </c:pt>
                      <c:pt idx="185">
                        <c:v>4.2443939226359051</c:v>
                      </c:pt>
                      <c:pt idx="186">
                        <c:v>4.2106427524454562</c:v>
                      </c:pt>
                      <c:pt idx="187">
                        <c:v>4.1753620339926618</c:v>
                      </c:pt>
                      <c:pt idx="188">
                        <c:v>4.1386009892543463</c:v>
                      </c:pt>
                      <c:pt idx="189">
                        <c:v>4.1004096907459537</c:v>
                      </c:pt>
                      <c:pt idx="190">
                        <c:v>4.0608389918108685</c:v>
                      </c:pt>
                      <c:pt idx="191">
                        <c:v>4.0199404562994063</c:v>
                      </c:pt>
                      <c:pt idx="192">
                        <c:v>3.9777662877495357</c:v>
                      </c:pt>
                      <c:pt idx="193">
                        <c:v>3.9343692581827554</c:v>
                      </c:pt>
                      <c:pt idx="194">
                        <c:v>3.889802636629859</c:v>
                      </c:pt>
                      <c:pt idx="195">
                        <c:v>3.8441201175021207</c:v>
                      </c:pt>
                      <c:pt idx="196">
                        <c:v>3.7973757489243258</c:v>
                      </c:pt>
                      <c:pt idx="197">
                        <c:v>3.7496238611464943</c:v>
                      </c:pt>
                      <c:pt idx="198">
                        <c:v>3.7009189951514396</c:v>
                      </c:pt>
                      <c:pt idx="199">
                        <c:v>3.6513158315753724</c:v>
                      </c:pt>
                      <c:pt idx="200">
                        <c:v>3.6008691200584289</c:v>
                      </c:pt>
                    </c:numCache>
                  </c:numRef>
                </c:xVal>
                <c:yVal>
                  <c:numRef>
                    <c:extLst xmlns:c15="http://schemas.microsoft.com/office/drawing/2012/chart">
                      <c:ext xmlns:c15="http://schemas.microsoft.com/office/drawing/2012/char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xmlns:c15="http://schemas.microsoft.com/office/drawing/2012/chart">
                  <c:ext xmlns:c16="http://schemas.microsoft.com/office/drawing/2014/chart" uri="{C3380CC4-5D6E-409C-BE32-E72D297353CC}">
                    <c16:uniqueId val="{00000000-9E4D-4D4A-B606-66E0B1EFE869}"/>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7000"/>
          <c:min val="150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majorUnit val="100"/>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6.2774319920239102E-2"/>
          <c:w val="0.829232785182212"/>
          <c:h val="0.89582268166688317"/>
        </c:manualLayout>
      </c:layout>
      <c:scatterChart>
        <c:scatterStyle val="lineMarker"/>
        <c:varyColors val="0"/>
        <c:ser>
          <c:idx val="1"/>
          <c:order val="1"/>
          <c:tx>
            <c:v>Hedgebedarf</c:v>
          </c:tx>
          <c:spPr>
            <a:ln w="19050" cap="rnd">
              <a:solidFill>
                <a:schemeClr val="accent1"/>
              </a:solidFill>
              <a:round/>
            </a:ln>
            <a:effectLst/>
          </c:spPr>
          <c:marker>
            <c:symbol val="none"/>
          </c:marker>
          <c:xVal>
            <c:numRef>
              <c:f>HedgeBedarf!$C$5:$C$205</c:f>
              <c:numCache>
                <c:formatCode>0.0</c:formatCode>
                <c:ptCount val="201"/>
                <c:pt idx="0">
                  <c:v>-2.1394543565737973</c:v>
                </c:pt>
                <c:pt idx="1">
                  <c:v>-2.176072171504067</c:v>
                </c:pt>
                <c:pt idx="2">
                  <c:v>-2.2125292147739501</c:v>
                </c:pt>
                <c:pt idx="3">
                  <c:v>-2.2487918208283841</c:v>
                </c:pt>
                <c:pt idx="4">
                  <c:v>-2.2848255878952748</c:v>
                </c:pt>
                <c:pt idx="5">
                  <c:v>-2.3205954019679655</c:v>
                </c:pt>
                <c:pt idx="6">
                  <c:v>-2.3560654625134982</c:v>
                </c:pt>
                <c:pt idx="7">
                  <c:v>-2.3911993099051569</c:v>
                </c:pt>
                <c:pt idx="8">
                  <c:v>-2.4259598545743333</c:v>
                </c:pt>
                <c:pt idx="9">
                  <c:v>-2.4603094078728946</c:v>
                </c:pt>
                <c:pt idx="10">
                  <c:v>-2.4942097146336675</c:v>
                </c:pt>
                <c:pt idx="11">
                  <c:v>-2.5276219874126133</c:v>
                </c:pt>
                <c:pt idx="12">
                  <c:v>-2.560506942392681</c:v>
                </c:pt>
                <c:pt idx="13">
                  <c:v>-2.5928248369250713</c:v>
                </c:pt>
                <c:pt idx="14">
                  <c:v>-2.6245355086800233</c:v>
                </c:pt>
                <c:pt idx="15">
                  <c:v>-2.6555984163750126</c:v>
                </c:pt>
                <c:pt idx="16">
                  <c:v>-2.6859726820444219</c:v>
                </c:pt>
                <c:pt idx="17">
                  <c:v>-2.7156171348106311</c:v>
                </c:pt>
                <c:pt idx="18">
                  <c:v>-2.7444903561126197</c:v>
                </c:pt>
                <c:pt idx="19">
                  <c:v>-2.7725507263440625</c:v>
                </c:pt>
                <c:pt idx="20">
                  <c:v>-2.7997564728490962</c:v>
                </c:pt>
                <c:pt idx="21">
                  <c:v>-2.8260657192199057</c:v>
                </c:pt>
                <c:pt idx="22">
                  <c:v>-2.851436535836569</c:v>
                </c:pt>
                <c:pt idx="23">
                  <c:v>-2.87582699158571</c:v>
                </c:pt>
                <c:pt idx="24">
                  <c:v>-2.8991952066907212</c:v>
                </c:pt>
                <c:pt idx="25">
                  <c:v>-2.9214994065830808</c:v>
                </c:pt>
                <c:pt idx="26">
                  <c:v>-2.9426979767400825</c:v>
                </c:pt>
                <c:pt idx="27">
                  <c:v>-2.9627495184116919</c:v>
                </c:pt>
                <c:pt idx="28">
                  <c:v>-2.981612905155119</c:v>
                </c:pt>
                <c:pt idx="29">
                  <c:v>-2.9992473400932855</c:v>
                </c:pt>
                <c:pt idx="30">
                  <c:v>-3.0156124138096443</c:v>
                </c:pt>
                <c:pt idx="31">
                  <c:v>-3.0306681627895915</c:v>
                </c:pt>
                <c:pt idx="32">
                  <c:v>-3.0443751283153335</c:v>
                </c:pt>
                <c:pt idx="33">
                  <c:v>-3.0566944157191833</c:v>
                </c:pt>
                <c:pt idx="34">
                  <c:v>-3.0675877538972567</c:v>
                </c:pt>
                <c:pt idx="35">
                  <c:v>-3.0770175549840135</c:v>
                </c:pt>
                <c:pt idx="36">
                  <c:v>-3.0849469740854611</c:v>
                </c:pt>
                <c:pt idx="37">
                  <c:v>-3.0913399689677226</c:v>
                </c:pt>
                <c:pt idx="38">
                  <c:v>-3.0961613595954995</c:v>
                </c:pt>
                <c:pt idx="39">
                  <c:v>-3.099376887414254</c:v>
                </c:pt>
                <c:pt idx="40">
                  <c:v>-3.1009532742682135</c:v>
                </c:pt>
                <c:pt idx="41">
                  <c:v>-3.1008582808460652</c:v>
                </c:pt>
                <c:pt idx="42">
                  <c:v>-3.0990607645449946</c:v>
                </c:pt>
                <c:pt idx="43">
                  <c:v>-3.0955307366439073</c:v>
                </c:pt>
                <c:pt idx="44">
                  <c:v>-3.090239418676052</c:v>
                </c:pt>
                <c:pt idx="45">
                  <c:v>-3.0831592978918088</c:v>
                </c:pt>
                <c:pt idx="46">
                  <c:v>-3.0742641817024632</c:v>
                </c:pt>
                <c:pt idx="47">
                  <c:v>-3.0635292509967273</c:v>
                </c:pt>
                <c:pt idx="48">
                  <c:v>-3.0509311122223437</c:v>
                </c:pt>
                <c:pt idx="49">
                  <c:v>-3.036447848126655</c:v>
                </c:pt>
                <c:pt idx="50">
                  <c:v>-3.0200590670510166</c:v>
                </c:pt>
                <c:pt idx="51">
                  <c:v>-3.0017459506760447</c:v>
                </c:pt>
                <c:pt idx="52">
                  <c:v>-2.981491300116164</c:v>
                </c:pt>
                <c:pt idx="53">
                  <c:v>-2.9592795802645777</c:v>
                </c:pt>
                <c:pt idx="54">
                  <c:v>-2.9350969622917562</c:v>
                </c:pt>
                <c:pt idx="55">
                  <c:v>-2.9089313642035917</c:v>
                </c:pt>
                <c:pt idx="56">
                  <c:v>-2.8807724893679927</c:v>
                </c:pt>
                <c:pt idx="57">
                  <c:v>-2.8506118629220358</c:v>
                </c:pt>
                <c:pt idx="58">
                  <c:v>-2.8184428659749896</c:v>
                </c:pt>
                <c:pt idx="59">
                  <c:v>-2.7842607675263102</c:v>
                </c:pt>
                <c:pt idx="60">
                  <c:v>-2.7480627540212232</c:v>
                </c:pt>
                <c:pt idx="61">
                  <c:v>-2.7098479564708202</c:v>
                </c:pt>
                <c:pt idx="62">
                  <c:v>-2.6696174750674602</c:v>
                </c:pt>
                <c:pt idx="63">
                  <c:v>-2.6273744012309286</c:v>
                </c:pt>
                <c:pt idx="64">
                  <c:v>-2.5831238370250347</c:v>
                </c:pt>
                <c:pt idx="65">
                  <c:v>-2.5368729118893341</c:v>
                </c:pt>
                <c:pt idx="66">
                  <c:v>-2.4886307966351433</c:v>
                </c:pt>
                <c:pt idx="67">
                  <c:v>-2.4384087146603886</c:v>
                </c:pt>
                <c:pt idx="68">
                  <c:v>-2.3862199503424466</c:v>
                </c:pt>
                <c:pt idx="69">
                  <c:v>-2.3320798545738302</c:v>
                </c:pt>
                <c:pt idx="70">
                  <c:v>-2.2760058474103682</c:v>
                </c:pt>
                <c:pt idx="71">
                  <c:v>-2.2180174178073684</c:v>
                </c:pt>
                <c:pt idx="72">
                  <c:v>-2.1581361204242215</c:v>
                </c:pt>
                <c:pt idx="73">
                  <c:v>-2.0963855694838589</c:v>
                </c:pt>
                <c:pt idx="74">
                  <c:v>-2.0327914296785168</c:v>
                </c:pt>
                <c:pt idx="75">
                  <c:v>-1.9673814041193103</c:v>
                </c:pt>
                <c:pt idx="76">
                  <c:v>-1.9001852193321691</c:v>
                </c:pt>
                <c:pt idx="77">
                  <c:v>-1.8312346073087105</c:v>
                </c:pt>
                <c:pt idx="78">
                  <c:v>-1.7605632846257331</c:v>
                </c:pt>
                <c:pt idx="79">
                  <c:v>-1.6882069286529011</c:v>
                </c:pt>
                <c:pt idx="80">
                  <c:v>-1.6142031508732317</c:v>
                </c:pt>
                <c:pt idx="81">
                  <c:v>-1.5385914673468459</c:v>
                </c:pt>
                <c:pt idx="82">
                  <c:v>-1.4614132663532424</c:v>
                </c:pt>
                <c:pt idx="83">
                  <c:v>-1.382711773253098</c:v>
                </c:pt>
                <c:pt idx="84">
                  <c:v>-1.3025320126152042</c:v>
                </c:pt>
                <c:pt idx="85">
                  <c:v>-1.2209207676597176</c:v>
                </c:pt>
                <c:pt idx="86">
                  <c:v>-1.1379265370731424</c:v>
                </c:pt>
                <c:pt idx="87">
                  <c:v>-1.0535994892559186</c:v>
                </c:pt>
                <c:pt idx="88">
                  <c:v>-0.96799141406738543</c:v>
                </c:pt>
                <c:pt idx="89">
                  <c:v>-0.8811556721379612</c:v>
                </c:pt>
                <c:pt idx="90">
                  <c:v>-0.7931471418221383</c:v>
                </c:pt>
                <c:pt idx="91">
                  <c:v>-0.7040221638704538</c:v>
                </c:pt>
                <c:pt idx="92">
                  <c:v>-0.61383848390201701</c:v>
                </c:pt>
                <c:pt idx="93">
                  <c:v>-0.52265519276347194</c:v>
                </c:pt>
                <c:pt idx="94">
                  <c:v>-0.43053266486314579</c:v>
                </c:pt>
                <c:pt idx="95">
                  <c:v>-0.33753249457320589</c:v>
                </c:pt>
                <c:pt idx="96">
                  <c:v>-0.24371743079493724</c:v>
                </c:pt>
                <c:pt idx="97">
                  <c:v>-0.14915130978592037</c:v>
                </c:pt>
                <c:pt idx="98">
                  <c:v>-5.389898634994382E-2</c:v>
                </c:pt>
                <c:pt idx="99">
                  <c:v>4.1973736506564233E-2</c:v>
                </c:pt>
                <c:pt idx="100">
                  <c:v>0.13840017934601292</c:v>
                </c:pt>
                <c:pt idx="101">
                  <c:v>0.23531285939103858</c:v>
                </c:pt>
                <c:pt idx="102">
                  <c:v>0.33264356482644519</c:v>
                </c:pt>
                <c:pt idx="103">
                  <c:v>0.43032343020035774</c:v>
                </c:pt>
                <c:pt idx="104">
                  <c:v>0.52828301281239054</c:v>
                </c:pt>
                <c:pt idx="105">
                  <c:v>0.62645236997504006</c:v>
                </c:pt>
                <c:pt idx="106">
                  <c:v>0.72476113703414458</c:v>
                </c:pt>
                <c:pt idx="107">
                  <c:v>0.8231386060331326</c:v>
                </c:pt>
                <c:pt idx="108">
                  <c:v>0.92151380490577162</c:v>
                </c:pt>
                <c:pt idx="109">
                  <c:v>1.0198155770815187</c:v>
                </c:pt>
                <c:pt idx="110">
                  <c:v>1.1179726613879173</c:v>
                </c:pt>
                <c:pt idx="111">
                  <c:v>1.2159137721344142</c:v>
                </c:pt>
                <c:pt idx="112">
                  <c:v>1.3135676792625608</c:v>
                </c:pt>
                <c:pt idx="113">
                  <c:v>1.4108632884480015</c:v>
                </c:pt>
                <c:pt idx="114">
                  <c:v>1.5077297210406204</c:v>
                </c:pt>
                <c:pt idx="115">
                  <c:v>1.6040963937298724</c:v>
                </c:pt>
                <c:pt idx="116">
                  <c:v>1.6998930978239482</c:v>
                </c:pt>
                <c:pt idx="117">
                  <c:v>1.7950500780321499</c:v>
                </c:pt>
                <c:pt idx="118">
                  <c:v>1.8894981106418651</c:v>
                </c:pt>
                <c:pt idx="119">
                  <c:v>1.9831685809827309</c:v>
                </c:pt>
                <c:pt idx="120">
                  <c:v>2.0759935600726234</c:v>
                </c:pt>
                <c:pt idx="121">
                  <c:v>2.1679058803418525</c:v>
                </c:pt>
                <c:pt idx="122">
                  <c:v>2.2588392103341048</c:v>
                </c:pt>
                <c:pt idx="123">
                  <c:v>2.3487281282846917</c:v>
                </c:pt>
                <c:pt idx="124">
                  <c:v>2.4375081944790606</c:v>
                </c:pt>
                <c:pt idx="125">
                  <c:v>2.5251160222968312</c:v>
                </c:pt>
                <c:pt idx="126">
                  <c:v>2.6114893478491754</c:v>
                </c:pt>
                <c:pt idx="127">
                  <c:v>2.6965670981197625</c:v>
                </c:pt>
                <c:pt idx="128">
                  <c:v>2.7802894575224153</c:v>
                </c:pt>
                <c:pt idx="129">
                  <c:v>2.8625979327910676</c:v>
                </c:pt>
                <c:pt idx="130">
                  <c:v>2.9434354161205891</c:v>
                </c:pt>
                <c:pt idx="131">
                  <c:v>3.0227462464799073</c:v>
                </c:pt>
                <c:pt idx="132">
                  <c:v>3.1004762690216818</c:v>
                </c:pt>
                <c:pt idx="133">
                  <c:v>3.176572892515833</c:v>
                </c:pt>
                <c:pt idx="134">
                  <c:v>3.25098514473726</c:v>
                </c:pt>
                <c:pt idx="135">
                  <c:v>3.3236637257410404</c:v>
                </c:pt>
                <c:pt idx="136">
                  <c:v>3.3945610589616519</c:v>
                </c:pt>
                <c:pt idx="137">
                  <c:v>3.4636313400757586</c:v>
                </c:pt>
                <c:pt idx="138">
                  <c:v>3.5308305835713005</c:v>
                </c:pt>
                <c:pt idx="139">
                  <c:v>3.5961166669688462</c:v>
                </c:pt>
                <c:pt idx="140">
                  <c:v>3.659449372644227</c:v>
                </c:pt>
                <c:pt idx="141">
                  <c:v>3.7207904272049133</c:v>
                </c:pt>
                <c:pt idx="142">
                  <c:v>3.7801035383756028</c:v>
                </c:pt>
                <c:pt idx="143">
                  <c:v>3.837354429351814</c:v>
                </c:pt>
                <c:pt idx="144">
                  <c:v>3.8925108705836271</c:v>
                </c:pt>
                <c:pt idx="145">
                  <c:v>3.945542708954767</c:v>
                </c:pt>
                <c:pt idx="146">
                  <c:v>3.9964218943257084</c:v>
                </c:pt>
                <c:pt idx="147">
                  <c:v>4.045122503412645</c:v>
                </c:pt>
                <c:pt idx="148">
                  <c:v>4.0916207609774391</c:v>
                </c:pt>
                <c:pt idx="149">
                  <c:v>4.1358950583070389</c:v>
                </c:pt>
                <c:pt idx="150">
                  <c:v>4.177925968964086</c:v>
                </c:pt>
                <c:pt idx="151">
                  <c:v>4.2176962617937681</c:v>
                </c:pt>
                <c:pt idx="152">
                  <c:v>4.2551909111752764</c:v>
                </c:pt>
                <c:pt idx="153">
                  <c:v>4.290397104509589</c:v>
                </c:pt>
                <c:pt idx="154">
                  <c:v>4.3233042469385632</c:v>
                </c:pt>
                <c:pt idx="155">
                  <c:v>4.3539039632937246</c:v>
                </c:pt>
                <c:pt idx="156">
                  <c:v>4.3821900972764656</c:v>
                </c:pt>
                <c:pt idx="157">
                  <c:v>4.408158707874744</c:v>
                </c:pt>
                <c:pt idx="158">
                  <c:v>4.431808063024719</c:v>
                </c:pt>
                <c:pt idx="159">
                  <c:v>4.45313863052918</c:v>
                </c:pt>
                <c:pt idx="160">
                  <c:v>4.4721530662479942</c:v>
                </c:pt>
                <c:pt idx="161">
                  <c:v>4.4888561995792404</c:v>
                </c:pt>
                <c:pt idx="162">
                  <c:v>4.5032550162530711</c:v>
                </c:pt>
                <c:pt idx="163">
                  <c:v>4.5153586384638453</c:v>
                </c:pt>
                <c:pt idx="164">
                  <c:v>4.525178302369425</c:v>
                </c:pt>
                <c:pt idx="165">
                  <c:v>4.5327273329900732</c:v>
                </c:pt>
                <c:pt idx="166">
                  <c:v>4.538021116542807</c:v>
                </c:pt>
                <c:pt idx="167">
                  <c:v>4.5410770702504886</c:v>
                </c:pt>
                <c:pt idx="168">
                  <c:v>4.5419146096685026</c:v>
                </c:pt>
                <c:pt idx="169">
                  <c:v>4.5405551135752118</c:v>
                </c:pt>
                <c:pt idx="170">
                  <c:v>4.5370218864759755</c:v>
                </c:pt>
                <c:pt idx="171">
                  <c:v>4.5313401187738611</c:v>
                </c:pt>
                <c:pt idx="172">
                  <c:v>4.523536844663699</c:v>
                </c:pt>
                <c:pt idx="173">
                  <c:v>4.5136408978095321</c:v>
                </c:pt>
                <c:pt idx="174">
                  <c:v>4.5016828648689211</c:v>
                </c:pt>
                <c:pt idx="175">
                  <c:v>4.4876950369309512</c:v>
                </c:pt>
                <c:pt idx="176">
                  <c:v>4.4717113589381183</c:v>
                </c:pt>
                <c:pt idx="177">
                  <c:v>4.4537673771656108</c:v>
                </c:pt>
                <c:pt idx="178">
                  <c:v>4.433900184834707</c:v>
                </c:pt>
                <c:pt idx="179">
                  <c:v>4.4121483659402383</c:v>
                </c:pt>
                <c:pt idx="180">
                  <c:v>4.3885519373752206</c:v>
                </c:pt>
                <c:pt idx="181">
                  <c:v>4.3631522894387773</c:v>
                </c:pt>
                <c:pt idx="182">
                  <c:v>4.3359921248164301</c:v>
                </c:pt>
                <c:pt idx="183">
                  <c:v>4.3071153961248232</c:v>
                </c:pt>
                <c:pt idx="184">
                  <c:v>4.2765672421156031</c:v>
                </c:pt>
                <c:pt idx="185">
                  <c:v>4.2443939226359051</c:v>
                </c:pt>
                <c:pt idx="186">
                  <c:v>4.2106427524454562</c:v>
                </c:pt>
                <c:pt idx="187">
                  <c:v>4.1753620339926618</c:v>
                </c:pt>
                <c:pt idx="188">
                  <c:v>4.1386009892543463</c:v>
                </c:pt>
                <c:pt idx="189">
                  <c:v>4.1004096907459537</c:v>
                </c:pt>
                <c:pt idx="190">
                  <c:v>4.0608389918108685</c:v>
                </c:pt>
                <c:pt idx="191">
                  <c:v>4.0199404562994063</c:v>
                </c:pt>
                <c:pt idx="192">
                  <c:v>3.9777662877495357</c:v>
                </c:pt>
                <c:pt idx="193">
                  <c:v>3.9343692581827554</c:v>
                </c:pt>
                <c:pt idx="194">
                  <c:v>3.889802636629859</c:v>
                </c:pt>
                <c:pt idx="195">
                  <c:v>3.8441201175021207</c:v>
                </c:pt>
                <c:pt idx="196">
                  <c:v>3.7973757489243258</c:v>
                </c:pt>
                <c:pt idx="197">
                  <c:v>3.7496238611464943</c:v>
                </c:pt>
                <c:pt idx="198">
                  <c:v>3.7009189951514396</c:v>
                </c:pt>
                <c:pt idx="199">
                  <c:v>3.6513158315753724</c:v>
                </c:pt>
                <c:pt idx="200">
                  <c:v>3.6008691200584289</c:v>
                </c:pt>
              </c:numCache>
            </c:numRef>
          </c:xVal>
          <c:yVal>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0-D73F-47FD-B79B-E0B1E1625E15}"/>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3.6560300983151448</c:v>
                </c:pt>
              </c:numCache>
            </c:numRef>
          </c:xVal>
          <c:yVal>
            <c:numRef>
              <c:f>Ueberhaenge!$X$4</c:f>
              <c:numCache>
                <c:formatCode>#,##0.00</c:formatCode>
                <c:ptCount val="1"/>
                <c:pt idx="0">
                  <c:v>15648</c:v>
                </c:pt>
              </c:numCache>
            </c:numRef>
          </c:yVal>
          <c:smooth val="0"/>
          <c:extLst>
            <c:ext xmlns:c16="http://schemas.microsoft.com/office/drawing/2014/chart" uri="{C3380CC4-5D6E-409C-BE32-E72D297353CC}">
              <c16:uniqueId val="{00000001-D73F-47FD-B79B-E0B1E1625E15}"/>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D73F-47FD-B79B-E0B1E1625E15}"/>
                  </c:ext>
                </c:extLst>
              </c15:ser>
            </c15:filteredScatterSeries>
          </c:ext>
        </c:extLst>
      </c:scatterChart>
      <c:valAx>
        <c:axId val="1294953968"/>
        <c:scaling>
          <c:orientation val="minMax"/>
          <c:max val="50"/>
          <c:min val="-100"/>
        </c:scaling>
        <c:delete val="0"/>
        <c:axPos val="b"/>
        <c:majorGridlines>
          <c:spPr>
            <a:ln w="9525" cap="flat" cmpd="sng" algn="ctr">
              <a:solidFill>
                <a:schemeClr val="bg1">
                  <a:lumMod val="65000"/>
                </a:schemeClr>
              </a:solidFill>
              <a:round/>
            </a:ln>
            <a:effectLst/>
          </c:spPr>
        </c:majorGridlines>
        <c:numFmt formatCode="0.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6150"/>
          <c:min val="1515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869126288291975E-2"/>
          <c:y val="1.9308797854012742E-2"/>
          <c:w val="0.82048584352487852"/>
          <c:h val="0.93928817047648783"/>
        </c:manualLayout>
      </c:layout>
      <c:scatterChart>
        <c:scatterStyle val="lineMarker"/>
        <c:varyColors val="0"/>
        <c:ser>
          <c:idx val="1"/>
          <c:order val="1"/>
          <c:tx>
            <c:v>Hedgebedarf</c:v>
          </c:tx>
          <c:spPr>
            <a:ln w="19050" cap="rnd">
              <a:solidFill>
                <a:schemeClr val="accent1"/>
              </a:solidFill>
              <a:round/>
            </a:ln>
            <a:effectLst/>
          </c:spPr>
          <c:marker>
            <c:symbol val="none"/>
          </c:marker>
          <c:xVal>
            <c:numRef>
              <c:f>HedgeBedarf!$C$5:$C$205</c:f>
              <c:numCache>
                <c:formatCode>0.0</c:formatCode>
                <c:ptCount val="201"/>
                <c:pt idx="0">
                  <c:v>-2.1394543565737973</c:v>
                </c:pt>
                <c:pt idx="1">
                  <c:v>-2.176072171504067</c:v>
                </c:pt>
                <c:pt idx="2">
                  <c:v>-2.2125292147739501</c:v>
                </c:pt>
                <c:pt idx="3">
                  <c:v>-2.2487918208283841</c:v>
                </c:pt>
                <c:pt idx="4">
                  <c:v>-2.2848255878952748</c:v>
                </c:pt>
                <c:pt idx="5">
                  <c:v>-2.3205954019679655</c:v>
                </c:pt>
                <c:pt idx="6">
                  <c:v>-2.3560654625134982</c:v>
                </c:pt>
                <c:pt idx="7">
                  <c:v>-2.3911993099051569</c:v>
                </c:pt>
                <c:pt idx="8">
                  <c:v>-2.4259598545743333</c:v>
                </c:pt>
                <c:pt idx="9">
                  <c:v>-2.4603094078728946</c:v>
                </c:pt>
                <c:pt idx="10">
                  <c:v>-2.4942097146336675</c:v>
                </c:pt>
                <c:pt idx="11">
                  <c:v>-2.5276219874126133</c:v>
                </c:pt>
                <c:pt idx="12">
                  <c:v>-2.560506942392681</c:v>
                </c:pt>
                <c:pt idx="13">
                  <c:v>-2.5928248369250713</c:v>
                </c:pt>
                <c:pt idx="14">
                  <c:v>-2.6245355086800233</c:v>
                </c:pt>
                <c:pt idx="15">
                  <c:v>-2.6555984163750126</c:v>
                </c:pt>
                <c:pt idx="16">
                  <c:v>-2.6859726820444219</c:v>
                </c:pt>
                <c:pt idx="17">
                  <c:v>-2.7156171348106311</c:v>
                </c:pt>
                <c:pt idx="18">
                  <c:v>-2.7444903561126197</c:v>
                </c:pt>
                <c:pt idx="19">
                  <c:v>-2.7725507263440625</c:v>
                </c:pt>
                <c:pt idx="20">
                  <c:v>-2.7997564728490962</c:v>
                </c:pt>
                <c:pt idx="21">
                  <c:v>-2.8260657192199057</c:v>
                </c:pt>
                <c:pt idx="22">
                  <c:v>-2.851436535836569</c:v>
                </c:pt>
                <c:pt idx="23">
                  <c:v>-2.87582699158571</c:v>
                </c:pt>
                <c:pt idx="24">
                  <c:v>-2.8991952066907212</c:v>
                </c:pt>
                <c:pt idx="25">
                  <c:v>-2.9214994065830808</c:v>
                </c:pt>
                <c:pt idx="26">
                  <c:v>-2.9426979767400825</c:v>
                </c:pt>
                <c:pt idx="27">
                  <c:v>-2.9627495184116919</c:v>
                </c:pt>
                <c:pt idx="28">
                  <c:v>-2.981612905155119</c:v>
                </c:pt>
                <c:pt idx="29">
                  <c:v>-2.9992473400932855</c:v>
                </c:pt>
                <c:pt idx="30">
                  <c:v>-3.0156124138096443</c:v>
                </c:pt>
                <c:pt idx="31">
                  <c:v>-3.0306681627895915</c:v>
                </c:pt>
                <c:pt idx="32">
                  <c:v>-3.0443751283153335</c:v>
                </c:pt>
                <c:pt idx="33">
                  <c:v>-3.0566944157191833</c:v>
                </c:pt>
                <c:pt idx="34">
                  <c:v>-3.0675877538972567</c:v>
                </c:pt>
                <c:pt idx="35">
                  <c:v>-3.0770175549840135</c:v>
                </c:pt>
                <c:pt idx="36">
                  <c:v>-3.0849469740854611</c:v>
                </c:pt>
                <c:pt idx="37">
                  <c:v>-3.0913399689677226</c:v>
                </c:pt>
                <c:pt idx="38">
                  <c:v>-3.0961613595954995</c:v>
                </c:pt>
                <c:pt idx="39">
                  <c:v>-3.099376887414254</c:v>
                </c:pt>
                <c:pt idx="40">
                  <c:v>-3.1009532742682135</c:v>
                </c:pt>
                <c:pt idx="41">
                  <c:v>-3.1008582808460652</c:v>
                </c:pt>
                <c:pt idx="42">
                  <c:v>-3.0990607645449946</c:v>
                </c:pt>
                <c:pt idx="43">
                  <c:v>-3.0955307366439073</c:v>
                </c:pt>
                <c:pt idx="44">
                  <c:v>-3.090239418676052</c:v>
                </c:pt>
                <c:pt idx="45">
                  <c:v>-3.0831592978918088</c:v>
                </c:pt>
                <c:pt idx="46">
                  <c:v>-3.0742641817024632</c:v>
                </c:pt>
                <c:pt idx="47">
                  <c:v>-3.0635292509967273</c:v>
                </c:pt>
                <c:pt idx="48">
                  <c:v>-3.0509311122223437</c:v>
                </c:pt>
                <c:pt idx="49">
                  <c:v>-3.036447848126655</c:v>
                </c:pt>
                <c:pt idx="50">
                  <c:v>-3.0200590670510166</c:v>
                </c:pt>
                <c:pt idx="51">
                  <c:v>-3.0017459506760447</c:v>
                </c:pt>
                <c:pt idx="52">
                  <c:v>-2.981491300116164</c:v>
                </c:pt>
                <c:pt idx="53">
                  <c:v>-2.9592795802645777</c:v>
                </c:pt>
                <c:pt idx="54">
                  <c:v>-2.9350969622917562</c:v>
                </c:pt>
                <c:pt idx="55">
                  <c:v>-2.9089313642035917</c:v>
                </c:pt>
                <c:pt idx="56">
                  <c:v>-2.8807724893679927</c:v>
                </c:pt>
                <c:pt idx="57">
                  <c:v>-2.8506118629220358</c:v>
                </c:pt>
                <c:pt idx="58">
                  <c:v>-2.8184428659749896</c:v>
                </c:pt>
                <c:pt idx="59">
                  <c:v>-2.7842607675263102</c:v>
                </c:pt>
                <c:pt idx="60">
                  <c:v>-2.7480627540212232</c:v>
                </c:pt>
                <c:pt idx="61">
                  <c:v>-2.7098479564708202</c:v>
                </c:pt>
                <c:pt idx="62">
                  <c:v>-2.6696174750674602</c:v>
                </c:pt>
                <c:pt idx="63">
                  <c:v>-2.6273744012309286</c:v>
                </c:pt>
                <c:pt idx="64">
                  <c:v>-2.5831238370250347</c:v>
                </c:pt>
                <c:pt idx="65">
                  <c:v>-2.5368729118893341</c:v>
                </c:pt>
                <c:pt idx="66">
                  <c:v>-2.4886307966351433</c:v>
                </c:pt>
                <c:pt idx="67">
                  <c:v>-2.4384087146603886</c:v>
                </c:pt>
                <c:pt idx="68">
                  <c:v>-2.3862199503424466</c:v>
                </c:pt>
                <c:pt idx="69">
                  <c:v>-2.3320798545738302</c:v>
                </c:pt>
                <c:pt idx="70">
                  <c:v>-2.2760058474103682</c:v>
                </c:pt>
                <c:pt idx="71">
                  <c:v>-2.2180174178073684</c:v>
                </c:pt>
                <c:pt idx="72">
                  <c:v>-2.1581361204242215</c:v>
                </c:pt>
                <c:pt idx="73">
                  <c:v>-2.0963855694838589</c:v>
                </c:pt>
                <c:pt idx="74">
                  <c:v>-2.0327914296785168</c:v>
                </c:pt>
                <c:pt idx="75">
                  <c:v>-1.9673814041193103</c:v>
                </c:pt>
                <c:pt idx="76">
                  <c:v>-1.9001852193321691</c:v>
                </c:pt>
                <c:pt idx="77">
                  <c:v>-1.8312346073087105</c:v>
                </c:pt>
                <c:pt idx="78">
                  <c:v>-1.7605632846257331</c:v>
                </c:pt>
                <c:pt idx="79">
                  <c:v>-1.6882069286529011</c:v>
                </c:pt>
                <c:pt idx="80">
                  <c:v>-1.6142031508732317</c:v>
                </c:pt>
                <c:pt idx="81">
                  <c:v>-1.5385914673468459</c:v>
                </c:pt>
                <c:pt idx="82">
                  <c:v>-1.4614132663532424</c:v>
                </c:pt>
                <c:pt idx="83">
                  <c:v>-1.382711773253098</c:v>
                </c:pt>
                <c:pt idx="84">
                  <c:v>-1.3025320126152042</c:v>
                </c:pt>
                <c:pt idx="85">
                  <c:v>-1.2209207676597176</c:v>
                </c:pt>
                <c:pt idx="86">
                  <c:v>-1.1379265370731424</c:v>
                </c:pt>
                <c:pt idx="87">
                  <c:v>-1.0535994892559186</c:v>
                </c:pt>
                <c:pt idx="88">
                  <c:v>-0.96799141406738543</c:v>
                </c:pt>
                <c:pt idx="89">
                  <c:v>-0.8811556721379612</c:v>
                </c:pt>
                <c:pt idx="90">
                  <c:v>-0.7931471418221383</c:v>
                </c:pt>
                <c:pt idx="91">
                  <c:v>-0.7040221638704538</c:v>
                </c:pt>
                <c:pt idx="92">
                  <c:v>-0.61383848390201701</c:v>
                </c:pt>
                <c:pt idx="93">
                  <c:v>-0.52265519276347194</c:v>
                </c:pt>
                <c:pt idx="94">
                  <c:v>-0.43053266486314579</c:v>
                </c:pt>
                <c:pt idx="95">
                  <c:v>-0.33753249457320589</c:v>
                </c:pt>
                <c:pt idx="96">
                  <c:v>-0.24371743079493724</c:v>
                </c:pt>
                <c:pt idx="97">
                  <c:v>-0.14915130978592037</c:v>
                </c:pt>
                <c:pt idx="98">
                  <c:v>-5.389898634994382E-2</c:v>
                </c:pt>
                <c:pt idx="99">
                  <c:v>4.1973736506564233E-2</c:v>
                </c:pt>
                <c:pt idx="100">
                  <c:v>0.13840017934601292</c:v>
                </c:pt>
                <c:pt idx="101">
                  <c:v>0.23531285939103858</c:v>
                </c:pt>
                <c:pt idx="102">
                  <c:v>0.33264356482644519</c:v>
                </c:pt>
                <c:pt idx="103">
                  <c:v>0.43032343020035774</c:v>
                </c:pt>
                <c:pt idx="104">
                  <c:v>0.52828301281239054</c:v>
                </c:pt>
                <c:pt idx="105">
                  <c:v>0.62645236997504006</c:v>
                </c:pt>
                <c:pt idx="106">
                  <c:v>0.72476113703414458</c:v>
                </c:pt>
                <c:pt idx="107">
                  <c:v>0.8231386060331326</c:v>
                </c:pt>
                <c:pt idx="108">
                  <c:v>0.92151380490577162</c:v>
                </c:pt>
                <c:pt idx="109">
                  <c:v>1.0198155770815187</c:v>
                </c:pt>
                <c:pt idx="110">
                  <c:v>1.1179726613879173</c:v>
                </c:pt>
                <c:pt idx="111">
                  <c:v>1.2159137721344142</c:v>
                </c:pt>
                <c:pt idx="112">
                  <c:v>1.3135676792625608</c:v>
                </c:pt>
                <c:pt idx="113">
                  <c:v>1.4108632884480015</c:v>
                </c:pt>
                <c:pt idx="114">
                  <c:v>1.5077297210406204</c:v>
                </c:pt>
                <c:pt idx="115">
                  <c:v>1.6040963937298724</c:v>
                </c:pt>
                <c:pt idx="116">
                  <c:v>1.6998930978239482</c:v>
                </c:pt>
                <c:pt idx="117">
                  <c:v>1.7950500780321499</c:v>
                </c:pt>
                <c:pt idx="118">
                  <c:v>1.8894981106418651</c:v>
                </c:pt>
                <c:pt idx="119">
                  <c:v>1.9831685809827309</c:v>
                </c:pt>
                <c:pt idx="120">
                  <c:v>2.0759935600726234</c:v>
                </c:pt>
                <c:pt idx="121">
                  <c:v>2.1679058803418525</c:v>
                </c:pt>
                <c:pt idx="122">
                  <c:v>2.2588392103341048</c:v>
                </c:pt>
                <c:pt idx="123">
                  <c:v>2.3487281282846917</c:v>
                </c:pt>
                <c:pt idx="124">
                  <c:v>2.4375081944790606</c:v>
                </c:pt>
                <c:pt idx="125">
                  <c:v>2.5251160222968312</c:v>
                </c:pt>
                <c:pt idx="126">
                  <c:v>2.6114893478491754</c:v>
                </c:pt>
                <c:pt idx="127">
                  <c:v>2.6965670981197625</c:v>
                </c:pt>
                <c:pt idx="128">
                  <c:v>2.7802894575224153</c:v>
                </c:pt>
                <c:pt idx="129">
                  <c:v>2.8625979327910676</c:v>
                </c:pt>
                <c:pt idx="130">
                  <c:v>2.9434354161205891</c:v>
                </c:pt>
                <c:pt idx="131">
                  <c:v>3.0227462464799073</c:v>
                </c:pt>
                <c:pt idx="132">
                  <c:v>3.1004762690216818</c:v>
                </c:pt>
                <c:pt idx="133">
                  <c:v>3.176572892515833</c:v>
                </c:pt>
                <c:pt idx="134">
                  <c:v>3.25098514473726</c:v>
                </c:pt>
                <c:pt idx="135">
                  <c:v>3.3236637257410404</c:v>
                </c:pt>
                <c:pt idx="136">
                  <c:v>3.3945610589616519</c:v>
                </c:pt>
                <c:pt idx="137">
                  <c:v>3.4636313400757586</c:v>
                </c:pt>
                <c:pt idx="138">
                  <c:v>3.5308305835713005</c:v>
                </c:pt>
                <c:pt idx="139">
                  <c:v>3.5961166669688462</c:v>
                </c:pt>
                <c:pt idx="140">
                  <c:v>3.659449372644227</c:v>
                </c:pt>
                <c:pt idx="141">
                  <c:v>3.7207904272049133</c:v>
                </c:pt>
                <c:pt idx="142">
                  <c:v>3.7801035383756028</c:v>
                </c:pt>
                <c:pt idx="143">
                  <c:v>3.837354429351814</c:v>
                </c:pt>
                <c:pt idx="144">
                  <c:v>3.8925108705836271</c:v>
                </c:pt>
                <c:pt idx="145">
                  <c:v>3.945542708954767</c:v>
                </c:pt>
                <c:pt idx="146">
                  <c:v>3.9964218943257084</c:v>
                </c:pt>
                <c:pt idx="147">
                  <c:v>4.045122503412645</c:v>
                </c:pt>
                <c:pt idx="148">
                  <c:v>4.0916207609774391</c:v>
                </c:pt>
                <c:pt idx="149">
                  <c:v>4.1358950583070389</c:v>
                </c:pt>
                <c:pt idx="150">
                  <c:v>4.177925968964086</c:v>
                </c:pt>
                <c:pt idx="151">
                  <c:v>4.2176962617937681</c:v>
                </c:pt>
                <c:pt idx="152">
                  <c:v>4.2551909111752764</c:v>
                </c:pt>
                <c:pt idx="153">
                  <c:v>4.290397104509589</c:v>
                </c:pt>
                <c:pt idx="154">
                  <c:v>4.3233042469385632</c:v>
                </c:pt>
                <c:pt idx="155">
                  <c:v>4.3539039632937246</c:v>
                </c:pt>
                <c:pt idx="156">
                  <c:v>4.3821900972764656</c:v>
                </c:pt>
                <c:pt idx="157">
                  <c:v>4.408158707874744</c:v>
                </c:pt>
                <c:pt idx="158">
                  <c:v>4.431808063024719</c:v>
                </c:pt>
                <c:pt idx="159">
                  <c:v>4.45313863052918</c:v>
                </c:pt>
                <c:pt idx="160">
                  <c:v>4.4721530662479942</c:v>
                </c:pt>
                <c:pt idx="161">
                  <c:v>4.4888561995792404</c:v>
                </c:pt>
                <c:pt idx="162">
                  <c:v>4.5032550162530711</c:v>
                </c:pt>
                <c:pt idx="163">
                  <c:v>4.5153586384638453</c:v>
                </c:pt>
                <c:pt idx="164">
                  <c:v>4.525178302369425</c:v>
                </c:pt>
                <c:pt idx="165">
                  <c:v>4.5327273329900732</c:v>
                </c:pt>
                <c:pt idx="166">
                  <c:v>4.538021116542807</c:v>
                </c:pt>
                <c:pt idx="167">
                  <c:v>4.5410770702504886</c:v>
                </c:pt>
                <c:pt idx="168">
                  <c:v>4.5419146096685026</c:v>
                </c:pt>
                <c:pt idx="169">
                  <c:v>4.5405551135752118</c:v>
                </c:pt>
                <c:pt idx="170">
                  <c:v>4.5370218864759755</c:v>
                </c:pt>
                <c:pt idx="171">
                  <c:v>4.5313401187738611</c:v>
                </c:pt>
                <c:pt idx="172">
                  <c:v>4.523536844663699</c:v>
                </c:pt>
                <c:pt idx="173">
                  <c:v>4.5136408978095321</c:v>
                </c:pt>
                <c:pt idx="174">
                  <c:v>4.5016828648689211</c:v>
                </c:pt>
                <c:pt idx="175">
                  <c:v>4.4876950369309512</c:v>
                </c:pt>
                <c:pt idx="176">
                  <c:v>4.4717113589381183</c:v>
                </c:pt>
                <c:pt idx="177">
                  <c:v>4.4537673771656108</c:v>
                </c:pt>
                <c:pt idx="178">
                  <c:v>4.433900184834707</c:v>
                </c:pt>
                <c:pt idx="179">
                  <c:v>4.4121483659402383</c:v>
                </c:pt>
                <c:pt idx="180">
                  <c:v>4.3885519373752206</c:v>
                </c:pt>
                <c:pt idx="181">
                  <c:v>4.3631522894387773</c:v>
                </c:pt>
                <c:pt idx="182">
                  <c:v>4.3359921248164301</c:v>
                </c:pt>
                <c:pt idx="183">
                  <c:v>4.3071153961248232</c:v>
                </c:pt>
                <c:pt idx="184">
                  <c:v>4.2765672421156031</c:v>
                </c:pt>
                <c:pt idx="185">
                  <c:v>4.2443939226359051</c:v>
                </c:pt>
                <c:pt idx="186">
                  <c:v>4.2106427524454562</c:v>
                </c:pt>
                <c:pt idx="187">
                  <c:v>4.1753620339926618</c:v>
                </c:pt>
                <c:pt idx="188">
                  <c:v>4.1386009892543463</c:v>
                </c:pt>
                <c:pt idx="189">
                  <c:v>4.1004096907459537</c:v>
                </c:pt>
                <c:pt idx="190">
                  <c:v>4.0608389918108685</c:v>
                </c:pt>
                <c:pt idx="191">
                  <c:v>4.0199404562994063</c:v>
                </c:pt>
                <c:pt idx="192">
                  <c:v>3.9777662877495357</c:v>
                </c:pt>
                <c:pt idx="193">
                  <c:v>3.9343692581827554</c:v>
                </c:pt>
                <c:pt idx="194">
                  <c:v>3.889802636629859</c:v>
                </c:pt>
                <c:pt idx="195">
                  <c:v>3.8441201175021207</c:v>
                </c:pt>
                <c:pt idx="196">
                  <c:v>3.7973757489243258</c:v>
                </c:pt>
                <c:pt idx="197">
                  <c:v>3.7496238611464943</c:v>
                </c:pt>
                <c:pt idx="198">
                  <c:v>3.7009189951514396</c:v>
                </c:pt>
                <c:pt idx="199">
                  <c:v>3.6513158315753724</c:v>
                </c:pt>
                <c:pt idx="200">
                  <c:v>3.6008691200584289</c:v>
                </c:pt>
              </c:numCache>
            </c:numRef>
          </c:xVal>
          <c:yVal>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0-3DF6-4FC3-A2AE-D5F4D7D40E2B}"/>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3.6560300983151448</c:v>
                </c:pt>
              </c:numCache>
            </c:numRef>
          </c:xVal>
          <c:yVal>
            <c:numRef>
              <c:f>Ueberhaenge!$X$4</c:f>
              <c:numCache>
                <c:formatCode>#,##0.00</c:formatCode>
                <c:ptCount val="1"/>
                <c:pt idx="0">
                  <c:v>15648</c:v>
                </c:pt>
              </c:numCache>
            </c:numRef>
          </c:yVal>
          <c:smooth val="0"/>
          <c:extLst>
            <c:ext xmlns:c16="http://schemas.microsoft.com/office/drawing/2014/chart" uri="{C3380CC4-5D6E-409C-BE32-E72D297353CC}">
              <c16:uniqueId val="{00000001-3DF6-4FC3-A2AE-D5F4D7D40E2B}"/>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3DF6-4FC3-A2AE-D5F4D7D40E2B}"/>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3500"/>
          <c:min val="115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6.2774319920239102E-2"/>
          <c:w val="0.829232785182212"/>
          <c:h val="0.89582268166688317"/>
        </c:manualLayout>
      </c:layout>
      <c:scatterChart>
        <c:scatterStyle val="lineMarker"/>
        <c:varyColors val="0"/>
        <c:ser>
          <c:idx val="3"/>
          <c:order val="3"/>
          <c:tx>
            <c:v>Front+1</c:v>
          </c:tx>
          <c:spPr>
            <a:ln w="22225">
              <a:solidFill>
                <a:srgbClr val="FF33CC"/>
              </a:solidFill>
            </a:ln>
          </c:spPr>
          <c:marker>
            <c:symbol val="none"/>
          </c:marker>
          <c:xVal>
            <c:numRef>
              <c:f>'HedgeBedarf+01'!$C$5:$C$205</c:f>
              <c:numCache>
                <c:formatCode>0.0</c:formatCode>
                <c:ptCount val="201"/>
                <c:pt idx="0">
                  <c:v>-6.9871899694753617E-2</c:v>
                </c:pt>
                <c:pt idx="1">
                  <c:v>-6.9460294001094505E-2</c:v>
                </c:pt>
                <c:pt idx="2">
                  <c:v>-6.9027441714147875E-2</c:v>
                </c:pt>
                <c:pt idx="3">
                  <c:v>-6.8573143324096919E-2</c:v>
                </c:pt>
                <c:pt idx="4">
                  <c:v>-6.8097203699059541E-2</c:v>
                </c:pt>
                <c:pt idx="5">
                  <c:v>-6.7599432230992129E-2</c:v>
                </c:pt>
                <c:pt idx="6">
                  <c:v>-6.7079642981564672E-2</c:v>
                </c:pt>
                <c:pt idx="7">
                  <c:v>-6.6537654827918388E-2</c:v>
                </c:pt>
                <c:pt idx="8">
                  <c:v>-6.5973291608224183E-2</c:v>
                </c:pt>
                <c:pt idx="9">
                  <c:v>-6.5386382266952744E-2</c:v>
                </c:pt>
                <c:pt idx="10">
                  <c:v>-6.4776760999767466E-2</c:v>
                </c:pt>
                <c:pt idx="11">
                  <c:v>-6.4144267397953036E-2</c:v>
                </c:pt>
                <c:pt idx="12">
                  <c:v>-6.3488746592287565E-2</c:v>
                </c:pt>
                <c:pt idx="13">
                  <c:v>-6.2810049396265957E-2</c:v>
                </c:pt>
                <c:pt idx="14">
                  <c:v>-6.2108032448584462E-2</c:v>
                </c:pt>
                <c:pt idx="15">
                  <c:v>-6.1382558354789403E-2</c:v>
                </c:pt>
                <c:pt idx="16">
                  <c:v>-6.0633495827999102E-2</c:v>
                </c:pt>
                <c:pt idx="17">
                  <c:v>-5.9860719828599862E-2</c:v>
                </c:pt>
                <c:pt idx="18">
                  <c:v>-5.9064111702822816E-2</c:v>
                </c:pt>
                <c:pt idx="19">
                  <c:v>-5.8243559320102688E-2</c:v>
                </c:pt>
                <c:pt idx="20">
                  <c:v>-5.7398957209121727E-2</c:v>
                </c:pt>
                <c:pt idx="21">
                  <c:v>-5.653020669243948E-2</c:v>
                </c:pt>
                <c:pt idx="22">
                  <c:v>-5.5637216019611128E-2</c:v>
                </c:pt>
                <c:pt idx="23">
                  <c:v>-5.4719900498692464E-2</c:v>
                </c:pt>
                <c:pt idx="24">
                  <c:v>-5.3778182626033268E-2</c:v>
                </c:pt>
                <c:pt idx="25">
                  <c:v>-5.281199221425955E-2</c:v>
                </c:pt>
                <c:pt idx="26">
                  <c:v>-5.1821266518340556E-2</c:v>
                </c:pt>
                <c:pt idx="27">
                  <c:v>-5.0805950359643935E-2</c:v>
                </c:pt>
                <c:pt idx="28">
                  <c:v>-4.9765996247875054E-2</c:v>
                </c:pt>
                <c:pt idx="29">
                  <c:v>-4.8701364500799905E-2</c:v>
                </c:pt>
                <c:pt idx="30">
                  <c:v>-4.761202336165108E-2</c:v>
                </c:pt>
                <c:pt idx="31">
                  <c:v>-4.6497949114115311E-2</c:v>
                </c:pt>
                <c:pt idx="32">
                  <c:v>-4.5359126194800869E-2</c:v>
                </c:pt>
                <c:pt idx="33">
                  <c:v>-4.4195547303084982E-2</c:v>
                </c:pt>
                <c:pt idx="34">
                  <c:v>-4.3007213508239835E-2</c:v>
                </c:pt>
                <c:pt idx="35">
                  <c:v>-4.1794134353737709E-2</c:v>
                </c:pt>
                <c:pt idx="36">
                  <c:v>-4.0556327958633821E-2</c:v>
                </c:pt>
                <c:pt idx="37">
                  <c:v>-3.9293821115930397E-2</c:v>
                </c:pt>
                <c:pt idx="38">
                  <c:v>-3.8006649387820293E-2</c:v>
                </c:pt>
                <c:pt idx="39">
                  <c:v>-3.6694857197714002E-2</c:v>
                </c:pt>
                <c:pt idx="40">
                  <c:v>-3.5358497918951924E-2</c:v>
                </c:pt>
                <c:pt idx="41">
                  <c:v>-3.3997633960105827E-2</c:v>
                </c:pt>
                <c:pt idx="42">
                  <c:v>-3.2612336846773442E-2</c:v>
                </c:pt>
                <c:pt idx="43">
                  <c:v>-3.1202687299773761E-2</c:v>
                </c:pt>
                <c:pt idx="44">
                  <c:v>-2.9768775309645567E-2</c:v>
                </c:pt>
                <c:pt idx="45">
                  <c:v>-2.83107002073614E-2</c:v>
                </c:pt>
                <c:pt idx="46">
                  <c:v>-2.6828570731163015E-2</c:v>
                </c:pt>
                <c:pt idx="47">
                  <c:v>-2.5322505089430326E-2</c:v>
                </c:pt>
                <c:pt idx="48">
                  <c:v>-2.3792631019494463E-2</c:v>
                </c:pt>
                <c:pt idx="49">
                  <c:v>-2.2239085842310054E-2</c:v>
                </c:pt>
                <c:pt idx="50">
                  <c:v>-2.0662016512899208E-2</c:v>
                </c:pt>
                <c:pt idx="51">
                  <c:v>-1.9061579666486986E-2</c:v>
                </c:pt>
                <c:pt idx="52">
                  <c:v>-1.7437941660243726E-2</c:v>
                </c:pt>
                <c:pt idx="53">
                  <c:v>-1.5791278610557031E-2</c:v>
                </c:pt>
                <c:pt idx="54">
                  <c:v>-1.4121776425754164E-2</c:v>
                </c:pt>
                <c:pt idx="55">
                  <c:v>-1.2429630834200938E-2</c:v>
                </c:pt>
                <c:pt idx="56">
                  <c:v>-1.0715047407701321E-2</c:v>
                </c:pt>
                <c:pt idx="57">
                  <c:v>-8.9782415801274197E-3</c:v>
                </c:pt>
                <c:pt idx="58">
                  <c:v>-7.219438661213517E-3</c:v>
                </c:pt>
                <c:pt idx="59">
                  <c:v>-5.4388738454422235E-3</c:v>
                </c:pt>
                <c:pt idx="60">
                  <c:v>-3.6367922159632506E-3</c:v>
                </c:pt>
                <c:pt idx="61">
                  <c:v>-1.8134487434818807E-3</c:v>
                </c:pt>
                <c:pt idx="62">
                  <c:v>3.089171994292636E-5</c:v>
                </c:pt>
                <c:pt idx="63">
                  <c:v>1.895954452246571E-3</c:v>
                </c:pt>
                <c:pt idx="64">
                  <c:v>3.7814548779038226E-3</c:v>
                </c:pt>
                <c:pt idx="65">
                  <c:v>5.6870985897265053E-3</c:v>
                </c:pt>
                <c:pt idx="66">
                  <c:v>7.612581375956327E-3</c:v>
                </c:pt>
                <c:pt idx="67">
                  <c:v>9.5575892527000311E-3</c:v>
                </c:pt>
                <c:pt idx="68">
                  <c:v>1.152179850174914E-2</c:v>
                </c:pt>
                <c:pt idx="69">
                  <c:v>1.3504875713820412E-2</c:v>
                </c:pt>
                <c:pt idx="70">
                  <c:v>1.5506477837253393E-2</c:v>
                </c:pt>
                <c:pt idx="71">
                  <c:v>1.7526252232197045E-2</c:v>
                </c:pt>
                <c:pt idx="72">
                  <c:v>1.9563836730313137E-2</c:v>
                </c:pt>
                <c:pt idx="73">
                  <c:v>2.1618859700022267E-2</c:v>
                </c:pt>
                <c:pt idx="74">
                  <c:v>2.3690940117313104E-2</c:v>
                </c:pt>
                <c:pt idx="75">
                  <c:v>2.5779687642134286E-2</c:v>
                </c:pt>
                <c:pt idx="76">
                  <c:v>2.7884702700380824E-2</c:v>
                </c:pt>
                <c:pt idx="77">
                  <c:v>3.0005576571488644E-2</c:v>
                </c:pt>
                <c:pt idx="78">
                  <c:v>3.2141891481642267E-2</c:v>
                </c:pt>
                <c:pt idx="79">
                  <c:v>3.4293220702598916E-2</c:v>
                </c:pt>
                <c:pt idx="80">
                  <c:v>3.645912865613022E-2</c:v>
                </c:pt>
                <c:pt idx="81">
                  <c:v>3.8639171024073979E-2</c:v>
                </c:pt>
                <c:pt idx="82">
                  <c:v>4.0832894863990776E-2</c:v>
                </c:pt>
                <c:pt idx="83">
                  <c:v>4.3039838730410632E-2</c:v>
                </c:pt>
                <c:pt idx="84">
                  <c:v>4.525953280165522E-2</c:v>
                </c:pt>
                <c:pt idx="85">
                  <c:v>4.7491499012213056E-2</c:v>
                </c:pt>
                <c:pt idx="86">
                  <c:v>4.9735251190646271E-2</c:v>
                </c:pt>
                <c:pt idx="87">
                  <c:v>5.1990295202998027E-2</c:v>
                </c:pt>
                <c:pt idx="88">
                  <c:v>5.4256129101667647E-2</c:v>
                </c:pt>
                <c:pt idx="89">
                  <c:v>5.6532243279720229E-2</c:v>
                </c:pt>
                <c:pt idx="90">
                  <c:v>5.8818120630585544E-2</c:v>
                </c:pt>
                <c:pt idx="91">
                  <c:v>6.1113236713103314E-2</c:v>
                </c:pt>
                <c:pt idx="92">
                  <c:v>6.3417059921866928E-2</c:v>
                </c:pt>
                <c:pt idx="93">
                  <c:v>6.5729051662808471E-2</c:v>
                </c:pt>
                <c:pt idx="94">
                  <c:v>6.8048666533971874E-2</c:v>
                </c:pt>
                <c:pt idx="95">
                  <c:v>7.0375352511408709E-2</c:v>
                </c:pt>
                <c:pt idx="96">
                  <c:v>7.2708551140132985E-2</c:v>
                </c:pt>
                <c:pt idx="97">
                  <c:v>7.5047697730063617E-2</c:v>
                </c:pt>
                <c:pt idx="98">
                  <c:v>7.7392221556881177E-2</c:v>
                </c:pt>
                <c:pt idx="99">
                  <c:v>7.9741546067719382E-2</c:v>
                </c:pt>
                <c:pt idx="100">
                  <c:v>8.2095089091609036E-2</c:v>
                </c:pt>
                <c:pt idx="101">
                  <c:v>8.4452263054588569E-2</c:v>
                </c:pt>
                <c:pt idx="102">
                  <c:v>8.6812475199388964E-2</c:v>
                </c:pt>
                <c:pt idx="103">
                  <c:v>8.9175127809598576E-2</c:v>
                </c:pt>
                <c:pt idx="104">
                  <c:v>9.1539618438209777E-2</c:v>
                </c:pt>
                <c:pt idx="105">
                  <c:v>9.3905340140443092E-2</c:v>
                </c:pt>
                <c:pt idx="106">
                  <c:v>9.6271681710742268E-2</c:v>
                </c:pt>
                <c:pt idx="107">
                  <c:v>9.8638027923830307E-2</c:v>
                </c:pt>
                <c:pt idx="108">
                  <c:v>0.10100375977971041</c:v>
                </c:pt>
                <c:pt idx="109">
                  <c:v>0.10336825475249423</c:v>
                </c:pt>
                <c:pt idx="110">
                  <c:v>0.10573088704293432</c:v>
                </c:pt>
                <c:pt idx="111">
                  <c:v>0.10809102783453575</c:v>
                </c:pt>
                <c:pt idx="112">
                  <c:v>0.11044804555311519</c:v>
                </c:pt>
                <c:pt idx="113">
                  <c:v>0.11280130612967784</c:v>
                </c:pt>
                <c:pt idx="114">
                  <c:v>0.11515017326647073</c:v>
                </c:pt>
                <c:pt idx="115">
                  <c:v>0.11749400870607571</c:v>
                </c:pt>
                <c:pt idx="116">
                  <c:v>0.11983217250339773</c:v>
                </c:pt>
                <c:pt idx="117">
                  <c:v>0.12216402330040012</c:v>
                </c:pt>
                <c:pt idx="118">
                  <c:v>0.12448891860343865</c:v>
                </c:pt>
                <c:pt idx="119">
                  <c:v>0.12680621506304027</c:v>
                </c:pt>
                <c:pt idx="120">
                  <c:v>0.12911526875597032</c:v>
                </c:pt>
                <c:pt idx="121">
                  <c:v>0.13141543546942963</c:v>
                </c:pt>
                <c:pt idx="122">
                  <c:v>0.13370607098721879</c:v>
                </c:pt>
                <c:pt idx="123">
                  <c:v>0.13598653137770694</c:v>
                </c:pt>
                <c:pt idx="124">
                  <c:v>0.1382561732834337</c:v>
                </c:pt>
                <c:pt idx="125">
                  <c:v>0.1405143542121805</c:v>
                </c:pt>
                <c:pt idx="126">
                  <c:v>0.1427604328293344</c:v>
                </c:pt>
                <c:pt idx="127">
                  <c:v>0.14499376925137075</c:v>
                </c:pt>
                <c:pt idx="128">
                  <c:v>0.14721372534028165</c:v>
                </c:pt>
                <c:pt idx="129">
                  <c:v>0.14941966499876674</c:v>
                </c:pt>
                <c:pt idx="130">
                  <c:v>0.15161095446601019</c:v>
                </c:pt>
                <c:pt idx="131">
                  <c:v>0.15378696261385885</c:v>
                </c:pt>
                <c:pt idx="132">
                  <c:v>0.15594706124321964</c:v>
                </c:pt>
                <c:pt idx="133">
                  <c:v>0.15809062538048929</c:v>
                </c:pt>
                <c:pt idx="134">
                  <c:v>0.16021703357383152</c:v>
                </c:pt>
                <c:pt idx="135">
                  <c:v>0.16232566818911276</c:v>
                </c:pt>
                <c:pt idx="136">
                  <c:v>0.16441591570530623</c:v>
                </c:pt>
                <c:pt idx="137">
                  <c:v>0.16648716700917818</c:v>
                </c:pt>
                <c:pt idx="138">
                  <c:v>0.16853881768906137</c:v>
                </c:pt>
                <c:pt idx="139">
                  <c:v>0.170570268327527</c:v>
                </c:pt>
                <c:pt idx="140">
                  <c:v>0.17258092479276305</c:v>
                </c:pt>
                <c:pt idx="141">
                  <c:v>0.17457019852846561</c:v>
                </c:pt>
                <c:pt idx="142">
                  <c:v>0.1765375068420528</c:v>
                </c:pt>
                <c:pt idx="143">
                  <c:v>0.17848227319100637</c:v>
                </c:pt>
                <c:pt idx="144">
                  <c:v>0.18040392746715195</c:v>
                </c:pt>
                <c:pt idx="145">
                  <c:v>0.18230190627868245</c:v>
                </c:pt>
                <c:pt idx="146">
                  <c:v>0.18417565322973556</c:v>
                </c:pt>
                <c:pt idx="147">
                  <c:v>0.18602461919733393</c:v>
                </c:pt>
                <c:pt idx="148">
                  <c:v>0.18784826260549681</c:v>
                </c:pt>
                <c:pt idx="149">
                  <c:v>0.18964604969633495</c:v>
                </c:pt>
                <c:pt idx="150">
                  <c:v>0.19141745479794048</c:v>
                </c:pt>
                <c:pt idx="151">
                  <c:v>0.19316196058888349</c:v>
                </c:pt>
                <c:pt idx="152">
                  <c:v>0.19487905835913238</c:v>
                </c:pt>
                <c:pt idx="153">
                  <c:v>0.19656824826721084</c:v>
                </c:pt>
                <c:pt idx="154">
                  <c:v>0.19822903959341134</c:v>
                </c:pt>
                <c:pt idx="155">
                  <c:v>0.19986095098888429</c:v>
                </c:pt>
                <c:pt idx="156">
                  <c:v>0.20146351072042445</c:v>
                </c:pt>
                <c:pt idx="157">
                  <c:v>0.20303625691077748</c:v>
                </c:pt>
                <c:pt idx="158">
                  <c:v>0.20457873777429472</c:v>
                </c:pt>
                <c:pt idx="159">
                  <c:v>0.20609051184776331</c:v>
                </c:pt>
                <c:pt idx="160">
                  <c:v>0.20757114821624381</c:v>
                </c:pt>
                <c:pt idx="161">
                  <c:v>0.20902022673374998</c:v>
                </c:pt>
                <c:pt idx="162">
                  <c:v>0.21043733823860605</c:v>
                </c:pt>
                <c:pt idx="163">
                  <c:v>0.21182208476332504</c:v>
                </c:pt>
                <c:pt idx="164">
                  <c:v>0.21317407973884869</c:v>
                </c:pt>
                <c:pt idx="165">
                  <c:v>0.21449294819299744</c:v>
                </c:pt>
                <c:pt idx="166">
                  <c:v>0.21577832694298227</c:v>
                </c:pt>
                <c:pt idx="167">
                  <c:v>0.21702986478182998</c:v>
                </c:pt>
                <c:pt idx="168">
                  <c:v>0.2182472226585834</c:v>
                </c:pt>
                <c:pt idx="169">
                  <c:v>0.21943007385213623</c:v>
                </c:pt>
                <c:pt idx="170">
                  <c:v>0.2205781041385709</c:v>
                </c:pt>
                <c:pt idx="171">
                  <c:v>0.22169101195186849</c:v>
                </c:pt>
                <c:pt idx="172">
                  <c:v>0.22276850853786745</c:v>
                </c:pt>
                <c:pt idx="173">
                  <c:v>0.22381031810134921</c:v>
                </c:pt>
                <c:pt idx="174">
                  <c:v>0.22481617794613687</c:v>
                </c:pt>
                <c:pt idx="175">
                  <c:v>0.22578583860809359</c:v>
                </c:pt>
                <c:pt idx="176">
                  <c:v>0.22671906398091751</c:v>
                </c:pt>
                <c:pt idx="177">
                  <c:v>0.22761563143463023</c:v>
                </c:pt>
                <c:pt idx="178">
                  <c:v>0.22847533192666292</c:v>
                </c:pt>
                <c:pt idx="179">
                  <c:v>0.22929797010545136</c:v>
                </c:pt>
                <c:pt idx="180">
                  <c:v>0.23008336440645216</c:v>
                </c:pt>
                <c:pt idx="181">
                  <c:v>0.2308313471405018</c:v>
                </c:pt>
                <c:pt idx="182">
                  <c:v>0.23154176457444353</c:v>
                </c:pt>
                <c:pt idx="183">
                  <c:v>0.23221447700395337</c:v>
                </c:pt>
                <c:pt idx="184">
                  <c:v>0.23284935881850205</c:v>
                </c:pt>
                <c:pt idx="185">
                  <c:v>0.23344629855839544</c:v>
                </c:pt>
                <c:pt idx="186">
                  <c:v>0.23400519896384231</c:v>
                </c:pt>
                <c:pt idx="187">
                  <c:v>0.23452597701600281</c:v>
                </c:pt>
                <c:pt idx="188">
                  <c:v>0.2350085639699786</c:v>
                </c:pt>
                <c:pt idx="189">
                  <c:v>0.23545290537971134</c:v>
                </c:pt>
                <c:pt idx="190">
                  <c:v>0.23585896111476037</c:v>
                </c:pt>
                <c:pt idx="191">
                  <c:v>0.23622670536893961</c:v>
                </c:pt>
                <c:pt idx="192">
                  <c:v>0.23655612666079714</c:v>
                </c:pt>
                <c:pt idx="193">
                  <c:v>0.23684722782592862</c:v>
                </c:pt>
                <c:pt idx="194">
                  <c:v>0.23710002600112129</c:v>
                </c:pt>
                <c:pt idx="195">
                  <c:v>0.23731455260033196</c:v>
                </c:pt>
                <c:pt idx="196">
                  <c:v>0.23749085328250807</c:v>
                </c:pt>
                <c:pt idx="197">
                  <c:v>0.23762898791126771</c:v>
                </c:pt>
                <c:pt idx="198">
                  <c:v>0.23772903050646035</c:v>
                </c:pt>
                <c:pt idx="199">
                  <c:v>0.23779106918763596</c:v>
                </c:pt>
                <c:pt idx="200">
                  <c:v>0.23781520610945775</c:v>
                </c:pt>
              </c:numCache>
            </c:numRef>
          </c:xVal>
          <c:yVal>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4-7B36-4541-87D0-513C57A0EF16}"/>
            </c:ext>
          </c:extLst>
        </c:ser>
        <c:ser>
          <c:idx val="4"/>
          <c:order val="4"/>
          <c:tx>
            <c:v>Front + Front+1</c:v>
          </c:tx>
          <c:marker>
            <c:symbol val="none"/>
          </c:marker>
          <c:xVal>
            <c:numRef>
              <c:f>Ueberhaenge!$U$10:$U$210</c:f>
              <c:numCache>
                <c:formatCode>General</c:formatCode>
                <c:ptCount val="201"/>
                <c:pt idx="0">
                  <c:v>-2.2093262562685512</c:v>
                </c:pt>
                <c:pt idx="1">
                  <c:v>-2.2455324655051614</c:v>
                </c:pt>
                <c:pt idx="2">
                  <c:v>-2.2815566564880978</c:v>
                </c:pt>
                <c:pt idx="3">
                  <c:v>-2.3173649641524809</c:v>
                </c:pt>
                <c:pt idx="4">
                  <c:v>-2.3529227915943345</c:v>
                </c:pt>
                <c:pt idx="5">
                  <c:v>-2.3881948341989578</c:v>
                </c:pt>
                <c:pt idx="6">
                  <c:v>-2.4231451054950628</c:v>
                </c:pt>
                <c:pt idx="7">
                  <c:v>-2.4577369647330753</c:v>
                </c:pt>
                <c:pt idx="8">
                  <c:v>-2.4919331461825576</c:v>
                </c:pt>
                <c:pt idx="9">
                  <c:v>-2.5256957901398476</c:v>
                </c:pt>
                <c:pt idx="10">
                  <c:v>-2.5589864756334348</c:v>
                </c:pt>
                <c:pt idx="11">
                  <c:v>-2.5917662548105662</c:v>
                </c:pt>
                <c:pt idx="12">
                  <c:v>-2.6239956889849685</c:v>
                </c:pt>
                <c:pt idx="13">
                  <c:v>-2.6556348863213373</c:v>
                </c:pt>
                <c:pt idx="14">
                  <c:v>-2.6866435411286078</c:v>
                </c:pt>
                <c:pt idx="15">
                  <c:v>-2.7169809747298022</c:v>
                </c:pt>
                <c:pt idx="16">
                  <c:v>-2.7466061778724211</c:v>
                </c:pt>
                <c:pt idx="17">
                  <c:v>-2.7754778546392309</c:v>
                </c:pt>
                <c:pt idx="18">
                  <c:v>-2.8035544678154425</c:v>
                </c:pt>
                <c:pt idx="19">
                  <c:v>-2.8307942856641652</c:v>
                </c:pt>
                <c:pt idx="20">
                  <c:v>-2.857155430058218</c:v>
                </c:pt>
                <c:pt idx="21">
                  <c:v>-2.8825959259123453</c:v>
                </c:pt>
                <c:pt idx="22">
                  <c:v>-2.90707375185618</c:v>
                </c:pt>
                <c:pt idx="23">
                  <c:v>-2.9305468920844024</c:v>
                </c:pt>
                <c:pt idx="24">
                  <c:v>-2.9529733893167545</c:v>
                </c:pt>
                <c:pt idx="25">
                  <c:v>-2.9743113987973402</c:v>
                </c:pt>
                <c:pt idx="26">
                  <c:v>-2.9945192432584231</c:v>
                </c:pt>
                <c:pt idx="27">
                  <c:v>-3.0135554687713357</c:v>
                </c:pt>
                <c:pt idx="28">
                  <c:v>-3.0313789014029942</c:v>
                </c:pt>
                <c:pt idx="29">
                  <c:v>-3.0479487045940856</c:v>
                </c:pt>
                <c:pt idx="30">
                  <c:v>-3.0632244371712956</c:v>
                </c:pt>
                <c:pt idx="31">
                  <c:v>-3.0771661119037068</c:v>
                </c:pt>
                <c:pt idx="32">
                  <c:v>-3.0897342545101343</c:v>
                </c:pt>
                <c:pt idx="33">
                  <c:v>-3.1008899630222682</c:v>
                </c:pt>
                <c:pt idx="34">
                  <c:v>-3.1105949674054965</c:v>
                </c:pt>
                <c:pt idx="35">
                  <c:v>-3.1188116893377513</c:v>
                </c:pt>
                <c:pt idx="36">
                  <c:v>-3.1255033020440948</c:v>
                </c:pt>
                <c:pt idx="37">
                  <c:v>-3.1306337900836532</c:v>
                </c:pt>
                <c:pt idx="38">
                  <c:v>-3.1341680089833197</c:v>
                </c:pt>
                <c:pt idx="39">
                  <c:v>-3.1360717446119679</c:v>
                </c:pt>
                <c:pt idx="40">
                  <c:v>-3.1363117721871654</c:v>
                </c:pt>
                <c:pt idx="41">
                  <c:v>-3.1348559148061712</c:v>
                </c:pt>
                <c:pt idx="42">
                  <c:v>-3.131673101391768</c:v>
                </c:pt>
                <c:pt idx="43">
                  <c:v>-3.1267334239436813</c:v>
                </c:pt>
                <c:pt idx="44">
                  <c:v>-3.1200081939856976</c:v>
                </c:pt>
                <c:pt idx="45">
                  <c:v>-3.11146999809917</c:v>
                </c:pt>
                <c:pt idx="46">
                  <c:v>-3.101092752433626</c:v>
                </c:pt>
                <c:pt idx="47">
                  <c:v>-3.0888517560861577</c:v>
                </c:pt>
                <c:pt idx="48">
                  <c:v>-3.0747237432418379</c:v>
                </c:pt>
                <c:pt idx="49">
                  <c:v>-3.0586869339689651</c:v>
                </c:pt>
                <c:pt idx="50">
                  <c:v>-3.0407210835639158</c:v>
                </c:pt>
                <c:pt idx="51">
                  <c:v>-3.0208075303425317</c:v>
                </c:pt>
                <c:pt idx="52">
                  <c:v>-2.9989292417764077</c:v>
                </c:pt>
                <c:pt idx="53">
                  <c:v>-2.9750708588751347</c:v>
                </c:pt>
                <c:pt idx="54">
                  <c:v>-2.9492187387175104</c:v>
                </c:pt>
                <c:pt idx="55">
                  <c:v>-2.9213609950377926</c:v>
                </c:pt>
                <c:pt idx="56">
                  <c:v>-2.8914875367756938</c:v>
                </c:pt>
                <c:pt idx="57">
                  <c:v>-2.8595901045021632</c:v>
                </c:pt>
                <c:pt idx="58">
                  <c:v>-2.8256623046362033</c:v>
                </c:pt>
                <c:pt idx="59">
                  <c:v>-2.7896996413717523</c:v>
                </c:pt>
                <c:pt idx="60">
                  <c:v>-2.7516995462371865</c:v>
                </c:pt>
                <c:pt idx="61">
                  <c:v>-2.711661405214302</c:v>
                </c:pt>
                <c:pt idx="62">
                  <c:v>-2.6695865833475172</c:v>
                </c:pt>
                <c:pt idx="63">
                  <c:v>-2.6254784467786818</c:v>
                </c:pt>
                <c:pt idx="64">
                  <c:v>-2.5793423821471309</c:v>
                </c:pt>
                <c:pt idx="65">
                  <c:v>-2.5311858132996075</c:v>
                </c:pt>
                <c:pt idx="66">
                  <c:v>-2.4810182152591871</c:v>
                </c:pt>
                <c:pt idx="67">
                  <c:v>-2.4288511254076885</c:v>
                </c:pt>
                <c:pt idx="68">
                  <c:v>-2.3746981518406973</c:v>
                </c:pt>
                <c:pt idx="69">
                  <c:v>-2.3185749788600098</c:v>
                </c:pt>
                <c:pt idx="70">
                  <c:v>-2.2604993695731146</c:v>
                </c:pt>
                <c:pt idx="71">
                  <c:v>-2.2004911655751713</c:v>
                </c:pt>
                <c:pt idx="72">
                  <c:v>-2.1385722836939083</c:v>
                </c:pt>
                <c:pt idx="73">
                  <c:v>-2.0747667097838365</c:v>
                </c:pt>
                <c:pt idx="74">
                  <c:v>-2.0091004895612037</c:v>
                </c:pt>
                <c:pt idx="75">
                  <c:v>-1.9416017164771759</c:v>
                </c:pt>
                <c:pt idx="76">
                  <c:v>-1.8723005166317883</c:v>
                </c:pt>
                <c:pt idx="77">
                  <c:v>-1.8012290307372218</c:v>
                </c:pt>
                <c:pt idx="78">
                  <c:v>-1.7284213931440908</c:v>
                </c:pt>
                <c:pt idx="79">
                  <c:v>-1.6539137079503021</c:v>
                </c:pt>
                <c:pt idx="80">
                  <c:v>-1.5777440222171015</c:v>
                </c:pt>
                <c:pt idx="81">
                  <c:v>-1.499952296322772</c:v>
                </c:pt>
                <c:pt idx="82">
                  <c:v>-1.4205803714892515</c:v>
                </c:pt>
                <c:pt idx="83">
                  <c:v>-1.3396719345226873</c:v>
                </c:pt>
                <c:pt idx="84">
                  <c:v>-1.2572724798135491</c:v>
                </c:pt>
                <c:pt idx="85">
                  <c:v>-1.1734292686475045</c:v>
                </c:pt>
                <c:pt idx="86">
                  <c:v>-1.088191285882496</c:v>
                </c:pt>
                <c:pt idx="87">
                  <c:v>-1.0016091940529206</c:v>
                </c:pt>
                <c:pt idx="88">
                  <c:v>-0.91373528496571776</c:v>
                </c:pt>
                <c:pt idx="89">
                  <c:v>-0.82462342885824103</c:v>
                </c:pt>
                <c:pt idx="90">
                  <c:v>-0.73432902119155274</c:v>
                </c:pt>
                <c:pt idx="91">
                  <c:v>-0.64290892715735048</c:v>
                </c:pt>
                <c:pt idx="92">
                  <c:v>-0.55042142398015004</c:v>
                </c:pt>
                <c:pt idx="93">
                  <c:v>-0.45692614110066349</c:v>
                </c:pt>
                <c:pt idx="94">
                  <c:v>-0.36248399832917388</c:v>
                </c:pt>
                <c:pt idx="95">
                  <c:v>-0.26715714206179719</c:v>
                </c:pt>
                <c:pt idx="96">
                  <c:v>-0.17100887965480427</c:v>
                </c:pt>
                <c:pt idx="97">
                  <c:v>-7.4103612055856749E-2</c:v>
                </c:pt>
                <c:pt idx="98">
                  <c:v>2.3493235206937357E-2</c:v>
                </c:pt>
                <c:pt idx="99">
                  <c:v>0.12171528257428361</c:v>
                </c:pt>
                <c:pt idx="100">
                  <c:v>0.22049526843762196</c:v>
                </c:pt>
                <c:pt idx="101">
                  <c:v>0.31976512244562716</c:v>
                </c:pt>
                <c:pt idx="102">
                  <c:v>0.41945604002583414</c:v>
                </c:pt>
                <c:pt idx="103">
                  <c:v>0.51949855800995626</c:v>
                </c:pt>
                <c:pt idx="104">
                  <c:v>0.61982263125060033</c:v>
                </c:pt>
                <c:pt idx="105">
                  <c:v>0.72035771011548311</c:v>
                </c:pt>
                <c:pt idx="106">
                  <c:v>0.82103281874488687</c:v>
                </c:pt>
                <c:pt idx="107">
                  <c:v>0.92177663395696285</c:v>
                </c:pt>
                <c:pt idx="108">
                  <c:v>1.022517564685482</c:v>
                </c:pt>
                <c:pt idx="109">
                  <c:v>1.1231838318340128</c:v>
                </c:pt>
                <c:pt idx="110">
                  <c:v>1.2237035484308516</c:v>
                </c:pt>
                <c:pt idx="111">
                  <c:v>1.3240047999689499</c:v>
                </c:pt>
                <c:pt idx="112">
                  <c:v>1.424015724815676</c:v>
                </c:pt>
                <c:pt idx="113">
                  <c:v>1.5236645945776792</c:v>
                </c:pt>
                <c:pt idx="114">
                  <c:v>1.6228798943070912</c:v>
                </c:pt>
                <c:pt idx="115">
                  <c:v>1.7215904024359481</c:v>
                </c:pt>
                <c:pt idx="116">
                  <c:v>1.8197252703273459</c:v>
                </c:pt>
                <c:pt idx="117">
                  <c:v>1.9172141013325501</c:v>
                </c:pt>
                <c:pt idx="118">
                  <c:v>2.0139870292453037</c:v>
                </c:pt>
                <c:pt idx="119">
                  <c:v>2.1099747960457713</c:v>
                </c:pt>
                <c:pt idx="120">
                  <c:v>2.2051088288285938</c:v>
                </c:pt>
                <c:pt idx="121">
                  <c:v>2.299321315811282</c:v>
                </c:pt>
                <c:pt idx="122">
                  <c:v>2.3925452813213237</c:v>
                </c:pt>
                <c:pt idx="123">
                  <c:v>2.4847146596623988</c:v>
                </c:pt>
                <c:pt idx="124">
                  <c:v>2.5757643677624942</c:v>
                </c:pt>
                <c:pt idx="125">
                  <c:v>2.6656303765090117</c:v>
                </c:pt>
                <c:pt idx="126">
                  <c:v>2.75424978067851</c:v>
                </c:pt>
                <c:pt idx="127">
                  <c:v>2.8415608673711334</c:v>
                </c:pt>
                <c:pt idx="128">
                  <c:v>2.9275031828626972</c:v>
                </c:pt>
                <c:pt idx="129">
                  <c:v>3.0120175977898342</c:v>
                </c:pt>
                <c:pt idx="130">
                  <c:v>3.0950463705865991</c:v>
                </c:pt>
                <c:pt idx="131">
                  <c:v>3.1765332090937664</c:v>
                </c:pt>
                <c:pt idx="132">
                  <c:v>3.2564233302649015</c:v>
                </c:pt>
                <c:pt idx="133">
                  <c:v>3.3346635178963222</c:v>
                </c:pt>
                <c:pt idx="134">
                  <c:v>3.4112021783110915</c:v>
                </c:pt>
                <c:pt idx="135">
                  <c:v>3.4859893939301534</c:v>
                </c:pt>
                <c:pt idx="136">
                  <c:v>3.5589769746669582</c:v>
                </c:pt>
                <c:pt idx="137">
                  <c:v>3.6301185070849367</c:v>
                </c:pt>
                <c:pt idx="138">
                  <c:v>3.6993694012603617</c:v>
                </c:pt>
                <c:pt idx="139">
                  <c:v>3.7666869352963732</c:v>
                </c:pt>
                <c:pt idx="140">
                  <c:v>3.8320302974369902</c:v>
                </c:pt>
                <c:pt idx="141">
                  <c:v>3.895360625733379</c:v>
                </c:pt>
                <c:pt idx="142">
                  <c:v>3.9566410452176557</c:v>
                </c:pt>
                <c:pt idx="143">
                  <c:v>4.0158367025428205</c:v>
                </c:pt>
                <c:pt idx="144">
                  <c:v>4.0729147980507792</c:v>
                </c:pt>
                <c:pt idx="145">
                  <c:v>4.1278446152334496</c:v>
                </c:pt>
                <c:pt idx="146">
                  <c:v>4.1805975475554442</c:v>
                </c:pt>
                <c:pt idx="147">
                  <c:v>4.231147122609979</c:v>
                </c:pt>
                <c:pt idx="148">
                  <c:v>4.2794690235829362</c:v>
                </c:pt>
                <c:pt idx="149">
                  <c:v>4.3255411080033737</c:v>
                </c:pt>
                <c:pt idx="150">
                  <c:v>4.3693434237620261</c:v>
                </c:pt>
                <c:pt idx="151">
                  <c:v>4.410858222382652</c:v>
                </c:pt>
                <c:pt idx="152">
                  <c:v>4.4500699695344084</c:v>
                </c:pt>
                <c:pt idx="153">
                  <c:v>4.4869653527767994</c:v>
                </c:pt>
                <c:pt idx="154">
                  <c:v>4.5215332865319748</c:v>
                </c:pt>
                <c:pt idx="155">
                  <c:v>4.5537649142826089</c:v>
                </c:pt>
                <c:pt idx="156">
                  <c:v>4.5836536079968901</c:v>
                </c:pt>
                <c:pt idx="157">
                  <c:v>4.611194964785521</c:v>
                </c:pt>
                <c:pt idx="158">
                  <c:v>4.6363868007990137</c:v>
                </c:pt>
                <c:pt idx="159">
                  <c:v>4.659229142376943</c:v>
                </c:pt>
                <c:pt idx="160">
                  <c:v>4.6797242144642377</c:v>
                </c:pt>
                <c:pt idx="161">
                  <c:v>4.6978764263129902</c:v>
                </c:pt>
                <c:pt idx="162">
                  <c:v>4.7136923544916769</c:v>
                </c:pt>
                <c:pt idx="163">
                  <c:v>4.7271807232271703</c:v>
                </c:pt>
                <c:pt idx="164">
                  <c:v>4.7383523821082738</c:v>
                </c:pt>
                <c:pt idx="165">
                  <c:v>4.747220281183071</c:v>
                </c:pt>
                <c:pt idx="166">
                  <c:v>4.7537994434857893</c:v>
                </c:pt>
                <c:pt idx="167">
                  <c:v>4.7581069350323189</c:v>
                </c:pt>
                <c:pt idx="168">
                  <c:v>4.7601618323270856</c:v>
                </c:pt>
                <c:pt idx="169">
                  <c:v>4.7599851874273478</c:v>
                </c:pt>
                <c:pt idx="170">
                  <c:v>4.7575999906145467</c:v>
                </c:pt>
                <c:pt idx="171">
                  <c:v>4.7530311307257298</c:v>
                </c:pt>
                <c:pt idx="172">
                  <c:v>4.7463053532015662</c:v>
                </c:pt>
                <c:pt idx="173">
                  <c:v>4.7374512159108813</c:v>
                </c:pt>
                <c:pt idx="174">
                  <c:v>4.7264990428150577</c:v>
                </c:pt>
                <c:pt idx="175">
                  <c:v>4.7134808755390445</c:v>
                </c:pt>
                <c:pt idx="176">
                  <c:v>4.6984304229190359</c:v>
                </c:pt>
                <c:pt idx="177">
                  <c:v>4.6813830086002408</c:v>
                </c:pt>
                <c:pt idx="178">
                  <c:v>4.6623755167613696</c:v>
                </c:pt>
                <c:pt idx="179">
                  <c:v>4.6414463360456892</c:v>
                </c:pt>
                <c:pt idx="180">
                  <c:v>4.6186353017816728</c:v>
                </c:pt>
                <c:pt idx="181">
                  <c:v>4.5939836365792788</c:v>
                </c:pt>
                <c:pt idx="182">
                  <c:v>4.5675338893908739</c:v>
                </c:pt>
                <c:pt idx="183">
                  <c:v>4.5393298731287768</c:v>
                </c:pt>
                <c:pt idx="184">
                  <c:v>4.509416600934105</c:v>
                </c:pt>
                <c:pt idx="185">
                  <c:v>4.4778402211943007</c:v>
                </c:pt>
                <c:pt idx="186">
                  <c:v>4.4446479514092987</c:v>
                </c:pt>
                <c:pt idx="187">
                  <c:v>4.4098880110086647</c:v>
                </c:pt>
                <c:pt idx="188">
                  <c:v>4.3736095532243251</c:v>
                </c:pt>
                <c:pt idx="189">
                  <c:v>4.3358625961256649</c:v>
                </c:pt>
                <c:pt idx="190">
                  <c:v>4.2966979529256291</c:v>
                </c:pt>
                <c:pt idx="191">
                  <c:v>4.2561671616683459</c:v>
                </c:pt>
                <c:pt idx="192">
                  <c:v>4.2143224144103328</c:v>
                </c:pt>
                <c:pt idx="193">
                  <c:v>4.1712164860086842</c:v>
                </c:pt>
                <c:pt idx="194">
                  <c:v>4.1269026626309806</c:v>
                </c:pt>
                <c:pt idx="195">
                  <c:v>4.0814346701024524</c:v>
                </c:pt>
                <c:pt idx="196">
                  <c:v>4.0348666022068338</c:v>
                </c:pt>
                <c:pt idx="197">
                  <c:v>3.9872528490577621</c:v>
                </c:pt>
                <c:pt idx="198">
                  <c:v>3.9386480256579</c:v>
                </c:pt>
                <c:pt idx="199">
                  <c:v>3.8891069007630086</c:v>
                </c:pt>
                <c:pt idx="200">
                  <c:v>3.8386843261678867</c:v>
                </c:pt>
              </c:numCache>
            </c:numRef>
          </c:xVal>
          <c:yVal>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5-7B36-4541-87D0-513C57A0EF16}"/>
            </c:ext>
          </c:extLst>
        </c:ser>
        <c:ser>
          <c:idx val="5"/>
          <c:order val="5"/>
          <c:tx>
            <c:v>ZeigerGesamt</c:v>
          </c:tx>
          <c:marker>
            <c:symbol val="picture"/>
            <c:spPr>
              <a:blipFill dpi="0" rotWithShape="1">
                <a:blip xmlns:r="http://schemas.openxmlformats.org/officeDocument/2006/relationships" r:embed="rId1"/>
                <a:srcRect/>
                <a:stretch>
                  <a:fillRect/>
                </a:stretch>
              </a:blipFill>
              <a:ln>
                <a:noFill/>
              </a:ln>
            </c:spPr>
          </c:marker>
          <c:xVal>
            <c:numRef>
              <c:f>Ueberhaenge!$Z$5</c:f>
              <c:numCache>
                <c:formatCode>General</c:formatCode>
                <c:ptCount val="1"/>
                <c:pt idx="0">
                  <c:v>3.8345883333231692</c:v>
                </c:pt>
              </c:numCache>
            </c:numRef>
          </c:xVal>
          <c:yVal>
            <c:numRef>
              <c:f>Ueberhaenge!$X$4</c:f>
              <c:numCache>
                <c:formatCode>#,##0.00</c:formatCode>
                <c:ptCount val="1"/>
                <c:pt idx="0">
                  <c:v>15648</c:v>
                </c:pt>
              </c:numCache>
            </c:numRef>
          </c:yVal>
          <c:smooth val="0"/>
          <c:extLst>
            <c:ext xmlns:c16="http://schemas.microsoft.com/office/drawing/2014/chart" uri="{C3380CC4-5D6E-409C-BE32-E72D297353CC}">
              <c16:uniqueId val="{00000006-7B36-4541-87D0-513C57A0EF16}"/>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7B36-4541-87D0-513C57A0EF16}"/>
                  </c:ext>
                </c:extLst>
              </c15:ser>
            </c15:filteredScatterSeries>
            <c15:filteredScatterSeries>
              <c15:ser>
                <c:idx val="1"/>
                <c:order val="1"/>
                <c:tx>
                  <c:v>Hedgebedarf</c:v>
                </c:tx>
                <c:spPr>
                  <a:ln w="19050" cap="rnd">
                    <a:solidFill>
                      <a:schemeClr val="accent1"/>
                    </a:solidFill>
                    <a:round/>
                  </a:ln>
                  <a:effectLst/>
                </c:spPr>
                <c:marker>
                  <c:symbol val="none"/>
                </c:marker>
                <c:xVal>
                  <c:numRef>
                    <c:extLst xmlns:c15="http://schemas.microsoft.com/office/drawing/2012/chart">
                      <c:ext xmlns:c15="http://schemas.microsoft.com/office/drawing/2012/chart" uri="{02D57815-91ED-43cb-92C2-25804820EDAC}">
                        <c15:formulaRef>
                          <c15:sqref>HedgeBedarf!$C$5:$C$205</c15:sqref>
                        </c15:formulaRef>
                      </c:ext>
                    </c:extLst>
                    <c:numCache>
                      <c:formatCode>0.0</c:formatCode>
                      <c:ptCount val="201"/>
                      <c:pt idx="0">
                        <c:v>-2.1394543565737973</c:v>
                      </c:pt>
                      <c:pt idx="1">
                        <c:v>-2.176072171504067</c:v>
                      </c:pt>
                      <c:pt idx="2">
                        <c:v>-2.2125292147739501</c:v>
                      </c:pt>
                      <c:pt idx="3">
                        <c:v>-2.2487918208283841</c:v>
                      </c:pt>
                      <c:pt idx="4">
                        <c:v>-2.2848255878952748</c:v>
                      </c:pt>
                      <c:pt idx="5">
                        <c:v>-2.3205954019679655</c:v>
                      </c:pt>
                      <c:pt idx="6">
                        <c:v>-2.3560654625134982</c:v>
                      </c:pt>
                      <c:pt idx="7">
                        <c:v>-2.3911993099051569</c:v>
                      </c:pt>
                      <c:pt idx="8">
                        <c:v>-2.4259598545743333</c:v>
                      </c:pt>
                      <c:pt idx="9">
                        <c:v>-2.4603094078728946</c:v>
                      </c:pt>
                      <c:pt idx="10">
                        <c:v>-2.4942097146336675</c:v>
                      </c:pt>
                      <c:pt idx="11">
                        <c:v>-2.5276219874126133</c:v>
                      </c:pt>
                      <c:pt idx="12">
                        <c:v>-2.560506942392681</c:v>
                      </c:pt>
                      <c:pt idx="13">
                        <c:v>-2.5928248369250713</c:v>
                      </c:pt>
                      <c:pt idx="14">
                        <c:v>-2.6245355086800233</c:v>
                      </c:pt>
                      <c:pt idx="15">
                        <c:v>-2.6555984163750126</c:v>
                      </c:pt>
                      <c:pt idx="16">
                        <c:v>-2.6859726820444219</c:v>
                      </c:pt>
                      <c:pt idx="17">
                        <c:v>-2.7156171348106311</c:v>
                      </c:pt>
                      <c:pt idx="18">
                        <c:v>-2.7444903561126197</c:v>
                      </c:pt>
                      <c:pt idx="19">
                        <c:v>-2.7725507263440625</c:v>
                      </c:pt>
                      <c:pt idx="20">
                        <c:v>-2.7997564728490962</c:v>
                      </c:pt>
                      <c:pt idx="21">
                        <c:v>-2.8260657192199057</c:v>
                      </c:pt>
                      <c:pt idx="22">
                        <c:v>-2.851436535836569</c:v>
                      </c:pt>
                      <c:pt idx="23">
                        <c:v>-2.87582699158571</c:v>
                      </c:pt>
                      <c:pt idx="24">
                        <c:v>-2.8991952066907212</c:v>
                      </c:pt>
                      <c:pt idx="25">
                        <c:v>-2.9214994065830808</c:v>
                      </c:pt>
                      <c:pt idx="26">
                        <c:v>-2.9426979767400825</c:v>
                      </c:pt>
                      <c:pt idx="27">
                        <c:v>-2.9627495184116919</c:v>
                      </c:pt>
                      <c:pt idx="28">
                        <c:v>-2.981612905155119</c:v>
                      </c:pt>
                      <c:pt idx="29">
                        <c:v>-2.9992473400932855</c:v>
                      </c:pt>
                      <c:pt idx="30">
                        <c:v>-3.0156124138096443</c:v>
                      </c:pt>
                      <c:pt idx="31">
                        <c:v>-3.0306681627895915</c:v>
                      </c:pt>
                      <c:pt idx="32">
                        <c:v>-3.0443751283153335</c:v>
                      </c:pt>
                      <c:pt idx="33">
                        <c:v>-3.0566944157191833</c:v>
                      </c:pt>
                      <c:pt idx="34">
                        <c:v>-3.0675877538972567</c:v>
                      </c:pt>
                      <c:pt idx="35">
                        <c:v>-3.0770175549840135</c:v>
                      </c:pt>
                      <c:pt idx="36">
                        <c:v>-3.0849469740854611</c:v>
                      </c:pt>
                      <c:pt idx="37">
                        <c:v>-3.0913399689677226</c:v>
                      </c:pt>
                      <c:pt idx="38">
                        <c:v>-3.0961613595954995</c:v>
                      </c:pt>
                      <c:pt idx="39">
                        <c:v>-3.099376887414254</c:v>
                      </c:pt>
                      <c:pt idx="40">
                        <c:v>-3.1009532742682135</c:v>
                      </c:pt>
                      <c:pt idx="41">
                        <c:v>-3.1008582808460652</c:v>
                      </c:pt>
                      <c:pt idx="42">
                        <c:v>-3.0990607645449946</c:v>
                      </c:pt>
                      <c:pt idx="43">
                        <c:v>-3.0955307366439073</c:v>
                      </c:pt>
                      <c:pt idx="44">
                        <c:v>-3.090239418676052</c:v>
                      </c:pt>
                      <c:pt idx="45">
                        <c:v>-3.0831592978918088</c:v>
                      </c:pt>
                      <c:pt idx="46">
                        <c:v>-3.0742641817024632</c:v>
                      </c:pt>
                      <c:pt idx="47">
                        <c:v>-3.0635292509967273</c:v>
                      </c:pt>
                      <c:pt idx="48">
                        <c:v>-3.0509311122223437</c:v>
                      </c:pt>
                      <c:pt idx="49">
                        <c:v>-3.036447848126655</c:v>
                      </c:pt>
                      <c:pt idx="50">
                        <c:v>-3.0200590670510166</c:v>
                      </c:pt>
                      <c:pt idx="51">
                        <c:v>-3.0017459506760447</c:v>
                      </c:pt>
                      <c:pt idx="52">
                        <c:v>-2.981491300116164</c:v>
                      </c:pt>
                      <c:pt idx="53">
                        <c:v>-2.9592795802645777</c:v>
                      </c:pt>
                      <c:pt idx="54">
                        <c:v>-2.9350969622917562</c:v>
                      </c:pt>
                      <c:pt idx="55">
                        <c:v>-2.9089313642035917</c:v>
                      </c:pt>
                      <c:pt idx="56">
                        <c:v>-2.8807724893679927</c:v>
                      </c:pt>
                      <c:pt idx="57">
                        <c:v>-2.8506118629220358</c:v>
                      </c:pt>
                      <c:pt idx="58">
                        <c:v>-2.8184428659749896</c:v>
                      </c:pt>
                      <c:pt idx="59">
                        <c:v>-2.7842607675263102</c:v>
                      </c:pt>
                      <c:pt idx="60">
                        <c:v>-2.7480627540212232</c:v>
                      </c:pt>
                      <c:pt idx="61">
                        <c:v>-2.7098479564708202</c:v>
                      </c:pt>
                      <c:pt idx="62">
                        <c:v>-2.6696174750674602</c:v>
                      </c:pt>
                      <c:pt idx="63">
                        <c:v>-2.6273744012309286</c:v>
                      </c:pt>
                      <c:pt idx="64">
                        <c:v>-2.5831238370250347</c:v>
                      </c:pt>
                      <c:pt idx="65">
                        <c:v>-2.5368729118893341</c:v>
                      </c:pt>
                      <c:pt idx="66">
                        <c:v>-2.4886307966351433</c:v>
                      </c:pt>
                      <c:pt idx="67">
                        <c:v>-2.4384087146603886</c:v>
                      </c:pt>
                      <c:pt idx="68">
                        <c:v>-2.3862199503424466</c:v>
                      </c:pt>
                      <c:pt idx="69">
                        <c:v>-2.3320798545738302</c:v>
                      </c:pt>
                      <c:pt idx="70">
                        <c:v>-2.2760058474103682</c:v>
                      </c:pt>
                      <c:pt idx="71">
                        <c:v>-2.2180174178073684</c:v>
                      </c:pt>
                      <c:pt idx="72">
                        <c:v>-2.1581361204242215</c:v>
                      </c:pt>
                      <c:pt idx="73">
                        <c:v>-2.0963855694838589</c:v>
                      </c:pt>
                      <c:pt idx="74">
                        <c:v>-2.0327914296785168</c:v>
                      </c:pt>
                      <c:pt idx="75">
                        <c:v>-1.9673814041193103</c:v>
                      </c:pt>
                      <c:pt idx="76">
                        <c:v>-1.9001852193321691</c:v>
                      </c:pt>
                      <c:pt idx="77">
                        <c:v>-1.8312346073087105</c:v>
                      </c:pt>
                      <c:pt idx="78">
                        <c:v>-1.7605632846257331</c:v>
                      </c:pt>
                      <c:pt idx="79">
                        <c:v>-1.6882069286529011</c:v>
                      </c:pt>
                      <c:pt idx="80">
                        <c:v>-1.6142031508732317</c:v>
                      </c:pt>
                      <c:pt idx="81">
                        <c:v>-1.5385914673468459</c:v>
                      </c:pt>
                      <c:pt idx="82">
                        <c:v>-1.4614132663532424</c:v>
                      </c:pt>
                      <c:pt idx="83">
                        <c:v>-1.382711773253098</c:v>
                      </c:pt>
                      <c:pt idx="84">
                        <c:v>-1.3025320126152042</c:v>
                      </c:pt>
                      <c:pt idx="85">
                        <c:v>-1.2209207676597176</c:v>
                      </c:pt>
                      <c:pt idx="86">
                        <c:v>-1.1379265370731424</c:v>
                      </c:pt>
                      <c:pt idx="87">
                        <c:v>-1.0535994892559186</c:v>
                      </c:pt>
                      <c:pt idx="88">
                        <c:v>-0.96799141406738543</c:v>
                      </c:pt>
                      <c:pt idx="89">
                        <c:v>-0.8811556721379612</c:v>
                      </c:pt>
                      <c:pt idx="90">
                        <c:v>-0.7931471418221383</c:v>
                      </c:pt>
                      <c:pt idx="91">
                        <c:v>-0.7040221638704538</c:v>
                      </c:pt>
                      <c:pt idx="92">
                        <c:v>-0.61383848390201701</c:v>
                      </c:pt>
                      <c:pt idx="93">
                        <c:v>-0.52265519276347194</c:v>
                      </c:pt>
                      <c:pt idx="94">
                        <c:v>-0.43053266486314579</c:v>
                      </c:pt>
                      <c:pt idx="95">
                        <c:v>-0.33753249457320589</c:v>
                      </c:pt>
                      <c:pt idx="96">
                        <c:v>-0.24371743079493724</c:v>
                      </c:pt>
                      <c:pt idx="97">
                        <c:v>-0.14915130978592037</c:v>
                      </c:pt>
                      <c:pt idx="98">
                        <c:v>-5.389898634994382E-2</c:v>
                      </c:pt>
                      <c:pt idx="99">
                        <c:v>4.1973736506564233E-2</c:v>
                      </c:pt>
                      <c:pt idx="100">
                        <c:v>0.13840017934601292</c:v>
                      </c:pt>
                      <c:pt idx="101">
                        <c:v>0.23531285939103858</c:v>
                      </c:pt>
                      <c:pt idx="102">
                        <c:v>0.33264356482644519</c:v>
                      </c:pt>
                      <c:pt idx="103">
                        <c:v>0.43032343020035774</c:v>
                      </c:pt>
                      <c:pt idx="104">
                        <c:v>0.52828301281239054</c:v>
                      </c:pt>
                      <c:pt idx="105">
                        <c:v>0.62645236997504006</c:v>
                      </c:pt>
                      <c:pt idx="106">
                        <c:v>0.72476113703414458</c:v>
                      </c:pt>
                      <c:pt idx="107">
                        <c:v>0.8231386060331326</c:v>
                      </c:pt>
                      <c:pt idx="108">
                        <c:v>0.92151380490577162</c:v>
                      </c:pt>
                      <c:pt idx="109">
                        <c:v>1.0198155770815187</c:v>
                      </c:pt>
                      <c:pt idx="110">
                        <c:v>1.1179726613879173</c:v>
                      </c:pt>
                      <c:pt idx="111">
                        <c:v>1.2159137721344142</c:v>
                      </c:pt>
                      <c:pt idx="112">
                        <c:v>1.3135676792625608</c:v>
                      </c:pt>
                      <c:pt idx="113">
                        <c:v>1.4108632884480015</c:v>
                      </c:pt>
                      <c:pt idx="114">
                        <c:v>1.5077297210406204</c:v>
                      </c:pt>
                      <c:pt idx="115">
                        <c:v>1.6040963937298724</c:v>
                      </c:pt>
                      <c:pt idx="116">
                        <c:v>1.6998930978239482</c:v>
                      </c:pt>
                      <c:pt idx="117">
                        <c:v>1.7950500780321499</c:v>
                      </c:pt>
                      <c:pt idx="118">
                        <c:v>1.8894981106418651</c:v>
                      </c:pt>
                      <c:pt idx="119">
                        <c:v>1.9831685809827309</c:v>
                      </c:pt>
                      <c:pt idx="120">
                        <c:v>2.0759935600726234</c:v>
                      </c:pt>
                      <c:pt idx="121">
                        <c:v>2.1679058803418525</c:v>
                      </c:pt>
                      <c:pt idx="122">
                        <c:v>2.2588392103341048</c:v>
                      </c:pt>
                      <c:pt idx="123">
                        <c:v>2.3487281282846917</c:v>
                      </c:pt>
                      <c:pt idx="124">
                        <c:v>2.4375081944790606</c:v>
                      </c:pt>
                      <c:pt idx="125">
                        <c:v>2.5251160222968312</c:v>
                      </c:pt>
                      <c:pt idx="126">
                        <c:v>2.6114893478491754</c:v>
                      </c:pt>
                      <c:pt idx="127">
                        <c:v>2.6965670981197625</c:v>
                      </c:pt>
                      <c:pt idx="128">
                        <c:v>2.7802894575224153</c:v>
                      </c:pt>
                      <c:pt idx="129">
                        <c:v>2.8625979327910676</c:v>
                      </c:pt>
                      <c:pt idx="130">
                        <c:v>2.9434354161205891</c:v>
                      </c:pt>
                      <c:pt idx="131">
                        <c:v>3.0227462464799073</c:v>
                      </c:pt>
                      <c:pt idx="132">
                        <c:v>3.1004762690216818</c:v>
                      </c:pt>
                      <c:pt idx="133">
                        <c:v>3.176572892515833</c:v>
                      </c:pt>
                      <c:pt idx="134">
                        <c:v>3.25098514473726</c:v>
                      </c:pt>
                      <c:pt idx="135">
                        <c:v>3.3236637257410404</c:v>
                      </c:pt>
                      <c:pt idx="136">
                        <c:v>3.3945610589616519</c:v>
                      </c:pt>
                      <c:pt idx="137">
                        <c:v>3.4636313400757586</c:v>
                      </c:pt>
                      <c:pt idx="138">
                        <c:v>3.5308305835713005</c:v>
                      </c:pt>
                      <c:pt idx="139">
                        <c:v>3.5961166669688462</c:v>
                      </c:pt>
                      <c:pt idx="140">
                        <c:v>3.659449372644227</c:v>
                      </c:pt>
                      <c:pt idx="141">
                        <c:v>3.7207904272049133</c:v>
                      </c:pt>
                      <c:pt idx="142">
                        <c:v>3.7801035383756028</c:v>
                      </c:pt>
                      <c:pt idx="143">
                        <c:v>3.837354429351814</c:v>
                      </c:pt>
                      <c:pt idx="144">
                        <c:v>3.8925108705836271</c:v>
                      </c:pt>
                      <c:pt idx="145">
                        <c:v>3.945542708954767</c:v>
                      </c:pt>
                      <c:pt idx="146">
                        <c:v>3.9964218943257084</c:v>
                      </c:pt>
                      <c:pt idx="147">
                        <c:v>4.045122503412645</c:v>
                      </c:pt>
                      <c:pt idx="148">
                        <c:v>4.0916207609774391</c:v>
                      </c:pt>
                      <c:pt idx="149">
                        <c:v>4.1358950583070389</c:v>
                      </c:pt>
                      <c:pt idx="150">
                        <c:v>4.177925968964086</c:v>
                      </c:pt>
                      <c:pt idx="151">
                        <c:v>4.2176962617937681</c:v>
                      </c:pt>
                      <c:pt idx="152">
                        <c:v>4.2551909111752764</c:v>
                      </c:pt>
                      <c:pt idx="153">
                        <c:v>4.290397104509589</c:v>
                      </c:pt>
                      <c:pt idx="154">
                        <c:v>4.3233042469385632</c:v>
                      </c:pt>
                      <c:pt idx="155">
                        <c:v>4.3539039632937246</c:v>
                      </c:pt>
                      <c:pt idx="156">
                        <c:v>4.3821900972764656</c:v>
                      </c:pt>
                      <c:pt idx="157">
                        <c:v>4.408158707874744</c:v>
                      </c:pt>
                      <c:pt idx="158">
                        <c:v>4.431808063024719</c:v>
                      </c:pt>
                      <c:pt idx="159">
                        <c:v>4.45313863052918</c:v>
                      </c:pt>
                      <c:pt idx="160">
                        <c:v>4.4721530662479942</c:v>
                      </c:pt>
                      <c:pt idx="161">
                        <c:v>4.4888561995792404</c:v>
                      </c:pt>
                      <c:pt idx="162">
                        <c:v>4.5032550162530711</c:v>
                      </c:pt>
                      <c:pt idx="163">
                        <c:v>4.5153586384638453</c:v>
                      </c:pt>
                      <c:pt idx="164">
                        <c:v>4.525178302369425</c:v>
                      </c:pt>
                      <c:pt idx="165">
                        <c:v>4.5327273329900732</c:v>
                      </c:pt>
                      <c:pt idx="166">
                        <c:v>4.538021116542807</c:v>
                      </c:pt>
                      <c:pt idx="167">
                        <c:v>4.5410770702504886</c:v>
                      </c:pt>
                      <c:pt idx="168">
                        <c:v>4.5419146096685026</c:v>
                      </c:pt>
                      <c:pt idx="169">
                        <c:v>4.5405551135752118</c:v>
                      </c:pt>
                      <c:pt idx="170">
                        <c:v>4.5370218864759755</c:v>
                      </c:pt>
                      <c:pt idx="171">
                        <c:v>4.5313401187738611</c:v>
                      </c:pt>
                      <c:pt idx="172">
                        <c:v>4.523536844663699</c:v>
                      </c:pt>
                      <c:pt idx="173">
                        <c:v>4.5136408978095321</c:v>
                      </c:pt>
                      <c:pt idx="174">
                        <c:v>4.5016828648689211</c:v>
                      </c:pt>
                      <c:pt idx="175">
                        <c:v>4.4876950369309512</c:v>
                      </c:pt>
                      <c:pt idx="176">
                        <c:v>4.4717113589381183</c:v>
                      </c:pt>
                      <c:pt idx="177">
                        <c:v>4.4537673771656108</c:v>
                      </c:pt>
                      <c:pt idx="178">
                        <c:v>4.433900184834707</c:v>
                      </c:pt>
                      <c:pt idx="179">
                        <c:v>4.4121483659402383</c:v>
                      </c:pt>
                      <c:pt idx="180">
                        <c:v>4.3885519373752206</c:v>
                      </c:pt>
                      <c:pt idx="181">
                        <c:v>4.3631522894387773</c:v>
                      </c:pt>
                      <c:pt idx="182">
                        <c:v>4.3359921248164301</c:v>
                      </c:pt>
                      <c:pt idx="183">
                        <c:v>4.3071153961248232</c:v>
                      </c:pt>
                      <c:pt idx="184">
                        <c:v>4.2765672421156031</c:v>
                      </c:pt>
                      <c:pt idx="185">
                        <c:v>4.2443939226359051</c:v>
                      </c:pt>
                      <c:pt idx="186">
                        <c:v>4.2106427524454562</c:v>
                      </c:pt>
                      <c:pt idx="187">
                        <c:v>4.1753620339926618</c:v>
                      </c:pt>
                      <c:pt idx="188">
                        <c:v>4.1386009892543463</c:v>
                      </c:pt>
                      <c:pt idx="189">
                        <c:v>4.1004096907459537</c:v>
                      </c:pt>
                      <c:pt idx="190">
                        <c:v>4.0608389918108685</c:v>
                      </c:pt>
                      <c:pt idx="191">
                        <c:v>4.0199404562994063</c:v>
                      </c:pt>
                      <c:pt idx="192">
                        <c:v>3.9777662877495357</c:v>
                      </c:pt>
                      <c:pt idx="193">
                        <c:v>3.9343692581827554</c:v>
                      </c:pt>
                      <c:pt idx="194">
                        <c:v>3.889802636629859</c:v>
                      </c:pt>
                      <c:pt idx="195">
                        <c:v>3.8441201175021207</c:v>
                      </c:pt>
                      <c:pt idx="196">
                        <c:v>3.7973757489243258</c:v>
                      </c:pt>
                      <c:pt idx="197">
                        <c:v>3.7496238611464943</c:v>
                      </c:pt>
                      <c:pt idx="198">
                        <c:v>3.7009189951514396</c:v>
                      </c:pt>
                      <c:pt idx="199">
                        <c:v>3.6513158315753724</c:v>
                      </c:pt>
                      <c:pt idx="200">
                        <c:v>3.6008691200584289</c:v>
                      </c:pt>
                    </c:numCache>
                  </c:numRef>
                </c:xVal>
                <c:yVal>
                  <c:numRef>
                    <c:extLst xmlns:c15="http://schemas.microsoft.com/office/drawing/2012/chart">
                      <c:ext xmlns:c15="http://schemas.microsoft.com/office/drawing/2012/char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xmlns:c15="http://schemas.microsoft.com/office/drawing/2012/chart">
                  <c:ext xmlns:c16="http://schemas.microsoft.com/office/drawing/2014/chart" uri="{C3380CC4-5D6E-409C-BE32-E72D297353CC}">
                    <c16:uniqueId val="{00000000-7B36-4541-87D0-513C57A0EF16}"/>
                  </c:ext>
                </c:extLst>
              </c15:ser>
            </c15:filteredScatterSeries>
            <c15:filteredScatterSeries>
              <c15:ser>
                <c:idx val="2"/>
                <c:order val="2"/>
                <c:tx>
                  <c:v>Zeiger</c:v>
                </c:tx>
                <c:spPr>
                  <a:ln w="19050" cap="rnd">
                    <a:solidFill>
                      <a:schemeClr val="accent3"/>
                    </a:solidFill>
                    <a:round/>
                  </a:ln>
                  <a:effectLst/>
                </c:spPr>
                <c:marker>
                  <c:symbol val="picture"/>
                  <c:spPr>
                    <a:ln w="9525">
                      <a:noFill/>
                    </a:ln>
                    <a:effectLst/>
                  </c:spPr>
                </c:marker>
                <c:xVal>
                  <c:numRef>
                    <c:extLst xmlns:c15="http://schemas.microsoft.com/office/drawing/2012/chart">
                      <c:ext xmlns:c15="http://schemas.microsoft.com/office/drawing/2012/chart" uri="{02D57815-91ED-43cb-92C2-25804820EDAC}">
                        <c15:formulaRef>
                          <c15:sqref>Ueberhaenge!$Z$4</c15:sqref>
                        </c15:formulaRef>
                      </c:ext>
                    </c:extLst>
                    <c:numCache>
                      <c:formatCode>General</c:formatCode>
                      <c:ptCount val="1"/>
                      <c:pt idx="0">
                        <c:v>3.6560300983151448</c:v>
                      </c:pt>
                    </c:numCache>
                  </c:numRef>
                </c:xVal>
                <c:yVal>
                  <c:numRef>
                    <c:extLst xmlns:c15="http://schemas.microsoft.com/office/drawing/2012/chart">
                      <c:ext xmlns:c15="http://schemas.microsoft.com/office/drawing/2012/chart" uri="{02D57815-91ED-43cb-92C2-25804820EDAC}">
                        <c15:formulaRef>
                          <c15:sqref>Ueberhaenge!$X$4</c15:sqref>
                        </c15:formulaRef>
                      </c:ext>
                    </c:extLst>
                    <c:numCache>
                      <c:formatCode>#,##0.00</c:formatCode>
                      <c:ptCount val="1"/>
                      <c:pt idx="0">
                        <c:v>15648</c:v>
                      </c:pt>
                    </c:numCache>
                  </c:numRef>
                </c:yVal>
                <c:smooth val="0"/>
                <c:extLst xmlns:c15="http://schemas.microsoft.com/office/drawing/2012/chart">
                  <c:ext xmlns:c16="http://schemas.microsoft.com/office/drawing/2014/chart" uri="{C3380CC4-5D6E-409C-BE32-E72D297353CC}">
                    <c16:uniqueId val="{00000001-7B36-4541-87D0-513C57A0EF16}"/>
                  </c:ext>
                </c:extLst>
              </c15:ser>
            </c15:filteredScatterSeries>
          </c:ext>
        </c:extLst>
      </c:scatterChart>
      <c:valAx>
        <c:axId val="1294953968"/>
        <c:scaling>
          <c:orientation val="minMax"/>
          <c:max val="15"/>
          <c:min val="-15"/>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majorUnit val="5"/>
      </c:valAx>
      <c:valAx>
        <c:axId val="1858415040"/>
        <c:scaling>
          <c:orientation val="minMax"/>
          <c:max val="16150"/>
          <c:min val="1515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Infos!$A$24</c:f>
          <c:strCache>
            <c:ptCount val="1"/>
            <c:pt idx="0">
              <c:v>Änderung des Hedgebedarfs für den Frontmonat (Kontrakte/P) - 29 Tage bis Verfall  - 21.9.2023</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8.0889812572078959E-2"/>
          <c:y val="5.5611106144529528E-2"/>
          <c:w val="0.86987729658792656"/>
          <c:h val="0.77736111111111106"/>
        </c:manualLayout>
      </c:layout>
      <c:lineChart>
        <c:grouping val="stacked"/>
        <c:varyColors val="0"/>
        <c:ser>
          <c:idx val="3"/>
          <c:order val="2"/>
          <c:tx>
            <c:v>11/18</c:v>
          </c:tx>
          <c:spPr>
            <a:ln w="28575" cap="rnd">
              <a:solidFill>
                <a:schemeClr val="accent4"/>
              </a:solidFill>
              <a:round/>
            </a:ln>
            <a:effectLst/>
          </c:spPr>
          <c:marker>
            <c:symbol val="circle"/>
            <c:size val="5"/>
            <c:spPr>
              <a:noFill/>
              <a:ln w="9525">
                <a:noFill/>
              </a:ln>
              <a:effectLst/>
            </c:spPr>
          </c:marker>
          <c:cat>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'HedgeBedarf+01'!$C$5:$C$205</c:f>
              <c:numCache>
                <c:formatCode>0.0</c:formatCode>
                <c:ptCount val="201"/>
                <c:pt idx="0">
                  <c:v>-6.9871899694753617E-2</c:v>
                </c:pt>
                <c:pt idx="1">
                  <c:v>-6.9460294001094505E-2</c:v>
                </c:pt>
                <c:pt idx="2">
                  <c:v>-6.9027441714147875E-2</c:v>
                </c:pt>
                <c:pt idx="3">
                  <c:v>-6.8573143324096919E-2</c:v>
                </c:pt>
                <c:pt idx="4">
                  <c:v>-6.8097203699059541E-2</c:v>
                </c:pt>
                <c:pt idx="5">
                  <c:v>-6.7599432230992129E-2</c:v>
                </c:pt>
                <c:pt idx="6">
                  <c:v>-6.7079642981564672E-2</c:v>
                </c:pt>
                <c:pt idx="7">
                  <c:v>-6.6537654827918388E-2</c:v>
                </c:pt>
                <c:pt idx="8">
                  <c:v>-6.5973291608224183E-2</c:v>
                </c:pt>
                <c:pt idx="9">
                  <c:v>-6.5386382266952744E-2</c:v>
                </c:pt>
                <c:pt idx="10">
                  <c:v>-6.4776760999767466E-2</c:v>
                </c:pt>
                <c:pt idx="11">
                  <c:v>-6.4144267397953036E-2</c:v>
                </c:pt>
                <c:pt idx="12">
                  <c:v>-6.3488746592287565E-2</c:v>
                </c:pt>
                <c:pt idx="13">
                  <c:v>-6.2810049396265957E-2</c:v>
                </c:pt>
                <c:pt idx="14">
                  <c:v>-6.2108032448584462E-2</c:v>
                </c:pt>
                <c:pt idx="15">
                  <c:v>-6.1382558354789403E-2</c:v>
                </c:pt>
                <c:pt idx="16">
                  <c:v>-6.0633495827999102E-2</c:v>
                </c:pt>
                <c:pt idx="17">
                  <c:v>-5.9860719828599862E-2</c:v>
                </c:pt>
                <c:pt idx="18">
                  <c:v>-5.9064111702822816E-2</c:v>
                </c:pt>
                <c:pt idx="19">
                  <c:v>-5.8243559320102688E-2</c:v>
                </c:pt>
                <c:pt idx="20">
                  <c:v>-5.7398957209121727E-2</c:v>
                </c:pt>
                <c:pt idx="21">
                  <c:v>-5.653020669243948E-2</c:v>
                </c:pt>
                <c:pt idx="22">
                  <c:v>-5.5637216019611128E-2</c:v>
                </c:pt>
                <c:pt idx="23">
                  <c:v>-5.4719900498692464E-2</c:v>
                </c:pt>
                <c:pt idx="24">
                  <c:v>-5.3778182626033268E-2</c:v>
                </c:pt>
                <c:pt idx="25">
                  <c:v>-5.281199221425955E-2</c:v>
                </c:pt>
                <c:pt idx="26">
                  <c:v>-5.1821266518340556E-2</c:v>
                </c:pt>
                <c:pt idx="27">
                  <c:v>-5.0805950359643935E-2</c:v>
                </c:pt>
                <c:pt idx="28">
                  <c:v>-4.9765996247875054E-2</c:v>
                </c:pt>
                <c:pt idx="29">
                  <c:v>-4.8701364500799905E-2</c:v>
                </c:pt>
                <c:pt idx="30">
                  <c:v>-4.761202336165108E-2</c:v>
                </c:pt>
                <c:pt idx="31">
                  <c:v>-4.6497949114115311E-2</c:v>
                </c:pt>
                <c:pt idx="32">
                  <c:v>-4.5359126194800869E-2</c:v>
                </c:pt>
                <c:pt idx="33">
                  <c:v>-4.4195547303084982E-2</c:v>
                </c:pt>
                <c:pt idx="34">
                  <c:v>-4.3007213508239835E-2</c:v>
                </c:pt>
                <c:pt idx="35">
                  <c:v>-4.1794134353737709E-2</c:v>
                </c:pt>
                <c:pt idx="36">
                  <c:v>-4.0556327958633821E-2</c:v>
                </c:pt>
                <c:pt idx="37">
                  <c:v>-3.9293821115930397E-2</c:v>
                </c:pt>
                <c:pt idx="38">
                  <c:v>-3.8006649387820293E-2</c:v>
                </c:pt>
                <c:pt idx="39">
                  <c:v>-3.6694857197714002E-2</c:v>
                </c:pt>
                <c:pt idx="40">
                  <c:v>-3.5358497918951924E-2</c:v>
                </c:pt>
                <c:pt idx="41">
                  <c:v>-3.3997633960105827E-2</c:v>
                </c:pt>
                <c:pt idx="42">
                  <c:v>-3.2612336846773442E-2</c:v>
                </c:pt>
                <c:pt idx="43">
                  <c:v>-3.1202687299773761E-2</c:v>
                </c:pt>
                <c:pt idx="44">
                  <c:v>-2.9768775309645567E-2</c:v>
                </c:pt>
                <c:pt idx="45">
                  <c:v>-2.83107002073614E-2</c:v>
                </c:pt>
                <c:pt idx="46">
                  <c:v>-2.6828570731163015E-2</c:v>
                </c:pt>
                <c:pt idx="47">
                  <c:v>-2.5322505089430326E-2</c:v>
                </c:pt>
                <c:pt idx="48">
                  <c:v>-2.3792631019494463E-2</c:v>
                </c:pt>
                <c:pt idx="49">
                  <c:v>-2.2239085842310054E-2</c:v>
                </c:pt>
                <c:pt idx="50">
                  <c:v>-2.0662016512899208E-2</c:v>
                </c:pt>
                <c:pt idx="51">
                  <c:v>-1.9061579666486986E-2</c:v>
                </c:pt>
                <c:pt idx="52">
                  <c:v>-1.7437941660243726E-2</c:v>
                </c:pt>
                <c:pt idx="53">
                  <c:v>-1.5791278610557031E-2</c:v>
                </c:pt>
                <c:pt idx="54">
                  <c:v>-1.4121776425754164E-2</c:v>
                </c:pt>
                <c:pt idx="55">
                  <c:v>-1.2429630834200938E-2</c:v>
                </c:pt>
                <c:pt idx="56">
                  <c:v>-1.0715047407701321E-2</c:v>
                </c:pt>
                <c:pt idx="57">
                  <c:v>-8.9782415801274197E-3</c:v>
                </c:pt>
                <c:pt idx="58">
                  <c:v>-7.219438661213517E-3</c:v>
                </c:pt>
                <c:pt idx="59">
                  <c:v>-5.4388738454422235E-3</c:v>
                </c:pt>
                <c:pt idx="60">
                  <c:v>-3.6367922159632506E-3</c:v>
                </c:pt>
                <c:pt idx="61">
                  <c:v>-1.8134487434818807E-3</c:v>
                </c:pt>
                <c:pt idx="62">
                  <c:v>3.089171994292636E-5</c:v>
                </c:pt>
                <c:pt idx="63">
                  <c:v>1.895954452246571E-3</c:v>
                </c:pt>
                <c:pt idx="64">
                  <c:v>3.7814548779038226E-3</c:v>
                </c:pt>
                <c:pt idx="65">
                  <c:v>5.6870985897265053E-3</c:v>
                </c:pt>
                <c:pt idx="66">
                  <c:v>7.612581375956327E-3</c:v>
                </c:pt>
                <c:pt idx="67">
                  <c:v>9.5575892527000311E-3</c:v>
                </c:pt>
                <c:pt idx="68">
                  <c:v>1.152179850174914E-2</c:v>
                </c:pt>
                <c:pt idx="69">
                  <c:v>1.3504875713820412E-2</c:v>
                </c:pt>
                <c:pt idx="70">
                  <c:v>1.5506477837253393E-2</c:v>
                </c:pt>
                <c:pt idx="71">
                  <c:v>1.7526252232197045E-2</c:v>
                </c:pt>
                <c:pt idx="72">
                  <c:v>1.9563836730313137E-2</c:v>
                </c:pt>
                <c:pt idx="73">
                  <c:v>2.1618859700022267E-2</c:v>
                </c:pt>
                <c:pt idx="74">
                  <c:v>2.3690940117313104E-2</c:v>
                </c:pt>
                <c:pt idx="75">
                  <c:v>2.5779687642134286E-2</c:v>
                </c:pt>
                <c:pt idx="76">
                  <c:v>2.7884702700380824E-2</c:v>
                </c:pt>
                <c:pt idx="77">
                  <c:v>3.0005576571488644E-2</c:v>
                </c:pt>
                <c:pt idx="78">
                  <c:v>3.2141891481642267E-2</c:v>
                </c:pt>
                <c:pt idx="79">
                  <c:v>3.4293220702598916E-2</c:v>
                </c:pt>
                <c:pt idx="80">
                  <c:v>3.645912865613022E-2</c:v>
                </c:pt>
                <c:pt idx="81">
                  <c:v>3.8639171024073979E-2</c:v>
                </c:pt>
                <c:pt idx="82">
                  <c:v>4.0832894863990776E-2</c:v>
                </c:pt>
                <c:pt idx="83">
                  <c:v>4.3039838730410632E-2</c:v>
                </c:pt>
                <c:pt idx="84">
                  <c:v>4.525953280165522E-2</c:v>
                </c:pt>
                <c:pt idx="85">
                  <c:v>4.7491499012213056E-2</c:v>
                </c:pt>
                <c:pt idx="86">
                  <c:v>4.9735251190646271E-2</c:v>
                </c:pt>
                <c:pt idx="87">
                  <c:v>5.1990295202998027E-2</c:v>
                </c:pt>
                <c:pt idx="88">
                  <c:v>5.4256129101667647E-2</c:v>
                </c:pt>
                <c:pt idx="89">
                  <c:v>5.6532243279720229E-2</c:v>
                </c:pt>
                <c:pt idx="90">
                  <c:v>5.8818120630585544E-2</c:v>
                </c:pt>
                <c:pt idx="91">
                  <c:v>6.1113236713103314E-2</c:v>
                </c:pt>
                <c:pt idx="92">
                  <c:v>6.3417059921866928E-2</c:v>
                </c:pt>
                <c:pt idx="93">
                  <c:v>6.5729051662808471E-2</c:v>
                </c:pt>
                <c:pt idx="94">
                  <c:v>6.8048666533971874E-2</c:v>
                </c:pt>
                <c:pt idx="95">
                  <c:v>7.0375352511408709E-2</c:v>
                </c:pt>
                <c:pt idx="96">
                  <c:v>7.2708551140132985E-2</c:v>
                </c:pt>
                <c:pt idx="97">
                  <c:v>7.5047697730063617E-2</c:v>
                </c:pt>
                <c:pt idx="98">
                  <c:v>7.7392221556881177E-2</c:v>
                </c:pt>
                <c:pt idx="99">
                  <c:v>7.9741546067719382E-2</c:v>
                </c:pt>
                <c:pt idx="100">
                  <c:v>8.2095089091609036E-2</c:v>
                </c:pt>
                <c:pt idx="101">
                  <c:v>8.4452263054588569E-2</c:v>
                </c:pt>
                <c:pt idx="102">
                  <c:v>8.6812475199388964E-2</c:v>
                </c:pt>
                <c:pt idx="103">
                  <c:v>8.9175127809598576E-2</c:v>
                </c:pt>
                <c:pt idx="104">
                  <c:v>9.1539618438209777E-2</c:v>
                </c:pt>
                <c:pt idx="105">
                  <c:v>9.3905340140443092E-2</c:v>
                </c:pt>
                <c:pt idx="106">
                  <c:v>9.6271681710742268E-2</c:v>
                </c:pt>
                <c:pt idx="107">
                  <c:v>9.8638027923830307E-2</c:v>
                </c:pt>
                <c:pt idx="108">
                  <c:v>0.10100375977971041</c:v>
                </c:pt>
                <c:pt idx="109">
                  <c:v>0.10336825475249423</c:v>
                </c:pt>
                <c:pt idx="110">
                  <c:v>0.10573088704293432</c:v>
                </c:pt>
                <c:pt idx="111">
                  <c:v>0.10809102783453575</c:v>
                </c:pt>
                <c:pt idx="112">
                  <c:v>0.11044804555311519</c:v>
                </c:pt>
                <c:pt idx="113">
                  <c:v>0.11280130612967784</c:v>
                </c:pt>
                <c:pt idx="114">
                  <c:v>0.11515017326647073</c:v>
                </c:pt>
                <c:pt idx="115">
                  <c:v>0.11749400870607571</c:v>
                </c:pt>
                <c:pt idx="116">
                  <c:v>0.11983217250339773</c:v>
                </c:pt>
                <c:pt idx="117">
                  <c:v>0.12216402330040012</c:v>
                </c:pt>
                <c:pt idx="118">
                  <c:v>0.12448891860343865</c:v>
                </c:pt>
                <c:pt idx="119">
                  <c:v>0.12680621506304027</c:v>
                </c:pt>
                <c:pt idx="120">
                  <c:v>0.12911526875597032</c:v>
                </c:pt>
                <c:pt idx="121">
                  <c:v>0.13141543546942963</c:v>
                </c:pt>
                <c:pt idx="122">
                  <c:v>0.13370607098721879</c:v>
                </c:pt>
                <c:pt idx="123">
                  <c:v>0.13598653137770694</c:v>
                </c:pt>
                <c:pt idx="124">
                  <c:v>0.1382561732834337</c:v>
                </c:pt>
                <c:pt idx="125">
                  <c:v>0.1405143542121805</c:v>
                </c:pt>
                <c:pt idx="126">
                  <c:v>0.1427604328293344</c:v>
                </c:pt>
                <c:pt idx="127">
                  <c:v>0.14499376925137075</c:v>
                </c:pt>
                <c:pt idx="128">
                  <c:v>0.14721372534028165</c:v>
                </c:pt>
                <c:pt idx="129">
                  <c:v>0.14941966499876674</c:v>
                </c:pt>
                <c:pt idx="130">
                  <c:v>0.15161095446601019</c:v>
                </c:pt>
                <c:pt idx="131">
                  <c:v>0.15378696261385885</c:v>
                </c:pt>
                <c:pt idx="132">
                  <c:v>0.15594706124321964</c:v>
                </c:pt>
                <c:pt idx="133">
                  <c:v>0.15809062538048929</c:v>
                </c:pt>
                <c:pt idx="134">
                  <c:v>0.16021703357383152</c:v>
                </c:pt>
                <c:pt idx="135">
                  <c:v>0.16232566818911276</c:v>
                </c:pt>
                <c:pt idx="136">
                  <c:v>0.16441591570530623</c:v>
                </c:pt>
                <c:pt idx="137">
                  <c:v>0.16648716700917818</c:v>
                </c:pt>
                <c:pt idx="138">
                  <c:v>0.16853881768906137</c:v>
                </c:pt>
                <c:pt idx="139">
                  <c:v>0.170570268327527</c:v>
                </c:pt>
                <c:pt idx="140">
                  <c:v>0.17258092479276305</c:v>
                </c:pt>
                <c:pt idx="141">
                  <c:v>0.17457019852846561</c:v>
                </c:pt>
                <c:pt idx="142">
                  <c:v>0.1765375068420528</c:v>
                </c:pt>
                <c:pt idx="143">
                  <c:v>0.17848227319100637</c:v>
                </c:pt>
                <c:pt idx="144">
                  <c:v>0.18040392746715195</c:v>
                </c:pt>
                <c:pt idx="145">
                  <c:v>0.18230190627868245</c:v>
                </c:pt>
                <c:pt idx="146">
                  <c:v>0.18417565322973556</c:v>
                </c:pt>
                <c:pt idx="147">
                  <c:v>0.18602461919733393</c:v>
                </c:pt>
                <c:pt idx="148">
                  <c:v>0.18784826260549681</c:v>
                </c:pt>
                <c:pt idx="149">
                  <c:v>0.18964604969633495</c:v>
                </c:pt>
                <c:pt idx="150">
                  <c:v>0.19141745479794048</c:v>
                </c:pt>
                <c:pt idx="151">
                  <c:v>0.19316196058888349</c:v>
                </c:pt>
                <c:pt idx="152">
                  <c:v>0.19487905835913238</c:v>
                </c:pt>
                <c:pt idx="153">
                  <c:v>0.19656824826721084</c:v>
                </c:pt>
                <c:pt idx="154">
                  <c:v>0.19822903959341134</c:v>
                </c:pt>
                <c:pt idx="155">
                  <c:v>0.19986095098888429</c:v>
                </c:pt>
                <c:pt idx="156">
                  <c:v>0.20146351072042445</c:v>
                </c:pt>
                <c:pt idx="157">
                  <c:v>0.20303625691077748</c:v>
                </c:pt>
                <c:pt idx="158">
                  <c:v>0.20457873777429472</c:v>
                </c:pt>
                <c:pt idx="159">
                  <c:v>0.20609051184776331</c:v>
                </c:pt>
                <c:pt idx="160">
                  <c:v>0.20757114821624381</c:v>
                </c:pt>
                <c:pt idx="161">
                  <c:v>0.20902022673374998</c:v>
                </c:pt>
                <c:pt idx="162">
                  <c:v>0.21043733823860605</c:v>
                </c:pt>
                <c:pt idx="163">
                  <c:v>0.21182208476332504</c:v>
                </c:pt>
                <c:pt idx="164">
                  <c:v>0.21317407973884869</c:v>
                </c:pt>
                <c:pt idx="165">
                  <c:v>0.21449294819299744</c:v>
                </c:pt>
                <c:pt idx="166">
                  <c:v>0.21577832694298227</c:v>
                </c:pt>
                <c:pt idx="167">
                  <c:v>0.21702986478182998</c:v>
                </c:pt>
                <c:pt idx="168">
                  <c:v>0.2182472226585834</c:v>
                </c:pt>
                <c:pt idx="169">
                  <c:v>0.21943007385213623</c:v>
                </c:pt>
                <c:pt idx="170">
                  <c:v>0.2205781041385709</c:v>
                </c:pt>
                <c:pt idx="171">
                  <c:v>0.22169101195186849</c:v>
                </c:pt>
                <c:pt idx="172">
                  <c:v>0.22276850853786745</c:v>
                </c:pt>
                <c:pt idx="173">
                  <c:v>0.22381031810134921</c:v>
                </c:pt>
                <c:pt idx="174">
                  <c:v>0.22481617794613687</c:v>
                </c:pt>
                <c:pt idx="175">
                  <c:v>0.22578583860809359</c:v>
                </c:pt>
                <c:pt idx="176">
                  <c:v>0.22671906398091751</c:v>
                </c:pt>
                <c:pt idx="177">
                  <c:v>0.22761563143463023</c:v>
                </c:pt>
                <c:pt idx="178">
                  <c:v>0.22847533192666292</c:v>
                </c:pt>
                <c:pt idx="179">
                  <c:v>0.22929797010545136</c:v>
                </c:pt>
                <c:pt idx="180">
                  <c:v>0.23008336440645216</c:v>
                </c:pt>
                <c:pt idx="181">
                  <c:v>0.2308313471405018</c:v>
                </c:pt>
                <c:pt idx="182">
                  <c:v>0.23154176457444353</c:v>
                </c:pt>
                <c:pt idx="183">
                  <c:v>0.23221447700395337</c:v>
                </c:pt>
                <c:pt idx="184">
                  <c:v>0.23284935881850205</c:v>
                </c:pt>
                <c:pt idx="185">
                  <c:v>0.23344629855839544</c:v>
                </c:pt>
                <c:pt idx="186">
                  <c:v>0.23400519896384231</c:v>
                </c:pt>
                <c:pt idx="187">
                  <c:v>0.23452597701600281</c:v>
                </c:pt>
                <c:pt idx="188">
                  <c:v>0.2350085639699786</c:v>
                </c:pt>
                <c:pt idx="189">
                  <c:v>0.23545290537971134</c:v>
                </c:pt>
                <c:pt idx="190">
                  <c:v>0.23585896111476037</c:v>
                </c:pt>
                <c:pt idx="191">
                  <c:v>0.23622670536893961</c:v>
                </c:pt>
                <c:pt idx="192">
                  <c:v>0.23655612666079714</c:v>
                </c:pt>
                <c:pt idx="193">
                  <c:v>0.23684722782592862</c:v>
                </c:pt>
                <c:pt idx="194">
                  <c:v>0.23710002600112129</c:v>
                </c:pt>
                <c:pt idx="195">
                  <c:v>0.23731455260033196</c:v>
                </c:pt>
                <c:pt idx="196">
                  <c:v>0.23749085328250807</c:v>
                </c:pt>
                <c:pt idx="197">
                  <c:v>0.23762898791126771</c:v>
                </c:pt>
                <c:pt idx="198">
                  <c:v>0.23772903050646035</c:v>
                </c:pt>
                <c:pt idx="199">
                  <c:v>0.23779106918763596</c:v>
                </c:pt>
                <c:pt idx="200">
                  <c:v>0.23781520610945775</c:v>
                </c:pt>
              </c:numCache>
            </c:numRef>
          </c:val>
          <c:smooth val="0"/>
          <c:extLst>
            <c:ext xmlns:c16="http://schemas.microsoft.com/office/drawing/2014/chart" uri="{C3380CC4-5D6E-409C-BE32-E72D297353CC}">
              <c16:uniqueId val="{00000001-B3E1-4B1F-B004-6517087B68E3}"/>
            </c:ext>
          </c:extLst>
        </c:ser>
        <c:ser>
          <c:idx val="0"/>
          <c:order val="3"/>
          <c:tx>
            <c:v>10+11/18</c:v>
          </c:tx>
          <c:spPr>
            <a:ln w="28575" cap="rnd">
              <a:solidFill>
                <a:schemeClr val="accent1"/>
              </a:solidFill>
              <a:round/>
            </a:ln>
            <a:effectLst/>
          </c:spPr>
          <c:marker>
            <c:symbol val="circle"/>
            <c:size val="5"/>
            <c:spPr>
              <a:noFill/>
              <a:ln w="9525">
                <a:noFill/>
              </a:ln>
              <a:effectLst/>
            </c:spPr>
          </c:marker>
          <c:cat>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HedgeBedarf!$C$6:$C$205</c:f>
              <c:numCache>
                <c:formatCode>0.0</c:formatCode>
                <c:ptCount val="200"/>
                <c:pt idx="0">
                  <c:v>-2.176072171504067</c:v>
                </c:pt>
                <c:pt idx="1">
                  <c:v>-2.2125292147739501</c:v>
                </c:pt>
                <c:pt idx="2">
                  <c:v>-2.2487918208283841</c:v>
                </c:pt>
                <c:pt idx="3">
                  <c:v>-2.2848255878952748</c:v>
                </c:pt>
                <c:pt idx="4">
                  <c:v>-2.3205954019679655</c:v>
                </c:pt>
                <c:pt idx="5">
                  <c:v>-2.3560654625134982</c:v>
                </c:pt>
                <c:pt idx="6">
                  <c:v>-2.3911993099051569</c:v>
                </c:pt>
                <c:pt idx="7">
                  <c:v>-2.4259598545743333</c:v>
                </c:pt>
                <c:pt idx="8">
                  <c:v>-2.4603094078728946</c:v>
                </c:pt>
                <c:pt idx="9">
                  <c:v>-2.4942097146336675</c:v>
                </c:pt>
                <c:pt idx="10">
                  <c:v>-2.5276219874126133</c:v>
                </c:pt>
                <c:pt idx="11">
                  <c:v>-2.560506942392681</c:v>
                </c:pt>
                <c:pt idx="12">
                  <c:v>-2.5928248369250713</c:v>
                </c:pt>
                <c:pt idx="13">
                  <c:v>-2.6245355086800233</c:v>
                </c:pt>
                <c:pt idx="14">
                  <c:v>-2.6555984163750126</c:v>
                </c:pt>
                <c:pt idx="15">
                  <c:v>-2.6859726820444219</c:v>
                </c:pt>
                <c:pt idx="16">
                  <c:v>-2.7156171348106311</c:v>
                </c:pt>
                <c:pt idx="17">
                  <c:v>-2.7444903561126197</c:v>
                </c:pt>
                <c:pt idx="18">
                  <c:v>-2.7725507263440625</c:v>
                </c:pt>
                <c:pt idx="19">
                  <c:v>-2.7997564728490962</c:v>
                </c:pt>
                <c:pt idx="20">
                  <c:v>-2.8260657192199057</c:v>
                </c:pt>
                <c:pt idx="21">
                  <c:v>-2.851436535836569</c:v>
                </c:pt>
                <c:pt idx="22">
                  <c:v>-2.87582699158571</c:v>
                </c:pt>
                <c:pt idx="23">
                  <c:v>-2.8991952066907212</c:v>
                </c:pt>
                <c:pt idx="24">
                  <c:v>-2.9214994065830808</c:v>
                </c:pt>
                <c:pt idx="25">
                  <c:v>-2.9426979767400825</c:v>
                </c:pt>
                <c:pt idx="26">
                  <c:v>-2.9627495184116919</c:v>
                </c:pt>
                <c:pt idx="27">
                  <c:v>-2.981612905155119</c:v>
                </c:pt>
                <c:pt idx="28">
                  <c:v>-2.9992473400932855</c:v>
                </c:pt>
                <c:pt idx="29">
                  <c:v>-3.0156124138096443</c:v>
                </c:pt>
                <c:pt idx="30">
                  <c:v>-3.0306681627895915</c:v>
                </c:pt>
                <c:pt idx="31">
                  <c:v>-3.0443751283153335</c:v>
                </c:pt>
                <c:pt idx="32">
                  <c:v>-3.0566944157191833</c:v>
                </c:pt>
                <c:pt idx="33">
                  <c:v>-3.0675877538972567</c:v>
                </c:pt>
                <c:pt idx="34">
                  <c:v>-3.0770175549840135</c:v>
                </c:pt>
                <c:pt idx="35">
                  <c:v>-3.0849469740854611</c:v>
                </c:pt>
                <c:pt idx="36">
                  <c:v>-3.0913399689677226</c:v>
                </c:pt>
                <c:pt idx="37">
                  <c:v>-3.0961613595954995</c:v>
                </c:pt>
                <c:pt idx="38">
                  <c:v>-3.099376887414254</c:v>
                </c:pt>
                <c:pt idx="39">
                  <c:v>-3.1009532742682135</c:v>
                </c:pt>
                <c:pt idx="40">
                  <c:v>-3.1008582808460652</c:v>
                </c:pt>
                <c:pt idx="41">
                  <c:v>-3.0990607645449946</c:v>
                </c:pt>
                <c:pt idx="42">
                  <c:v>-3.0955307366439073</c:v>
                </c:pt>
                <c:pt idx="43">
                  <c:v>-3.090239418676052</c:v>
                </c:pt>
                <c:pt idx="44">
                  <c:v>-3.0831592978918088</c:v>
                </c:pt>
                <c:pt idx="45">
                  <c:v>-3.0742641817024632</c:v>
                </c:pt>
                <c:pt idx="46">
                  <c:v>-3.0635292509967273</c:v>
                </c:pt>
                <c:pt idx="47">
                  <c:v>-3.0509311122223437</c:v>
                </c:pt>
                <c:pt idx="48">
                  <c:v>-3.036447848126655</c:v>
                </c:pt>
                <c:pt idx="49">
                  <c:v>-3.0200590670510166</c:v>
                </c:pt>
                <c:pt idx="50">
                  <c:v>-3.0017459506760447</c:v>
                </c:pt>
                <c:pt idx="51">
                  <c:v>-2.981491300116164</c:v>
                </c:pt>
                <c:pt idx="52">
                  <c:v>-2.9592795802645777</c:v>
                </c:pt>
                <c:pt idx="53">
                  <c:v>-2.9350969622917562</c:v>
                </c:pt>
                <c:pt idx="54">
                  <c:v>-2.9089313642035917</c:v>
                </c:pt>
                <c:pt idx="55">
                  <c:v>-2.8807724893679927</c:v>
                </c:pt>
                <c:pt idx="56">
                  <c:v>-2.8506118629220358</c:v>
                </c:pt>
                <c:pt idx="57">
                  <c:v>-2.8184428659749896</c:v>
                </c:pt>
                <c:pt idx="58">
                  <c:v>-2.7842607675263102</c:v>
                </c:pt>
                <c:pt idx="59">
                  <c:v>-2.7480627540212232</c:v>
                </c:pt>
                <c:pt idx="60">
                  <c:v>-2.7098479564708202</c:v>
                </c:pt>
                <c:pt idx="61">
                  <c:v>-2.6696174750674602</c:v>
                </c:pt>
                <c:pt idx="62">
                  <c:v>-2.6273744012309286</c:v>
                </c:pt>
                <c:pt idx="63">
                  <c:v>-2.5831238370250347</c:v>
                </c:pt>
                <c:pt idx="64">
                  <c:v>-2.5368729118893341</c:v>
                </c:pt>
                <c:pt idx="65">
                  <c:v>-2.4886307966351433</c:v>
                </c:pt>
                <c:pt idx="66">
                  <c:v>-2.4384087146603886</c:v>
                </c:pt>
                <c:pt idx="67">
                  <c:v>-2.3862199503424466</c:v>
                </c:pt>
                <c:pt idx="68">
                  <c:v>-2.3320798545738302</c:v>
                </c:pt>
                <c:pt idx="69">
                  <c:v>-2.2760058474103682</c:v>
                </c:pt>
                <c:pt idx="70">
                  <c:v>-2.2180174178073684</c:v>
                </c:pt>
                <c:pt idx="71">
                  <c:v>-2.1581361204242215</c:v>
                </c:pt>
                <c:pt idx="72">
                  <c:v>-2.0963855694838589</c:v>
                </c:pt>
                <c:pt idx="73">
                  <c:v>-2.0327914296785168</c:v>
                </c:pt>
                <c:pt idx="74">
                  <c:v>-1.9673814041193103</c:v>
                </c:pt>
                <c:pt idx="75">
                  <c:v>-1.9001852193321691</c:v>
                </c:pt>
                <c:pt idx="76">
                  <c:v>-1.8312346073087105</c:v>
                </c:pt>
                <c:pt idx="77">
                  <c:v>-1.7605632846257331</c:v>
                </c:pt>
                <c:pt idx="78">
                  <c:v>-1.6882069286529011</c:v>
                </c:pt>
                <c:pt idx="79">
                  <c:v>-1.6142031508732317</c:v>
                </c:pt>
                <c:pt idx="80">
                  <c:v>-1.5385914673468459</c:v>
                </c:pt>
                <c:pt idx="81">
                  <c:v>-1.4614132663532424</c:v>
                </c:pt>
                <c:pt idx="82">
                  <c:v>-1.382711773253098</c:v>
                </c:pt>
                <c:pt idx="83">
                  <c:v>-1.3025320126152042</c:v>
                </c:pt>
                <c:pt idx="84">
                  <c:v>-1.2209207676597176</c:v>
                </c:pt>
                <c:pt idx="85">
                  <c:v>-1.1379265370731424</c:v>
                </c:pt>
                <c:pt idx="86">
                  <c:v>-1.0535994892559186</c:v>
                </c:pt>
                <c:pt idx="87">
                  <c:v>-0.96799141406738543</c:v>
                </c:pt>
                <c:pt idx="88">
                  <c:v>-0.8811556721379612</c:v>
                </c:pt>
                <c:pt idx="89">
                  <c:v>-0.7931471418221383</c:v>
                </c:pt>
                <c:pt idx="90">
                  <c:v>-0.7040221638704538</c:v>
                </c:pt>
                <c:pt idx="91">
                  <c:v>-0.61383848390201701</c:v>
                </c:pt>
                <c:pt idx="92">
                  <c:v>-0.52265519276347194</c:v>
                </c:pt>
                <c:pt idx="93">
                  <c:v>-0.43053266486314579</c:v>
                </c:pt>
                <c:pt idx="94">
                  <c:v>-0.33753249457320589</c:v>
                </c:pt>
                <c:pt idx="95">
                  <c:v>-0.24371743079493724</c:v>
                </c:pt>
                <c:pt idx="96">
                  <c:v>-0.14915130978592037</c:v>
                </c:pt>
                <c:pt idx="97">
                  <c:v>-5.389898634994382E-2</c:v>
                </c:pt>
                <c:pt idx="98">
                  <c:v>4.1973736506564233E-2</c:v>
                </c:pt>
                <c:pt idx="99">
                  <c:v>0.13840017934601292</c:v>
                </c:pt>
                <c:pt idx="100">
                  <c:v>0.23531285939103858</c:v>
                </c:pt>
                <c:pt idx="101">
                  <c:v>0.33264356482644519</c:v>
                </c:pt>
                <c:pt idx="102">
                  <c:v>0.43032343020035774</c:v>
                </c:pt>
                <c:pt idx="103">
                  <c:v>0.52828301281239054</c:v>
                </c:pt>
                <c:pt idx="104">
                  <c:v>0.62645236997504006</c:v>
                </c:pt>
                <c:pt idx="105">
                  <c:v>0.72476113703414458</c:v>
                </c:pt>
                <c:pt idx="106">
                  <c:v>0.8231386060331326</c:v>
                </c:pt>
                <c:pt idx="107">
                  <c:v>0.92151380490577162</c:v>
                </c:pt>
                <c:pt idx="108">
                  <c:v>1.0198155770815187</c:v>
                </c:pt>
                <c:pt idx="109">
                  <c:v>1.1179726613879173</c:v>
                </c:pt>
                <c:pt idx="110">
                  <c:v>1.2159137721344142</c:v>
                </c:pt>
                <c:pt idx="111">
                  <c:v>1.3135676792625608</c:v>
                </c:pt>
                <c:pt idx="112">
                  <c:v>1.4108632884480015</c:v>
                </c:pt>
                <c:pt idx="113">
                  <c:v>1.5077297210406204</c:v>
                </c:pt>
                <c:pt idx="114">
                  <c:v>1.6040963937298724</c:v>
                </c:pt>
                <c:pt idx="115">
                  <c:v>1.6998930978239482</c:v>
                </c:pt>
                <c:pt idx="116">
                  <c:v>1.7950500780321499</c:v>
                </c:pt>
                <c:pt idx="117">
                  <c:v>1.8894981106418651</c:v>
                </c:pt>
                <c:pt idx="118">
                  <c:v>1.9831685809827309</c:v>
                </c:pt>
                <c:pt idx="119">
                  <c:v>2.0759935600726234</c:v>
                </c:pt>
                <c:pt idx="120">
                  <c:v>2.1679058803418525</c:v>
                </c:pt>
                <c:pt idx="121">
                  <c:v>2.2588392103341048</c:v>
                </c:pt>
                <c:pt idx="122">
                  <c:v>2.3487281282846917</c:v>
                </c:pt>
                <c:pt idx="123">
                  <c:v>2.4375081944790606</c:v>
                </c:pt>
                <c:pt idx="124">
                  <c:v>2.5251160222968312</c:v>
                </c:pt>
                <c:pt idx="125">
                  <c:v>2.6114893478491754</c:v>
                </c:pt>
                <c:pt idx="126">
                  <c:v>2.6965670981197625</c:v>
                </c:pt>
                <c:pt idx="127">
                  <c:v>2.7802894575224153</c:v>
                </c:pt>
                <c:pt idx="128">
                  <c:v>2.8625979327910676</c:v>
                </c:pt>
                <c:pt idx="129">
                  <c:v>2.9434354161205891</c:v>
                </c:pt>
                <c:pt idx="130">
                  <c:v>3.0227462464799073</c:v>
                </c:pt>
                <c:pt idx="131">
                  <c:v>3.1004762690216818</c:v>
                </c:pt>
                <c:pt idx="132">
                  <c:v>3.176572892515833</c:v>
                </c:pt>
                <c:pt idx="133">
                  <c:v>3.25098514473726</c:v>
                </c:pt>
                <c:pt idx="134">
                  <c:v>3.3236637257410404</c:v>
                </c:pt>
                <c:pt idx="135">
                  <c:v>3.3945610589616519</c:v>
                </c:pt>
                <c:pt idx="136">
                  <c:v>3.4636313400757586</c:v>
                </c:pt>
                <c:pt idx="137">
                  <c:v>3.5308305835713005</c:v>
                </c:pt>
                <c:pt idx="138">
                  <c:v>3.5961166669688462</c:v>
                </c:pt>
                <c:pt idx="139">
                  <c:v>3.659449372644227</c:v>
                </c:pt>
                <c:pt idx="140">
                  <c:v>3.7207904272049133</c:v>
                </c:pt>
                <c:pt idx="141">
                  <c:v>3.7801035383756028</c:v>
                </c:pt>
                <c:pt idx="142">
                  <c:v>3.837354429351814</c:v>
                </c:pt>
                <c:pt idx="143">
                  <c:v>3.8925108705836271</c:v>
                </c:pt>
                <c:pt idx="144">
                  <c:v>3.945542708954767</c:v>
                </c:pt>
                <c:pt idx="145">
                  <c:v>3.9964218943257084</c:v>
                </c:pt>
                <c:pt idx="146">
                  <c:v>4.045122503412645</c:v>
                </c:pt>
                <c:pt idx="147">
                  <c:v>4.0916207609774391</c:v>
                </c:pt>
                <c:pt idx="148">
                  <c:v>4.1358950583070389</c:v>
                </c:pt>
                <c:pt idx="149">
                  <c:v>4.177925968964086</c:v>
                </c:pt>
                <c:pt idx="150">
                  <c:v>4.2176962617937681</c:v>
                </c:pt>
                <c:pt idx="151">
                  <c:v>4.2551909111752764</c:v>
                </c:pt>
                <c:pt idx="152">
                  <c:v>4.290397104509589</c:v>
                </c:pt>
                <c:pt idx="153">
                  <c:v>4.3233042469385632</c:v>
                </c:pt>
                <c:pt idx="154">
                  <c:v>4.3539039632937246</c:v>
                </c:pt>
                <c:pt idx="155">
                  <c:v>4.3821900972764656</c:v>
                </c:pt>
                <c:pt idx="156">
                  <c:v>4.408158707874744</c:v>
                </c:pt>
                <c:pt idx="157">
                  <c:v>4.431808063024719</c:v>
                </c:pt>
                <c:pt idx="158">
                  <c:v>4.45313863052918</c:v>
                </c:pt>
                <c:pt idx="159">
                  <c:v>4.4721530662479942</c:v>
                </c:pt>
                <c:pt idx="160">
                  <c:v>4.4888561995792404</c:v>
                </c:pt>
                <c:pt idx="161">
                  <c:v>4.5032550162530711</c:v>
                </c:pt>
                <c:pt idx="162">
                  <c:v>4.5153586384638453</c:v>
                </c:pt>
                <c:pt idx="163">
                  <c:v>4.525178302369425</c:v>
                </c:pt>
                <c:pt idx="164">
                  <c:v>4.5327273329900732</c:v>
                </c:pt>
                <c:pt idx="165">
                  <c:v>4.538021116542807</c:v>
                </c:pt>
                <c:pt idx="166">
                  <c:v>4.5410770702504886</c:v>
                </c:pt>
                <c:pt idx="167">
                  <c:v>4.5419146096685026</c:v>
                </c:pt>
                <c:pt idx="168">
                  <c:v>4.5405551135752118</c:v>
                </c:pt>
                <c:pt idx="169">
                  <c:v>4.5370218864759755</c:v>
                </c:pt>
                <c:pt idx="170">
                  <c:v>4.5313401187738611</c:v>
                </c:pt>
                <c:pt idx="171">
                  <c:v>4.523536844663699</c:v>
                </c:pt>
                <c:pt idx="172">
                  <c:v>4.5136408978095321</c:v>
                </c:pt>
                <c:pt idx="173">
                  <c:v>4.5016828648689211</c:v>
                </c:pt>
                <c:pt idx="174">
                  <c:v>4.4876950369309512</c:v>
                </c:pt>
                <c:pt idx="175">
                  <c:v>4.4717113589381183</c:v>
                </c:pt>
                <c:pt idx="176">
                  <c:v>4.4537673771656108</c:v>
                </c:pt>
                <c:pt idx="177">
                  <c:v>4.433900184834707</c:v>
                </c:pt>
                <c:pt idx="178">
                  <c:v>4.4121483659402383</c:v>
                </c:pt>
                <c:pt idx="179">
                  <c:v>4.3885519373752206</c:v>
                </c:pt>
                <c:pt idx="180">
                  <c:v>4.3631522894387773</c:v>
                </c:pt>
                <c:pt idx="181">
                  <c:v>4.3359921248164301</c:v>
                </c:pt>
                <c:pt idx="182">
                  <c:v>4.3071153961248232</c:v>
                </c:pt>
                <c:pt idx="183">
                  <c:v>4.2765672421156031</c:v>
                </c:pt>
                <c:pt idx="184">
                  <c:v>4.2443939226359051</c:v>
                </c:pt>
                <c:pt idx="185">
                  <c:v>4.2106427524454562</c:v>
                </c:pt>
                <c:pt idx="186">
                  <c:v>4.1753620339926618</c:v>
                </c:pt>
                <c:pt idx="187">
                  <c:v>4.1386009892543463</c:v>
                </c:pt>
                <c:pt idx="188">
                  <c:v>4.1004096907459537</c:v>
                </c:pt>
                <c:pt idx="189">
                  <c:v>4.0608389918108685</c:v>
                </c:pt>
                <c:pt idx="190">
                  <c:v>4.0199404562994063</c:v>
                </c:pt>
                <c:pt idx="191">
                  <c:v>3.9777662877495357</c:v>
                </c:pt>
                <c:pt idx="192">
                  <c:v>3.9343692581827554</c:v>
                </c:pt>
                <c:pt idx="193">
                  <c:v>3.889802636629859</c:v>
                </c:pt>
                <c:pt idx="194">
                  <c:v>3.8441201175021207</c:v>
                </c:pt>
                <c:pt idx="195">
                  <c:v>3.7973757489243258</c:v>
                </c:pt>
                <c:pt idx="196">
                  <c:v>3.7496238611464943</c:v>
                </c:pt>
                <c:pt idx="197">
                  <c:v>3.7009189951514396</c:v>
                </c:pt>
                <c:pt idx="198">
                  <c:v>3.6513158315753724</c:v>
                </c:pt>
                <c:pt idx="199">
                  <c:v>3.6008691200584289</c:v>
                </c:pt>
              </c:numCache>
            </c:numRef>
          </c:val>
          <c:smooth val="0"/>
          <c:extLst>
            <c:ext xmlns:c16="http://schemas.microsoft.com/office/drawing/2014/chart" uri="{C3380CC4-5D6E-409C-BE32-E72D297353CC}">
              <c16:uniqueId val="{00000000-8F2C-4B20-AC59-CD4B5CF0F7D6}"/>
            </c:ext>
          </c:extLst>
        </c:ser>
        <c:dLbls>
          <c:showLegendKey val="0"/>
          <c:showVal val="0"/>
          <c:showCatName val="0"/>
          <c:showSerName val="0"/>
          <c:showPercent val="0"/>
          <c:showBubbleSize val="0"/>
        </c:dLbls>
        <c:marker val="1"/>
        <c:smooth val="0"/>
        <c:axId val="94321232"/>
        <c:axId val="1787430367"/>
        <c:extLst>
          <c:ext xmlns:c15="http://schemas.microsoft.com/office/drawing/2012/chart" uri="{02D57815-91ED-43cb-92C2-25804820EDAC}">
            <c15:filteredLineSeries>
              <c15:ser>
                <c:idx val="1"/>
                <c:order val="0"/>
                <c:tx>
                  <c:v>soll</c:v>
                </c:tx>
                <c:spPr>
                  <a:ln w="28575" cap="rnd">
                    <a:solidFill>
                      <a:schemeClr val="accent2"/>
                    </a:solidFill>
                    <a:round/>
                  </a:ln>
                  <a:effectLst/>
                </c:spPr>
                <c:marker>
                  <c:symbol val="circle"/>
                  <c:size val="5"/>
                  <c:spPr>
                    <a:solidFill>
                      <a:schemeClr val="accent1"/>
                    </a:solidFill>
                    <a:ln w="9525">
                      <a:solidFill>
                        <a:schemeClr val="accent2"/>
                      </a:solidFill>
                    </a:ln>
                    <a:effectLst/>
                  </c:spPr>
                </c:marker>
                <c:cat>
                  <c:numRef>
                    <c:extLst>
                      <c:ext uri="{02D57815-91ED-43cb-92C2-25804820EDAC}">
                        <c15:formulaRef>
                          <c15:sqref>'HedgeBedarf+01'!$A$5:$A$205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extLst>
                      <c:ext uri="{02D57815-91ED-43cb-92C2-25804820EDAC}">
                        <c15:formulaRef>
                          <c15:sqref>HedgeBedarf!$B$6:$B$205</c15:sqref>
                        </c15:formulaRef>
                      </c:ext>
                    </c:extLst>
                    <c:numCache>
                      <c:formatCode>0.0</c:formatCode>
                      <c:ptCount val="200"/>
                    </c:numCache>
                  </c:numRef>
                </c:val>
                <c:smooth val="0"/>
                <c:extLst>
                  <c:ext xmlns:c16="http://schemas.microsoft.com/office/drawing/2014/chart" uri="{C3380CC4-5D6E-409C-BE32-E72D297353CC}">
                    <c16:uniqueId val="{00000001-8F2C-4B20-AC59-CD4B5CF0F7D6}"/>
                  </c:ext>
                </c:extLst>
              </c15:ser>
            </c15:filteredLineSeries>
            <c15:filteredLineSeries>
              <c15:ser>
                <c:idx val="2"/>
                <c:order val="1"/>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extLst xmlns:c15="http://schemas.microsoft.com/office/drawing/2012/chart">
                      <c:ext xmlns:c15="http://schemas.microsoft.com/office/drawing/2012/chart" uri="{02D57815-91ED-43cb-92C2-25804820EDAC}">
                        <c15:formulaRef>
                          <c15:sqref>'HedgeBedarf+01'!$A$5:$A$205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extLst xmlns:c15="http://schemas.microsoft.com/office/drawing/2012/chart">
                      <c:ext xmlns:c15="http://schemas.microsoft.com/office/drawing/2012/chart" uri="{02D57815-91ED-43cb-92C2-25804820EDAC}">
                        <c15:formulaRef>
                          <c15:sqref>Infos!$A$24</c15:sqref>
                        </c15:formulaRef>
                      </c:ext>
                    </c:extLst>
                    <c:numCache>
                      <c:formatCode>General</c:formatCode>
                      <c:ptCount val="1"/>
                      <c:pt idx="0">
                        <c:v>0</c:v>
                      </c:pt>
                    </c:numCache>
                  </c:numRef>
                </c:val>
                <c:smooth val="0"/>
                <c:extLst xmlns:c15="http://schemas.microsoft.com/office/drawing/2012/chart">
                  <c:ext xmlns:c16="http://schemas.microsoft.com/office/drawing/2014/chart" uri="{C3380CC4-5D6E-409C-BE32-E72D297353CC}">
                    <c16:uniqueId val="{00000000-B3E1-4B1F-B004-6517087B68E3}"/>
                  </c:ext>
                </c:extLst>
              </c15:ser>
            </c15:filteredLineSeries>
          </c:ext>
        </c:extLst>
      </c:lineChart>
      <c:catAx>
        <c:axId val="94321232"/>
        <c:scaling>
          <c:orientation val="minMax"/>
        </c:scaling>
        <c:delete val="0"/>
        <c:axPos val="b"/>
        <c:numFmt formatCode="0" sourceLinked="0"/>
        <c:majorTickMark val="cross"/>
        <c:minorTickMark val="none"/>
        <c:tickLblPos val="low"/>
        <c:spPr>
          <a:noFill/>
          <a:ln w="12700"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787430367"/>
        <c:crosses val="autoZero"/>
        <c:auto val="1"/>
        <c:lblAlgn val="ctr"/>
        <c:lblOffset val="100"/>
        <c:tickLblSkip val="5"/>
        <c:tickMarkSkip val="5"/>
        <c:noMultiLvlLbl val="0"/>
      </c:catAx>
      <c:valAx>
        <c:axId val="178743036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4321232"/>
        <c:crossesAt val="1"/>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Infos!$A$28</c:f>
          <c:strCache>
            <c:ptCount val="1"/>
            <c:pt idx="0">
              <c:v>Change in hedge requirement for front and following month (contracts/P, estimated) - 29 days until expiration    -   2023-9-21 (last trading day closing:  15648)</c:v>
            </c:pt>
          </c:strCache>
        </c:strRef>
      </c:tx>
      <c:layout>
        <c:manualLayout>
          <c:xMode val="edge"/>
          <c:yMode val="edge"/>
          <c:x val="9.2658909040231371E-2"/>
          <c:y val="1.2664110607644941E-2"/>
        </c:manualLayout>
      </c:layout>
      <c:overlay val="0"/>
      <c:spPr>
        <a:noFill/>
        <a:ln>
          <a:noFill/>
        </a:ln>
        <a:effectLst/>
      </c:spPr>
      <c:txPr>
        <a:bodyPr rot="0" spcFirstLastPara="1" vertOverflow="ellipsis" vert="horz" wrap="square" anchor="ctr" anchorCtr="1"/>
        <a:lstStyle/>
        <a:p>
          <a:pPr>
            <a:defRPr sz="124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8.0889812572078959E-2"/>
          <c:y val="8.3131927417525273E-2"/>
          <c:w val="0.86987729658792656"/>
          <c:h val="0.74984026714767382"/>
        </c:manualLayout>
      </c:layout>
      <c:barChart>
        <c:barDir val="col"/>
        <c:grouping val="clustered"/>
        <c:varyColors val="0"/>
        <c:ser>
          <c:idx val="4"/>
          <c:order val="4"/>
          <c:tx>
            <c:strRef>
              <c:f>Infos!$A$35</c:f>
              <c:strCache>
                <c:ptCount val="1"/>
                <c:pt idx="0">
                  <c:v>last trading day close</c:v>
                </c:pt>
              </c:strCache>
            </c:strRef>
          </c:tx>
          <c:spPr>
            <a:solidFill>
              <a:srgbClr val="FF0000"/>
            </a:solidFill>
            <a:ln>
              <a:noFill/>
            </a:ln>
            <a:effectLst/>
          </c:spPr>
          <c:invertIfNegative val="0"/>
          <c:val>
            <c:numRef>
              <c:f>'HedgeBedarf+01'!$B$5:$B$205</c:f>
              <c:numCache>
                <c:formatCode>0.0</c:formatCode>
                <c:ptCount val="201"/>
                <c:pt idx="135">
                  <c:v>3.4859893939301534</c:v>
                </c:pt>
              </c:numCache>
            </c:numRef>
          </c:val>
          <c:extLst>
            <c:ext xmlns:c16="http://schemas.microsoft.com/office/drawing/2014/chart" uri="{C3380CC4-5D6E-409C-BE32-E72D297353CC}">
              <c16:uniqueId val="{00000001-1237-4191-875D-C08782277AF8}"/>
            </c:ext>
          </c:extLst>
        </c:ser>
        <c:dLbls>
          <c:showLegendKey val="0"/>
          <c:showVal val="0"/>
          <c:showCatName val="0"/>
          <c:showSerName val="0"/>
          <c:showPercent val="0"/>
          <c:showBubbleSize val="0"/>
        </c:dLbls>
        <c:gapWidth val="150"/>
        <c:axId val="1768450943"/>
        <c:axId val="1699212735"/>
        <c:extLst>
          <c:ext xmlns:c15="http://schemas.microsoft.com/office/drawing/2012/chart" uri="{02D57815-91ED-43cb-92C2-25804820EDAC}">
            <c15:filteredBarSeries>
              <c15:ser>
                <c:idx val="1"/>
                <c:order val="0"/>
                <c:tx>
                  <c:v>soll</c:v>
                </c:tx>
                <c:spPr>
                  <a:solidFill>
                    <a:schemeClr val="accent2"/>
                  </a:solidFill>
                  <a:ln>
                    <a:noFill/>
                  </a:ln>
                  <a:effectLst/>
                </c:spPr>
                <c:invertIfNegative val="0"/>
                <c:cat>
                  <c:numRef>
                    <c:extLst>
                      <c:ext uri="{02D57815-91ED-43cb-92C2-25804820EDAC}">
                        <c15:formulaRef>
                          <c15:sqref>'HedgeBedarf+01'!$A$5:$A$205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extLst>
                      <c:ext uri="{02D57815-91ED-43cb-92C2-25804820EDAC}">
                        <c15:formulaRef>
                          <c15:sqref>HedgeBedarf!$B$6:$B$205</c15:sqref>
                        </c15:formulaRef>
                      </c:ext>
                    </c:extLst>
                    <c:numCache>
                      <c:formatCode>0.0</c:formatCode>
                      <c:ptCount val="200"/>
                    </c:numCache>
                  </c:numRef>
                </c:val>
                <c:extLst>
                  <c:ext xmlns:c16="http://schemas.microsoft.com/office/drawing/2014/chart" uri="{C3380CC4-5D6E-409C-BE32-E72D297353CC}">
                    <c16:uniqueId val="{00000002-8ABD-46FD-B6E9-6AE3ABB16F45}"/>
                  </c:ext>
                </c:extLst>
              </c15:ser>
            </c15:filteredBarSeries>
            <c15:filteredBarSeries>
              <c15:ser>
                <c:idx val="2"/>
                <c:order val="1"/>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'HedgeBedarf+01'!$A$5:$A$205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extLst xmlns:c15="http://schemas.microsoft.com/office/drawing/2012/chart">
                      <c:ext xmlns:c15="http://schemas.microsoft.com/office/drawing/2012/chart" uri="{02D57815-91ED-43cb-92C2-25804820EDAC}">
                        <c15:formulaRef>
                          <c15:sqref>Infos!$A$24</c15:sqref>
                        </c15:formulaRef>
                      </c:ext>
                    </c:extLst>
                    <c:numCache>
                      <c:formatCode>General</c:formatCode>
                      <c:ptCount val="1"/>
                      <c:pt idx="0">
                        <c:v>0</c:v>
                      </c:pt>
                    </c:numCache>
                  </c:numRef>
                </c:val>
                <c:extLst xmlns:c15="http://schemas.microsoft.com/office/drawing/2012/chart">
                  <c:ext xmlns:c16="http://schemas.microsoft.com/office/drawing/2014/chart" uri="{C3380CC4-5D6E-409C-BE32-E72D297353CC}">
                    <c16:uniqueId val="{00000003-8ABD-46FD-B6E9-6AE3ABB16F45}"/>
                  </c:ext>
                </c:extLst>
              </c15:ser>
            </c15:filteredBarSeries>
          </c:ext>
        </c:extLst>
      </c:barChart>
      <c:lineChart>
        <c:grouping val="stacked"/>
        <c:varyColors val="0"/>
        <c:ser>
          <c:idx val="3"/>
          <c:order val="2"/>
          <c:tx>
            <c:strRef>
              <c:f>Infos!$B$32</c:f>
              <c:strCache>
                <c:ptCount val="1"/>
                <c:pt idx="0">
                  <c:v>2023-11</c:v>
                </c:pt>
              </c:strCache>
            </c:strRef>
          </c:tx>
          <c:spPr>
            <a:ln w="28575" cap="rnd">
              <a:solidFill>
                <a:schemeClr val="accent4"/>
              </a:solidFill>
              <a:round/>
            </a:ln>
            <a:effectLst/>
          </c:spPr>
          <c:marker>
            <c:symbol val="none"/>
          </c:marker>
          <c:cat>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'HedgeBedarf+01'!$C$5:$C$205</c:f>
              <c:numCache>
                <c:formatCode>0.0</c:formatCode>
                <c:ptCount val="201"/>
                <c:pt idx="0">
                  <c:v>-6.9871899694753617E-2</c:v>
                </c:pt>
                <c:pt idx="1">
                  <c:v>-6.9460294001094505E-2</c:v>
                </c:pt>
                <c:pt idx="2">
                  <c:v>-6.9027441714147875E-2</c:v>
                </c:pt>
                <c:pt idx="3">
                  <c:v>-6.8573143324096919E-2</c:v>
                </c:pt>
                <c:pt idx="4">
                  <c:v>-6.8097203699059541E-2</c:v>
                </c:pt>
                <c:pt idx="5">
                  <c:v>-6.7599432230992129E-2</c:v>
                </c:pt>
                <c:pt idx="6">
                  <c:v>-6.7079642981564672E-2</c:v>
                </c:pt>
                <c:pt idx="7">
                  <c:v>-6.6537654827918388E-2</c:v>
                </c:pt>
                <c:pt idx="8">
                  <c:v>-6.5973291608224183E-2</c:v>
                </c:pt>
                <c:pt idx="9">
                  <c:v>-6.5386382266952744E-2</c:v>
                </c:pt>
                <c:pt idx="10">
                  <c:v>-6.4776760999767466E-2</c:v>
                </c:pt>
                <c:pt idx="11">
                  <c:v>-6.4144267397953036E-2</c:v>
                </c:pt>
                <c:pt idx="12">
                  <c:v>-6.3488746592287565E-2</c:v>
                </c:pt>
                <c:pt idx="13">
                  <c:v>-6.2810049396265957E-2</c:v>
                </c:pt>
                <c:pt idx="14">
                  <c:v>-6.2108032448584462E-2</c:v>
                </c:pt>
                <c:pt idx="15">
                  <c:v>-6.1382558354789403E-2</c:v>
                </c:pt>
                <c:pt idx="16">
                  <c:v>-6.0633495827999102E-2</c:v>
                </c:pt>
                <c:pt idx="17">
                  <c:v>-5.9860719828599862E-2</c:v>
                </c:pt>
                <c:pt idx="18">
                  <c:v>-5.9064111702822816E-2</c:v>
                </c:pt>
                <c:pt idx="19">
                  <c:v>-5.8243559320102688E-2</c:v>
                </c:pt>
                <c:pt idx="20">
                  <c:v>-5.7398957209121727E-2</c:v>
                </c:pt>
                <c:pt idx="21">
                  <c:v>-5.653020669243948E-2</c:v>
                </c:pt>
                <c:pt idx="22">
                  <c:v>-5.5637216019611128E-2</c:v>
                </c:pt>
                <c:pt idx="23">
                  <c:v>-5.4719900498692464E-2</c:v>
                </c:pt>
                <c:pt idx="24">
                  <c:v>-5.3778182626033268E-2</c:v>
                </c:pt>
                <c:pt idx="25">
                  <c:v>-5.281199221425955E-2</c:v>
                </c:pt>
                <c:pt idx="26">
                  <c:v>-5.1821266518340556E-2</c:v>
                </c:pt>
                <c:pt idx="27">
                  <c:v>-5.0805950359643935E-2</c:v>
                </c:pt>
                <c:pt idx="28">
                  <c:v>-4.9765996247875054E-2</c:v>
                </c:pt>
                <c:pt idx="29">
                  <c:v>-4.8701364500799905E-2</c:v>
                </c:pt>
                <c:pt idx="30">
                  <c:v>-4.761202336165108E-2</c:v>
                </c:pt>
                <c:pt idx="31">
                  <c:v>-4.6497949114115311E-2</c:v>
                </c:pt>
                <c:pt idx="32">
                  <c:v>-4.5359126194800869E-2</c:v>
                </c:pt>
                <c:pt idx="33">
                  <c:v>-4.4195547303084982E-2</c:v>
                </c:pt>
                <c:pt idx="34">
                  <c:v>-4.3007213508239835E-2</c:v>
                </c:pt>
                <c:pt idx="35">
                  <c:v>-4.1794134353737709E-2</c:v>
                </c:pt>
                <c:pt idx="36">
                  <c:v>-4.0556327958633821E-2</c:v>
                </c:pt>
                <c:pt idx="37">
                  <c:v>-3.9293821115930397E-2</c:v>
                </c:pt>
                <c:pt idx="38">
                  <c:v>-3.8006649387820293E-2</c:v>
                </c:pt>
                <c:pt idx="39">
                  <c:v>-3.6694857197714002E-2</c:v>
                </c:pt>
                <c:pt idx="40">
                  <c:v>-3.5358497918951924E-2</c:v>
                </c:pt>
                <c:pt idx="41">
                  <c:v>-3.3997633960105827E-2</c:v>
                </c:pt>
                <c:pt idx="42">
                  <c:v>-3.2612336846773442E-2</c:v>
                </c:pt>
                <c:pt idx="43">
                  <c:v>-3.1202687299773761E-2</c:v>
                </c:pt>
                <c:pt idx="44">
                  <c:v>-2.9768775309645567E-2</c:v>
                </c:pt>
                <c:pt idx="45">
                  <c:v>-2.83107002073614E-2</c:v>
                </c:pt>
                <c:pt idx="46">
                  <c:v>-2.6828570731163015E-2</c:v>
                </c:pt>
                <c:pt idx="47">
                  <c:v>-2.5322505089430326E-2</c:v>
                </c:pt>
                <c:pt idx="48">
                  <c:v>-2.3792631019494463E-2</c:v>
                </c:pt>
                <c:pt idx="49">
                  <c:v>-2.2239085842310054E-2</c:v>
                </c:pt>
                <c:pt idx="50">
                  <c:v>-2.0662016512899208E-2</c:v>
                </c:pt>
                <c:pt idx="51">
                  <c:v>-1.9061579666486986E-2</c:v>
                </c:pt>
                <c:pt idx="52">
                  <c:v>-1.7437941660243726E-2</c:v>
                </c:pt>
                <c:pt idx="53">
                  <c:v>-1.5791278610557031E-2</c:v>
                </c:pt>
                <c:pt idx="54">
                  <c:v>-1.4121776425754164E-2</c:v>
                </c:pt>
                <c:pt idx="55">
                  <c:v>-1.2429630834200938E-2</c:v>
                </c:pt>
                <c:pt idx="56">
                  <c:v>-1.0715047407701321E-2</c:v>
                </c:pt>
                <c:pt idx="57">
                  <c:v>-8.9782415801274197E-3</c:v>
                </c:pt>
                <c:pt idx="58">
                  <c:v>-7.219438661213517E-3</c:v>
                </c:pt>
                <c:pt idx="59">
                  <c:v>-5.4388738454422235E-3</c:v>
                </c:pt>
                <c:pt idx="60">
                  <c:v>-3.6367922159632506E-3</c:v>
                </c:pt>
                <c:pt idx="61">
                  <c:v>-1.8134487434818807E-3</c:v>
                </c:pt>
                <c:pt idx="62">
                  <c:v>3.089171994292636E-5</c:v>
                </c:pt>
                <c:pt idx="63">
                  <c:v>1.895954452246571E-3</c:v>
                </c:pt>
                <c:pt idx="64">
                  <c:v>3.7814548779038226E-3</c:v>
                </c:pt>
                <c:pt idx="65">
                  <c:v>5.6870985897265053E-3</c:v>
                </c:pt>
                <c:pt idx="66">
                  <c:v>7.612581375956327E-3</c:v>
                </c:pt>
                <c:pt idx="67">
                  <c:v>9.5575892527000311E-3</c:v>
                </c:pt>
                <c:pt idx="68">
                  <c:v>1.152179850174914E-2</c:v>
                </c:pt>
                <c:pt idx="69">
                  <c:v>1.3504875713820412E-2</c:v>
                </c:pt>
                <c:pt idx="70">
                  <c:v>1.5506477837253393E-2</c:v>
                </c:pt>
                <c:pt idx="71">
                  <c:v>1.7526252232197045E-2</c:v>
                </c:pt>
                <c:pt idx="72">
                  <c:v>1.9563836730313137E-2</c:v>
                </c:pt>
                <c:pt idx="73">
                  <c:v>2.1618859700022267E-2</c:v>
                </c:pt>
                <c:pt idx="74">
                  <c:v>2.3690940117313104E-2</c:v>
                </c:pt>
                <c:pt idx="75">
                  <c:v>2.5779687642134286E-2</c:v>
                </c:pt>
                <c:pt idx="76">
                  <c:v>2.7884702700380824E-2</c:v>
                </c:pt>
                <c:pt idx="77">
                  <c:v>3.0005576571488644E-2</c:v>
                </c:pt>
                <c:pt idx="78">
                  <c:v>3.2141891481642267E-2</c:v>
                </c:pt>
                <c:pt idx="79">
                  <c:v>3.4293220702598916E-2</c:v>
                </c:pt>
                <c:pt idx="80">
                  <c:v>3.645912865613022E-2</c:v>
                </c:pt>
                <c:pt idx="81">
                  <c:v>3.8639171024073979E-2</c:v>
                </c:pt>
                <c:pt idx="82">
                  <c:v>4.0832894863990776E-2</c:v>
                </c:pt>
                <c:pt idx="83">
                  <c:v>4.3039838730410632E-2</c:v>
                </c:pt>
                <c:pt idx="84">
                  <c:v>4.525953280165522E-2</c:v>
                </c:pt>
                <c:pt idx="85">
                  <c:v>4.7491499012213056E-2</c:v>
                </c:pt>
                <c:pt idx="86">
                  <c:v>4.9735251190646271E-2</c:v>
                </c:pt>
                <c:pt idx="87">
                  <c:v>5.1990295202998027E-2</c:v>
                </c:pt>
                <c:pt idx="88">
                  <c:v>5.4256129101667647E-2</c:v>
                </c:pt>
                <c:pt idx="89">
                  <c:v>5.6532243279720229E-2</c:v>
                </c:pt>
                <c:pt idx="90">
                  <c:v>5.8818120630585544E-2</c:v>
                </c:pt>
                <c:pt idx="91">
                  <c:v>6.1113236713103314E-2</c:v>
                </c:pt>
                <c:pt idx="92">
                  <c:v>6.3417059921866928E-2</c:v>
                </c:pt>
                <c:pt idx="93">
                  <c:v>6.5729051662808471E-2</c:v>
                </c:pt>
                <c:pt idx="94">
                  <c:v>6.8048666533971874E-2</c:v>
                </c:pt>
                <c:pt idx="95">
                  <c:v>7.0375352511408709E-2</c:v>
                </c:pt>
                <c:pt idx="96">
                  <c:v>7.2708551140132985E-2</c:v>
                </c:pt>
                <c:pt idx="97">
                  <c:v>7.5047697730063617E-2</c:v>
                </c:pt>
                <c:pt idx="98">
                  <c:v>7.7392221556881177E-2</c:v>
                </c:pt>
                <c:pt idx="99">
                  <c:v>7.9741546067719382E-2</c:v>
                </c:pt>
                <c:pt idx="100">
                  <c:v>8.2095089091609036E-2</c:v>
                </c:pt>
                <c:pt idx="101">
                  <c:v>8.4452263054588569E-2</c:v>
                </c:pt>
                <c:pt idx="102">
                  <c:v>8.6812475199388964E-2</c:v>
                </c:pt>
                <c:pt idx="103">
                  <c:v>8.9175127809598576E-2</c:v>
                </c:pt>
                <c:pt idx="104">
                  <c:v>9.1539618438209777E-2</c:v>
                </c:pt>
                <c:pt idx="105">
                  <c:v>9.3905340140443092E-2</c:v>
                </c:pt>
                <c:pt idx="106">
                  <c:v>9.6271681710742268E-2</c:v>
                </c:pt>
                <c:pt idx="107">
                  <c:v>9.8638027923830307E-2</c:v>
                </c:pt>
                <c:pt idx="108">
                  <c:v>0.10100375977971041</c:v>
                </c:pt>
                <c:pt idx="109">
                  <c:v>0.10336825475249423</c:v>
                </c:pt>
                <c:pt idx="110">
                  <c:v>0.10573088704293432</c:v>
                </c:pt>
                <c:pt idx="111">
                  <c:v>0.10809102783453575</c:v>
                </c:pt>
                <c:pt idx="112">
                  <c:v>0.11044804555311519</c:v>
                </c:pt>
                <c:pt idx="113">
                  <c:v>0.11280130612967784</c:v>
                </c:pt>
                <c:pt idx="114">
                  <c:v>0.11515017326647073</c:v>
                </c:pt>
                <c:pt idx="115">
                  <c:v>0.11749400870607571</c:v>
                </c:pt>
                <c:pt idx="116">
                  <c:v>0.11983217250339773</c:v>
                </c:pt>
                <c:pt idx="117">
                  <c:v>0.12216402330040012</c:v>
                </c:pt>
                <c:pt idx="118">
                  <c:v>0.12448891860343865</c:v>
                </c:pt>
                <c:pt idx="119">
                  <c:v>0.12680621506304027</c:v>
                </c:pt>
                <c:pt idx="120">
                  <c:v>0.12911526875597032</c:v>
                </c:pt>
                <c:pt idx="121">
                  <c:v>0.13141543546942963</c:v>
                </c:pt>
                <c:pt idx="122">
                  <c:v>0.13370607098721879</c:v>
                </c:pt>
                <c:pt idx="123">
                  <c:v>0.13598653137770694</c:v>
                </c:pt>
                <c:pt idx="124">
                  <c:v>0.1382561732834337</c:v>
                </c:pt>
                <c:pt idx="125">
                  <c:v>0.1405143542121805</c:v>
                </c:pt>
                <c:pt idx="126">
                  <c:v>0.1427604328293344</c:v>
                </c:pt>
                <c:pt idx="127">
                  <c:v>0.14499376925137075</c:v>
                </c:pt>
                <c:pt idx="128">
                  <c:v>0.14721372534028165</c:v>
                </c:pt>
                <c:pt idx="129">
                  <c:v>0.14941966499876674</c:v>
                </c:pt>
                <c:pt idx="130">
                  <c:v>0.15161095446601019</c:v>
                </c:pt>
                <c:pt idx="131">
                  <c:v>0.15378696261385885</c:v>
                </c:pt>
                <c:pt idx="132">
                  <c:v>0.15594706124321964</c:v>
                </c:pt>
                <c:pt idx="133">
                  <c:v>0.15809062538048929</c:v>
                </c:pt>
                <c:pt idx="134">
                  <c:v>0.16021703357383152</c:v>
                </c:pt>
                <c:pt idx="135">
                  <c:v>0.16232566818911276</c:v>
                </c:pt>
                <c:pt idx="136">
                  <c:v>0.16441591570530623</c:v>
                </c:pt>
                <c:pt idx="137">
                  <c:v>0.16648716700917818</c:v>
                </c:pt>
                <c:pt idx="138">
                  <c:v>0.16853881768906137</c:v>
                </c:pt>
                <c:pt idx="139">
                  <c:v>0.170570268327527</c:v>
                </c:pt>
                <c:pt idx="140">
                  <c:v>0.17258092479276305</c:v>
                </c:pt>
                <c:pt idx="141">
                  <c:v>0.17457019852846561</c:v>
                </c:pt>
                <c:pt idx="142">
                  <c:v>0.1765375068420528</c:v>
                </c:pt>
                <c:pt idx="143">
                  <c:v>0.17848227319100637</c:v>
                </c:pt>
                <c:pt idx="144">
                  <c:v>0.18040392746715195</c:v>
                </c:pt>
                <c:pt idx="145">
                  <c:v>0.18230190627868245</c:v>
                </c:pt>
                <c:pt idx="146">
                  <c:v>0.18417565322973556</c:v>
                </c:pt>
                <c:pt idx="147">
                  <c:v>0.18602461919733393</c:v>
                </c:pt>
                <c:pt idx="148">
                  <c:v>0.18784826260549681</c:v>
                </c:pt>
                <c:pt idx="149">
                  <c:v>0.18964604969633495</c:v>
                </c:pt>
                <c:pt idx="150">
                  <c:v>0.19141745479794048</c:v>
                </c:pt>
                <c:pt idx="151">
                  <c:v>0.19316196058888349</c:v>
                </c:pt>
                <c:pt idx="152">
                  <c:v>0.19487905835913238</c:v>
                </c:pt>
                <c:pt idx="153">
                  <c:v>0.19656824826721084</c:v>
                </c:pt>
                <c:pt idx="154">
                  <c:v>0.19822903959341134</c:v>
                </c:pt>
                <c:pt idx="155">
                  <c:v>0.19986095098888429</c:v>
                </c:pt>
                <c:pt idx="156">
                  <c:v>0.20146351072042445</c:v>
                </c:pt>
                <c:pt idx="157">
                  <c:v>0.20303625691077748</c:v>
                </c:pt>
                <c:pt idx="158">
                  <c:v>0.20457873777429472</c:v>
                </c:pt>
                <c:pt idx="159">
                  <c:v>0.20609051184776331</c:v>
                </c:pt>
                <c:pt idx="160">
                  <c:v>0.20757114821624381</c:v>
                </c:pt>
                <c:pt idx="161">
                  <c:v>0.20902022673374998</c:v>
                </c:pt>
                <c:pt idx="162">
                  <c:v>0.21043733823860605</c:v>
                </c:pt>
                <c:pt idx="163">
                  <c:v>0.21182208476332504</c:v>
                </c:pt>
                <c:pt idx="164">
                  <c:v>0.21317407973884869</c:v>
                </c:pt>
                <c:pt idx="165">
                  <c:v>0.21449294819299744</c:v>
                </c:pt>
                <c:pt idx="166">
                  <c:v>0.21577832694298227</c:v>
                </c:pt>
                <c:pt idx="167">
                  <c:v>0.21702986478182998</c:v>
                </c:pt>
                <c:pt idx="168">
                  <c:v>0.2182472226585834</c:v>
                </c:pt>
                <c:pt idx="169">
                  <c:v>0.21943007385213623</c:v>
                </c:pt>
                <c:pt idx="170">
                  <c:v>0.2205781041385709</c:v>
                </c:pt>
                <c:pt idx="171">
                  <c:v>0.22169101195186849</c:v>
                </c:pt>
                <c:pt idx="172">
                  <c:v>0.22276850853786745</c:v>
                </c:pt>
                <c:pt idx="173">
                  <c:v>0.22381031810134921</c:v>
                </c:pt>
                <c:pt idx="174">
                  <c:v>0.22481617794613687</c:v>
                </c:pt>
                <c:pt idx="175">
                  <c:v>0.22578583860809359</c:v>
                </c:pt>
                <c:pt idx="176">
                  <c:v>0.22671906398091751</c:v>
                </c:pt>
                <c:pt idx="177">
                  <c:v>0.22761563143463023</c:v>
                </c:pt>
                <c:pt idx="178">
                  <c:v>0.22847533192666292</c:v>
                </c:pt>
                <c:pt idx="179">
                  <c:v>0.22929797010545136</c:v>
                </c:pt>
                <c:pt idx="180">
                  <c:v>0.23008336440645216</c:v>
                </c:pt>
                <c:pt idx="181">
                  <c:v>0.2308313471405018</c:v>
                </c:pt>
                <c:pt idx="182">
                  <c:v>0.23154176457444353</c:v>
                </c:pt>
                <c:pt idx="183">
                  <c:v>0.23221447700395337</c:v>
                </c:pt>
                <c:pt idx="184">
                  <c:v>0.23284935881850205</c:v>
                </c:pt>
                <c:pt idx="185">
                  <c:v>0.23344629855839544</c:v>
                </c:pt>
                <c:pt idx="186">
                  <c:v>0.23400519896384231</c:v>
                </c:pt>
                <c:pt idx="187">
                  <c:v>0.23452597701600281</c:v>
                </c:pt>
                <c:pt idx="188">
                  <c:v>0.2350085639699786</c:v>
                </c:pt>
                <c:pt idx="189">
                  <c:v>0.23545290537971134</c:v>
                </c:pt>
                <c:pt idx="190">
                  <c:v>0.23585896111476037</c:v>
                </c:pt>
                <c:pt idx="191">
                  <c:v>0.23622670536893961</c:v>
                </c:pt>
                <c:pt idx="192">
                  <c:v>0.23655612666079714</c:v>
                </c:pt>
                <c:pt idx="193">
                  <c:v>0.23684722782592862</c:v>
                </c:pt>
                <c:pt idx="194">
                  <c:v>0.23710002600112129</c:v>
                </c:pt>
                <c:pt idx="195">
                  <c:v>0.23731455260033196</c:v>
                </c:pt>
                <c:pt idx="196">
                  <c:v>0.23749085328250807</c:v>
                </c:pt>
                <c:pt idx="197">
                  <c:v>0.23762898791126771</c:v>
                </c:pt>
                <c:pt idx="198">
                  <c:v>0.23772903050646035</c:v>
                </c:pt>
                <c:pt idx="199">
                  <c:v>0.23779106918763596</c:v>
                </c:pt>
                <c:pt idx="200">
                  <c:v>0.23781520610945775</c:v>
                </c:pt>
              </c:numCache>
            </c:numRef>
          </c:val>
          <c:smooth val="0"/>
          <c:extLst>
            <c:ext xmlns:c16="http://schemas.microsoft.com/office/drawing/2014/chart" uri="{C3380CC4-5D6E-409C-BE32-E72D297353CC}">
              <c16:uniqueId val="{00000000-8ABD-46FD-B6E9-6AE3ABB16F45}"/>
            </c:ext>
          </c:extLst>
        </c:ser>
        <c:ser>
          <c:idx val="0"/>
          <c:order val="3"/>
          <c:tx>
            <c:strRef>
              <c:f>Infos!$B$33</c:f>
              <c:strCache>
                <c:ptCount val="1"/>
                <c:pt idx="0">
                  <c:v>2023-10+2023-11</c:v>
                </c:pt>
              </c:strCache>
            </c:strRef>
          </c:tx>
          <c:spPr>
            <a:ln w="28575" cap="rnd">
              <a:solidFill>
                <a:schemeClr val="accent1"/>
              </a:solidFill>
              <a:round/>
            </a:ln>
            <a:effectLst/>
          </c:spPr>
          <c:marker>
            <c:symbol val="none"/>
          </c:marker>
          <c:cat>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HedgeBedarf!$C$6:$C$205</c:f>
              <c:numCache>
                <c:formatCode>0.0</c:formatCode>
                <c:ptCount val="200"/>
                <c:pt idx="0">
                  <c:v>-2.176072171504067</c:v>
                </c:pt>
                <c:pt idx="1">
                  <c:v>-2.2125292147739501</c:v>
                </c:pt>
                <c:pt idx="2">
                  <c:v>-2.2487918208283841</c:v>
                </c:pt>
                <c:pt idx="3">
                  <c:v>-2.2848255878952748</c:v>
                </c:pt>
                <c:pt idx="4">
                  <c:v>-2.3205954019679655</c:v>
                </c:pt>
                <c:pt idx="5">
                  <c:v>-2.3560654625134982</c:v>
                </c:pt>
                <c:pt idx="6">
                  <c:v>-2.3911993099051569</c:v>
                </c:pt>
                <c:pt idx="7">
                  <c:v>-2.4259598545743333</c:v>
                </c:pt>
                <c:pt idx="8">
                  <c:v>-2.4603094078728946</c:v>
                </c:pt>
                <c:pt idx="9">
                  <c:v>-2.4942097146336675</c:v>
                </c:pt>
                <c:pt idx="10">
                  <c:v>-2.5276219874126133</c:v>
                </c:pt>
                <c:pt idx="11">
                  <c:v>-2.560506942392681</c:v>
                </c:pt>
                <c:pt idx="12">
                  <c:v>-2.5928248369250713</c:v>
                </c:pt>
                <c:pt idx="13">
                  <c:v>-2.6245355086800233</c:v>
                </c:pt>
                <c:pt idx="14">
                  <c:v>-2.6555984163750126</c:v>
                </c:pt>
                <c:pt idx="15">
                  <c:v>-2.6859726820444219</c:v>
                </c:pt>
                <c:pt idx="16">
                  <c:v>-2.7156171348106311</c:v>
                </c:pt>
                <c:pt idx="17">
                  <c:v>-2.7444903561126197</c:v>
                </c:pt>
                <c:pt idx="18">
                  <c:v>-2.7725507263440625</c:v>
                </c:pt>
                <c:pt idx="19">
                  <c:v>-2.7997564728490962</c:v>
                </c:pt>
                <c:pt idx="20">
                  <c:v>-2.8260657192199057</c:v>
                </c:pt>
                <c:pt idx="21">
                  <c:v>-2.851436535836569</c:v>
                </c:pt>
                <c:pt idx="22">
                  <c:v>-2.87582699158571</c:v>
                </c:pt>
                <c:pt idx="23">
                  <c:v>-2.8991952066907212</c:v>
                </c:pt>
                <c:pt idx="24">
                  <c:v>-2.9214994065830808</c:v>
                </c:pt>
                <c:pt idx="25">
                  <c:v>-2.9426979767400825</c:v>
                </c:pt>
                <c:pt idx="26">
                  <c:v>-2.9627495184116919</c:v>
                </c:pt>
                <c:pt idx="27">
                  <c:v>-2.981612905155119</c:v>
                </c:pt>
                <c:pt idx="28">
                  <c:v>-2.9992473400932855</c:v>
                </c:pt>
                <c:pt idx="29">
                  <c:v>-3.0156124138096443</c:v>
                </c:pt>
                <c:pt idx="30">
                  <c:v>-3.0306681627895915</c:v>
                </c:pt>
                <c:pt idx="31">
                  <c:v>-3.0443751283153335</c:v>
                </c:pt>
                <c:pt idx="32">
                  <c:v>-3.0566944157191833</c:v>
                </c:pt>
                <c:pt idx="33">
                  <c:v>-3.0675877538972567</c:v>
                </c:pt>
                <c:pt idx="34">
                  <c:v>-3.0770175549840135</c:v>
                </c:pt>
                <c:pt idx="35">
                  <c:v>-3.0849469740854611</c:v>
                </c:pt>
                <c:pt idx="36">
                  <c:v>-3.0913399689677226</c:v>
                </c:pt>
                <c:pt idx="37">
                  <c:v>-3.0961613595954995</c:v>
                </c:pt>
                <c:pt idx="38">
                  <c:v>-3.099376887414254</c:v>
                </c:pt>
                <c:pt idx="39">
                  <c:v>-3.1009532742682135</c:v>
                </c:pt>
                <c:pt idx="40">
                  <c:v>-3.1008582808460652</c:v>
                </c:pt>
                <c:pt idx="41">
                  <c:v>-3.0990607645449946</c:v>
                </c:pt>
                <c:pt idx="42">
                  <c:v>-3.0955307366439073</c:v>
                </c:pt>
                <c:pt idx="43">
                  <c:v>-3.090239418676052</c:v>
                </c:pt>
                <c:pt idx="44">
                  <c:v>-3.0831592978918088</c:v>
                </c:pt>
                <c:pt idx="45">
                  <c:v>-3.0742641817024632</c:v>
                </c:pt>
                <c:pt idx="46">
                  <c:v>-3.0635292509967273</c:v>
                </c:pt>
                <c:pt idx="47">
                  <c:v>-3.0509311122223437</c:v>
                </c:pt>
                <c:pt idx="48">
                  <c:v>-3.036447848126655</c:v>
                </c:pt>
                <c:pt idx="49">
                  <c:v>-3.0200590670510166</c:v>
                </c:pt>
                <c:pt idx="50">
                  <c:v>-3.0017459506760447</c:v>
                </c:pt>
                <c:pt idx="51">
                  <c:v>-2.981491300116164</c:v>
                </c:pt>
                <c:pt idx="52">
                  <c:v>-2.9592795802645777</c:v>
                </c:pt>
                <c:pt idx="53">
                  <c:v>-2.9350969622917562</c:v>
                </c:pt>
                <c:pt idx="54">
                  <c:v>-2.9089313642035917</c:v>
                </c:pt>
                <c:pt idx="55">
                  <c:v>-2.8807724893679927</c:v>
                </c:pt>
                <c:pt idx="56">
                  <c:v>-2.8506118629220358</c:v>
                </c:pt>
                <c:pt idx="57">
                  <c:v>-2.8184428659749896</c:v>
                </c:pt>
                <c:pt idx="58">
                  <c:v>-2.7842607675263102</c:v>
                </c:pt>
                <c:pt idx="59">
                  <c:v>-2.7480627540212232</c:v>
                </c:pt>
                <c:pt idx="60">
                  <c:v>-2.7098479564708202</c:v>
                </c:pt>
                <c:pt idx="61">
                  <c:v>-2.6696174750674602</c:v>
                </c:pt>
                <c:pt idx="62">
                  <c:v>-2.6273744012309286</c:v>
                </c:pt>
                <c:pt idx="63">
                  <c:v>-2.5831238370250347</c:v>
                </c:pt>
                <c:pt idx="64">
                  <c:v>-2.5368729118893341</c:v>
                </c:pt>
                <c:pt idx="65">
                  <c:v>-2.4886307966351433</c:v>
                </c:pt>
                <c:pt idx="66">
                  <c:v>-2.4384087146603886</c:v>
                </c:pt>
                <c:pt idx="67">
                  <c:v>-2.3862199503424466</c:v>
                </c:pt>
                <c:pt idx="68">
                  <c:v>-2.3320798545738302</c:v>
                </c:pt>
                <c:pt idx="69">
                  <c:v>-2.2760058474103682</c:v>
                </c:pt>
                <c:pt idx="70">
                  <c:v>-2.2180174178073684</c:v>
                </c:pt>
                <c:pt idx="71">
                  <c:v>-2.1581361204242215</c:v>
                </c:pt>
                <c:pt idx="72">
                  <c:v>-2.0963855694838589</c:v>
                </c:pt>
                <c:pt idx="73">
                  <c:v>-2.0327914296785168</c:v>
                </c:pt>
                <c:pt idx="74">
                  <c:v>-1.9673814041193103</c:v>
                </c:pt>
                <c:pt idx="75">
                  <c:v>-1.9001852193321691</c:v>
                </c:pt>
                <c:pt idx="76">
                  <c:v>-1.8312346073087105</c:v>
                </c:pt>
                <c:pt idx="77">
                  <c:v>-1.7605632846257331</c:v>
                </c:pt>
                <c:pt idx="78">
                  <c:v>-1.6882069286529011</c:v>
                </c:pt>
                <c:pt idx="79">
                  <c:v>-1.6142031508732317</c:v>
                </c:pt>
                <c:pt idx="80">
                  <c:v>-1.5385914673468459</c:v>
                </c:pt>
                <c:pt idx="81">
                  <c:v>-1.4614132663532424</c:v>
                </c:pt>
                <c:pt idx="82">
                  <c:v>-1.382711773253098</c:v>
                </c:pt>
                <c:pt idx="83">
                  <c:v>-1.3025320126152042</c:v>
                </c:pt>
                <c:pt idx="84">
                  <c:v>-1.2209207676597176</c:v>
                </c:pt>
                <c:pt idx="85">
                  <c:v>-1.1379265370731424</c:v>
                </c:pt>
                <c:pt idx="86">
                  <c:v>-1.0535994892559186</c:v>
                </c:pt>
                <c:pt idx="87">
                  <c:v>-0.96799141406738543</c:v>
                </c:pt>
                <c:pt idx="88">
                  <c:v>-0.8811556721379612</c:v>
                </c:pt>
                <c:pt idx="89">
                  <c:v>-0.7931471418221383</c:v>
                </c:pt>
                <c:pt idx="90">
                  <c:v>-0.7040221638704538</c:v>
                </c:pt>
                <c:pt idx="91">
                  <c:v>-0.61383848390201701</c:v>
                </c:pt>
                <c:pt idx="92">
                  <c:v>-0.52265519276347194</c:v>
                </c:pt>
                <c:pt idx="93">
                  <c:v>-0.43053266486314579</c:v>
                </c:pt>
                <c:pt idx="94">
                  <c:v>-0.33753249457320589</c:v>
                </c:pt>
                <c:pt idx="95">
                  <c:v>-0.24371743079493724</c:v>
                </c:pt>
                <c:pt idx="96">
                  <c:v>-0.14915130978592037</c:v>
                </c:pt>
                <c:pt idx="97">
                  <c:v>-5.389898634994382E-2</c:v>
                </c:pt>
                <c:pt idx="98">
                  <c:v>4.1973736506564233E-2</c:v>
                </c:pt>
                <c:pt idx="99">
                  <c:v>0.13840017934601292</c:v>
                </c:pt>
                <c:pt idx="100">
                  <c:v>0.23531285939103858</c:v>
                </c:pt>
                <c:pt idx="101">
                  <c:v>0.33264356482644519</c:v>
                </c:pt>
                <c:pt idx="102">
                  <c:v>0.43032343020035774</c:v>
                </c:pt>
                <c:pt idx="103">
                  <c:v>0.52828301281239054</c:v>
                </c:pt>
                <c:pt idx="104">
                  <c:v>0.62645236997504006</c:v>
                </c:pt>
                <c:pt idx="105">
                  <c:v>0.72476113703414458</c:v>
                </c:pt>
                <c:pt idx="106">
                  <c:v>0.8231386060331326</c:v>
                </c:pt>
                <c:pt idx="107">
                  <c:v>0.92151380490577162</c:v>
                </c:pt>
                <c:pt idx="108">
                  <c:v>1.0198155770815187</c:v>
                </c:pt>
                <c:pt idx="109">
                  <c:v>1.1179726613879173</c:v>
                </c:pt>
                <c:pt idx="110">
                  <c:v>1.2159137721344142</c:v>
                </c:pt>
                <c:pt idx="111">
                  <c:v>1.3135676792625608</c:v>
                </c:pt>
                <c:pt idx="112">
                  <c:v>1.4108632884480015</c:v>
                </c:pt>
                <c:pt idx="113">
                  <c:v>1.5077297210406204</c:v>
                </c:pt>
                <c:pt idx="114">
                  <c:v>1.6040963937298724</c:v>
                </c:pt>
                <c:pt idx="115">
                  <c:v>1.6998930978239482</c:v>
                </c:pt>
                <c:pt idx="116">
                  <c:v>1.7950500780321499</c:v>
                </c:pt>
                <c:pt idx="117">
                  <c:v>1.8894981106418651</c:v>
                </c:pt>
                <c:pt idx="118">
                  <c:v>1.9831685809827309</c:v>
                </c:pt>
                <c:pt idx="119">
                  <c:v>2.0759935600726234</c:v>
                </c:pt>
                <c:pt idx="120">
                  <c:v>2.1679058803418525</c:v>
                </c:pt>
                <c:pt idx="121">
                  <c:v>2.2588392103341048</c:v>
                </c:pt>
                <c:pt idx="122">
                  <c:v>2.3487281282846917</c:v>
                </c:pt>
                <c:pt idx="123">
                  <c:v>2.4375081944790606</c:v>
                </c:pt>
                <c:pt idx="124">
                  <c:v>2.5251160222968312</c:v>
                </c:pt>
                <c:pt idx="125">
                  <c:v>2.6114893478491754</c:v>
                </c:pt>
                <c:pt idx="126">
                  <c:v>2.6965670981197625</c:v>
                </c:pt>
                <c:pt idx="127">
                  <c:v>2.7802894575224153</c:v>
                </c:pt>
                <c:pt idx="128">
                  <c:v>2.8625979327910676</c:v>
                </c:pt>
                <c:pt idx="129">
                  <c:v>2.9434354161205891</c:v>
                </c:pt>
                <c:pt idx="130">
                  <c:v>3.0227462464799073</c:v>
                </c:pt>
                <c:pt idx="131">
                  <c:v>3.1004762690216818</c:v>
                </c:pt>
                <c:pt idx="132">
                  <c:v>3.176572892515833</c:v>
                </c:pt>
                <c:pt idx="133">
                  <c:v>3.25098514473726</c:v>
                </c:pt>
                <c:pt idx="134">
                  <c:v>3.3236637257410404</c:v>
                </c:pt>
                <c:pt idx="135">
                  <c:v>3.3945610589616519</c:v>
                </c:pt>
                <c:pt idx="136">
                  <c:v>3.4636313400757586</c:v>
                </c:pt>
                <c:pt idx="137">
                  <c:v>3.5308305835713005</c:v>
                </c:pt>
                <c:pt idx="138">
                  <c:v>3.5961166669688462</c:v>
                </c:pt>
                <c:pt idx="139">
                  <c:v>3.659449372644227</c:v>
                </c:pt>
                <c:pt idx="140">
                  <c:v>3.7207904272049133</c:v>
                </c:pt>
                <c:pt idx="141">
                  <c:v>3.7801035383756028</c:v>
                </c:pt>
                <c:pt idx="142">
                  <c:v>3.837354429351814</c:v>
                </c:pt>
                <c:pt idx="143">
                  <c:v>3.8925108705836271</c:v>
                </c:pt>
                <c:pt idx="144">
                  <c:v>3.945542708954767</c:v>
                </c:pt>
                <c:pt idx="145">
                  <c:v>3.9964218943257084</c:v>
                </c:pt>
                <c:pt idx="146">
                  <c:v>4.045122503412645</c:v>
                </c:pt>
                <c:pt idx="147">
                  <c:v>4.0916207609774391</c:v>
                </c:pt>
                <c:pt idx="148">
                  <c:v>4.1358950583070389</c:v>
                </c:pt>
                <c:pt idx="149">
                  <c:v>4.177925968964086</c:v>
                </c:pt>
                <c:pt idx="150">
                  <c:v>4.2176962617937681</c:v>
                </c:pt>
                <c:pt idx="151">
                  <c:v>4.2551909111752764</c:v>
                </c:pt>
                <c:pt idx="152">
                  <c:v>4.290397104509589</c:v>
                </c:pt>
                <c:pt idx="153">
                  <c:v>4.3233042469385632</c:v>
                </c:pt>
                <c:pt idx="154">
                  <c:v>4.3539039632937246</c:v>
                </c:pt>
                <c:pt idx="155">
                  <c:v>4.3821900972764656</c:v>
                </c:pt>
                <c:pt idx="156">
                  <c:v>4.408158707874744</c:v>
                </c:pt>
                <c:pt idx="157">
                  <c:v>4.431808063024719</c:v>
                </c:pt>
                <c:pt idx="158">
                  <c:v>4.45313863052918</c:v>
                </c:pt>
                <c:pt idx="159">
                  <c:v>4.4721530662479942</c:v>
                </c:pt>
                <c:pt idx="160">
                  <c:v>4.4888561995792404</c:v>
                </c:pt>
                <c:pt idx="161">
                  <c:v>4.5032550162530711</c:v>
                </c:pt>
                <c:pt idx="162">
                  <c:v>4.5153586384638453</c:v>
                </c:pt>
                <c:pt idx="163">
                  <c:v>4.525178302369425</c:v>
                </c:pt>
                <c:pt idx="164">
                  <c:v>4.5327273329900732</c:v>
                </c:pt>
                <c:pt idx="165">
                  <c:v>4.538021116542807</c:v>
                </c:pt>
                <c:pt idx="166">
                  <c:v>4.5410770702504886</c:v>
                </c:pt>
                <c:pt idx="167">
                  <c:v>4.5419146096685026</c:v>
                </c:pt>
                <c:pt idx="168">
                  <c:v>4.5405551135752118</c:v>
                </c:pt>
                <c:pt idx="169">
                  <c:v>4.5370218864759755</c:v>
                </c:pt>
                <c:pt idx="170">
                  <c:v>4.5313401187738611</c:v>
                </c:pt>
                <c:pt idx="171">
                  <c:v>4.523536844663699</c:v>
                </c:pt>
                <c:pt idx="172">
                  <c:v>4.5136408978095321</c:v>
                </c:pt>
                <c:pt idx="173">
                  <c:v>4.5016828648689211</c:v>
                </c:pt>
                <c:pt idx="174">
                  <c:v>4.4876950369309512</c:v>
                </c:pt>
                <c:pt idx="175">
                  <c:v>4.4717113589381183</c:v>
                </c:pt>
                <c:pt idx="176">
                  <c:v>4.4537673771656108</c:v>
                </c:pt>
                <c:pt idx="177">
                  <c:v>4.433900184834707</c:v>
                </c:pt>
                <c:pt idx="178">
                  <c:v>4.4121483659402383</c:v>
                </c:pt>
                <c:pt idx="179">
                  <c:v>4.3885519373752206</c:v>
                </c:pt>
                <c:pt idx="180">
                  <c:v>4.3631522894387773</c:v>
                </c:pt>
                <c:pt idx="181">
                  <c:v>4.3359921248164301</c:v>
                </c:pt>
                <c:pt idx="182">
                  <c:v>4.3071153961248232</c:v>
                </c:pt>
                <c:pt idx="183">
                  <c:v>4.2765672421156031</c:v>
                </c:pt>
                <c:pt idx="184">
                  <c:v>4.2443939226359051</c:v>
                </c:pt>
                <c:pt idx="185">
                  <c:v>4.2106427524454562</c:v>
                </c:pt>
                <c:pt idx="186">
                  <c:v>4.1753620339926618</c:v>
                </c:pt>
                <c:pt idx="187">
                  <c:v>4.1386009892543463</c:v>
                </c:pt>
                <c:pt idx="188">
                  <c:v>4.1004096907459537</c:v>
                </c:pt>
                <c:pt idx="189">
                  <c:v>4.0608389918108685</c:v>
                </c:pt>
                <c:pt idx="190">
                  <c:v>4.0199404562994063</c:v>
                </c:pt>
                <c:pt idx="191">
                  <c:v>3.9777662877495357</c:v>
                </c:pt>
                <c:pt idx="192">
                  <c:v>3.9343692581827554</c:v>
                </c:pt>
                <c:pt idx="193">
                  <c:v>3.889802636629859</c:v>
                </c:pt>
                <c:pt idx="194">
                  <c:v>3.8441201175021207</c:v>
                </c:pt>
                <c:pt idx="195">
                  <c:v>3.7973757489243258</c:v>
                </c:pt>
                <c:pt idx="196">
                  <c:v>3.7496238611464943</c:v>
                </c:pt>
                <c:pt idx="197">
                  <c:v>3.7009189951514396</c:v>
                </c:pt>
                <c:pt idx="198">
                  <c:v>3.6513158315753724</c:v>
                </c:pt>
                <c:pt idx="199">
                  <c:v>3.6008691200584289</c:v>
                </c:pt>
              </c:numCache>
            </c:numRef>
          </c:val>
          <c:smooth val="0"/>
          <c:extLst>
            <c:ext xmlns:c16="http://schemas.microsoft.com/office/drawing/2014/chart" uri="{C3380CC4-5D6E-409C-BE32-E72D297353CC}">
              <c16:uniqueId val="{00000001-8ABD-46FD-B6E9-6AE3ABB16F45}"/>
            </c:ext>
          </c:extLst>
        </c:ser>
        <c:dLbls>
          <c:showLegendKey val="0"/>
          <c:showVal val="0"/>
          <c:showCatName val="0"/>
          <c:showSerName val="0"/>
          <c:showPercent val="0"/>
          <c:showBubbleSize val="0"/>
        </c:dLbls>
        <c:marker val="1"/>
        <c:smooth val="0"/>
        <c:axId val="94321232"/>
        <c:axId val="1787430367"/>
      </c:lineChart>
      <c:catAx>
        <c:axId val="94321232"/>
        <c:scaling>
          <c:orientation val="minMax"/>
        </c:scaling>
        <c:delete val="0"/>
        <c:axPos val="b"/>
        <c:numFmt formatCode="0" sourceLinked="0"/>
        <c:majorTickMark val="cross"/>
        <c:minorTickMark val="none"/>
        <c:tickLblPos val="low"/>
        <c:spPr>
          <a:noFill/>
          <a:ln w="12700"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787430367"/>
        <c:crosses val="autoZero"/>
        <c:auto val="1"/>
        <c:lblAlgn val="ctr"/>
        <c:lblOffset val="100"/>
        <c:tickLblSkip val="5"/>
        <c:tickMarkSkip val="5"/>
        <c:noMultiLvlLbl val="0"/>
      </c:catAx>
      <c:valAx>
        <c:axId val="178743036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4321232"/>
        <c:crossesAt val="1"/>
        <c:crossBetween val="between"/>
      </c:valAx>
      <c:valAx>
        <c:axId val="1699212735"/>
        <c:scaling>
          <c:orientation val="minMax"/>
        </c:scaling>
        <c:delete val="0"/>
        <c:axPos val="r"/>
        <c:numFmt formatCode="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768450943"/>
        <c:crosses val="max"/>
        <c:crossBetween val="between"/>
      </c:valAx>
      <c:catAx>
        <c:axId val="1768450943"/>
        <c:scaling>
          <c:orientation val="minMax"/>
        </c:scaling>
        <c:delete val="1"/>
        <c:axPos val="b"/>
        <c:majorTickMark val="out"/>
        <c:minorTickMark val="none"/>
        <c:tickLblPos val="nextTo"/>
        <c:crossAx val="16992127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spPr>
            <a:ln w="28575" cap="rnd">
              <a:solidFill>
                <a:schemeClr val="accent1"/>
              </a:solidFill>
              <a:round/>
            </a:ln>
            <a:effectLst/>
          </c:spPr>
          <c:marker>
            <c:symbol val="none"/>
          </c:marker>
          <c:cat>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HedgeBedarf!$AR$5:$AR$205</c:f>
              <c:numCache>
                <c:formatCode>0.0</c:formatCode>
                <c:ptCount val="201"/>
                <c:pt idx="0">
                  <c:v>6.4558789182549416E-5</c:v>
                </c:pt>
                <c:pt idx="1">
                  <c:v>7.0285638946222356E-5</c:v>
                </c:pt>
                <c:pt idx="2">
                  <c:v>7.6494723224985979E-5</c:v>
                </c:pt>
                <c:pt idx="3">
                  <c:v>8.3224222412209338E-5</c:v>
                </c:pt>
                <c:pt idx="4">
                  <c:v>9.0515119834616456E-5</c:v>
                </c:pt>
                <c:pt idx="5">
                  <c:v>9.8411388365122928E-5</c:v>
                </c:pt>
                <c:pt idx="6">
                  <c:v>1.0696018785707359E-4</c:v>
                </c:pt>
                <c:pt idx="7">
                  <c:v>1.1621207389792422E-4</c:v>
                </c:pt>
                <c:pt idx="8">
                  <c:v>1.2622121839292753E-4</c:v>
                </c:pt>
                <c:pt idx="9">
                  <c:v>1.3704564250143378E-4</c:v>
                </c:pt>
                <c:pt idx="10">
                  <c:v>1.4874746245973849E-4</c:v>
                </c:pt>
                <c:pt idx="11">
                  <c:v>1.6139314883486643E-4</c:v>
                </c:pt>
                <c:pt idx="12">
                  <c:v>1.7505379976335417E-4</c:v>
                </c:pt>
                <c:pt idx="13">
                  <c:v>1.8980542873772683E-4</c:v>
                </c:pt>
                <c:pt idx="14">
                  <c:v>2.0572926751065879E-4</c:v>
                </c:pt>
                <c:pt idx="15">
                  <c:v>2.2291208469309544E-4</c:v>
                </c:pt>
                <c:pt idx="16">
                  <c:v>2.4144652062717064E-4</c:v>
                </c:pt>
                <c:pt idx="17">
                  <c:v>2.6143143911799827E-4</c:v>
                </c:pt>
                <c:pt idx="18">
                  <c:v>2.8297229660956144E-4</c:v>
                </c:pt>
                <c:pt idx="19">
                  <c:v>3.0618152938946623E-4</c:v>
                </c:pt>
                <c:pt idx="20">
                  <c:v>3.3117895940469458E-4</c:v>
                </c:pt>
                <c:pt idx="21">
                  <c:v>3.580922192652994E-4</c:v>
                </c:pt>
                <c:pt idx="22">
                  <c:v>3.8705719700573665E-4</c:v>
                </c:pt>
                <c:pt idx="23">
                  <c:v>4.1821850116346103E-4</c:v>
                </c:pt>
                <c:pt idx="24">
                  <c:v>4.5172994672118777E-4</c:v>
                </c:pt>
                <c:pt idx="25">
                  <c:v>4.8775506244340779E-4</c:v>
                </c:pt>
                <c:pt idx="26">
                  <c:v>5.2646762011845255E-4</c:v>
                </c:pt>
                <c:pt idx="27">
                  <c:v>5.6805218619424968E-4</c:v>
                </c:pt>
                <c:pt idx="28">
                  <c:v>6.127046962696506E-4</c:v>
                </c:pt>
                <c:pt idx="29">
                  <c:v>6.6063305287272452E-4</c:v>
                </c:pt>
                <c:pt idx="30">
                  <c:v>7.1205774692234872E-4</c:v>
                </c:pt>
                <c:pt idx="31">
                  <c:v>7.6721250323067325E-4</c:v>
                </c:pt>
                <c:pt idx="32">
                  <c:v>8.2634495036034772E-4</c:v>
                </c:pt>
                <c:pt idx="33">
                  <c:v>8.8971731510130729E-4</c:v>
                </c:pt>
                <c:pt idx="34">
                  <c:v>9.5760714177867709E-4</c:v>
                </c:pt>
                <c:pt idx="35">
                  <c:v>1.0303080365442912E-3</c:v>
                </c:pt>
                <c:pt idx="36">
                  <c:v>1.1081304367392708E-3</c:v>
                </c:pt>
                <c:pt idx="37">
                  <c:v>1.191402405345172E-3</c:v>
                </c:pt>
                <c:pt idx="38">
                  <c:v>1.280470450465028E-3</c:v>
                </c:pt>
                <c:pt idx="39">
                  <c:v>1.3757003696923645E-3</c:v>
                </c:pt>
                <c:pt idx="40">
                  <c:v>1.4774781191379826E-3</c:v>
                </c:pt>
                <c:pt idx="41">
                  <c:v>1.5862107067890097E-3</c:v>
                </c:pt>
                <c:pt idx="42">
                  <c:v>1.7023271097716848E-3</c:v>
                </c:pt>
                <c:pt idx="43">
                  <c:v>1.8262792149809728E-3</c:v>
                </c:pt>
                <c:pt idx="44">
                  <c:v>1.9585427824243503E-3</c:v>
                </c:pt>
                <c:pt idx="45">
                  <c:v>2.099618430502707E-3</c:v>
                </c:pt>
                <c:pt idx="46">
                  <c:v>2.2500326423220028E-3</c:v>
                </c:pt>
                <c:pt idx="47">
                  <c:v>2.4103387919917224E-3</c:v>
                </c:pt>
                <c:pt idx="48">
                  <c:v>2.5811181897199254E-3</c:v>
                </c:pt>
                <c:pt idx="49">
                  <c:v>2.7629811443635856E-3</c:v>
                </c:pt>
                <c:pt idx="50">
                  <c:v>2.9565680419333992E-3</c:v>
                </c:pt>
                <c:pt idx="51">
                  <c:v>3.1625504383839069E-3</c:v>
                </c:pt>
                <c:pt idx="52">
                  <c:v>3.3816321648470872E-3</c:v>
                </c:pt>
                <c:pt idx="53">
                  <c:v>3.6145504432867708E-3</c:v>
                </c:pt>
                <c:pt idx="54">
                  <c:v>3.8620770103615725E-3</c:v>
                </c:pt>
                <c:pt idx="55">
                  <c:v>4.1250192470909603E-3</c:v>
                </c:pt>
                <c:pt idx="56">
                  <c:v>4.4042213117187591E-3</c:v>
                </c:pt>
                <c:pt idx="57">
                  <c:v>4.7005652729590914E-3</c:v>
                </c:pt>
                <c:pt idx="58">
                  <c:v>5.0149722405990662E-3</c:v>
                </c:pt>
                <c:pt idx="59">
                  <c:v>5.348403490215304E-3</c:v>
                </c:pt>
                <c:pt idx="60">
                  <c:v>5.7018615785357687E-3</c:v>
                </c:pt>
                <c:pt idx="61">
                  <c:v>6.0763914457543141E-3</c:v>
                </c:pt>
                <c:pt idx="62">
                  <c:v>6.4730815008748211E-3</c:v>
                </c:pt>
                <c:pt idx="63">
                  <c:v>6.8930646859256817E-3</c:v>
                </c:pt>
                <c:pt idx="64">
                  <c:v>7.3375195146522052E-3</c:v>
                </c:pt>
                <c:pt idx="65">
                  <c:v>7.8076710810578865E-3</c:v>
                </c:pt>
                <c:pt idx="66">
                  <c:v>8.3047920329244896E-3</c:v>
                </c:pt>
                <c:pt idx="67">
                  <c:v>8.8302035052058338E-3</c:v>
                </c:pt>
                <c:pt idx="68">
                  <c:v>9.3852760079561563E-3</c:v>
                </c:pt>
                <c:pt idx="69">
                  <c:v>9.9714302632142645E-3</c:v>
                </c:pt>
                <c:pt idx="70">
                  <c:v>1.0590137985039707E-2</c:v>
                </c:pt>
                <c:pt idx="71">
                  <c:v>1.1242922596671761E-2</c:v>
                </c:pt>
                <c:pt idx="72">
                  <c:v>1.1931359878557582E-2</c:v>
                </c:pt>
                <c:pt idx="73">
                  <c:v>1.2657078540788222E-2</c:v>
                </c:pt>
                <c:pt idx="74">
                  <c:v>1.3421760713278613E-2</c:v>
                </c:pt>
                <c:pt idx="75">
                  <c:v>1.4227142346828278E-2</c:v>
                </c:pt>
                <c:pt idx="76">
                  <c:v>1.507501351802242E-2</c:v>
                </c:pt>
                <c:pt idx="77">
                  <c:v>1.5967218630767114E-2</c:v>
                </c:pt>
                <c:pt idx="78">
                  <c:v>1.6905656507089292E-2</c:v>
                </c:pt>
                <c:pt idx="79">
                  <c:v>1.7892280359703142E-2</c:v>
                </c:pt>
                <c:pt idx="80">
                  <c:v>1.8929097638725592E-2</c:v>
                </c:pt>
                <c:pt idx="81">
                  <c:v>2.0018169744816048E-2</c:v>
                </c:pt>
                <c:pt idx="82">
                  <c:v>2.1161611600945433E-2</c:v>
                </c:pt>
                <c:pt idx="83">
                  <c:v>2.2361591074947056E-2</c:v>
                </c:pt>
                <c:pt idx="84">
                  <c:v>2.3620328244962508E-2</c:v>
                </c:pt>
                <c:pt idx="85">
                  <c:v>2.4940094499902712E-2</c:v>
                </c:pt>
                <c:pt idx="86">
                  <c:v>2.6323211467073292E-2</c:v>
                </c:pt>
                <c:pt idx="87">
                  <c:v>2.7772049759157987E-2</c:v>
                </c:pt>
                <c:pt idx="88">
                  <c:v>2.928902753285547E-2</c:v>
                </c:pt>
                <c:pt idx="89">
                  <c:v>3.0876608851589799E-2</c:v>
                </c:pt>
                <c:pt idx="90">
                  <c:v>3.2537301844859944E-2</c:v>
                </c:pt>
                <c:pt idx="91">
                  <c:v>3.4273656657005963E-2</c:v>
                </c:pt>
                <c:pt idx="92">
                  <c:v>3.6088263178403329E-2</c:v>
                </c:pt>
                <c:pt idx="93">
                  <c:v>3.7983748552361515E-2</c:v>
                </c:pt>
                <c:pt idx="94">
                  <c:v>3.9962774451332624E-2</c:v>
                </c:pt>
                <c:pt idx="95">
                  <c:v>4.2028034116401686E-2</c:v>
                </c:pt>
                <c:pt idx="96">
                  <c:v>4.4182249154415591E-2</c:v>
                </c:pt>
                <c:pt idx="97">
                  <c:v>4.6428166087578278E-2</c:v>
                </c:pt>
                <c:pt idx="98">
                  <c:v>4.8768552650835885E-2</c:v>
                </c:pt>
                <c:pt idx="99">
                  <c:v>5.1206193832902848E-2</c:v>
                </c:pt>
                <c:pt idx="100">
                  <c:v>5.3743887657388099E-2</c:v>
                </c:pt>
                <c:pt idx="101">
                  <c:v>5.6384440701124063E-2</c:v>
                </c:pt>
                <c:pt idx="102">
                  <c:v>5.9130663347465737E-2</c:v>
                </c:pt>
                <c:pt idx="103">
                  <c:v>6.1985364773085014E-2</c:v>
                </c:pt>
                <c:pt idx="104">
                  <c:v>6.4951347667569728E-2</c:v>
                </c:pt>
                <c:pt idx="105">
                  <c:v>6.8031402685945014E-2</c:v>
                </c:pt>
                <c:pt idx="106">
                  <c:v>7.1228302635135271E-2</c:v>
                </c:pt>
                <c:pt idx="107">
                  <c:v>7.4544796396308524E-2</c:v>
                </c:pt>
                <c:pt idx="108">
                  <c:v>7.7983602585988604E-2</c:v>
                </c:pt>
                <c:pt idx="109">
                  <c:v>8.1547402959852161E-2</c:v>
                </c:pt>
                <c:pt idx="110">
                  <c:v>8.5238835564186655E-2</c:v>
                </c:pt>
                <c:pt idx="111">
                  <c:v>8.9060487641038175E-2</c:v>
                </c:pt>
                <c:pt idx="112">
                  <c:v>9.3014888294239789E-2</c:v>
                </c:pt>
                <c:pt idx="113">
                  <c:v>9.710450092466627E-2</c:v>
                </c:pt>
                <c:pt idx="114">
                  <c:v>0.10133171544422462</c:v>
                </c:pt>
                <c:pt idx="115">
                  <c:v>0.10569884027933055</c:v>
                </c:pt>
                <c:pt idx="116">
                  <c:v>0.11020809417587349</c:v>
                </c:pt>
                <c:pt idx="117">
                  <c:v>0.11486159781888598</c:v>
                </c:pt>
                <c:pt idx="118">
                  <c:v>0.11966136528145173</c:v>
                </c:pt>
                <c:pt idx="119">
                  <c:v>0.1246092953186673</c:v>
                </c:pt>
                <c:pt idx="120">
                  <c:v>0.12970716252373005</c:v>
                </c:pt>
                <c:pt idx="121">
                  <c:v>0.13495660836454609</c:v>
                </c:pt>
                <c:pt idx="122">
                  <c:v>0.14035913212055096</c:v>
                </c:pt>
                <c:pt idx="123">
                  <c:v>0.14591608174065679</c:v>
                </c:pt>
                <c:pt idx="124">
                  <c:v>0.15162864464454717</c:v>
                </c:pt>
                <c:pt idx="125">
                  <c:v>0.15749783849077803</c:v>
                </c:pt>
                <c:pt idx="126">
                  <c:v>0.16352450193629758</c:v>
                </c:pt>
                <c:pt idx="127">
                  <c:v>0.16970928541321817</c:v>
                </c:pt>
                <c:pt idx="128">
                  <c:v>0.1760526419498038</c:v>
                </c:pt>
                <c:pt idx="129">
                  <c:v>0.1825548180636572</c:v>
                </c:pt>
                <c:pt idx="130">
                  <c:v>0.18921584475617062</c:v>
                </c:pt>
                <c:pt idx="131">
                  <c:v>0.19603552863825829</c:v>
                </c:pt>
                <c:pt idx="132">
                  <c:v>0.2030134432182229</c:v>
                </c:pt>
                <c:pt idx="133">
                  <c:v>0.2101489203834733</c:v>
                </c:pt>
                <c:pt idx="134">
                  <c:v>0.21744104210853715</c:v>
                </c:pt>
                <c:pt idx="135">
                  <c:v>0.2248886324223866</c:v>
                </c:pt>
                <c:pt idx="136">
                  <c:v>0.23249024966868972</c:v>
                </c:pt>
                <c:pt idx="137">
                  <c:v>0.24024417909303319</c:v>
                </c:pt>
                <c:pt idx="138">
                  <c:v>0.24814842579141297</c:v>
                </c:pt>
                <c:pt idx="139">
                  <c:v>0.25620070805457601</c:v>
                </c:pt>
                <c:pt idx="140">
                  <c:v>0.26439845114280464</c:v>
                </c:pt>
                <c:pt idx="141">
                  <c:v>0.27273878152575548</c:v>
                </c:pt>
                <c:pt idx="142">
                  <c:v>0.28121852162168814</c:v>
                </c:pt>
                <c:pt idx="143">
                  <c:v>0.28983418507016556</c:v>
                </c:pt>
                <c:pt idx="144">
                  <c:v>0.29858197257184338</c:v>
                </c:pt>
                <c:pt idx="145">
                  <c:v>0.30745776832827559</c:v>
                </c:pt>
                <c:pt idx="146">
                  <c:v>0.31645713711396545</c:v>
                </c:pt>
                <c:pt idx="147">
                  <c:v>0.32557532201198447</c:v>
                </c:pt>
                <c:pt idx="148">
                  <c:v>0.3348072428433152</c:v>
                </c:pt>
                <c:pt idx="149">
                  <c:v>0.34414749531893019</c:v>
                </c:pt>
                <c:pt idx="150">
                  <c:v>0.35359035094222757</c:v>
                </c:pt>
                <c:pt idx="151">
                  <c:v>0.36312975768781386</c:v>
                </c:pt>
                <c:pt idx="152">
                  <c:v>0.37275934148100692</c:v>
                </c:pt>
                <c:pt idx="153">
                  <c:v>0.38247240850057118</c:v>
                </c:pt>
                <c:pt idx="154">
                  <c:v>0.39226194832510386</c:v>
                </c:pt>
                <c:pt idx="155">
                  <c:v>0.40212063794141406</c:v>
                </c:pt>
                <c:pt idx="156">
                  <c:v>0.4120408466309306</c:v>
                </c:pt>
                <c:pt idx="157">
                  <c:v>0.42201464174764813</c:v>
                </c:pt>
                <c:pt idx="158">
                  <c:v>0.43203379539861314</c:v>
                </c:pt>
                <c:pt idx="159">
                  <c:v>0.44208979203526039</c:v>
                </c:pt>
                <c:pt idx="160">
                  <c:v>0.45217383696097835</c:v>
                </c:pt>
                <c:pt idx="161">
                  <c:v>0.4622768657574361</c:v>
                </c:pt>
                <c:pt idx="162">
                  <c:v>0.47238955462915888</c:v>
                </c:pt>
                <c:pt idx="163">
                  <c:v>0.48250233166260986</c:v>
                </c:pt>
                <c:pt idx="164">
                  <c:v>0.49260538899290751</c:v>
                </c:pt>
                <c:pt idx="165">
                  <c:v>0.50268869586801379</c:v>
                </c:pt>
                <c:pt idx="166">
                  <c:v>0.51274201259679475</c:v>
                </c:pt>
                <c:pt idx="167">
                  <c:v>0.52275490536404101</c:v>
                </c:pt>
                <c:pt idx="168">
                  <c:v>0.5327167618921147</c:v>
                </c:pt>
                <c:pt idx="169">
                  <c:v>0.54261680792535316</c:v>
                </c:pt>
                <c:pt idx="170">
                  <c:v>0.55244412450999492</c:v>
                </c:pt>
                <c:pt idx="171">
                  <c:v>0.5621876660389632</c:v>
                </c:pt>
                <c:pt idx="172">
                  <c:v>0.57183627902733647</c:v>
                </c:pt>
                <c:pt idx="173">
                  <c:v>0.58137872158106019</c:v>
                </c:pt>
                <c:pt idx="174">
                  <c:v>0.59080368351814294</c:v>
                </c:pt>
                <c:pt idx="175">
                  <c:v>0.60009980709826072</c:v>
                </c:pt>
                <c:pt idx="176">
                  <c:v>0.60925570831363673</c:v>
                </c:pt>
                <c:pt idx="177">
                  <c:v>0.61825999869102755</c:v>
                </c:pt>
                <c:pt idx="178">
                  <c:v>0.62710130755165316</c:v>
                </c:pt>
                <c:pt idx="179">
                  <c:v>0.63576830467322176</c:v>
                </c:pt>
                <c:pt idx="180">
                  <c:v>0.6442497232955785</c:v>
                </c:pt>
                <c:pt idx="181">
                  <c:v>0.65253438340898806</c:v>
                </c:pt>
                <c:pt idx="182">
                  <c:v>0.66061121526187905</c:v>
                </c:pt>
                <c:pt idx="183">
                  <c:v>0.66846928302281605</c:v>
                </c:pt>
                <c:pt idx="184">
                  <c:v>0.67609780852954482</c:v>
                </c:pt>
                <c:pt idx="185">
                  <c:v>0.68348619505641761</c:v>
                </c:pt>
                <c:pt idx="186">
                  <c:v>0.69062405103011071</c:v>
                </c:pt>
                <c:pt idx="187">
                  <c:v>0.69750121362236217</c:v>
                </c:pt>
                <c:pt idx="188">
                  <c:v>0.70410777214764542</c:v>
                </c:pt>
                <c:pt idx="189">
                  <c:v>0.7104340911930942</c:v>
                </c:pt>
                <c:pt idx="190">
                  <c:v>0.7164708334076072</c:v>
                </c:pt>
                <c:pt idx="191">
                  <c:v>0.72220898187709259</c:v>
                </c:pt>
                <c:pt idx="192">
                  <c:v>0.72763986201304065</c:v>
                </c:pt>
                <c:pt idx="193">
                  <c:v>0.73275516288212073</c:v>
                </c:pt>
                <c:pt idx="194">
                  <c:v>0.73754695790538594</c:v>
                </c:pt>
                <c:pt idx="195">
                  <c:v>0.74200772485679978</c:v>
                </c:pt>
                <c:pt idx="196">
                  <c:v>0.74613036509219399</c:v>
                </c:pt>
                <c:pt idx="197">
                  <c:v>0.74990822194154871</c:v>
                </c:pt>
                <c:pt idx="198">
                  <c:v>0.7533350981994964</c:v>
                </c:pt>
                <c:pt idx="199">
                  <c:v>0.75640527265123692</c:v>
                </c:pt>
                <c:pt idx="200">
                  <c:v>0.75911351557368534</c:v>
                </c:pt>
              </c:numCache>
            </c:numRef>
          </c:val>
          <c:smooth val="0"/>
          <c:extLst>
            <c:ext xmlns:c16="http://schemas.microsoft.com/office/drawing/2014/chart" uri="{C3380CC4-5D6E-409C-BE32-E72D297353CC}">
              <c16:uniqueId val="{00000000-F39A-4E79-8281-3126B65A1D0D}"/>
            </c:ext>
          </c:extLst>
        </c:ser>
        <c:dLbls>
          <c:showLegendKey val="0"/>
          <c:showVal val="0"/>
          <c:showCatName val="0"/>
          <c:showSerName val="0"/>
          <c:showPercent val="0"/>
          <c:showBubbleSize val="0"/>
        </c:dLbls>
        <c:smooth val="0"/>
        <c:axId val="2104905999"/>
        <c:axId val="2098946159"/>
      </c:lineChart>
      <c:catAx>
        <c:axId val="2104905999"/>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098946159"/>
        <c:crosses val="autoZero"/>
        <c:auto val="1"/>
        <c:lblAlgn val="ctr"/>
        <c:lblOffset val="100"/>
        <c:noMultiLvlLbl val="0"/>
      </c:catAx>
      <c:valAx>
        <c:axId val="209894615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1049059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spPr>
            <a:ln w="28575" cap="rnd">
              <a:solidFill>
                <a:schemeClr val="accent1"/>
              </a:solidFill>
              <a:round/>
            </a:ln>
            <a:effectLst/>
          </c:spPr>
          <c:marker>
            <c:symbol val="none"/>
          </c:marker>
          <c:cat>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'HedgeBedarf+01'!$AR$5:$AR$205</c:f>
              <c:numCache>
                <c:formatCode>0.0</c:formatCode>
                <c:ptCount val="201"/>
                <c:pt idx="0">
                  <c:v>4.5913357882098353E-3</c:v>
                </c:pt>
                <c:pt idx="1">
                  <c:v>4.6954514097694734E-3</c:v>
                </c:pt>
                <c:pt idx="2">
                  <c:v>4.8015268377337916E-3</c:v>
                </c:pt>
                <c:pt idx="3">
                  <c:v>4.9095876588043357E-3</c:v>
                </c:pt>
                <c:pt idx="4">
                  <c:v>5.0196594802707556E-3</c:v>
                </c:pt>
                <c:pt idx="5">
                  <c:v>5.1317679197538267E-3</c:v>
                </c:pt>
                <c:pt idx="6">
                  <c:v>5.2459385946658247E-3</c:v>
                </c:pt>
                <c:pt idx="7">
                  <c:v>5.362197111387388E-3</c:v>
                </c:pt>
                <c:pt idx="8">
                  <c:v>5.4805690541591375E-3</c:v>
                </c:pt>
                <c:pt idx="9">
                  <c:v>5.6010799736877313E-3</c:v>
                </c:pt>
                <c:pt idx="10">
                  <c:v>5.7237553754657337E-3</c:v>
                </c:pt>
                <c:pt idx="11">
                  <c:v>5.8486207078045881E-3</c:v>
                </c:pt>
                <c:pt idx="12">
                  <c:v>5.9757013495803455E-3</c:v>
                </c:pt>
                <c:pt idx="13">
                  <c:v>6.1050225976928361E-3</c:v>
                </c:pt>
                <c:pt idx="14">
                  <c:v>6.2366096542374903E-3</c:v>
                </c:pt>
                <c:pt idx="15">
                  <c:v>6.370487613390893E-3</c:v>
                </c:pt>
                <c:pt idx="16">
                  <c:v>6.5066814480102377E-3</c:v>
                </c:pt>
                <c:pt idx="17">
                  <c:v>6.6452159959481602E-3</c:v>
                </c:pt>
                <c:pt idx="18">
                  <c:v>6.7861159460832574E-3</c:v>
                </c:pt>
                <c:pt idx="19">
                  <c:v>6.9294058240679636E-3</c:v>
                </c:pt>
                <c:pt idx="20">
                  <c:v>7.0751099777958352E-3</c:v>
                </c:pt>
                <c:pt idx="21">
                  <c:v>7.2232525625892038E-3</c:v>
                </c:pt>
                <c:pt idx="22">
                  <c:v>7.3738575261097315E-3</c:v>
                </c:pt>
                <c:pt idx="23">
                  <c:v>7.5269485929946606E-3</c:v>
                </c:pt>
                <c:pt idx="24">
                  <c:v>7.6825492492205117E-3</c:v>
                </c:pt>
                <c:pt idx="25">
                  <c:v>7.840682726197588E-3</c:v>
                </c:pt>
                <c:pt idx="26">
                  <c:v>8.001371984598913E-3</c:v>
                </c:pt>
                <c:pt idx="27">
                  <c:v>8.1646396979262095E-3</c:v>
                </c:pt>
                <c:pt idx="28">
                  <c:v>8.3305082358170919E-3</c:v>
                </c:pt>
                <c:pt idx="29">
                  <c:v>8.498999647098094E-3</c:v>
                </c:pt>
                <c:pt idx="30">
                  <c:v>8.6701356425868421E-3</c:v>
                </c:pt>
                <c:pt idx="31">
                  <c:v>8.8439375776486716E-3</c:v>
                </c:pt>
                <c:pt idx="32">
                  <c:v>9.0204264345130312E-3</c:v>
                </c:pt>
                <c:pt idx="33">
                  <c:v>9.1996228043540792E-3</c:v>
                </c:pt>
                <c:pt idx="34">
                  <c:v>9.3815468691416087E-3</c:v>
                </c:pt>
                <c:pt idx="35">
                  <c:v>9.5662183832686577E-3</c:v>
                </c:pt>
                <c:pt idx="36">
                  <c:v>9.7536566549611698E-3</c:v>
                </c:pt>
                <c:pt idx="37">
                  <c:v>9.9438805274767623E-3</c:v>
                </c:pt>
                <c:pt idx="38">
                  <c:v>1.0136908360100127E-2</c:v>
                </c:pt>
                <c:pt idx="39">
                  <c:v>1.0332758008941182E-2</c:v>
                </c:pt>
                <c:pt idx="40">
                  <c:v>1.053144680754425E-2</c:v>
                </c:pt>
                <c:pt idx="41">
                  <c:v>1.0732991547316679E-2</c:v>
                </c:pt>
                <c:pt idx="42">
                  <c:v>1.0937408457784178E-2</c:v>
                </c:pt>
                <c:pt idx="43">
                  <c:v>1.1144713186681964E-2</c:v>
                </c:pt>
                <c:pt idx="44">
                  <c:v>1.1354920779891468E-2</c:v>
                </c:pt>
                <c:pt idx="45">
                  <c:v>1.1568045661230607E-2</c:v>
                </c:pt>
                <c:pt idx="46">
                  <c:v>1.1784101612108034E-2</c:v>
                </c:pt>
                <c:pt idx="47">
                  <c:v>1.200310175105199E-2</c:v>
                </c:pt>
                <c:pt idx="48">
                  <c:v>1.2225058513122857E-2</c:v>
                </c:pt>
                <c:pt idx="49">
                  <c:v>1.2449983629220947E-2</c:v>
                </c:pt>
                <c:pt idx="50">
                  <c:v>1.2677888105301113E-2</c:v>
                </c:pt>
                <c:pt idx="51">
                  <c:v>1.2908782201504394E-2</c:v>
                </c:pt>
                <c:pt idx="52">
                  <c:v>1.3142675411219277E-2</c:v>
                </c:pt>
                <c:pt idx="53">
                  <c:v>1.3379576440085134E-2</c:v>
                </c:pt>
                <c:pt idx="54">
                  <c:v>1.3619493184949294E-2</c:v>
                </c:pt>
                <c:pt idx="55">
                  <c:v>1.386243271279102E-2</c:v>
                </c:pt>
                <c:pt idx="56">
                  <c:v>1.410840123962637E-2</c:v>
                </c:pt>
                <c:pt idx="57">
                  <c:v>1.4357404109406188E-2</c:v>
                </c:pt>
                <c:pt idx="58">
                  <c:v>1.460944577292154E-2</c:v>
                </c:pt>
                <c:pt idx="59">
                  <c:v>1.486452976673169E-2</c:v>
                </c:pt>
                <c:pt idx="60">
                  <c:v>1.5122658692127689E-2</c:v>
                </c:pt>
                <c:pt idx="61">
                  <c:v>1.5383834194147003E-2</c:v>
                </c:pt>
                <c:pt idx="62">
                  <c:v>1.5648056940655269E-2</c:v>
                </c:pt>
                <c:pt idx="63">
                  <c:v>1.5915326601508982E-2</c:v>
                </c:pt>
                <c:pt idx="64">
                  <c:v>1.6185641827815796E-2</c:v>
                </c:pt>
                <c:pt idx="65">
                  <c:v>1.6459000231309143E-2</c:v>
                </c:pt>
                <c:pt idx="66">
                  <c:v>1.6735398363852138E-2</c:v>
                </c:pt>
                <c:pt idx="67">
                  <c:v>1.7014831697088055E-2</c:v>
                </c:pt>
                <c:pt idx="68">
                  <c:v>1.7297294602255188E-2</c:v>
                </c:pt>
                <c:pt idx="69">
                  <c:v>1.7582780330181742E-2</c:v>
                </c:pt>
                <c:pt idx="70">
                  <c:v>1.7871280991478864E-2</c:v>
                </c:pt>
                <c:pt idx="71">
                  <c:v>1.8162787536950505E-2</c:v>
                </c:pt>
                <c:pt idx="72">
                  <c:v>1.8457289738236311E-2</c:v>
                </c:pt>
                <c:pt idx="73">
                  <c:v>1.8754776168706577E-2</c:v>
                </c:pt>
                <c:pt idx="74">
                  <c:v>1.9055234184628567E-2</c:v>
                </c:pt>
                <c:pt idx="75">
                  <c:v>1.9358649906621016E-2</c:v>
                </c:pt>
                <c:pt idx="76">
                  <c:v>1.966500820141652E-2</c:v>
                </c:pt>
                <c:pt idx="77">
                  <c:v>1.9974292663951683E-2</c:v>
                </c:pt>
                <c:pt idx="78">
                  <c:v>2.0286485599802406E-2</c:v>
                </c:pt>
                <c:pt idx="79">
                  <c:v>2.0601568007984496E-2</c:v>
                </c:pt>
                <c:pt idx="80">
                  <c:v>2.0919519564140003E-2</c:v>
                </c:pt>
                <c:pt idx="81">
                  <c:v>2.1240318604127072E-2</c:v>
                </c:pt>
                <c:pt idx="82">
                  <c:v>2.1563942108033796E-2</c:v>
                </c:pt>
                <c:pt idx="83">
                  <c:v>2.1890365684636974E-2</c:v>
                </c:pt>
                <c:pt idx="84">
                  <c:v>2.2219563556323686E-2</c:v>
                </c:pt>
                <c:pt idx="85">
                  <c:v>2.2551508544496647E-2</c:v>
                </c:pt>
                <c:pt idx="86">
                  <c:v>2.288617205548418E-2</c:v>
                </c:pt>
                <c:pt idx="87">
                  <c:v>2.322352406697311E-2</c:v>
                </c:pt>
                <c:pt idx="88">
                  <c:v>2.3563533114985442E-2</c:v>
                </c:pt>
                <c:pt idx="89">
                  <c:v>2.3906166281419901E-2</c:v>
                </c:pt>
                <c:pt idx="90">
                  <c:v>2.4251389182176446E-2</c:v>
                </c:pt>
                <c:pt idx="91">
                  <c:v>2.4599165955884746E-2</c:v>
                </c:pt>
                <c:pt idx="92">
                  <c:v>2.4949459253257467E-2</c:v>
                </c:pt>
                <c:pt idx="93">
                  <c:v>2.5302230227086286E-2</c:v>
                </c:pt>
                <c:pt idx="94">
                  <c:v>2.5657438522901414E-2</c:v>
                </c:pt>
                <c:pt idx="95">
                  <c:v>2.6015042270315352E-2</c:v>
                </c:pt>
                <c:pt idx="96">
                  <c:v>2.6374998075068108E-2</c:v>
                </c:pt>
                <c:pt idx="97">
                  <c:v>2.6737261011794557E-2</c:v>
                </c:pt>
                <c:pt idx="98">
                  <c:v>2.7101784617533969E-2</c:v>
                </c:pt>
                <c:pt idx="99">
                  <c:v>2.7468520885998625E-2</c:v>
                </c:pt>
                <c:pt idx="100">
                  <c:v>2.783742026262135E-2</c:v>
                </c:pt>
                <c:pt idx="101">
                  <c:v>2.8208431640401415E-2</c:v>
                </c:pt>
                <c:pt idx="102">
                  <c:v>2.8581502356565092E-2</c:v>
                </c:pt>
                <c:pt idx="103">
                  <c:v>2.8956578190059701E-2</c:v>
                </c:pt>
                <c:pt idx="104">
                  <c:v>2.9333603359899957E-2</c:v>
                </c:pt>
                <c:pt idx="105">
                  <c:v>2.9712520524381707E-2</c:v>
                </c:pt>
                <c:pt idx="106">
                  <c:v>3.0093270781181063E-2</c:v>
                </c:pt>
                <c:pt idx="107">
                  <c:v>3.0475793668356659E-2</c:v>
                </c:pt>
                <c:pt idx="108">
                  <c:v>3.0860027166268816E-2</c:v>
                </c:pt>
                <c:pt idx="109">
                  <c:v>3.1245907700432694E-2</c:v>
                </c:pt>
                <c:pt idx="110">
                  <c:v>3.1633370145321457E-2</c:v>
                </c:pt>
                <c:pt idx="111">
                  <c:v>3.2022347829132408E-2</c:v>
                </c:pt>
                <c:pt idx="112">
                  <c:v>3.2412772539531162E-2</c:v>
                </c:pt>
                <c:pt idx="113">
                  <c:v>3.280457453038893E-2</c:v>
                </c:pt>
                <c:pt idx="114">
                  <c:v>3.3197682529523917E-2</c:v>
                </c:pt>
                <c:pt idx="115">
                  <c:v>3.3592023747460412E-2</c:v>
                </c:pt>
                <c:pt idx="116">
                  <c:v>3.3987523887218998E-2</c:v>
                </c:pt>
                <c:pt idx="117">
                  <c:v>3.4384107155146955E-2</c:v>
                </c:pt>
                <c:pt idx="118">
                  <c:v>3.4781696272800727E-2</c:v>
                </c:pt>
                <c:pt idx="119">
                  <c:v>3.5180212489891914E-2</c:v>
                </c:pt>
                <c:pt idx="120">
                  <c:v>3.5579575598303846E-2</c:v>
                </c:pt>
                <c:pt idx="121">
                  <c:v>3.5979703947188614E-2</c:v>
                </c:pt>
                <c:pt idx="122">
                  <c:v>3.638051445915385E-2</c:v>
                </c:pt>
                <c:pt idx="123">
                  <c:v>3.6781922647544242E-2</c:v>
                </c:pt>
                <c:pt idx="124">
                  <c:v>3.7183842634825263E-2</c:v>
                </c:pt>
                <c:pt idx="125">
                  <c:v>3.7586187172076263E-2</c:v>
                </c:pt>
                <c:pt idx="126">
                  <c:v>3.7988867659595298E-2</c:v>
                </c:pt>
                <c:pt idx="127">
                  <c:v>3.8391794168621055E-2</c:v>
                </c:pt>
                <c:pt idx="128">
                  <c:v>3.8794875464176287E-2</c:v>
                </c:pt>
                <c:pt idx="129">
                  <c:v>3.9198019029032659E-2</c:v>
                </c:pt>
                <c:pt idx="130">
                  <c:v>3.9601131088799868E-2</c:v>
                </c:pt>
                <c:pt idx="131">
                  <c:v>4.0004116638140456E-2</c:v>
                </c:pt>
                <c:pt idx="132">
                  <c:v>4.0406879468108128E-2</c:v>
                </c:pt>
                <c:pt idx="133">
                  <c:v>4.0809322194608762E-2</c:v>
                </c:pt>
                <c:pt idx="134">
                  <c:v>4.1211346287983779E-2</c:v>
                </c:pt>
                <c:pt idx="135">
                  <c:v>4.1612852103709796E-2</c:v>
                </c:pt>
                <c:pt idx="136">
                  <c:v>4.2013738914211722E-2</c:v>
                </c:pt>
                <c:pt idx="137">
                  <c:v>4.2413904941785305E-2</c:v>
                </c:pt>
                <c:pt idx="138">
                  <c:v>4.2813247392620504E-2</c:v>
                </c:pt>
                <c:pt idx="139">
                  <c:v>4.3211662491920273E-2</c:v>
                </c:pt>
                <c:pt idx="140">
                  <c:v>4.3609045520105361E-2</c:v>
                </c:pt>
                <c:pt idx="141">
                  <c:v>4.4005290850097523E-2</c:v>
                </c:pt>
                <c:pt idx="142">
                  <c:v>4.4400291985668597E-2</c:v>
                </c:pt>
                <c:pt idx="143">
                  <c:v>4.4793941600845086E-2</c:v>
                </c:pt>
                <c:pt idx="144">
                  <c:v>4.5186131580356934E-2</c:v>
                </c:pt>
                <c:pt idx="145">
                  <c:v>4.5576753061114757E-2</c:v>
                </c:pt>
                <c:pt idx="146">
                  <c:v>4.596569647470182E-2</c:v>
                </c:pt>
                <c:pt idx="147">
                  <c:v>4.6352851590866474E-2</c:v>
                </c:pt>
                <c:pt idx="148">
                  <c:v>4.6738107561995874E-2</c:v>
                </c:pt>
                <c:pt idx="149">
                  <c:v>4.7121352968554117E-2</c:v>
                </c:pt>
                <c:pt idx="150">
                  <c:v>4.7502475865467277E-2</c:v>
                </c:pt>
                <c:pt idx="151">
                  <c:v>4.7881363829432595E-2</c:v>
                </c:pt>
                <c:pt idx="152">
                  <c:v>4.8257904007132403E-2</c:v>
                </c:pt>
                <c:pt idx="153">
                  <c:v>4.8631983164331073E-2</c:v>
                </c:pt>
                <c:pt idx="154">
                  <c:v>4.9003487735829951E-2</c:v>
                </c:pt>
                <c:pt idx="155">
                  <c:v>4.9372303876256844E-2</c:v>
                </c:pt>
                <c:pt idx="156">
                  <c:v>4.9738317511665631E-2</c:v>
                </c:pt>
                <c:pt idx="157">
                  <c:v>5.0101414391917551E-2</c:v>
                </c:pt>
                <c:pt idx="158">
                  <c:v>5.0461480143817738E-2</c:v>
                </c:pt>
                <c:pt idx="159">
                  <c:v>5.081840032497912E-2</c:v>
                </c:pt>
                <c:pt idx="160">
                  <c:v>5.117206047838254E-2</c:v>
                </c:pt>
                <c:pt idx="161">
                  <c:v>5.1522346187603173E-2</c:v>
                </c:pt>
                <c:pt idx="162">
                  <c:v>5.1869143132672768E-2</c:v>
                </c:pt>
                <c:pt idx="163">
                  <c:v>5.2212337146543185E-2</c:v>
                </c:pt>
                <c:pt idx="164">
                  <c:v>5.2551814272118566E-2</c:v>
                </c:pt>
                <c:pt idx="165">
                  <c:v>5.2887460819822776E-2</c:v>
                </c:pt>
                <c:pt idx="166">
                  <c:v>5.3219163425664663E-2</c:v>
                </c:pt>
                <c:pt idx="167">
                  <c:v>5.3546809109765871E-2</c:v>
                </c:pt>
                <c:pt idx="168">
                  <c:v>5.3870285335314849E-2</c:v>
                </c:pt>
                <c:pt idx="169">
                  <c:v>5.4189480067907234E-2</c:v>
                </c:pt>
                <c:pt idx="170">
                  <c:v>5.4504281835234758E-2</c:v>
                </c:pt>
                <c:pt idx="171">
                  <c:v>5.4814579787083442E-2</c:v>
                </c:pt>
                <c:pt idx="172">
                  <c:v>5.5120263755599516E-2</c:v>
                </c:pt>
                <c:pt idx="173">
                  <c:v>5.5421224315782183E-2</c:v>
                </c:pt>
                <c:pt idx="174">
                  <c:v>5.5717352846162284E-2</c:v>
                </c:pt>
                <c:pt idx="175">
                  <c:v>5.6008541589622741E-2</c:v>
                </c:pt>
                <c:pt idx="176">
                  <c:v>5.6294683714318172E-2</c:v>
                </c:pt>
                <c:pt idx="177">
                  <c:v>5.6575673374650623E-2</c:v>
                </c:pt>
                <c:pt idx="178">
                  <c:v>5.6851405772255281E-2</c:v>
                </c:pt>
                <c:pt idx="179">
                  <c:v>5.7121777216952142E-2</c:v>
                </c:pt>
                <c:pt idx="180">
                  <c:v>5.7386685187618615E-2</c:v>
                </c:pt>
                <c:pt idx="181">
                  <c:v>5.76460283929357E-2</c:v>
                </c:pt>
                <c:pt idx="182">
                  <c:v>5.7899706831961974E-2</c:v>
                </c:pt>
                <c:pt idx="183">
                  <c:v>5.8147621854489295E-2</c:v>
                </c:pt>
                <c:pt idx="184">
                  <c:v>5.838967622113158E-2</c:v>
                </c:pt>
                <c:pt idx="185">
                  <c:v>5.8625774163099956E-2</c:v>
                </c:pt>
                <c:pt idx="186">
                  <c:v>5.8855821441617107E-2</c:v>
                </c:pt>
                <c:pt idx="187">
                  <c:v>5.9079725406921482E-2</c:v>
                </c:pt>
                <c:pt idx="188">
                  <c:v>5.9297395056814049E-2</c:v>
                </c:pt>
                <c:pt idx="189">
                  <c:v>5.9508741094699689E-2</c:v>
                </c:pt>
                <c:pt idx="190">
                  <c:v>5.9713675987073792E-2</c:v>
                </c:pt>
                <c:pt idx="191">
                  <c:v>5.9912114020406269E-2</c:v>
                </c:pt>
                <c:pt idx="192">
                  <c:v>6.0103971357375108E-2</c:v>
                </c:pt>
                <c:pt idx="193">
                  <c:v>6.0289166092399885E-2</c:v>
                </c:pt>
                <c:pt idx="194">
                  <c:v>6.0467618306428009E-2</c:v>
                </c:pt>
                <c:pt idx="195">
                  <c:v>6.0639250120925567E-2</c:v>
                </c:pt>
                <c:pt idx="196">
                  <c:v>6.0803985751024414E-2</c:v>
                </c:pt>
                <c:pt idx="197">
                  <c:v>6.0961751557778207E-2</c:v>
                </c:pt>
                <c:pt idx="198">
                  <c:v>6.1112476099480471E-2</c:v>
                </c:pt>
                <c:pt idx="199">
                  <c:v>6.125609018199716E-2</c:v>
                </c:pt>
                <c:pt idx="200">
                  <c:v>6.1392526908067471E-2</c:v>
                </c:pt>
              </c:numCache>
            </c:numRef>
          </c:val>
          <c:smooth val="0"/>
          <c:extLst>
            <c:ext xmlns:c16="http://schemas.microsoft.com/office/drawing/2014/chart" uri="{C3380CC4-5D6E-409C-BE32-E72D297353CC}">
              <c16:uniqueId val="{00000000-748E-4F19-81C2-52FA1A7C690E}"/>
            </c:ext>
          </c:extLst>
        </c:ser>
        <c:dLbls>
          <c:showLegendKey val="0"/>
          <c:showVal val="0"/>
          <c:showCatName val="0"/>
          <c:showSerName val="0"/>
          <c:showPercent val="0"/>
          <c:showBubbleSize val="0"/>
        </c:dLbls>
        <c:smooth val="0"/>
        <c:axId val="2104905999"/>
        <c:axId val="2098946159"/>
      </c:lineChart>
      <c:catAx>
        <c:axId val="2104905999"/>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098946159"/>
        <c:crosses val="autoZero"/>
        <c:auto val="1"/>
        <c:lblAlgn val="ctr"/>
        <c:lblOffset val="100"/>
        <c:noMultiLvlLbl val="0"/>
      </c:catAx>
      <c:valAx>
        <c:axId val="209894615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1049059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3BB02D9-68B0-4A01-A23D-0AEA01FE0749}">
  <sheetPr codeName="Diagramm1"/>
  <sheetViews>
    <sheetView zoomScale="92" workbookViewId="0" zoomToFit="1"/>
  </sheetViews>
  <pageMargins left="0.7" right="0.7" top="0.78740157499999996" bottom="0.78740157499999996" header="0.3" footer="0.3"/>
  <pageSetup paperSize="9" orientation="landscape" r:id="rId1"/>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3DCCCF1-44DE-4471-962A-0B11D1053BFF}">
  <sheetPr codeName="Diagramm2"/>
  <sheetViews>
    <sheetView zoomScale="92" workbookViewId="0" zoomToFit="1"/>
  </sheetViews>
  <pageMargins left="0.7" right="0.7" top="0.78740157499999996" bottom="0.78740157499999996" header="0.3" footer="0.3"/>
  <pageSetup paperSize="9" orientation="landscape" r:id="rId1"/>
  <drawing r:id="rId2"/>
</chartsheet>
</file>

<file path=xl/drawings/_rels/drawing4.xml.rels><?xml version="1.0" encoding="UTF-8" standalone="yes"?>
<Relationships xmlns="http://schemas.openxmlformats.org/package/2006/relationships"><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image" Target="../media/image9.emf"/><Relationship Id="rId7" Type="http://schemas.openxmlformats.org/officeDocument/2006/relationships/image" Target="../media/image5.emf"/><Relationship Id="rId12" Type="http://schemas.openxmlformats.org/officeDocument/2006/relationships/image" Target="../media/image1.emf"/><Relationship Id="rId2" Type="http://schemas.openxmlformats.org/officeDocument/2006/relationships/image" Target="../media/image10.emf"/><Relationship Id="rId1" Type="http://schemas.openxmlformats.org/officeDocument/2006/relationships/image" Target="../media/image11.emf"/><Relationship Id="rId6" Type="http://schemas.openxmlformats.org/officeDocument/2006/relationships/image" Target="../media/image6.emf"/><Relationship Id="rId11" Type="http://schemas.openxmlformats.org/officeDocument/2006/relationships/image" Target="../media/image2.emf"/><Relationship Id="rId5" Type="http://schemas.openxmlformats.org/officeDocument/2006/relationships/image" Target="../media/image7.emf"/><Relationship Id="rId10" Type="http://schemas.openxmlformats.org/officeDocument/2006/relationships/image" Target="../media/image3.emf"/><Relationship Id="rId4" Type="http://schemas.openxmlformats.org/officeDocument/2006/relationships/image" Target="../media/image8.emf"/><Relationship Id="rId9"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xdr:from>
      <xdr:col>3</xdr:col>
      <xdr:colOff>742950</xdr:colOff>
      <xdr:row>4</xdr:row>
      <xdr:rowOff>0</xdr:rowOff>
    </xdr:from>
    <xdr:to>
      <xdr:col>8</xdr:col>
      <xdr:colOff>314325</xdr:colOff>
      <xdr:row>5</xdr:row>
      <xdr:rowOff>28575</xdr:rowOff>
    </xdr:to>
    <xdr:cxnSp macro="">
      <xdr:nvCxnSpPr>
        <xdr:cNvPr id="2" name="Gerader Verbinder 1">
          <a:extLst>
            <a:ext uri="{FF2B5EF4-FFF2-40B4-BE49-F238E27FC236}">
              <a16:creationId xmlns:a16="http://schemas.microsoft.com/office/drawing/2014/main" id="{00000000-0008-0000-0100-000002000000}"/>
            </a:ext>
          </a:extLst>
        </xdr:cNvPr>
        <xdr:cNvCxnSpPr/>
      </xdr:nvCxnSpPr>
      <xdr:spPr>
        <a:xfrm flipV="1">
          <a:off x="3028950" y="1009650"/>
          <a:ext cx="3381375" cy="2667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742950</xdr:colOff>
      <xdr:row>4</xdr:row>
      <xdr:rowOff>19050</xdr:rowOff>
    </xdr:from>
    <xdr:to>
      <xdr:col>6</xdr:col>
      <xdr:colOff>47625</xdr:colOff>
      <xdr:row>5</xdr:row>
      <xdr:rowOff>28575</xdr:rowOff>
    </xdr:to>
    <xdr:cxnSp macro="">
      <xdr:nvCxnSpPr>
        <xdr:cNvPr id="2" name="Gerader Verbinder 1">
          <a:extLst>
            <a:ext uri="{FF2B5EF4-FFF2-40B4-BE49-F238E27FC236}">
              <a16:creationId xmlns:a16="http://schemas.microsoft.com/office/drawing/2014/main" id="{00000000-0008-0000-0200-000002000000}"/>
            </a:ext>
          </a:extLst>
        </xdr:cNvPr>
        <xdr:cNvCxnSpPr/>
      </xdr:nvCxnSpPr>
      <xdr:spPr>
        <a:xfrm flipV="1">
          <a:off x="3028950" y="1028700"/>
          <a:ext cx="1590675" cy="24765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752475</xdr:colOff>
      <xdr:row>14</xdr:row>
      <xdr:rowOff>28575</xdr:rowOff>
    </xdr:from>
    <xdr:to>
      <xdr:col>6</xdr:col>
      <xdr:colOff>57150</xdr:colOff>
      <xdr:row>15</xdr:row>
      <xdr:rowOff>38100</xdr:rowOff>
    </xdr:to>
    <xdr:cxnSp macro="">
      <xdr:nvCxnSpPr>
        <xdr:cNvPr id="3" name="Gerader Verbinder 2">
          <a:extLst>
            <a:ext uri="{FF2B5EF4-FFF2-40B4-BE49-F238E27FC236}">
              <a16:creationId xmlns:a16="http://schemas.microsoft.com/office/drawing/2014/main" id="{00000000-0008-0000-0200-000003000000}"/>
            </a:ext>
          </a:extLst>
        </xdr:cNvPr>
        <xdr:cNvCxnSpPr/>
      </xdr:nvCxnSpPr>
      <xdr:spPr>
        <a:xfrm flipV="1">
          <a:off x="3038475" y="3514725"/>
          <a:ext cx="1590675" cy="24765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2</xdr:row>
          <xdr:rowOff>95250</xdr:rowOff>
        </xdr:from>
        <xdr:to>
          <xdr:col>12</xdr:col>
          <xdr:colOff>19050</xdr:colOff>
          <xdr:row>3</xdr:row>
          <xdr:rowOff>276225</xdr:rowOff>
        </xdr:to>
        <xdr:sp macro="" textlink="">
          <xdr:nvSpPr>
            <xdr:cNvPr id="2049" name="Start"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0</xdr:row>
          <xdr:rowOff>104775</xdr:rowOff>
        </xdr:from>
        <xdr:to>
          <xdr:col>11</xdr:col>
          <xdr:colOff>781050</xdr:colOff>
          <xdr:row>0</xdr:row>
          <xdr:rowOff>466725</xdr:rowOff>
        </xdr:to>
        <xdr:sp macro="" textlink="">
          <xdr:nvSpPr>
            <xdr:cNvPr id="2050" name="AbfragenDatumUpdaten"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0</xdr:row>
          <xdr:rowOff>628650</xdr:rowOff>
        </xdr:from>
        <xdr:to>
          <xdr:col>12</xdr:col>
          <xdr:colOff>19050</xdr:colOff>
          <xdr:row>2</xdr:row>
          <xdr:rowOff>0</xdr:rowOff>
        </xdr:to>
        <xdr:sp macro="" textlink="">
          <xdr:nvSpPr>
            <xdr:cNvPr id="2051" name="BoersenAbfrage"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752475</xdr:colOff>
          <xdr:row>0</xdr:row>
          <xdr:rowOff>609600</xdr:rowOff>
        </xdr:from>
        <xdr:to>
          <xdr:col>35</xdr:col>
          <xdr:colOff>285750</xdr:colOff>
          <xdr:row>2</xdr:row>
          <xdr:rowOff>85725</xdr:rowOff>
        </xdr:to>
        <xdr:sp macro="" textlink="">
          <xdr:nvSpPr>
            <xdr:cNvPr id="2052" name="Hedge"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4</xdr:row>
          <xdr:rowOff>200025</xdr:rowOff>
        </xdr:from>
        <xdr:to>
          <xdr:col>35</xdr:col>
          <xdr:colOff>304800</xdr:colOff>
          <xdr:row>6</xdr:row>
          <xdr:rowOff>219075</xdr:rowOff>
        </xdr:to>
        <xdr:sp macro="" textlink="">
          <xdr:nvSpPr>
            <xdr:cNvPr id="2053" name="VorletzterHandelsTag"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723900</xdr:colOff>
          <xdr:row>2</xdr:row>
          <xdr:rowOff>152400</xdr:rowOff>
        </xdr:from>
        <xdr:to>
          <xdr:col>35</xdr:col>
          <xdr:colOff>257175</xdr:colOff>
          <xdr:row>4</xdr:row>
          <xdr:rowOff>104775</xdr:rowOff>
        </xdr:to>
        <xdr:sp macro="" textlink="">
          <xdr:nvSpPr>
            <xdr:cNvPr id="2054" name="InterimsUeberHaenge"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176895</xdr:colOff>
      <xdr:row>0</xdr:row>
      <xdr:rowOff>680357</xdr:rowOff>
    </xdr:from>
    <xdr:to>
      <xdr:col>9</xdr:col>
      <xdr:colOff>721180</xdr:colOff>
      <xdr:row>1</xdr:row>
      <xdr:rowOff>163286</xdr:rowOff>
    </xdr:to>
    <xdr:sp macro="" textlink="">
      <xdr:nvSpPr>
        <xdr:cNvPr id="2" name="Pfeil: nach rechts 1">
          <a:extLst>
            <a:ext uri="{FF2B5EF4-FFF2-40B4-BE49-F238E27FC236}">
              <a16:creationId xmlns:a16="http://schemas.microsoft.com/office/drawing/2014/main" id="{00000000-0008-0000-0300-000002000000}"/>
            </a:ext>
          </a:extLst>
        </xdr:cNvPr>
        <xdr:cNvSpPr/>
      </xdr:nvSpPr>
      <xdr:spPr>
        <a:xfrm>
          <a:off x="7130145" y="680357"/>
          <a:ext cx="544285" cy="258536"/>
        </a:xfrm>
        <a:prstGeom prst="rightArrow">
          <a:avLst/>
        </a:prstGeom>
        <a:solidFill>
          <a:srgbClr val="FFC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4</xdr:row>
          <xdr:rowOff>180975</xdr:rowOff>
        </xdr:from>
        <xdr:to>
          <xdr:col>12</xdr:col>
          <xdr:colOff>19050</xdr:colOff>
          <xdr:row>6</xdr:row>
          <xdr:rowOff>171450</xdr:rowOff>
        </xdr:to>
        <xdr:sp macro="" textlink="">
          <xdr:nvSpPr>
            <xdr:cNvPr id="2055" name="PDF"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933450</xdr:colOff>
          <xdr:row>0</xdr:row>
          <xdr:rowOff>123825</xdr:rowOff>
        </xdr:from>
        <xdr:to>
          <xdr:col>16</xdr:col>
          <xdr:colOff>123825</xdr:colOff>
          <xdr:row>0</xdr:row>
          <xdr:rowOff>495300</xdr:rowOff>
        </xdr:to>
        <xdr:sp macro="" textlink="">
          <xdr:nvSpPr>
            <xdr:cNvPr id="2056" name="Pdf_Verfall"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xdr:colOff>
          <xdr:row>0</xdr:row>
          <xdr:rowOff>123825</xdr:rowOff>
        </xdr:from>
        <xdr:to>
          <xdr:col>21</xdr:col>
          <xdr:colOff>419100</xdr:colOff>
          <xdr:row>0</xdr:row>
          <xdr:rowOff>495300</xdr:rowOff>
        </xdr:to>
        <xdr:sp macro="" textlink="">
          <xdr:nvSpPr>
            <xdr:cNvPr id="2057" name="KontrakteUpdaten"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xdr:colOff>
          <xdr:row>0</xdr:row>
          <xdr:rowOff>104775</xdr:rowOff>
        </xdr:from>
        <xdr:to>
          <xdr:col>35</xdr:col>
          <xdr:colOff>276225</xdr:colOff>
          <xdr:row>0</xdr:row>
          <xdr:rowOff>552450</xdr:rowOff>
        </xdr:to>
        <xdr:sp macro="" textlink="">
          <xdr:nvSpPr>
            <xdr:cNvPr id="2058" name="VerfallsWoche"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5</xdr:row>
          <xdr:rowOff>28575</xdr:rowOff>
        </xdr:from>
        <xdr:to>
          <xdr:col>13</xdr:col>
          <xdr:colOff>28575</xdr:colOff>
          <xdr:row>6</xdr:row>
          <xdr:rowOff>200025</xdr:rowOff>
        </xdr:to>
        <xdr:sp macro="" textlink="">
          <xdr:nvSpPr>
            <xdr:cNvPr id="2059" name="Prof"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6</xdr:row>
          <xdr:rowOff>285750</xdr:rowOff>
        </xdr:from>
        <xdr:to>
          <xdr:col>13</xdr:col>
          <xdr:colOff>19050</xdr:colOff>
          <xdr:row>8</xdr:row>
          <xdr:rowOff>85725</xdr:rowOff>
        </xdr:to>
        <xdr:sp macro="" textlink="">
          <xdr:nvSpPr>
            <xdr:cNvPr id="2060" name="MailButton"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8</xdr:col>
      <xdr:colOff>420419</xdr:colOff>
      <xdr:row>19</xdr:row>
      <xdr:rowOff>40821</xdr:rowOff>
    </xdr:to>
    <xdr:pic>
      <xdr:nvPicPr>
        <xdr:cNvPr id="2" name="Grafik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347107" y="762000"/>
          <a:ext cx="5754419" cy="289832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1050925</xdr:colOff>
      <xdr:row>6</xdr:row>
      <xdr:rowOff>190500</xdr:rowOff>
    </xdr:from>
    <xdr:to>
      <xdr:col>8</xdr:col>
      <xdr:colOff>730250</xdr:colOff>
      <xdr:row>51</xdr:row>
      <xdr:rowOff>31751</xdr:rowOff>
    </xdr:to>
    <xdr:graphicFrame macro="">
      <xdr:nvGraphicFramePr>
        <xdr:cNvPr id="2" name="Diagramm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272143</xdr:colOff>
      <xdr:row>32</xdr:row>
      <xdr:rowOff>174624</xdr:rowOff>
    </xdr:from>
    <xdr:to>
      <xdr:col>22</xdr:col>
      <xdr:colOff>621392</xdr:colOff>
      <xdr:row>32</xdr:row>
      <xdr:rowOff>174624</xdr:rowOff>
    </xdr:to>
    <xdr:cxnSp macro="">
      <xdr:nvCxnSpPr>
        <xdr:cNvPr id="4" name="Gerade Verbindung mit Pfeil 3">
          <a:extLst>
            <a:ext uri="{FF2B5EF4-FFF2-40B4-BE49-F238E27FC236}">
              <a16:creationId xmlns:a16="http://schemas.microsoft.com/office/drawing/2014/main" id="{00000000-0008-0000-0D00-000004000000}"/>
            </a:ext>
          </a:extLst>
        </xdr:cNvPr>
        <xdr:cNvCxnSpPr/>
      </xdr:nvCxnSpPr>
      <xdr:spPr>
        <a:xfrm flipH="1">
          <a:off x="18972893" y="8731249"/>
          <a:ext cx="349249"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51104</xdr:colOff>
      <xdr:row>30</xdr:row>
      <xdr:rowOff>86632</xdr:rowOff>
    </xdr:from>
    <xdr:to>
      <xdr:col>22</xdr:col>
      <xdr:colOff>404889</xdr:colOff>
      <xdr:row>30</xdr:row>
      <xdr:rowOff>86632</xdr:rowOff>
    </xdr:to>
    <xdr:cxnSp macro="">
      <xdr:nvCxnSpPr>
        <xdr:cNvPr id="5" name="Gerade Verbindung mit Pfeil 4">
          <a:extLst>
            <a:ext uri="{FF2B5EF4-FFF2-40B4-BE49-F238E27FC236}">
              <a16:creationId xmlns:a16="http://schemas.microsoft.com/office/drawing/2014/main" id="{00000000-0008-0000-0D00-000005000000}"/>
            </a:ext>
          </a:extLst>
        </xdr:cNvPr>
        <xdr:cNvCxnSpPr/>
      </xdr:nvCxnSpPr>
      <xdr:spPr>
        <a:xfrm flipH="1">
          <a:off x="18751854" y="8167007"/>
          <a:ext cx="353785"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108858</xdr:colOff>
      <xdr:row>6</xdr:row>
      <xdr:rowOff>108857</xdr:rowOff>
    </xdr:from>
    <xdr:ext cx="4082142" cy="748394"/>
    <xdr:sp macro="" textlink="">
      <xdr:nvSpPr>
        <xdr:cNvPr id="7" name="Textfeld 6">
          <a:extLst>
            <a:ext uri="{FF2B5EF4-FFF2-40B4-BE49-F238E27FC236}">
              <a16:creationId xmlns:a16="http://schemas.microsoft.com/office/drawing/2014/main" id="{00000000-0008-0000-0D00-000007000000}"/>
            </a:ext>
          </a:extLst>
        </xdr:cNvPr>
        <xdr:cNvSpPr txBox="1"/>
      </xdr:nvSpPr>
      <xdr:spPr>
        <a:xfrm>
          <a:off x="3855358" y="2251982"/>
          <a:ext cx="4082142"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0D00-000006000000}"/>
            </a:ext>
          </a:extLst>
        </xdr:cNvPr>
        <xdr:cNvCxnSpPr/>
      </xdr:nvCxnSpPr>
      <xdr:spPr>
        <a:xfrm flipV="1">
          <a:off x="17303750" y="463550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51</xdr:row>
      <xdr:rowOff>63500</xdr:rowOff>
    </xdr:to>
    <xdr:sp macro="" textlink="">
      <xdr:nvSpPr>
        <xdr:cNvPr id="3" name="Rechteck 2">
          <a:extLst>
            <a:ext uri="{FF2B5EF4-FFF2-40B4-BE49-F238E27FC236}">
              <a16:creationId xmlns:a16="http://schemas.microsoft.com/office/drawing/2014/main" id="{00000000-0008-0000-0D00-000003000000}"/>
            </a:ext>
          </a:extLst>
        </xdr:cNvPr>
        <xdr:cNvSpPr/>
      </xdr:nvSpPr>
      <xdr:spPr>
        <a:xfrm>
          <a:off x="23225125" y="2000250"/>
          <a:ext cx="4222750" cy="11176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19050</xdr:colOff>
      <xdr:row>6</xdr:row>
      <xdr:rowOff>190500</xdr:rowOff>
    </xdr:from>
    <xdr:to>
      <xdr:col>9</xdr:col>
      <xdr:colOff>0</xdr:colOff>
      <xdr:row>50</xdr:row>
      <xdr:rowOff>349250</xdr:rowOff>
    </xdr:to>
    <xdr:graphicFrame macro="">
      <xdr:nvGraphicFramePr>
        <xdr:cNvPr id="2" name="Diagramm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108857</xdr:colOff>
      <xdr:row>6</xdr:row>
      <xdr:rowOff>108857</xdr:rowOff>
    </xdr:from>
    <xdr:ext cx="3971017" cy="748394"/>
    <xdr:sp macro="" textlink="">
      <xdr:nvSpPr>
        <xdr:cNvPr id="5" name="Textfeld 4">
          <a:extLst>
            <a:ext uri="{FF2B5EF4-FFF2-40B4-BE49-F238E27FC236}">
              <a16:creationId xmlns:a16="http://schemas.microsoft.com/office/drawing/2014/main" id="{00000000-0008-0000-0E00-000005000000}"/>
            </a:ext>
          </a:extLst>
        </xdr:cNvPr>
        <xdr:cNvSpPr txBox="1"/>
      </xdr:nvSpPr>
      <xdr:spPr>
        <a:xfrm>
          <a:off x="3855357" y="2251982"/>
          <a:ext cx="3971017"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0E00-000006000000}"/>
            </a:ext>
          </a:extLst>
        </xdr:cNvPr>
        <xdr:cNvCxnSpPr/>
      </xdr:nvCxnSpPr>
      <xdr:spPr>
        <a:xfrm flipV="1">
          <a:off x="17319625" y="46418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15875</xdr:colOff>
      <xdr:row>6</xdr:row>
      <xdr:rowOff>15875</xdr:rowOff>
    </xdr:from>
    <xdr:to>
      <xdr:col>9</xdr:col>
      <xdr:colOff>15875</xdr:colOff>
      <xdr:row>9</xdr:row>
      <xdr:rowOff>15875</xdr:rowOff>
    </xdr:to>
    <xdr:cxnSp macro="">
      <xdr:nvCxnSpPr>
        <xdr:cNvPr id="9" name="Gerader Verbinder 8">
          <a:extLst>
            <a:ext uri="{FF2B5EF4-FFF2-40B4-BE49-F238E27FC236}">
              <a16:creationId xmlns:a16="http://schemas.microsoft.com/office/drawing/2014/main" id="{00000000-0008-0000-0E00-000009000000}"/>
            </a:ext>
          </a:extLst>
        </xdr:cNvPr>
        <xdr:cNvCxnSpPr/>
      </xdr:nvCxnSpPr>
      <xdr:spPr>
        <a:xfrm>
          <a:off x="7810500" y="2159000"/>
          <a:ext cx="0" cy="9366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31746</xdr:colOff>
      <xdr:row>5</xdr:row>
      <xdr:rowOff>127001</xdr:rowOff>
    </xdr:from>
    <xdr:to>
      <xdr:col>30</xdr:col>
      <xdr:colOff>555621</xdr:colOff>
      <xdr:row>8</xdr:row>
      <xdr:rowOff>381001</xdr:rowOff>
    </xdr:to>
    <xdr:sp macro="" textlink="$AB$6">
      <xdr:nvSpPr>
        <xdr:cNvPr id="8" name="Textfeld 7">
          <a:extLst>
            <a:ext uri="{FF2B5EF4-FFF2-40B4-BE49-F238E27FC236}">
              <a16:creationId xmlns:a16="http://schemas.microsoft.com/office/drawing/2014/main" id="{00000000-0008-0000-0E00-000008000000}"/>
            </a:ext>
          </a:extLst>
        </xdr:cNvPr>
        <xdr:cNvSpPr txBox="1"/>
      </xdr:nvSpPr>
      <xdr:spPr>
        <a:xfrm rot="5400000">
          <a:off x="25058684" y="2230438"/>
          <a:ext cx="1714500" cy="523875"/>
        </a:xfrm>
        <a:prstGeom prst="rect">
          <a:avLst/>
        </a:prstGeom>
        <a:solidFill>
          <a:srgbClr val="B2B2B2">
            <a:alpha val="60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A3C8494-1432-4C11-8A14-821E7CEF1444}" type="TxLink">
            <a:rPr lang="en-US" sz="1100" b="0" i="0" u="none" strike="noStrike">
              <a:solidFill>
                <a:srgbClr val="000000"/>
              </a:solidFill>
              <a:latin typeface="Calibri"/>
              <a:cs typeface="Calibri"/>
            </a:rPr>
            <a:pPr algn="l"/>
            <a:t>40183     Put    43898</a:t>
          </a:fld>
          <a:endParaRPr lang="de-DE" sz="1100"/>
        </a:p>
      </xdr:txBody>
    </xdr:sp>
    <xdr:clientData/>
  </xdr:twoCellAnchor>
  <xdr:twoCellAnchor>
    <xdr:from>
      <xdr:col>5</xdr:col>
      <xdr:colOff>523875</xdr:colOff>
      <xdr:row>53</xdr:row>
      <xdr:rowOff>79375</xdr:rowOff>
    </xdr:from>
    <xdr:to>
      <xdr:col>5</xdr:col>
      <xdr:colOff>717550</xdr:colOff>
      <xdr:row>53</xdr:row>
      <xdr:rowOff>149225</xdr:rowOff>
    </xdr:to>
    <xdr:sp macro="" textlink="">
      <xdr:nvSpPr>
        <xdr:cNvPr id="14" name="Rechteck 13">
          <a:extLst>
            <a:ext uri="{FF2B5EF4-FFF2-40B4-BE49-F238E27FC236}">
              <a16:creationId xmlns:a16="http://schemas.microsoft.com/office/drawing/2014/main" id="{00000000-0008-0000-0E00-00000E000000}"/>
            </a:ext>
          </a:extLst>
        </xdr:cNvPr>
        <xdr:cNvSpPr/>
      </xdr:nvSpPr>
      <xdr:spPr>
        <a:xfrm>
          <a:off x="5032375" y="14557375"/>
          <a:ext cx="193675" cy="6985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523875</xdr:colOff>
      <xdr:row>54</xdr:row>
      <xdr:rowOff>98425</xdr:rowOff>
    </xdr:from>
    <xdr:to>
      <xdr:col>5</xdr:col>
      <xdr:colOff>717550</xdr:colOff>
      <xdr:row>54</xdr:row>
      <xdr:rowOff>168275</xdr:rowOff>
    </xdr:to>
    <xdr:sp macro="" textlink="">
      <xdr:nvSpPr>
        <xdr:cNvPr id="15" name="Rechteck 14">
          <a:extLst>
            <a:ext uri="{FF2B5EF4-FFF2-40B4-BE49-F238E27FC236}">
              <a16:creationId xmlns:a16="http://schemas.microsoft.com/office/drawing/2014/main" id="{00000000-0008-0000-0E00-00000F000000}"/>
            </a:ext>
          </a:extLst>
        </xdr:cNvPr>
        <xdr:cNvSpPr/>
      </xdr:nvSpPr>
      <xdr:spPr>
        <a:xfrm>
          <a:off x="5032375" y="14814550"/>
          <a:ext cx="193675" cy="69850"/>
        </a:xfrm>
        <a:prstGeom prst="rect">
          <a:avLst/>
        </a:prstGeom>
        <a:solidFill>
          <a:srgbClr val="FF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105833</xdr:colOff>
      <xdr:row>50</xdr:row>
      <xdr:rowOff>74084</xdr:rowOff>
    </xdr:from>
    <xdr:to>
      <xdr:col>0</xdr:col>
      <xdr:colOff>656166</xdr:colOff>
      <xdr:row>50</xdr:row>
      <xdr:rowOff>254000</xdr:rowOff>
    </xdr:to>
    <xdr:sp macro="" textlink="">
      <xdr:nvSpPr>
        <xdr:cNvPr id="16" name="Rechteck 15">
          <a:extLst>
            <a:ext uri="{FF2B5EF4-FFF2-40B4-BE49-F238E27FC236}">
              <a16:creationId xmlns:a16="http://schemas.microsoft.com/office/drawing/2014/main" id="{00000000-0008-0000-0E00-000010000000}"/>
            </a:ext>
          </a:extLst>
        </xdr:cNvPr>
        <xdr:cNvSpPr/>
      </xdr:nvSpPr>
      <xdr:spPr>
        <a:xfrm>
          <a:off x="105833" y="13440834"/>
          <a:ext cx="550333" cy="179916"/>
        </a:xfrm>
        <a:prstGeom prst="rect">
          <a:avLst/>
        </a:prstGeom>
        <a:solidFill>
          <a:srgbClr val="FFCC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31</xdr:col>
      <xdr:colOff>358775</xdr:colOff>
      <xdr:row>8</xdr:row>
      <xdr:rowOff>225425</xdr:rowOff>
    </xdr:from>
    <xdr:to>
      <xdr:col>33</xdr:col>
      <xdr:colOff>454025</xdr:colOff>
      <xdr:row>50</xdr:row>
      <xdr:rowOff>304800</xdr:rowOff>
    </xdr:to>
    <xdr:graphicFrame macro="">
      <xdr:nvGraphicFramePr>
        <xdr:cNvPr id="4" name="Diagramm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19050</xdr:colOff>
      <xdr:row>6</xdr:row>
      <xdr:rowOff>190499</xdr:rowOff>
    </xdr:from>
    <xdr:to>
      <xdr:col>9</xdr:col>
      <xdr:colOff>0</xdr:colOff>
      <xdr:row>51</xdr:row>
      <xdr:rowOff>95249</xdr:rowOff>
    </xdr:to>
    <xdr:graphicFrame macro="">
      <xdr:nvGraphicFramePr>
        <xdr:cNvPr id="2" name="Diagramm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637268</xdr:colOff>
      <xdr:row>27</xdr:row>
      <xdr:rowOff>190499</xdr:rowOff>
    </xdr:from>
    <xdr:to>
      <xdr:col>21</xdr:col>
      <xdr:colOff>224517</xdr:colOff>
      <xdr:row>27</xdr:row>
      <xdr:rowOff>190499</xdr:rowOff>
    </xdr:to>
    <xdr:cxnSp macro="">
      <xdr:nvCxnSpPr>
        <xdr:cNvPr id="3" name="Gerade Verbindung mit Pfeil 2">
          <a:extLst>
            <a:ext uri="{FF2B5EF4-FFF2-40B4-BE49-F238E27FC236}">
              <a16:creationId xmlns:a16="http://schemas.microsoft.com/office/drawing/2014/main" id="{00000000-0008-0000-0F00-000003000000}"/>
            </a:ext>
          </a:extLst>
        </xdr:cNvPr>
        <xdr:cNvCxnSpPr/>
      </xdr:nvCxnSpPr>
      <xdr:spPr>
        <a:xfrm flipH="1">
          <a:off x="17385393" y="7556499"/>
          <a:ext cx="349249"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108858</xdr:colOff>
      <xdr:row>6</xdr:row>
      <xdr:rowOff>108857</xdr:rowOff>
    </xdr:from>
    <xdr:ext cx="3918858" cy="748394"/>
    <xdr:sp macro="" textlink="">
      <xdr:nvSpPr>
        <xdr:cNvPr id="5" name="Textfeld 4">
          <a:extLst>
            <a:ext uri="{FF2B5EF4-FFF2-40B4-BE49-F238E27FC236}">
              <a16:creationId xmlns:a16="http://schemas.microsoft.com/office/drawing/2014/main" id="{00000000-0008-0000-0F00-000005000000}"/>
            </a:ext>
          </a:extLst>
        </xdr:cNvPr>
        <xdr:cNvSpPr txBox="1"/>
      </xdr:nvSpPr>
      <xdr:spPr>
        <a:xfrm>
          <a:off x="3861708" y="2261507"/>
          <a:ext cx="3918858"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5</xdr:col>
      <xdr:colOff>365125</xdr:colOff>
      <xdr:row>53</xdr:row>
      <xdr:rowOff>88900</xdr:rowOff>
    </xdr:from>
    <xdr:to>
      <xdr:col>5</xdr:col>
      <xdr:colOff>558800</xdr:colOff>
      <xdr:row>53</xdr:row>
      <xdr:rowOff>158750</xdr:rowOff>
    </xdr:to>
    <xdr:sp macro="" textlink="">
      <xdr:nvSpPr>
        <xdr:cNvPr id="6" name="Rechteck 5">
          <a:extLst>
            <a:ext uri="{FF2B5EF4-FFF2-40B4-BE49-F238E27FC236}">
              <a16:creationId xmlns:a16="http://schemas.microsoft.com/office/drawing/2014/main" id="{00000000-0008-0000-0F00-000006000000}"/>
            </a:ext>
          </a:extLst>
        </xdr:cNvPr>
        <xdr:cNvSpPr/>
      </xdr:nvSpPr>
      <xdr:spPr>
        <a:xfrm>
          <a:off x="4886325" y="14306550"/>
          <a:ext cx="193675" cy="6985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365125</xdr:colOff>
      <xdr:row>54</xdr:row>
      <xdr:rowOff>107950</xdr:rowOff>
    </xdr:from>
    <xdr:to>
      <xdr:col>5</xdr:col>
      <xdr:colOff>558800</xdr:colOff>
      <xdr:row>54</xdr:row>
      <xdr:rowOff>177800</xdr:rowOff>
    </xdr:to>
    <xdr:sp macro="" textlink="">
      <xdr:nvSpPr>
        <xdr:cNvPr id="7" name="Rechteck 6">
          <a:extLst>
            <a:ext uri="{FF2B5EF4-FFF2-40B4-BE49-F238E27FC236}">
              <a16:creationId xmlns:a16="http://schemas.microsoft.com/office/drawing/2014/main" id="{00000000-0008-0000-0F00-000007000000}"/>
            </a:ext>
          </a:extLst>
        </xdr:cNvPr>
        <xdr:cNvSpPr/>
      </xdr:nvSpPr>
      <xdr:spPr>
        <a:xfrm>
          <a:off x="4886325" y="14566900"/>
          <a:ext cx="193675" cy="69850"/>
        </a:xfrm>
        <a:prstGeom prst="rect">
          <a:avLst/>
        </a:prstGeom>
        <a:solidFill>
          <a:srgbClr val="FF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17</xdr:col>
      <xdr:colOff>155575</xdr:colOff>
      <xdr:row>31</xdr:row>
      <xdr:rowOff>104775</xdr:rowOff>
    </xdr:from>
    <xdr:to>
      <xdr:col>24</xdr:col>
      <xdr:colOff>60325</xdr:colOff>
      <xdr:row>31</xdr:row>
      <xdr:rowOff>120650</xdr:rowOff>
    </xdr:to>
    <xdr:cxnSp macro="">
      <xdr:nvCxnSpPr>
        <xdr:cNvPr id="8" name="Gerader Verbinder 7">
          <a:extLst>
            <a:ext uri="{FF2B5EF4-FFF2-40B4-BE49-F238E27FC236}">
              <a16:creationId xmlns:a16="http://schemas.microsoft.com/office/drawing/2014/main" id="{00000000-0008-0000-0F00-000008000000}"/>
            </a:ext>
          </a:extLst>
        </xdr:cNvPr>
        <xdr:cNvCxnSpPr/>
      </xdr:nvCxnSpPr>
      <xdr:spPr>
        <a:xfrm flipV="1">
          <a:off x="14617700" y="8423275"/>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19050</xdr:colOff>
      <xdr:row>7</xdr:row>
      <xdr:rowOff>31751</xdr:rowOff>
    </xdr:from>
    <xdr:to>
      <xdr:col>9</xdr:col>
      <xdr:colOff>0</xdr:colOff>
      <xdr:row>31</xdr:row>
      <xdr:rowOff>47626</xdr:rowOff>
    </xdr:to>
    <xdr:graphicFrame macro="">
      <xdr:nvGraphicFramePr>
        <xdr:cNvPr id="2" name="Diagramm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108858</xdr:colOff>
      <xdr:row>6</xdr:row>
      <xdr:rowOff>108857</xdr:rowOff>
    </xdr:from>
    <xdr:ext cx="4082142" cy="748394"/>
    <xdr:sp macro="" textlink="">
      <xdr:nvSpPr>
        <xdr:cNvPr id="5" name="Textfeld 4">
          <a:extLst>
            <a:ext uri="{FF2B5EF4-FFF2-40B4-BE49-F238E27FC236}">
              <a16:creationId xmlns:a16="http://schemas.microsoft.com/office/drawing/2014/main" id="{00000000-0008-0000-1000-000005000000}"/>
            </a:ext>
          </a:extLst>
        </xdr:cNvPr>
        <xdr:cNvSpPr txBox="1"/>
      </xdr:nvSpPr>
      <xdr:spPr>
        <a:xfrm>
          <a:off x="3861708" y="2261507"/>
          <a:ext cx="4082142"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1000-000006000000}"/>
            </a:ext>
          </a:extLst>
        </xdr:cNvPr>
        <xdr:cNvCxnSpPr/>
      </xdr:nvCxnSpPr>
      <xdr:spPr>
        <a:xfrm flipV="1">
          <a:off x="17319625" y="46418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31</xdr:row>
      <xdr:rowOff>63500</xdr:rowOff>
    </xdr:to>
    <xdr:sp macro="" textlink="">
      <xdr:nvSpPr>
        <xdr:cNvPr id="7" name="Rechteck 6">
          <a:extLst>
            <a:ext uri="{FF2B5EF4-FFF2-40B4-BE49-F238E27FC236}">
              <a16:creationId xmlns:a16="http://schemas.microsoft.com/office/drawing/2014/main" id="{00000000-0008-0000-1000-000007000000}"/>
            </a:ext>
          </a:extLst>
        </xdr:cNvPr>
        <xdr:cNvSpPr/>
      </xdr:nvSpPr>
      <xdr:spPr>
        <a:xfrm>
          <a:off x="23241000" y="2006600"/>
          <a:ext cx="4222750" cy="111633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396875</xdr:colOff>
      <xdr:row>9</xdr:row>
      <xdr:rowOff>63499</xdr:rowOff>
    </xdr:from>
    <xdr:to>
      <xdr:col>8</xdr:col>
      <xdr:colOff>752475</xdr:colOff>
      <xdr:row>30</xdr:row>
      <xdr:rowOff>206374</xdr:rowOff>
    </xdr:to>
    <xdr:graphicFrame macro="">
      <xdr:nvGraphicFramePr>
        <xdr:cNvPr id="2" name="Diagramm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381000</xdr:colOff>
      <xdr:row>5</xdr:row>
      <xdr:rowOff>620032</xdr:rowOff>
    </xdr:from>
    <xdr:ext cx="4143375" cy="748394"/>
    <xdr:sp macro="" textlink="">
      <xdr:nvSpPr>
        <xdr:cNvPr id="3" name="Textfeld 2">
          <a:extLst>
            <a:ext uri="{FF2B5EF4-FFF2-40B4-BE49-F238E27FC236}">
              <a16:creationId xmlns:a16="http://schemas.microsoft.com/office/drawing/2014/main" id="{00000000-0008-0000-1100-000003000000}"/>
            </a:ext>
          </a:extLst>
        </xdr:cNvPr>
        <xdr:cNvSpPr txBox="1"/>
      </xdr:nvSpPr>
      <xdr:spPr>
        <a:xfrm>
          <a:off x="4133850" y="2134507"/>
          <a:ext cx="4143375"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18</xdr:col>
      <xdr:colOff>127000</xdr:colOff>
      <xdr:row>15</xdr:row>
      <xdr:rowOff>127000</xdr:rowOff>
    </xdr:from>
    <xdr:to>
      <xdr:col>25</xdr:col>
      <xdr:colOff>31750</xdr:colOff>
      <xdr:row>15</xdr:row>
      <xdr:rowOff>142875</xdr:rowOff>
    </xdr:to>
    <xdr:cxnSp macro="">
      <xdr:nvCxnSpPr>
        <xdr:cNvPr id="4" name="Gerader Verbinder 3">
          <a:extLst>
            <a:ext uri="{FF2B5EF4-FFF2-40B4-BE49-F238E27FC236}">
              <a16:creationId xmlns:a16="http://schemas.microsoft.com/office/drawing/2014/main" id="{00000000-0008-0000-1100-000004000000}"/>
            </a:ext>
          </a:extLst>
        </xdr:cNvPr>
        <xdr:cNvCxnSpPr/>
      </xdr:nvCxnSpPr>
      <xdr:spPr>
        <a:xfrm flipV="1">
          <a:off x="17319625" y="62420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31</xdr:row>
      <xdr:rowOff>63500</xdr:rowOff>
    </xdr:to>
    <xdr:sp macro="" textlink="">
      <xdr:nvSpPr>
        <xdr:cNvPr id="5" name="Rechteck 4">
          <a:extLst>
            <a:ext uri="{FF2B5EF4-FFF2-40B4-BE49-F238E27FC236}">
              <a16:creationId xmlns:a16="http://schemas.microsoft.com/office/drawing/2014/main" id="{00000000-0008-0000-1100-000005000000}"/>
            </a:ext>
          </a:extLst>
        </xdr:cNvPr>
        <xdr:cNvSpPr/>
      </xdr:nvSpPr>
      <xdr:spPr>
        <a:xfrm>
          <a:off x="23241000" y="2006600"/>
          <a:ext cx="4222750" cy="119919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19050</xdr:colOff>
      <xdr:row>7</xdr:row>
      <xdr:rowOff>31751</xdr:rowOff>
    </xdr:from>
    <xdr:to>
      <xdr:col>9</xdr:col>
      <xdr:colOff>0</xdr:colOff>
      <xdr:row>31</xdr:row>
      <xdr:rowOff>47626</xdr:rowOff>
    </xdr:to>
    <xdr:graphicFrame macro="">
      <xdr:nvGraphicFramePr>
        <xdr:cNvPr id="2" name="Diagramm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108858</xdr:colOff>
      <xdr:row>6</xdr:row>
      <xdr:rowOff>108857</xdr:rowOff>
    </xdr:from>
    <xdr:ext cx="4082142" cy="748394"/>
    <xdr:sp macro="" textlink="">
      <xdr:nvSpPr>
        <xdr:cNvPr id="3" name="Textfeld 2">
          <a:extLst>
            <a:ext uri="{FF2B5EF4-FFF2-40B4-BE49-F238E27FC236}">
              <a16:creationId xmlns:a16="http://schemas.microsoft.com/office/drawing/2014/main" id="{00000000-0008-0000-1200-000003000000}"/>
            </a:ext>
          </a:extLst>
        </xdr:cNvPr>
        <xdr:cNvSpPr txBox="1"/>
      </xdr:nvSpPr>
      <xdr:spPr>
        <a:xfrm>
          <a:off x="3861708" y="2261507"/>
          <a:ext cx="4082142"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4" name="Gerader Verbinder 3">
          <a:extLst>
            <a:ext uri="{FF2B5EF4-FFF2-40B4-BE49-F238E27FC236}">
              <a16:creationId xmlns:a16="http://schemas.microsoft.com/office/drawing/2014/main" id="{00000000-0008-0000-1200-000004000000}"/>
            </a:ext>
          </a:extLst>
        </xdr:cNvPr>
        <xdr:cNvCxnSpPr/>
      </xdr:nvCxnSpPr>
      <xdr:spPr>
        <a:xfrm flipV="1">
          <a:off x="17319625" y="62420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31</xdr:row>
      <xdr:rowOff>63500</xdr:rowOff>
    </xdr:to>
    <xdr:sp macro="" textlink="">
      <xdr:nvSpPr>
        <xdr:cNvPr id="5" name="Rechteck 4">
          <a:extLst>
            <a:ext uri="{FF2B5EF4-FFF2-40B4-BE49-F238E27FC236}">
              <a16:creationId xmlns:a16="http://schemas.microsoft.com/office/drawing/2014/main" id="{00000000-0008-0000-1200-000005000000}"/>
            </a:ext>
          </a:extLst>
        </xdr:cNvPr>
        <xdr:cNvSpPr/>
      </xdr:nvSpPr>
      <xdr:spPr>
        <a:xfrm>
          <a:off x="23241000" y="2006600"/>
          <a:ext cx="4222750" cy="119919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6</xdr:col>
      <xdr:colOff>566207</xdr:colOff>
      <xdr:row>32</xdr:row>
      <xdr:rowOff>58207</xdr:rowOff>
    </xdr:from>
    <xdr:to>
      <xdr:col>6</xdr:col>
      <xdr:colOff>759882</xdr:colOff>
      <xdr:row>32</xdr:row>
      <xdr:rowOff>128057</xdr:rowOff>
    </xdr:to>
    <xdr:sp macro="" textlink="">
      <xdr:nvSpPr>
        <xdr:cNvPr id="6" name="Rechteck 5">
          <a:extLst>
            <a:ext uri="{FF2B5EF4-FFF2-40B4-BE49-F238E27FC236}">
              <a16:creationId xmlns:a16="http://schemas.microsoft.com/office/drawing/2014/main" id="{00000000-0008-0000-1200-000006000000}"/>
            </a:ext>
          </a:extLst>
        </xdr:cNvPr>
        <xdr:cNvSpPr/>
      </xdr:nvSpPr>
      <xdr:spPr>
        <a:xfrm>
          <a:off x="5847290" y="14821957"/>
          <a:ext cx="193675" cy="6985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6</xdr:col>
      <xdr:colOff>566207</xdr:colOff>
      <xdr:row>33</xdr:row>
      <xdr:rowOff>124882</xdr:rowOff>
    </xdr:from>
    <xdr:to>
      <xdr:col>6</xdr:col>
      <xdr:colOff>759882</xdr:colOff>
      <xdr:row>33</xdr:row>
      <xdr:rowOff>194732</xdr:rowOff>
    </xdr:to>
    <xdr:sp macro="" textlink="">
      <xdr:nvSpPr>
        <xdr:cNvPr id="7" name="Rechteck 6">
          <a:extLst>
            <a:ext uri="{FF2B5EF4-FFF2-40B4-BE49-F238E27FC236}">
              <a16:creationId xmlns:a16="http://schemas.microsoft.com/office/drawing/2014/main" id="{00000000-0008-0000-1200-000007000000}"/>
            </a:ext>
          </a:extLst>
        </xdr:cNvPr>
        <xdr:cNvSpPr/>
      </xdr:nvSpPr>
      <xdr:spPr>
        <a:xfrm>
          <a:off x="5847290" y="15079132"/>
          <a:ext cx="193675" cy="69850"/>
        </a:xfrm>
        <a:prstGeom prst="rect">
          <a:avLst/>
        </a:prstGeom>
        <a:solidFill>
          <a:srgbClr val="FF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xdr:absoluteAnchor>
    <xdr:pos x="0" y="0"/>
    <xdr:ext cx="11626712" cy="7516467"/>
    <xdr:graphicFrame macro="">
      <xdr:nvGraphicFramePr>
        <xdr:cNvPr id="2" name="Diagramm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c:userShapes xmlns:c="http://schemas.openxmlformats.org/drawingml/2006/chart">
  <cdr:relSizeAnchor xmlns:cdr="http://schemas.openxmlformats.org/drawingml/2006/chartDrawing">
    <cdr:from>
      <cdr:x>0.49596</cdr:x>
      <cdr:y>0.19546</cdr:y>
    </cdr:from>
    <cdr:to>
      <cdr:x>0.49738</cdr:x>
      <cdr:y>0.26597</cdr:y>
    </cdr:to>
    <cdr:cxnSp macro="">
      <cdr:nvCxnSpPr>
        <cdr:cNvPr id="2" name="Gerade Verbindung mit Pfeil 1">
          <a:extLst xmlns:a="http://schemas.openxmlformats.org/drawingml/2006/main">
            <a:ext uri="{FF2B5EF4-FFF2-40B4-BE49-F238E27FC236}">
              <a16:creationId xmlns:a16="http://schemas.microsoft.com/office/drawing/2014/main" id="{00000000-0008-0000-0000-000004000000}"/>
            </a:ext>
          </a:extLst>
        </cdr:cNvPr>
        <cdr:cNvCxnSpPr/>
      </cdr:nvCxnSpPr>
      <cdr:spPr>
        <a:xfrm xmlns:a="http://schemas.openxmlformats.org/drawingml/2006/main" flipH="1">
          <a:off x="4588468" y="1175068"/>
          <a:ext cx="13138" cy="423883"/>
        </a:xfrm>
        <a:prstGeom xmlns:a="http://schemas.openxmlformats.org/drawingml/2006/main" prst="straightConnector1">
          <a:avLst/>
        </a:prstGeom>
        <a:ln xmlns:a="http://schemas.openxmlformats.org/drawingml/2006/main" w="57150">
          <a:solidFill>
            <a:srgbClr val="FF0000"/>
          </a:solidFill>
          <a:tailEnd type="triangle"/>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0.0808</cdr:x>
      <cdr:y>0.0465</cdr:y>
    </cdr:from>
    <cdr:to>
      <cdr:x>0.0808</cdr:x>
      <cdr:y>0.83481</cdr:y>
    </cdr:to>
    <cdr:cxnSp macro="">
      <cdr:nvCxnSpPr>
        <cdr:cNvPr id="4" name="Gerader Verbinder 3">
          <a:extLst xmlns:a="http://schemas.openxmlformats.org/drawingml/2006/main">
            <a:ext uri="{FF2B5EF4-FFF2-40B4-BE49-F238E27FC236}">
              <a16:creationId xmlns:a16="http://schemas.microsoft.com/office/drawing/2014/main" id="{D78BE307-5921-4C6E-80E9-BF8840397C41}"/>
            </a:ext>
          </a:extLst>
        </cdr:cNvPr>
        <cdr:cNvCxnSpPr/>
      </cdr:nvCxnSpPr>
      <cdr:spPr>
        <a:xfrm xmlns:a="http://schemas.openxmlformats.org/drawingml/2006/main">
          <a:off x="747577" y="279535"/>
          <a:ext cx="0" cy="4739067"/>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3.xml><?xml version="1.0" encoding="utf-8"?>
<xdr:wsDr xmlns:xdr="http://schemas.openxmlformats.org/drawingml/2006/spreadsheetDrawing" xmlns:a="http://schemas.openxmlformats.org/drawingml/2006/main">
  <xdr:absoluteAnchor>
    <xdr:pos x="0" y="0"/>
    <xdr:ext cx="11626712" cy="7516467"/>
    <xdr:graphicFrame macro="">
      <xdr:nvGraphicFramePr>
        <xdr:cNvPr id="2" name="Diagramm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c:userShapes xmlns:c="http://schemas.openxmlformats.org/drawingml/2006/chart">
  <cdr:relSizeAnchor xmlns:cdr="http://schemas.openxmlformats.org/drawingml/2006/chartDrawing">
    <cdr:from>
      <cdr:x>0.07999</cdr:x>
      <cdr:y>0.0465</cdr:y>
    </cdr:from>
    <cdr:to>
      <cdr:x>0.07999</cdr:x>
      <cdr:y>0.83481</cdr:y>
    </cdr:to>
    <cdr:cxnSp macro="">
      <cdr:nvCxnSpPr>
        <cdr:cNvPr id="4" name="Gerader Verbinder 3">
          <a:extLst xmlns:a="http://schemas.openxmlformats.org/drawingml/2006/main">
            <a:ext uri="{FF2B5EF4-FFF2-40B4-BE49-F238E27FC236}">
              <a16:creationId xmlns:a16="http://schemas.microsoft.com/office/drawing/2014/main" id="{D78BE307-5921-4C6E-80E9-BF8840397C41}"/>
            </a:ext>
          </a:extLst>
        </cdr:cNvPr>
        <cdr:cNvCxnSpPr/>
      </cdr:nvCxnSpPr>
      <cdr:spPr>
        <a:xfrm xmlns:a="http://schemas.openxmlformats.org/drawingml/2006/main">
          <a:off x="740226" y="279797"/>
          <a:ext cx="0" cy="4743271"/>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5.xml><?xml version="1.0" encoding="utf-8"?>
<xdr:wsDr xmlns:xdr="http://schemas.openxmlformats.org/drawingml/2006/spreadsheetDrawing" xmlns:a="http://schemas.openxmlformats.org/drawingml/2006/main">
  <xdr:twoCellAnchor>
    <xdr:from>
      <xdr:col>27</xdr:col>
      <xdr:colOff>714375</xdr:colOff>
      <xdr:row>5</xdr:row>
      <xdr:rowOff>492125</xdr:rowOff>
    </xdr:from>
    <xdr:to>
      <xdr:col>33</xdr:col>
      <xdr:colOff>365125</xdr:colOff>
      <xdr:row>51</xdr:row>
      <xdr:rowOff>63500</xdr:rowOff>
    </xdr:to>
    <xdr:sp macro="" textlink="">
      <xdr:nvSpPr>
        <xdr:cNvPr id="7" name="Rechteck 6">
          <a:extLst>
            <a:ext uri="{FF2B5EF4-FFF2-40B4-BE49-F238E27FC236}">
              <a16:creationId xmlns:a16="http://schemas.microsoft.com/office/drawing/2014/main" id="{00000000-0008-0000-1600-000007000000}"/>
            </a:ext>
          </a:extLst>
        </xdr:cNvPr>
        <xdr:cNvSpPr/>
      </xdr:nvSpPr>
      <xdr:spPr>
        <a:xfrm>
          <a:off x="23241000" y="2006600"/>
          <a:ext cx="4222750" cy="111633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45</xdr:col>
      <xdr:colOff>304805</xdr:colOff>
      <xdr:row>4</xdr:row>
      <xdr:rowOff>76199</xdr:rowOff>
    </xdr:from>
    <xdr:to>
      <xdr:col>53</xdr:col>
      <xdr:colOff>581024</xdr:colOff>
      <xdr:row>33</xdr:row>
      <xdr:rowOff>47624</xdr:rowOff>
    </xdr:to>
    <xdr:graphicFrame macro="">
      <xdr:nvGraphicFramePr>
        <xdr:cNvPr id="3" name="Diagramm 2">
          <a:extLst>
            <a:ext uri="{FF2B5EF4-FFF2-40B4-BE49-F238E27FC236}">
              <a16:creationId xmlns:a16="http://schemas.microsoft.com/office/drawing/2014/main" id="{00000000-0008-0000-1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45</xdr:col>
      <xdr:colOff>304805</xdr:colOff>
      <xdr:row>4</xdr:row>
      <xdr:rowOff>76199</xdr:rowOff>
    </xdr:from>
    <xdr:to>
      <xdr:col>53</xdr:col>
      <xdr:colOff>581024</xdr:colOff>
      <xdr:row>33</xdr:row>
      <xdr:rowOff>47624</xdr:rowOff>
    </xdr:to>
    <xdr:graphicFrame macro="">
      <xdr:nvGraphicFramePr>
        <xdr:cNvPr id="2" name="Diagramm 1">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5" xr16:uid="{784648FC-A978-4579-99FC-E8C5894E78D2}" autoFormatId="16" applyNumberFormats="0" applyBorderFormats="0" applyFontFormats="0" applyPatternFormats="0" applyAlignmentFormats="0" applyWidthHeightFormats="0">
  <queryTableRefresh nextId="6">
    <queryTableFields count="5">
      <queryTableField id="1" name="Zeit" tableColumnId="6"/>
      <queryTableField id="2" name="Stück" tableColumnId="2"/>
      <queryTableField id="3" name="Geld" tableColumnId="3"/>
      <queryTableField id="4" name="Brief" tableColumnId="4"/>
      <queryTableField id="5" name="Stück2"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6" xr16:uid="{BC7CC506-C2D2-4801-A6F7-CCDAA80F8BCB}" autoFormatId="16" applyNumberFormats="0" applyBorderFormats="0" applyFontFormats="0" applyPatternFormats="0" applyAlignmentFormats="0" applyWidthHeightFormats="0">
  <queryTableRefresh nextId="5">
    <queryTableFields count="4">
      <queryTableField id="1" name="Indizes DE" tableColumnId="5"/>
      <queryTableField id="2" name="Kurs" tableColumnId="2"/>
      <queryTableField id="3" name="%" tableColumnId="3"/>
      <queryTableField id="4" name="Zeit"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1" xr16:uid="{535CDE88-02E1-49EA-9F99-516FF7753E99}" autoFormatId="16" applyNumberFormats="0" applyBorderFormats="0" applyFontFormats="0" applyPatternFormats="0" applyAlignmentFormats="0" applyWidthHeightFormats="0">
  <queryTableRefresh nextId="3">
    <queryTableFields count="2">
      <queryTableField id="1" name="Column1" tableColumnId="3"/>
      <queryTableField id="2" name="Column2"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2" xr16:uid="{2474DE7A-0EB2-4043-8ABC-E548A9591AFA}" autoFormatId="16" applyNumberFormats="0" applyBorderFormats="0" applyFontFormats="0" applyPatternFormats="0" applyAlignmentFormats="0" applyWidthHeightFormats="0">
  <queryTableRefresh nextId="4">
    <queryTableFields count="3">
      <queryTableField id="1" name="Datum" tableColumnId="4"/>
      <queryTableField id="2" name="Eröffnung" tableColumnId="2"/>
      <queryTableField id="3" name="Schluss"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7" xr16:uid="{D477B312-4414-4C47-BE70-1A4F6D16EB45}" autoFormatId="16" applyNumberFormats="0" applyBorderFormats="0" applyFontFormats="0" applyPatternFormats="0" applyAlignmentFormats="0" applyWidthHeightFormats="0">
  <queryTableRefresh nextId="12">
    <queryTableFields count="11">
      <queryTableField id="1" name="Column1" tableColumnId="12"/>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3" xr16:uid="{F5F313AE-838F-48FB-9712-A283EBB98242}" autoFormatId="16" applyNumberFormats="0" applyBorderFormats="0" applyFontFormats="0" applyPatternFormats="0" applyAlignmentFormats="0" applyWidthHeightFormats="0">
  <queryTableRefresh nextId="4">
    <queryTableFields count="3">
      <queryTableField id="1" name="Datum" tableColumnId="4"/>
      <queryTableField id="2" name="Eröffnung" tableColumnId="2"/>
      <queryTableField id="3" name="Schluss"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25B8888-7227-4910-9EA0-BDC8748A3F7D}" name="GT_L_S" displayName="GT_L_S" ref="A1:F9" totalsRowShown="0">
  <autoFilter ref="A1:F9" xr:uid="{96E8B030-B167-4D30-957A-DA651F4EDB79}"/>
  <tableColumns count="6">
    <tableColumn id="7" xr3:uid="{15510C16-C6E8-4B6E-8C4C-B513AB142B61}" name="Name" dataDxfId="180"/>
    <tableColumn id="2" xr3:uid="{26E722AA-1854-4BD3-8467-70335D314989}" name="Kurs" dataDxfId="179"/>
    <tableColumn id="3" xr3:uid="{F0F21EDD-A711-4B4F-A568-48FC7FC75236}" name="Vortag" dataDxfId="178"/>
    <tableColumn id="4" xr3:uid="{3358139D-0830-4AFD-BA82-EDEEAEE92457}" name="+/- %" dataDxfId="177"/>
    <tableColumn id="5" xr3:uid="{EFD10A64-BD69-4944-8905-81BDC4673D81}" name="+/- abs." dataDxfId="176"/>
    <tableColumn id="6" xr3:uid="{0DC31BAD-5162-457A-A666-FBF716123C4B}" name="Zeit" dataDxfId="17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27E82BA-1887-4D41-BFC7-D95BFC9E2F1E}" name="Quotes" displayName="Quotes" ref="A1:E10" tableType="queryTable" totalsRowShown="0">
  <autoFilter ref="A1:E10" xr:uid="{DF1AD178-51EA-4571-8AE8-453110C88BE0}"/>
  <tableColumns count="5">
    <tableColumn id="6" xr3:uid="{526F0704-9A58-4F67-82D5-2417E3B141E6}" uniqueName="6" name="Zeit" queryTableFieldId="1" dataDxfId="174"/>
    <tableColumn id="2" xr3:uid="{0B9D1A8F-37E6-4878-AF5A-6C70EFF7E646}" uniqueName="2" name="Stück" queryTableFieldId="2" dataDxfId="173"/>
    <tableColumn id="3" xr3:uid="{5065A486-C28E-4EF3-A624-A9F9D3644DC4}" uniqueName="3" name="Geld" queryTableFieldId="3" dataDxfId="172"/>
    <tableColumn id="4" xr3:uid="{ACFB6F41-CD10-4B56-A4C7-CAD9EBF80B14}" uniqueName="4" name="Brief" queryTableFieldId="4" dataDxfId="171"/>
    <tableColumn id="5" xr3:uid="{3673438F-6268-4463-94EC-D6028F67368D}" uniqueName="5" name="Stück2" queryTableFieldId="5" dataDxfId="17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3AA62D3-B255-42B9-A507-69F09C016CD7}" name="Stuttgart_Indizes" displayName="Stuttgart_Indizes" ref="A1:D8" tableType="queryTable" totalsRowShown="0">
  <autoFilter ref="A1:D8" xr:uid="{D3F6F3BD-9D9A-47B4-8793-449D0AFF1CA4}"/>
  <tableColumns count="4">
    <tableColumn id="5" xr3:uid="{39299C99-24D4-4BA7-8A03-73501A26C8CE}" uniqueName="5" name="Indizes DE" queryTableFieldId="1" dataDxfId="169"/>
    <tableColumn id="2" xr3:uid="{A52DDE2A-F011-438A-A669-3B24C9A8CDED}" uniqueName="2" name="Kurs" queryTableFieldId="2" dataDxfId="168"/>
    <tableColumn id="3" xr3:uid="{36CB1FCA-18F0-4FAB-B8ED-18E1E47F96EC}" uniqueName="3" name="%" queryTableFieldId="3" dataDxfId="167"/>
    <tableColumn id="4" xr3:uid="{055158CD-9AAB-471D-A32D-92B73E68C61F}" uniqueName="4" name="Zeit" queryTableFieldId="4" dataDxfId="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2980275-9CFE-43DC-BBA7-42F72C8D31FB}" name="BO_LUSDAX_historie_Reihenfolge_neg" displayName="BO_LUSDAX_historie_Reihenfolge_neg" ref="A1:E21" totalsRowShown="0">
  <autoFilter ref="A1:E21" xr:uid="{DCE1D01A-3FFF-4E87-BD4C-B41221E86D5F}"/>
  <tableColumns count="5">
    <tableColumn id="6" xr3:uid="{D737BA97-0DCF-47A0-954B-B524352C2C8E}" name="Datum" dataDxfId="166"/>
    <tableColumn id="2" xr3:uid="{392FE718-524E-446F-B939-4ED5DEE62CE1}" name="Schluss" dataDxfId="165"/>
    <tableColumn id="3" xr3:uid="{3F8AE9BE-3FDD-4AB9-A6E5-9B943BE39A45}" name="Eröffnung" dataDxfId="164"/>
    <tableColumn id="4" xr3:uid="{520BEA88-3240-48CC-BC82-55BF09972850}" name="Tageshoch" dataDxfId="163"/>
    <tableColumn id="5" xr3:uid="{7E5BBFB0-AFE7-47C8-A20F-CAA56D1B3D07}" name="Tagestief" dataDxfId="16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9730EC9-26F5-4E8C-8769-96AB23E94F29}" name="Onvista_LUSDAX" displayName="Onvista_LUSDAX" ref="A1:K3" totalsRowShown="0">
  <autoFilter ref="A1:K3" xr:uid="{C389C87D-0F82-4504-AE49-3D32FD8D6AC7}"/>
  <tableColumns count="11">
    <tableColumn id="12" xr3:uid="{99FBDC2F-683E-473B-AA99-13164628ED8A}" name="Column1" dataDxfId="161"/>
    <tableColumn id="2" xr3:uid="{2E54F4C1-5C7E-4B26-87E6-0CDADEA32E0A}" name="Column2" dataDxfId="160"/>
    <tableColumn id="3" xr3:uid="{C4BD3783-D9E7-4BD8-973F-C44A040060C3}" name="Column3" dataDxfId="159"/>
    <tableColumn id="4" xr3:uid="{92B85E64-1526-4146-9716-3F74E98E1113}" name="Column4" dataDxfId="158"/>
    <tableColumn id="5" xr3:uid="{112E7AAF-2314-4386-97C4-1957C8229FC2}" name="Column5" dataDxfId="157"/>
    <tableColumn id="6" xr3:uid="{20926CA0-6766-454A-A345-18681C67C133}" name="Column6" dataDxfId="156"/>
    <tableColumn id="7" xr3:uid="{EF83A049-6489-416D-9655-A8584B4F2EED}" name="Column7" dataDxfId="155"/>
    <tableColumn id="8" xr3:uid="{D552526E-7F0F-49FC-B106-4CBFA9C02603}" name="Column8" dataDxfId="154"/>
    <tableColumn id="9" xr3:uid="{7D8B4D19-4B2F-456D-A279-DC5ECE49B9B9}" name="Column9" dataDxfId="153"/>
    <tableColumn id="10" xr3:uid="{A50E0BEA-8BD4-419D-BE87-A6DFDCDB2CF2}" name="Column10" dataDxfId="152"/>
    <tableColumn id="11" xr3:uid="{572A1F9A-AA0C-4C52-9ABF-DC4AC1DE842C}" name="Column11" dataDxfId="15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EC7E277-9E6A-4D88-8B48-6D0A63780E64}" name="Ariva_LUSDAX_historie_ok" displayName="Ariva_LUSDAX_historie_ok" ref="A1:H24" totalsRowShown="0">
  <autoFilter ref="A1:H24" xr:uid="{30899274-EF42-4101-B31E-9FB94F122E41}"/>
  <tableColumns count="8">
    <tableColumn id="9" xr3:uid="{08A30009-17A3-4EFB-BE01-CFE9FF5CE177}" name="Datum" dataDxfId="150"/>
    <tableColumn id="2" xr3:uid="{9BF3FD10-19B8-453B-822B-DC19D55FE805}" name="Erster" dataDxfId="149"/>
    <tableColumn id="3" xr3:uid="{B4CAC15F-EDAC-4525-B3C3-15B090AA2F2F}" name="Hoch" dataDxfId="148"/>
    <tableColumn id="4" xr3:uid="{2429BB06-12B3-4190-8272-50A2CEEE8E59}" name="Tief" dataDxfId="147"/>
    <tableColumn id="5" xr3:uid="{233A23E8-E6C1-46F9-8470-5AB3A37066AB}" name="Schluss" dataDxfId="146"/>
    <tableColumn id="6" xr3:uid="{4EE46401-283B-427F-914B-355EC206517D}" name="Column6" dataDxfId="145"/>
    <tableColumn id="7" xr3:uid="{11869946-9F88-49F5-A5E9-180D60C4C2F4}" name="Stücke" dataDxfId="144"/>
    <tableColumn id="8" xr3:uid="{83253B66-541D-47D5-B62C-A032EF20123F}" name="Volumen" dataDxfId="14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89A7AD9-94CE-4C74-9353-0A0ABD305D6D}" name="FDAX_investing" displayName="FDAX_investing" ref="A1:F2" totalsRowShown="0">
  <autoFilter ref="A1:F2" xr:uid="{FCDEED54-4211-420D-9C77-8207F85761A4}"/>
  <tableColumns count="6">
    <tableColumn id="8" xr3:uid="{96812625-CE14-4470-A8AA-3A0CCEF3AA4A}" name="Column1" dataDxfId="142"/>
    <tableColumn id="2" xr3:uid="{EABD2DE6-5CFA-497D-B6E0-3192B75097FE}" name="Name" dataDxfId="141"/>
    <tableColumn id="3" xr3:uid="{592F847D-C5A4-48D2-BD17-FA46D6EB85C7}" name="Kurse" dataDxfId="140"/>
    <tableColumn id="4" xr3:uid="{3884BB02-161D-4905-8333-FDE260E6B45D}" name="+/-" dataDxfId="139"/>
    <tableColumn id="5" xr3:uid="{57511DB1-B119-41E7-8239-297E88D6BF03}" name="+/- %" dataDxfId="138"/>
    <tableColumn id="6" xr3:uid="{FE72BC2B-3BF2-4A11-97EE-08B7BC9C8234}" name="2" dataDxfId="137"/>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2380DE7-4CF4-4CF5-8CB7-950860B5CA83}" name="EURIBOR_3M" displayName="EURIBOR_3M" ref="A1:B11" tableType="queryTable" totalsRowShown="0">
  <autoFilter ref="A1:B11" xr:uid="{89524440-265F-436B-BDEB-92D94908C032}"/>
  <tableColumns count="2">
    <tableColumn id="3" xr3:uid="{419167BD-4017-496A-9020-A5BE55199C2C}" uniqueName="3" name="Column1" queryTableFieldId="1" dataDxfId="136"/>
    <tableColumn id="2" xr3:uid="{568B6694-7782-4FD3-AD1A-4E584CD871D9}" uniqueName="2" name="Column2" queryTableFieldId="2" dataDxfId="135"/>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3C33CA9E-FC5D-4034-A75F-3458B9F1C1F6}" name="Call_Heute" displayName="Call_Heute" ref="A1:R148" totalsRowShown="0">
  <autoFilter ref="A1:R148" xr:uid="{442474E2-7FAD-4309-B949-EED230CB1693}"/>
  <tableColumns count="18">
    <tableColumn id="19" xr3:uid="{3DE1BFA1-85B4-4E7D-8839-9C2093E422E7}" name="Strike price" dataDxfId="134"/>
    <tableColumn id="2" xr3:uid="{84944C25-517B-4B23-8020-64805F14036A}" name="Vers. num." dataDxfId="133"/>
    <tableColumn id="3" xr3:uid="{195C1FB0-83AA-4BF8-AB90-04D8B76D18F8}" name="Opening price" dataDxfId="132"/>
    <tableColumn id="4" xr3:uid="{8E909A66-8C7A-4B3E-B3E7-11551C93754E}" name="High" dataDxfId="131"/>
    <tableColumn id="5" xr3:uid="{37737ACD-95FB-409F-B85C-9D6D6FB3EBFF}" name="Low" dataDxfId="130"/>
    <tableColumn id="6" xr3:uid="{886D120E-3CBE-4BDA-AEC5-6A7C5D0FAAAA}" name="Bid price" dataDxfId="129"/>
    <tableColumn id="7" xr3:uid="{44D3F748-CD16-443A-A097-73D5886A317A}" name="Bid vol" dataDxfId="128"/>
    <tableColumn id="8" xr3:uid="{2DB7176B-CF19-4DD7-831E-8B11AA8D2069}" name="Ask price" dataDxfId="127"/>
    <tableColumn id="9" xr3:uid="{943298E3-D7B9-4B2A-A73D-A24EB3245CE7}" name="Ask vol" dataDxfId="126"/>
    <tableColumn id="10" xr3:uid="{87EADB7F-F27D-4277-B717-885CFE700118}" name="Diff. to prev. day last" dataDxfId="125"/>
    <tableColumn id="11" xr3:uid="{8F2EEED7-4F7A-4B7A-8DC5-C672BBE8DB43}" name="Last price" dataDxfId="124"/>
    <tableColumn id="12" xr3:uid="{3803D3D1-A728-4CFB-94AB-1CC7D80059F5}" name="Date" dataDxfId="123"/>
    <tableColumn id="13" xr3:uid="{ACA3CAC4-2FB3-4033-A379-D1E7A69149E2}" name="Time" dataDxfId="122"/>
    <tableColumn id="14" xr3:uid="{C3CD0541-3759-43C7-9FD9-1B4A8DF8A1F1}" name="Daily settlem. price" dataDxfId="121"/>
    <tableColumn id="15" xr3:uid="{FFDB4B8A-207F-4C4D-BBA4-B58AB1BF3A51}" name="Traded contracts" dataDxfId="120"/>
    <tableColumn id="16" xr3:uid="{FAA9EDD1-3F28-4DF0-961C-3BA4642B3714}" name="Open interest (adj.)" dataDxfId="119"/>
    <tableColumn id="17" xr3:uid="{2489841B-57ED-49F0-8DDC-F97B45475424}" name="Open interest date" dataDxfId="118"/>
    <tableColumn id="18" xr3:uid="{E1C3D277-2DB1-48CE-8900-DBD74E647463}" name="Last trading day" dataDxfId="11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646A774F-028C-489A-B42B-667A63A17B96}" name="Put_Heute" displayName="Put_Heute" ref="A1:R148" totalsRowShown="0">
  <autoFilter ref="A1:R148" xr:uid="{C842D223-38D2-4312-9D92-B1B5D7E4659E}"/>
  <tableColumns count="18">
    <tableColumn id="19" xr3:uid="{363953BE-4CAB-498D-9462-D99B01BC96A6}" name="Strike price" dataDxfId="116"/>
    <tableColumn id="2" xr3:uid="{5C137D81-DA57-45C6-9348-6E8E13E03A41}" name="Vers. num."/>
    <tableColumn id="3" xr3:uid="{7A9F43C1-CDDB-43D2-AF00-B844CC78176B}" name="Opening price" dataDxfId="115"/>
    <tableColumn id="4" xr3:uid="{E8DB4823-3549-4858-B1C2-8319DA317071}" name="High" dataDxfId="114"/>
    <tableColumn id="5" xr3:uid="{C0EC95B5-52B8-4BB5-9276-BC67CA226CE9}" name="Low" dataDxfId="113"/>
    <tableColumn id="6" xr3:uid="{353FDB8F-18BE-4D19-8110-14C076BFB096}" name="Bid price" dataDxfId="112"/>
    <tableColumn id="7" xr3:uid="{C851889D-0974-45ED-AE97-29F406B9F58F}" name="Bid vol" dataDxfId="111"/>
    <tableColumn id="8" xr3:uid="{1647EBB1-D5FD-49E9-ACF7-165A71BD3FCD}" name="Ask price" dataDxfId="110"/>
    <tableColumn id="9" xr3:uid="{10B27490-EDD9-4CF5-9824-82467D5CBAD9}" name="Ask vol" dataDxfId="109"/>
    <tableColumn id="10" xr3:uid="{C7F3E594-E370-4689-AF18-7EDBA33AA3F6}" name="Diff. to prev. day last"/>
    <tableColumn id="11" xr3:uid="{5333B238-5EBF-4FFC-B9CF-376186475C86}" name="Last price" dataDxfId="108"/>
    <tableColumn id="12" xr3:uid="{90D5878A-5C69-406F-BBE8-D73B03B757EC}" name="Date" dataDxfId="107"/>
    <tableColumn id="13" xr3:uid="{087440A6-BB5A-4819-87E7-E0243F141DEC}" name="Time" dataDxfId="106"/>
    <tableColumn id="14" xr3:uid="{8C834BE4-EFCC-4A4C-931C-D7D4C5333405}" name="Daily settlem. price" dataDxfId="105"/>
    <tableColumn id="15" xr3:uid="{C871B9B6-E119-43D2-B998-197BADCEF4FD}" name="Traded contracts"/>
    <tableColumn id="16" xr3:uid="{4311AA23-3B9A-490D-B709-06BBF9906FDA}" name="Open interest (adj.)"/>
    <tableColumn id="17" xr3:uid="{E72B4FA7-3149-4244-BBC1-DDB81A1D2290}" name="Open interest date" dataDxfId="104"/>
    <tableColumn id="18" xr3:uid="{30243267-8099-489D-B22A-DCC29050FE76}" name="Last trading day" dataDxfId="10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F34010B-BB48-4695-9C1C-E4327C134508}" name="Put_1_Heute" displayName="Put_1_Heute" ref="A1:R148" totalsRowShown="0">
  <autoFilter ref="A1:R148" xr:uid="{88524A0C-142A-4CD9-9D66-5681AE422954}"/>
  <tableColumns count="18">
    <tableColumn id="19" xr3:uid="{42333CC7-6D64-46FC-A532-AF6717AAF222}" name="Strike price" dataDxfId="102"/>
    <tableColumn id="2" xr3:uid="{E362CD00-29C9-4F1C-A097-DFEE7A169BF2}" name="Vers. num."/>
    <tableColumn id="3" xr3:uid="{90C6252C-48C0-48C8-8EB6-CAC5DC8F7DA0}" name="Opening price" dataDxfId="101"/>
    <tableColumn id="4" xr3:uid="{E5D31775-63F0-4757-9702-45C3638004A6}" name="High" dataDxfId="100"/>
    <tableColumn id="5" xr3:uid="{7E3DB34C-9BCF-4ECD-9BBC-3ADF1838751E}" name="Low" dataDxfId="99"/>
    <tableColumn id="6" xr3:uid="{4E1EB385-FE12-4FB7-A0A4-0BA4022FCF11}" name="Bid price" dataDxfId="98"/>
    <tableColumn id="7" xr3:uid="{CE49C771-EF32-4684-9226-4F8BD610088C}" name="Bid vol" dataDxfId="97"/>
    <tableColumn id="8" xr3:uid="{87B85665-EA83-422F-B962-D2D65FEA709E}" name="Ask price" dataDxfId="96"/>
    <tableColumn id="9" xr3:uid="{F6BA72DF-9F7F-4AF8-81C8-65173A80DC3B}" name="Ask vol" dataDxfId="95"/>
    <tableColumn id="10" xr3:uid="{D2F08537-019F-4D2A-B611-376A1A0CBD50}" name="Diff. to prev. day last"/>
    <tableColumn id="11" xr3:uid="{054E377C-0A69-4E40-B0AA-3FF0A7A5510A}" name="Last price" dataDxfId="94"/>
    <tableColumn id="12" xr3:uid="{FBC5B4FB-89A2-4DD0-8A66-446AFC0A9D64}" name="Date" dataDxfId="93"/>
    <tableColumn id="13" xr3:uid="{6DD52035-6A65-4BCD-B800-ED2D92A3E6BF}" name="Time" dataDxfId="92"/>
    <tableColumn id="14" xr3:uid="{13F7E791-3687-43A9-98E8-460EF433E8C0}" name="Daily settlem. price" dataDxfId="91"/>
    <tableColumn id="15" xr3:uid="{CCFF1C81-7A07-43E5-914E-48E58E0E24AC}" name="Traded contracts"/>
    <tableColumn id="16" xr3:uid="{16F587FF-75FD-4245-B7F9-5A6D9F9C1947}" name="Open interest (adj.)"/>
    <tableColumn id="17" xr3:uid="{E27BDB36-D539-4675-B21B-DFCAE5BEFA5A}" name="Open interest date" dataDxfId="90"/>
    <tableColumn id="18" xr3:uid="{7A8F8178-C594-4459-BDF7-F77613138EFB}" name="Last trading day" dataDxfId="89"/>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0DE9199-A9BB-4F00-A0EB-C97CB713957F}" name="Call_1_Heute" displayName="Call_1_Heute" ref="A1:R148" totalsRowShown="0">
  <autoFilter ref="A1:R148" xr:uid="{B25F0C8B-9A14-43F0-8591-97B143CB9BF0}"/>
  <tableColumns count="18">
    <tableColumn id="19" xr3:uid="{082D20D3-00E6-4AE7-91DB-508750161C2B}" name="Strike price" dataDxfId="88"/>
    <tableColumn id="2" xr3:uid="{3626FA1C-662E-478E-8276-69D989631E27}" name="Vers. num."/>
    <tableColumn id="3" xr3:uid="{74BD95A9-A6A7-4B4B-923F-4FAA41BA16BB}" name="Opening price" dataDxfId="87"/>
    <tableColumn id="4" xr3:uid="{CCAD2B10-7CC0-4029-B082-5EC18D6BA98E}" name="High" dataDxfId="86"/>
    <tableColumn id="5" xr3:uid="{7EF88E8D-1172-4332-A8A4-91B90B862CCD}" name="Low" dataDxfId="85"/>
    <tableColumn id="6" xr3:uid="{35D4AF87-31C5-406A-9A50-579ADA63BD1E}" name="Bid price" dataDxfId="84"/>
    <tableColumn id="7" xr3:uid="{1BABD91C-9DEF-4E42-BC3E-6B36E67742E4}" name="Bid vol" dataDxfId="83"/>
    <tableColumn id="8" xr3:uid="{CE555845-AAC5-4EB5-9C1B-C23728EB06C5}" name="Ask price" dataDxfId="82"/>
    <tableColumn id="9" xr3:uid="{97247F2A-E46A-47CD-9EBE-4474D32A5BCE}" name="Ask vol" dataDxfId="81"/>
    <tableColumn id="10" xr3:uid="{2C84BB85-CA05-4A8C-8AFA-4CF084B18609}" name="Diff. to prev. day last"/>
    <tableColumn id="11" xr3:uid="{5F4B6199-6AC0-4F48-A94A-E0171B516373}" name="Last price" dataDxfId="80"/>
    <tableColumn id="12" xr3:uid="{D13B08B3-43E1-4548-B02F-15EE38887619}" name="Date" dataDxfId="79"/>
    <tableColumn id="13" xr3:uid="{9EA4F6E5-85AF-4283-B8F6-41BEB05DEB43}" name="Time" dataDxfId="78"/>
    <tableColumn id="14" xr3:uid="{671654D4-06D2-4823-957F-C3767F2B130A}" name="Daily settlem. price" dataDxfId="77"/>
    <tableColumn id="15" xr3:uid="{B847392F-BC47-4EC9-9D4E-D5225DC7B9AE}" name="Traded contracts"/>
    <tableColumn id="16" xr3:uid="{EC1350CE-B2EE-40E8-A16A-12FFD25855AD}" name="Open interest (adj.)"/>
    <tableColumn id="17" xr3:uid="{7D9B2CB3-CB47-429F-B9ED-9D1E46521D21}" name="Open interest date" dataDxfId="76"/>
    <tableColumn id="18" xr3:uid="{E00BC50B-DD5E-4E71-98DB-519C6678D2AE}" name="Last trading day" dataDxfId="7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CBE254D-E40B-47F9-ABCC-67E41B711225}" name="Historie_Alternativ_VDAX_NEW_2M" displayName="Historie_Alternativ_VDAX_NEW_2M" ref="A1:C23" tableType="queryTable" totalsRowShown="0">
  <autoFilter ref="A1:C23" xr:uid="{3CBE254D-E40B-47F9-ABCC-67E41B711225}"/>
  <tableColumns count="3">
    <tableColumn id="4" xr3:uid="{FAD4E981-7DB7-43B7-8F92-C52E7FC18F2E}" uniqueName="4" name="Datum" queryTableFieldId="1" dataDxfId="74"/>
    <tableColumn id="2" xr3:uid="{6B15C46F-1F82-4747-B9B8-6F6467AEB924}" uniqueName="2" name="Eröffnung" queryTableFieldId="2" dataDxfId="73"/>
    <tableColumn id="3" xr3:uid="{34C883AF-210D-4CCC-9D1C-2C7C01173756}" uniqueName="3" name="Schluss" queryTableFieldId="3" dataDxfId="7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15491997-72E0-4004-926E-862B23336D73}" name="VDAX_N_2M" displayName="VDAX_N_2M" ref="A1:K3" tableType="queryTable" totalsRowShown="0">
  <autoFilter ref="A1:K3" xr:uid="{15491997-72E0-4004-926E-862B23336D73}"/>
  <tableColumns count="11">
    <tableColumn id="12" xr3:uid="{F3273211-AAA4-4BFE-A53F-2A1BC016DAC5}" uniqueName="12" name="Column1" queryTableFieldId="1" dataDxfId="71"/>
    <tableColumn id="2" xr3:uid="{5AA647D3-D324-4CFF-9952-8F7DAA8D6FB0}" uniqueName="2" name="Column2" queryTableFieldId="2" dataDxfId="70"/>
    <tableColumn id="3" xr3:uid="{1ED6836C-FEAE-4BF4-8D81-BFF2007B2F38}" uniqueName="3" name="Column3" queryTableFieldId="3" dataDxfId="69"/>
    <tableColumn id="4" xr3:uid="{B12EE65A-D48F-45FB-B854-56CC4837B170}" uniqueName="4" name="Column4" queryTableFieldId="4" dataDxfId="68"/>
    <tableColumn id="5" xr3:uid="{823F7734-5425-47B6-B873-C21A116D9521}" uniqueName="5" name="Column5" queryTableFieldId="5" dataDxfId="67"/>
    <tableColumn id="6" xr3:uid="{4861C4B4-6E66-4700-9950-F2A1EC08851F}" uniqueName="6" name="Column6" queryTableFieldId="6" dataDxfId="66"/>
    <tableColumn id="7" xr3:uid="{398481C9-B4A0-4DAE-96D7-0E1CB58A8E98}" uniqueName="7" name="Column7" queryTableFieldId="7" dataDxfId="65"/>
    <tableColumn id="8" xr3:uid="{35F1D529-6ACA-4C72-B4FB-FB47E22580A8}" uniqueName="8" name="Column8" queryTableFieldId="8" dataDxfId="64"/>
    <tableColumn id="9" xr3:uid="{B98FF5A0-A482-4208-B7D9-301AC4F786A7}" uniqueName="9" name="Column9" queryTableFieldId="9" dataDxfId="63"/>
    <tableColumn id="10" xr3:uid="{370B75C8-F000-461C-AC8A-F58CD09EC819}" uniqueName="10" name="Column10" queryTableFieldId="10" dataDxfId="62"/>
    <tableColumn id="11" xr3:uid="{948E8ED4-FD3A-4628-9985-AABB26FF0845}" uniqueName="11" name="Column11" queryTableFieldId="11" dataDxfId="6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CB85BF3-E94B-4ACD-A851-B47DFCC134D4}" name="Historische_Kurse_VDAX_NEW_2M" displayName="Historische_Kurse_VDAX_NEW_2M" ref="A1:C24" tableType="queryTable" totalsRowShown="0">
  <autoFilter ref="A1:C24" xr:uid="{7CB85BF3-E94B-4ACD-A851-B47DFCC134D4}"/>
  <tableColumns count="3">
    <tableColumn id="4" xr3:uid="{B8F61EAF-5A8D-4291-9A80-0507C41C4C1D}" uniqueName="4" name="Datum" queryTableFieldId="1" dataDxfId="3"/>
    <tableColumn id="2" xr3:uid="{3E1DC355-F824-48F5-8881-D31363B7D0D9}" uniqueName="2" name="Eröffnung" queryTableFieldId="2" dataDxfId="2"/>
    <tableColumn id="3" xr3:uid="{4BB9C7BD-C4BC-4A0E-AD1E-A4C4E6BC323A}" uniqueName="3" name="Schluss" queryTableFieldId="3" dataDxfId="1"/>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s>
</file>

<file path=xl/worksheets/_rels/sheet11.xml.rels><?xml version="1.0" encoding="UTF-8" standalone="yes"?>
<Relationships xmlns="http://schemas.openxmlformats.org/package/2006/relationships"><Relationship Id="rId8" Type="http://schemas.openxmlformats.org/officeDocument/2006/relationships/hyperlink" Target="mailto:info@dieball.de" TargetMode="External"/><Relationship Id="rId3" Type="http://schemas.openxmlformats.org/officeDocument/2006/relationships/hyperlink" Target="http://www.boerse-frankfurt.de/index/VDAX-NEW-12M" TargetMode="External"/><Relationship Id="rId7" Type="http://schemas.openxmlformats.org/officeDocument/2006/relationships/hyperlink" Target="mailto:info@dieball.de" TargetMode="External"/><Relationship Id="rId2" Type="http://schemas.openxmlformats.org/officeDocument/2006/relationships/hyperlink" Target="https://www.eurexchange.com/exchange-de/marktdaten/statistik/online-marktstatistiken/" TargetMode="External"/><Relationship Id="rId1" Type="http://schemas.openxmlformats.org/officeDocument/2006/relationships/hyperlink" Target="http://www.eurexchange.com/exchange-de/marktdaten/statistik/online-marktstatistiken/185232!onlineStats?productGroupId=826&amp;productId=17254&amp;viewType=3&amp;cp=Put&amp;month=8&amp;year=2018&amp;busDate=20180814" TargetMode="External"/><Relationship Id="rId6" Type="http://schemas.openxmlformats.org/officeDocument/2006/relationships/hyperlink" Target="mailto:dax-trader@t-online.de" TargetMode="External"/><Relationship Id="rId5" Type="http://schemas.openxmlformats.org/officeDocument/2006/relationships/hyperlink" Target="mailto:detlefd@gmx.net" TargetMode="External"/><Relationship Id="rId4" Type="http://schemas.openxmlformats.org/officeDocument/2006/relationships/hyperlink" Target="mailto:info@dieball.de" TargetMode="External"/><Relationship Id="rId9"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8" Type="http://schemas.openxmlformats.org/officeDocument/2006/relationships/hyperlink" Target="mailto:kid-trading@gmx.de" TargetMode="External"/><Relationship Id="rId3" Type="http://schemas.openxmlformats.org/officeDocument/2006/relationships/hyperlink" Target="mailto:dax-trader@t-online.de" TargetMode="External"/><Relationship Id="rId7" Type="http://schemas.openxmlformats.org/officeDocument/2006/relationships/hyperlink" Target="mailto:info@dieball.de" TargetMode="External"/><Relationship Id="rId2" Type="http://schemas.openxmlformats.org/officeDocument/2006/relationships/hyperlink" Target="mailto:detlefd@gmx.net" TargetMode="External"/><Relationship Id="rId1" Type="http://schemas.openxmlformats.org/officeDocument/2006/relationships/hyperlink" Target="mailto:info@dieball.de" TargetMode="External"/><Relationship Id="rId6" Type="http://schemas.openxmlformats.org/officeDocument/2006/relationships/hyperlink" Target="mailto:info@dieball.de" TargetMode="External"/><Relationship Id="rId5" Type="http://schemas.openxmlformats.org/officeDocument/2006/relationships/hyperlink" Target="mailto:info@dieball.de" TargetMode="External"/><Relationship Id="rId4" Type="http://schemas.openxmlformats.org/officeDocument/2006/relationships/hyperlink" Target="mailto:info@dieball.de" TargetMode="External"/></Relationships>
</file>

<file path=xl/worksheets/_rels/sheet13.xml.rels><?xml version="1.0" encoding="UTF-8" standalone="yes"?>
<Relationships xmlns="http://schemas.openxmlformats.org/package/2006/relationships"><Relationship Id="rId2" Type="http://schemas.openxmlformats.org/officeDocument/2006/relationships/hyperlink" Target="mailto:info@dieball.de" TargetMode="External"/><Relationship Id="rId1" Type="http://schemas.openxmlformats.org/officeDocument/2006/relationships/hyperlink" Target="mailto:info@dieball.de"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CA745-6C67-45D5-937F-4B3F8DD514D7}">
  <sheetPr codeName="Tabelle31"/>
  <dimension ref="A2:G30"/>
  <sheetViews>
    <sheetView workbookViewId="0">
      <selection activeCell="A3" sqref="A3:XFD3"/>
    </sheetView>
  </sheetViews>
  <sheetFormatPr baseColWidth="10" defaultRowHeight="15" x14ac:dyDescent="0.25"/>
  <cols>
    <col min="3" max="3" width="11.42578125" style="58"/>
    <col min="5" max="5" width="104.42578125" customWidth="1"/>
  </cols>
  <sheetData>
    <row r="2" spans="1:7" x14ac:dyDescent="0.25">
      <c r="B2" t="s">
        <v>56</v>
      </c>
      <c r="C2" s="58" t="s">
        <v>57</v>
      </c>
      <c r="D2" t="s">
        <v>58</v>
      </c>
      <c r="E2" t="s">
        <v>34</v>
      </c>
    </row>
    <row r="3" spans="1:7" x14ac:dyDescent="0.25">
      <c r="A3" t="s">
        <v>65</v>
      </c>
      <c r="B3" s="57">
        <v>45151</v>
      </c>
      <c r="C3" s="59" t="s">
        <v>796</v>
      </c>
      <c r="D3" t="s">
        <v>59</v>
      </c>
      <c r="E3" t="s">
        <v>797</v>
      </c>
      <c r="F3" s="57"/>
    </row>
    <row r="4" spans="1:7" x14ac:dyDescent="0.25">
      <c r="B4" s="57">
        <v>44604</v>
      </c>
      <c r="C4" s="58" t="s">
        <v>419</v>
      </c>
      <c r="D4" t="s">
        <v>59</v>
      </c>
      <c r="E4" t="s">
        <v>421</v>
      </c>
      <c r="F4" s="57"/>
    </row>
    <row r="5" spans="1:7" x14ac:dyDescent="0.25">
      <c r="B5" s="57">
        <v>44545</v>
      </c>
      <c r="C5" s="58" t="s">
        <v>392</v>
      </c>
      <c r="D5" t="s">
        <v>59</v>
      </c>
      <c r="E5" t="s">
        <v>393</v>
      </c>
      <c r="F5" s="57"/>
    </row>
    <row r="6" spans="1:7" x14ac:dyDescent="0.25">
      <c r="B6" s="57">
        <v>44521</v>
      </c>
      <c r="C6" s="58" t="s">
        <v>387</v>
      </c>
      <c r="D6" t="s">
        <v>59</v>
      </c>
      <c r="E6" t="s">
        <v>388</v>
      </c>
      <c r="F6" s="57"/>
    </row>
    <row r="7" spans="1:7" x14ac:dyDescent="0.25">
      <c r="B7" s="57">
        <v>44475</v>
      </c>
      <c r="C7" s="58" t="s">
        <v>381</v>
      </c>
      <c r="D7" t="s">
        <v>59</v>
      </c>
      <c r="E7" t="s">
        <v>382</v>
      </c>
      <c r="F7" s="57">
        <v>44480</v>
      </c>
      <c r="G7" t="s">
        <v>379</v>
      </c>
    </row>
    <row r="8" spans="1:7" x14ac:dyDescent="0.25">
      <c r="B8" s="57">
        <v>44475</v>
      </c>
      <c r="C8" s="58" t="s">
        <v>375</v>
      </c>
      <c r="D8" t="s">
        <v>59</v>
      </c>
      <c r="E8" t="s">
        <v>377</v>
      </c>
    </row>
    <row r="9" spans="1:7" x14ac:dyDescent="0.25">
      <c r="B9" s="57">
        <v>44359</v>
      </c>
      <c r="C9" s="58" t="s">
        <v>301</v>
      </c>
      <c r="D9" t="s">
        <v>59</v>
      </c>
      <c r="E9" t="s">
        <v>326</v>
      </c>
    </row>
    <row r="10" spans="1:7" x14ac:dyDescent="0.25">
      <c r="B10" s="57">
        <v>44248</v>
      </c>
      <c r="C10" s="58" t="s">
        <v>239</v>
      </c>
      <c r="D10" t="s">
        <v>59</v>
      </c>
      <c r="E10" t="s">
        <v>240</v>
      </c>
    </row>
    <row r="11" spans="1:7" x14ac:dyDescent="0.25">
      <c r="B11" s="57">
        <v>44248</v>
      </c>
      <c r="C11" s="58" t="s">
        <v>231</v>
      </c>
      <c r="D11" t="s">
        <v>59</v>
      </c>
      <c r="E11" t="s">
        <v>232</v>
      </c>
    </row>
    <row r="12" spans="1:7" x14ac:dyDescent="0.25">
      <c r="B12" s="57">
        <v>44234</v>
      </c>
      <c r="C12" s="58" t="s">
        <v>229</v>
      </c>
      <c r="D12" t="s">
        <v>59</v>
      </c>
      <c r="E12" t="s">
        <v>230</v>
      </c>
    </row>
    <row r="13" spans="1:7" x14ac:dyDescent="0.25">
      <c r="B13" s="57">
        <v>44202</v>
      </c>
      <c r="C13" s="58" t="s">
        <v>227</v>
      </c>
      <c r="D13" t="s">
        <v>59</v>
      </c>
      <c r="E13" t="s">
        <v>228</v>
      </c>
    </row>
    <row r="14" spans="1:7" x14ac:dyDescent="0.25">
      <c r="B14" s="57">
        <v>44107</v>
      </c>
      <c r="C14" s="58" t="s">
        <v>224</v>
      </c>
      <c r="D14" t="s">
        <v>59</v>
      </c>
      <c r="E14" t="s">
        <v>225</v>
      </c>
    </row>
    <row r="15" spans="1:7" x14ac:dyDescent="0.25">
      <c r="B15" s="57">
        <v>44024</v>
      </c>
      <c r="C15" s="58" t="s">
        <v>220</v>
      </c>
      <c r="D15" t="s">
        <v>59</v>
      </c>
      <c r="E15" t="s">
        <v>221</v>
      </c>
    </row>
    <row r="16" spans="1:7" x14ac:dyDescent="0.25">
      <c r="B16" s="57">
        <v>44006</v>
      </c>
      <c r="C16" s="58" t="s">
        <v>218</v>
      </c>
      <c r="D16" t="s">
        <v>59</v>
      </c>
      <c r="E16" t="s">
        <v>219</v>
      </c>
    </row>
    <row r="17" spans="2:5" x14ac:dyDescent="0.25">
      <c r="B17" s="57">
        <v>43996</v>
      </c>
      <c r="C17" s="58" t="s">
        <v>203</v>
      </c>
      <c r="D17" t="s">
        <v>59</v>
      </c>
      <c r="E17" t="s">
        <v>204</v>
      </c>
    </row>
    <row r="18" spans="2:5" x14ac:dyDescent="0.25">
      <c r="B18" s="57">
        <v>43852</v>
      </c>
      <c r="C18" s="58" t="s">
        <v>199</v>
      </c>
      <c r="D18" t="s">
        <v>59</v>
      </c>
      <c r="E18" t="s">
        <v>200</v>
      </c>
    </row>
    <row r="19" spans="2:5" x14ac:dyDescent="0.25">
      <c r="B19" s="57">
        <v>43835</v>
      </c>
      <c r="C19" s="58" t="s">
        <v>193</v>
      </c>
      <c r="D19" t="s">
        <v>59</v>
      </c>
      <c r="E19" t="s">
        <v>194</v>
      </c>
    </row>
    <row r="20" spans="2:5" x14ac:dyDescent="0.25">
      <c r="B20" s="57">
        <v>43779</v>
      </c>
      <c r="C20" s="58" t="s">
        <v>183</v>
      </c>
      <c r="D20" t="s">
        <v>59</v>
      </c>
      <c r="E20" t="s">
        <v>184</v>
      </c>
    </row>
    <row r="21" spans="2:5" x14ac:dyDescent="0.25">
      <c r="B21" s="57">
        <v>43604</v>
      </c>
      <c r="C21" s="58" t="s">
        <v>142</v>
      </c>
      <c r="D21" t="s">
        <v>59</v>
      </c>
      <c r="E21" t="s">
        <v>143</v>
      </c>
    </row>
    <row r="22" spans="2:5" x14ac:dyDescent="0.25">
      <c r="B22" s="57">
        <v>43508</v>
      </c>
      <c r="C22" s="58" t="s">
        <v>125</v>
      </c>
      <c r="D22" t="s">
        <v>59</v>
      </c>
      <c r="E22" t="s">
        <v>126</v>
      </c>
    </row>
    <row r="23" spans="2:5" x14ac:dyDescent="0.25">
      <c r="B23" s="57">
        <v>43499</v>
      </c>
      <c r="C23" s="58" t="s">
        <v>121</v>
      </c>
      <c r="D23" t="s">
        <v>59</v>
      </c>
      <c r="E23" t="s">
        <v>124</v>
      </c>
    </row>
    <row r="24" spans="2:5" x14ac:dyDescent="0.25">
      <c r="B24" s="57">
        <v>43483</v>
      </c>
      <c r="C24" s="58" t="s">
        <v>118</v>
      </c>
      <c r="D24" t="s">
        <v>59</v>
      </c>
      <c r="E24" t="s">
        <v>117</v>
      </c>
    </row>
    <row r="25" spans="2:5" x14ac:dyDescent="0.25">
      <c r="B25" s="57">
        <v>43479</v>
      </c>
      <c r="C25" s="58" t="s">
        <v>113</v>
      </c>
      <c r="D25" t="s">
        <v>59</v>
      </c>
      <c r="E25" t="s">
        <v>119</v>
      </c>
    </row>
    <row r="26" spans="2:5" x14ac:dyDescent="0.25">
      <c r="B26" s="57">
        <v>43477</v>
      </c>
      <c r="C26" s="58" t="s">
        <v>103</v>
      </c>
      <c r="D26" t="s">
        <v>59</v>
      </c>
      <c r="E26" t="s">
        <v>120</v>
      </c>
    </row>
    <row r="27" spans="2:5" x14ac:dyDescent="0.25">
      <c r="B27" s="57">
        <v>43476</v>
      </c>
      <c r="C27" s="58" t="s">
        <v>68</v>
      </c>
      <c r="D27" t="s">
        <v>59</v>
      </c>
      <c r="E27" t="s">
        <v>69</v>
      </c>
    </row>
    <row r="28" spans="2:5" x14ac:dyDescent="0.25">
      <c r="B28" s="57">
        <v>43474</v>
      </c>
      <c r="C28" s="60" t="s">
        <v>63</v>
      </c>
      <c r="D28" t="s">
        <v>59</v>
      </c>
      <c r="E28" t="s">
        <v>64</v>
      </c>
    </row>
    <row r="29" spans="2:5" x14ac:dyDescent="0.25">
      <c r="B29" s="57">
        <v>43446</v>
      </c>
      <c r="C29" s="58" t="s">
        <v>62</v>
      </c>
      <c r="D29" t="s">
        <v>59</v>
      </c>
      <c r="E29" t="s">
        <v>61</v>
      </c>
    </row>
    <row r="30" spans="2:5" x14ac:dyDescent="0.25">
      <c r="B30" s="57">
        <v>43443</v>
      </c>
      <c r="C30" s="58" t="s">
        <v>55</v>
      </c>
      <c r="D30" t="s">
        <v>59</v>
      </c>
      <c r="E30" t="s">
        <v>60</v>
      </c>
    </row>
  </sheetData>
  <sortState xmlns:xlrd2="http://schemas.microsoft.com/office/spreadsheetml/2017/richdata2" ref="B6:E8">
    <sortCondition descending="1" ref="C6:C8"/>
  </sortState>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A1476-DDF3-4297-8E67-8CCFCC40A846}">
  <sheetPr codeName="Tabelle37"/>
  <dimension ref="A2:I47"/>
  <sheetViews>
    <sheetView view="pageBreakPreview" topLeftCell="A26" zoomScaleNormal="100" zoomScaleSheetLayoutView="100" workbookViewId="0">
      <selection activeCell="A47" sqref="A47:I47"/>
    </sheetView>
  </sheetViews>
  <sheetFormatPr baseColWidth="10" defaultRowHeight="15" x14ac:dyDescent="0.25"/>
  <sheetData>
    <row r="2" spans="1:6" ht="28.5" x14ac:dyDescent="0.45">
      <c r="A2" s="133" t="s">
        <v>338</v>
      </c>
    </row>
    <row r="4" spans="1:6" ht="21" x14ac:dyDescent="0.25">
      <c r="A4" s="134" t="s">
        <v>339</v>
      </c>
    </row>
    <row r="5" spans="1:6" ht="18.75" x14ac:dyDescent="0.3">
      <c r="A5" s="30" t="s">
        <v>340</v>
      </c>
      <c r="E5" s="135" t="s">
        <v>341</v>
      </c>
      <c r="F5" s="135"/>
    </row>
    <row r="7" spans="1:6" ht="23.25" x14ac:dyDescent="0.35">
      <c r="E7" s="136" t="s">
        <v>342</v>
      </c>
    </row>
    <row r="8" spans="1:6" ht="23.25" x14ac:dyDescent="0.35">
      <c r="E8" s="136" t="s">
        <v>343</v>
      </c>
    </row>
    <row r="9" spans="1:6" ht="23.25" x14ac:dyDescent="0.35">
      <c r="E9" s="136" t="s">
        <v>344</v>
      </c>
    </row>
    <row r="11" spans="1:6" ht="23.25" x14ac:dyDescent="0.35">
      <c r="E11" s="136" t="s">
        <v>345</v>
      </c>
    </row>
    <row r="12" spans="1:6" ht="23.25" x14ac:dyDescent="0.35">
      <c r="E12" s="136" t="s">
        <v>346</v>
      </c>
    </row>
    <row r="15" spans="1:6" ht="23.25" x14ac:dyDescent="0.35">
      <c r="A15" s="30" t="s">
        <v>347</v>
      </c>
      <c r="E15" s="136" t="s">
        <v>348</v>
      </c>
    </row>
    <row r="16" spans="1:6" ht="23.25" x14ac:dyDescent="0.35">
      <c r="E16" s="136" t="s">
        <v>349</v>
      </c>
    </row>
    <row r="17" spans="1:5" ht="23.25" x14ac:dyDescent="0.35">
      <c r="E17" s="136" t="s">
        <v>350</v>
      </c>
    </row>
    <row r="18" spans="1:5" ht="23.25" x14ac:dyDescent="0.35">
      <c r="E18" s="136" t="s">
        <v>351</v>
      </c>
    </row>
    <row r="20" spans="1:5" ht="23.25" x14ac:dyDescent="0.35">
      <c r="E20" s="136" t="s">
        <v>345</v>
      </c>
    </row>
    <row r="21" spans="1:5" ht="23.25" x14ac:dyDescent="0.35">
      <c r="E21" s="136" t="s">
        <v>346</v>
      </c>
    </row>
    <row r="24" spans="1:5" x14ac:dyDescent="0.25">
      <c r="A24" t="s">
        <v>352</v>
      </c>
    </row>
    <row r="27" spans="1:5" ht="18.75" x14ac:dyDescent="0.3">
      <c r="A27" s="30" t="s">
        <v>353</v>
      </c>
    </row>
    <row r="29" spans="1:5" ht="23.25" x14ac:dyDescent="0.25">
      <c r="A29" s="137" t="s">
        <v>354</v>
      </c>
    </row>
    <row r="30" spans="1:5" ht="23.25" x14ac:dyDescent="0.35">
      <c r="A30" s="137" t="s">
        <v>355</v>
      </c>
      <c r="E30" s="136" t="s">
        <v>356</v>
      </c>
    </row>
    <row r="31" spans="1:5" ht="23.25" x14ac:dyDescent="0.25">
      <c r="A31" s="137" t="s">
        <v>357</v>
      </c>
    </row>
    <row r="32" spans="1:5" ht="23.25" x14ac:dyDescent="0.25">
      <c r="A32" s="137" t="s">
        <v>358</v>
      </c>
    </row>
    <row r="35" spans="1:9" x14ac:dyDescent="0.25">
      <c r="A35" s="138" t="s">
        <v>359</v>
      </c>
    </row>
    <row r="40" spans="1:9" x14ac:dyDescent="0.25">
      <c r="A40" s="151"/>
      <c r="B40" s="151"/>
      <c r="C40" s="151"/>
      <c r="D40" s="151"/>
      <c r="E40" s="151"/>
      <c r="F40" s="151"/>
      <c r="G40" s="151"/>
      <c r="H40" s="151"/>
      <c r="I40" s="151"/>
    </row>
    <row r="47" spans="1:9" x14ac:dyDescent="0.25">
      <c r="A47" s="151" t="s">
        <v>360</v>
      </c>
      <c r="B47" s="151"/>
      <c r="C47" s="151"/>
      <c r="D47" s="151"/>
      <c r="E47" s="151"/>
      <c r="F47" s="151"/>
      <c r="G47" s="151"/>
      <c r="H47" s="151"/>
      <c r="I47" s="151"/>
    </row>
  </sheetData>
  <mergeCells count="2">
    <mergeCell ref="A40:I40"/>
    <mergeCell ref="A47:I47"/>
  </mergeCells>
  <pageMargins left="0.7" right="0.7" top="0.78740157499999996" bottom="0.78740157499999996" header="0.3" footer="0.3"/>
  <pageSetup paperSize="9" scale="85"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CBC8B-B8D0-464E-A257-503EAB8E16CF}">
  <sheetPr codeName="Tabelle47"/>
  <dimension ref="A2:I48"/>
  <sheetViews>
    <sheetView view="pageBreakPreview" topLeftCell="A13" zoomScaleNormal="100" zoomScaleSheetLayoutView="100" workbookViewId="0">
      <selection activeCell="A4" sqref="A4:I37"/>
    </sheetView>
  </sheetViews>
  <sheetFormatPr baseColWidth="10" defaultRowHeight="15" x14ac:dyDescent="0.25"/>
  <sheetData>
    <row r="2" spans="1:6" ht="28.5" x14ac:dyDescent="0.45">
      <c r="A2" s="133" t="s">
        <v>338</v>
      </c>
    </row>
    <row r="4" spans="1:6" ht="21" x14ac:dyDescent="0.25">
      <c r="A4" s="134" t="s">
        <v>339</v>
      </c>
    </row>
    <row r="5" spans="1:6" ht="18.75" x14ac:dyDescent="0.3">
      <c r="A5" s="30" t="s">
        <v>340</v>
      </c>
      <c r="E5" s="135" t="s">
        <v>361</v>
      </c>
      <c r="F5" s="135"/>
    </row>
    <row r="7" spans="1:6" ht="23.25" x14ac:dyDescent="0.35">
      <c r="E7" s="136" t="s">
        <v>342</v>
      </c>
    </row>
    <row r="8" spans="1:6" ht="23.25" x14ac:dyDescent="0.35">
      <c r="E8" s="136" t="s">
        <v>343</v>
      </c>
    </row>
    <row r="9" spans="1:6" ht="23.25" x14ac:dyDescent="0.35">
      <c r="E9" s="136" t="s">
        <v>362</v>
      </c>
    </row>
    <row r="11" spans="1:6" ht="23.25" x14ac:dyDescent="0.35">
      <c r="E11" s="136" t="s">
        <v>345</v>
      </c>
    </row>
    <row r="12" spans="1:6" ht="23.25" x14ac:dyDescent="0.35">
      <c r="E12" s="136" t="s">
        <v>346</v>
      </c>
    </row>
    <row r="15" spans="1:6" ht="18.75" x14ac:dyDescent="0.3">
      <c r="A15" s="30" t="s">
        <v>347</v>
      </c>
      <c r="E15" s="135" t="s">
        <v>363</v>
      </c>
    </row>
    <row r="16" spans="1:6" ht="18.75" x14ac:dyDescent="0.3">
      <c r="A16" s="30"/>
      <c r="E16" s="135"/>
    </row>
    <row r="17" spans="1:5" ht="23.25" x14ac:dyDescent="0.35">
      <c r="E17" s="136" t="s">
        <v>348</v>
      </c>
    </row>
    <row r="18" spans="1:5" ht="23.25" x14ac:dyDescent="0.35">
      <c r="E18" s="136" t="s">
        <v>349</v>
      </c>
    </row>
    <row r="19" spans="1:5" ht="23.25" x14ac:dyDescent="0.35">
      <c r="E19" s="136" t="s">
        <v>350</v>
      </c>
    </row>
    <row r="20" spans="1:5" ht="23.25" x14ac:dyDescent="0.35">
      <c r="E20" s="136" t="s">
        <v>364</v>
      </c>
    </row>
    <row r="22" spans="1:5" ht="23.25" x14ac:dyDescent="0.35">
      <c r="E22" s="136" t="s">
        <v>345</v>
      </c>
    </row>
    <row r="23" spans="1:5" ht="23.25" x14ac:dyDescent="0.35">
      <c r="E23" s="136" t="s">
        <v>346</v>
      </c>
    </row>
    <row r="25" spans="1:5" x14ac:dyDescent="0.25">
      <c r="A25" t="s">
        <v>352</v>
      </c>
    </row>
    <row r="28" spans="1:5" ht="18.75" x14ac:dyDescent="0.3">
      <c r="A28" s="30" t="s">
        <v>353</v>
      </c>
    </row>
    <row r="30" spans="1:5" ht="23.25" x14ac:dyDescent="0.25">
      <c r="A30" s="137" t="s">
        <v>354</v>
      </c>
    </row>
    <row r="31" spans="1:5" ht="23.25" x14ac:dyDescent="0.35">
      <c r="A31" s="137" t="s">
        <v>355</v>
      </c>
      <c r="E31" s="136" t="s">
        <v>356</v>
      </c>
    </row>
    <row r="32" spans="1:5" ht="23.25" x14ac:dyDescent="0.25">
      <c r="A32" s="137" t="s">
        <v>357</v>
      </c>
    </row>
    <row r="33" spans="1:9" ht="23.25" x14ac:dyDescent="0.25">
      <c r="A33" s="137" t="s">
        <v>358</v>
      </c>
    </row>
    <row r="36" spans="1:9" x14ac:dyDescent="0.25">
      <c r="A36" s="138" t="s">
        <v>359</v>
      </c>
    </row>
    <row r="41" spans="1:9" x14ac:dyDescent="0.25">
      <c r="A41" s="151"/>
      <c r="B41" s="151"/>
      <c r="C41" s="151"/>
      <c r="D41" s="151"/>
      <c r="E41" s="151"/>
      <c r="F41" s="151"/>
      <c r="G41" s="151"/>
      <c r="H41" s="151"/>
      <c r="I41" s="151"/>
    </row>
    <row r="48" spans="1:9" x14ac:dyDescent="0.25">
      <c r="A48" s="151" t="s">
        <v>360</v>
      </c>
      <c r="B48" s="151"/>
      <c r="C48" s="151"/>
      <c r="D48" s="151"/>
      <c r="E48" s="151"/>
      <c r="F48" s="151"/>
      <c r="G48" s="151"/>
      <c r="H48" s="151"/>
      <c r="I48" s="151"/>
    </row>
  </sheetData>
  <mergeCells count="2">
    <mergeCell ref="A41:I41"/>
    <mergeCell ref="A48:I48"/>
  </mergeCells>
  <pageMargins left="0.7" right="0.7" top="0.78740157499999996" bottom="0.78740157499999996" header="0.3" footer="0.3"/>
  <pageSetup paperSize="9" scale="85"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C5091-3143-4C8E-B63F-8C746D9D6C6B}">
  <sheetPr codeName="Tabelle1">
    <pageSetUpPr fitToPage="1"/>
  </sheetPr>
  <dimension ref="A1:AC414"/>
  <sheetViews>
    <sheetView topLeftCell="D1" zoomScale="70" zoomScaleNormal="70" workbookViewId="0">
      <pane ySplit="9" topLeftCell="A10" activePane="bottomLeft" state="frozen"/>
      <selection pane="bottomLeft" activeCell="G3" sqref="G3"/>
    </sheetView>
  </sheetViews>
  <sheetFormatPr baseColWidth="10" defaultRowHeight="15" x14ac:dyDescent="0.25"/>
  <cols>
    <col min="2" max="2" width="12.7109375" customWidth="1"/>
    <col min="3" max="3" width="13.42578125" customWidth="1"/>
    <col min="7" max="7" width="12.7109375" customWidth="1"/>
    <col min="13" max="13" width="12.7109375" customWidth="1"/>
    <col min="14" max="14" width="14.28515625" customWidth="1"/>
    <col min="15" max="15" width="12" customWidth="1"/>
    <col min="18" max="18" width="14.28515625" customWidth="1"/>
    <col min="21" max="21" width="16.7109375" customWidth="1"/>
    <col min="23" max="23" width="12.42578125" customWidth="1"/>
    <col min="24" max="24" width="14.140625" customWidth="1"/>
    <col min="25" max="25" width="13.85546875" customWidth="1"/>
  </cols>
  <sheetData>
    <row r="1" spans="1:29" ht="60.75" customHeight="1" thickBot="1" x14ac:dyDescent="0.3">
      <c r="A1" s="152" t="s">
        <v>29</v>
      </c>
      <c r="B1" s="152"/>
      <c r="C1" s="152"/>
      <c r="D1" s="152"/>
      <c r="E1" s="152"/>
      <c r="F1" s="152"/>
      <c r="G1" s="153">
        <f>G5</f>
        <v>45190</v>
      </c>
      <c r="H1" s="154"/>
      <c r="N1" s="120">
        <f>Infos!X8</f>
        <v>3376</v>
      </c>
      <c r="R1" s="155" t="s">
        <v>811</v>
      </c>
      <c r="S1" s="155"/>
      <c r="X1">
        <f>IF((X4-C3)&gt;500,C3+500,IF((X4-C3)&lt;-500,C3-500,C3))</f>
        <v>16000</v>
      </c>
      <c r="Y1" t="s">
        <v>242</v>
      </c>
      <c r="Z1">
        <f>MIN(U10:U210)</f>
        <v>-3.1363117721871654</v>
      </c>
      <c r="AA1" t="s">
        <v>243</v>
      </c>
      <c r="AB1">
        <f>MAX(U10:U210)</f>
        <v>4.7601618323270856</v>
      </c>
    </row>
    <row r="2" spans="1:29" s="10" customFormat="1" ht="16.5" thickBot="1" x14ac:dyDescent="0.3">
      <c r="B2" s="10" t="s">
        <v>23</v>
      </c>
      <c r="C2" s="11">
        <v>20230920</v>
      </c>
      <c r="D2" s="10" t="s">
        <v>24</v>
      </c>
      <c r="G2" s="16">
        <f>G3-G5</f>
        <v>29</v>
      </c>
      <c r="H2" s="10" t="s">
        <v>25</v>
      </c>
      <c r="M2" s="61"/>
      <c r="N2" s="67"/>
      <c r="W2" s="10" t="s">
        <v>57</v>
      </c>
      <c r="X2" s="116" t="str">
        <f>Version!$C$3</f>
        <v>9.00</v>
      </c>
    </row>
    <row r="3" spans="1:29" s="10" customFormat="1" ht="16.5" thickBot="1" x14ac:dyDescent="0.3">
      <c r="B3" s="10" t="s">
        <v>6</v>
      </c>
      <c r="C3" s="12">
        <v>16000</v>
      </c>
      <c r="G3" s="17">
        <f>Infos!S34</f>
        <v>45219</v>
      </c>
      <c r="H3" s="10" t="s">
        <v>30</v>
      </c>
      <c r="N3" s="13">
        <f>N9</f>
        <v>3.934E-2</v>
      </c>
      <c r="O3" s="10" t="s">
        <v>26</v>
      </c>
      <c r="V3" s="10" t="s">
        <v>101</v>
      </c>
      <c r="W3" s="10" t="s">
        <v>102</v>
      </c>
      <c r="X3" s="10" t="s">
        <v>812</v>
      </c>
      <c r="Y3" s="10" t="e">
        <f>#REF!</f>
        <v>#REF!</v>
      </c>
    </row>
    <row r="4" spans="1:29" s="10" customFormat="1" ht="22.5" customHeight="1" thickBot="1" x14ac:dyDescent="0.3">
      <c r="B4" s="10" t="s">
        <v>7</v>
      </c>
      <c r="C4" s="12">
        <v>2000</v>
      </c>
      <c r="D4" s="10" t="s">
        <v>9</v>
      </c>
      <c r="G4" s="141">
        <f>WORKDAY(G5,1)</f>
        <v>45191</v>
      </c>
      <c r="H4" s="10" t="s">
        <v>374</v>
      </c>
      <c r="M4" s="68" t="s">
        <v>72</v>
      </c>
      <c r="N4" s="132">
        <f>R8</f>
        <v>0.1527</v>
      </c>
      <c r="O4" s="140" t="s">
        <v>27</v>
      </c>
      <c r="P4" s="140" t="str">
        <f>T9</f>
        <v>onvista</v>
      </c>
      <c r="Q4" s="140"/>
      <c r="R4" s="20" t="str">
        <f>TEXT(G5,"TTTT")</f>
        <v>Donnerstag</v>
      </c>
      <c r="S4" s="10" t="s">
        <v>33</v>
      </c>
      <c r="W4" s="10" t="s">
        <v>49</v>
      </c>
      <c r="X4" s="119">
        <f>X8*1</f>
        <v>15648</v>
      </c>
      <c r="Y4" s="10">
        <v>3.3236637257410404</v>
      </c>
      <c r="Z4" s="10">
        <f>IF(Y4&gt;0,Y4*1.1,Y4*0.9)</f>
        <v>3.6560300983151448</v>
      </c>
      <c r="AB4" s="10">
        <f>10+ROUND((C3+(0.5*C4)-X4)/C5,0)</f>
        <v>37</v>
      </c>
    </row>
    <row r="5" spans="1:29" s="10" customFormat="1" ht="16.5" thickBot="1" x14ac:dyDescent="0.3">
      <c r="B5" s="10" t="s">
        <v>8</v>
      </c>
      <c r="C5" s="11">
        <v>50</v>
      </c>
      <c r="D5" s="10" t="s">
        <v>9</v>
      </c>
      <c r="G5" s="18">
        <v>45190</v>
      </c>
      <c r="H5" s="10" t="s">
        <v>31</v>
      </c>
      <c r="N5" s="20">
        <v>20230919</v>
      </c>
      <c r="O5" s="10" t="s">
        <v>32</v>
      </c>
      <c r="R5" s="16">
        <f>R6-G5</f>
        <v>58</v>
      </c>
      <c r="S5" s="10" t="s">
        <v>45</v>
      </c>
      <c r="X5" s="10">
        <f>ROUND((C3+(0.5*C4)-X4)/10,0)</f>
        <v>135</v>
      </c>
      <c r="Y5" s="10">
        <v>3.4859893939301534</v>
      </c>
      <c r="Z5" s="10">
        <f>IF(Y5&gt;0,Y5*1.1,Y5*0.9)</f>
        <v>3.8345883333231692</v>
      </c>
    </row>
    <row r="6" spans="1:29" s="10" customFormat="1" ht="16.5" thickBot="1" x14ac:dyDescent="0.3">
      <c r="G6" s="103" t="s">
        <v>201</v>
      </c>
      <c r="H6" s="10" t="s">
        <v>191</v>
      </c>
      <c r="N6" s="10">
        <v>60</v>
      </c>
      <c r="O6" s="10" t="s">
        <v>51</v>
      </c>
      <c r="R6" s="17">
        <f>Infos!S36</f>
        <v>45248</v>
      </c>
      <c r="S6" s="10" t="s">
        <v>46</v>
      </c>
      <c r="X6" s="10" t="s">
        <v>71</v>
      </c>
      <c r="Y6" s="10" t="s">
        <v>72</v>
      </c>
      <c r="Z6" s="10" t="s">
        <v>73</v>
      </c>
      <c r="AA6" s="10" t="s">
        <v>91</v>
      </c>
    </row>
    <row r="7" spans="1:29" s="10" customFormat="1" ht="26.25" customHeight="1" x14ac:dyDescent="0.25">
      <c r="B7" s="10" t="s">
        <v>4</v>
      </c>
      <c r="N7" s="67"/>
      <c r="R7" s="10">
        <f>'VDAX-New 2M Hist_2'!C2/100</f>
        <v>0.21969999999999998</v>
      </c>
      <c r="S7" s="131" t="s">
        <v>27</v>
      </c>
      <c r="T7" s="131" t="s">
        <v>138</v>
      </c>
      <c r="V7" s="10" t="s">
        <v>92</v>
      </c>
      <c r="W7" s="10" t="e">
        <f>#REF!</f>
        <v>#REF!</v>
      </c>
      <c r="X7" s="10" t="e">
        <f>#REF!</f>
        <v>#REF!</v>
      </c>
      <c r="Y7" s="62" t="e">
        <f>#REF!</f>
        <v>#REF!</v>
      </c>
      <c r="Z7" s="10" t="e">
        <f>#REF!</f>
        <v>#REF!</v>
      </c>
      <c r="AA7" s="10" t="e">
        <f>#REF!</f>
        <v>#REF!</v>
      </c>
    </row>
    <row r="8" spans="1:29" s="10" customFormat="1" ht="15.75" x14ac:dyDescent="0.25">
      <c r="C8" s="14"/>
      <c r="D8" s="14" t="str">
        <f>Infos!B31</f>
        <v>2023-10</v>
      </c>
      <c r="E8" s="14" t="str">
        <f>Infos!B32</f>
        <v>2023-11</v>
      </c>
      <c r="F8" s="14" t="str">
        <f>Infos!O38&amp;"-"&amp;Infos!P38</f>
        <v>2023-10</v>
      </c>
      <c r="G8" s="14" t="str">
        <f>Infos!O40&amp;"-"&amp;Infos!P40</f>
        <v>2023-10</v>
      </c>
      <c r="H8" s="14" t="str">
        <f>Infos!O42&amp;"-"&amp;Infos!P42</f>
        <v>2023-10</v>
      </c>
      <c r="I8" s="14" t="str">
        <f>Infos!O44&amp;"-"&amp;Infos!P44</f>
        <v>-</v>
      </c>
      <c r="N8" s="67">
        <v>-3.7100000000000002E-3</v>
      </c>
      <c r="O8" s="57"/>
      <c r="P8" s="111">
        <v>13258.05</v>
      </c>
      <c r="Q8" s="111">
        <f>P8-P9</f>
        <v>2.5499999999992724</v>
      </c>
      <c r="R8" s="10">
        <f>'VDAX-New 2M Hist'!C2/100</f>
        <v>0.1527</v>
      </c>
      <c r="S8" s="68" t="s">
        <v>27</v>
      </c>
      <c r="T8" s="68" t="s">
        <v>244</v>
      </c>
      <c r="V8" s="10" t="s">
        <v>102</v>
      </c>
      <c r="W8" s="10" t="s">
        <v>226</v>
      </c>
      <c r="X8" s="143">
        <f>StgrtDAX!B3</f>
        <v>15648</v>
      </c>
    </row>
    <row r="9" spans="1:29" s="10" customFormat="1" ht="16.5" thickBot="1" x14ac:dyDescent="0.3">
      <c r="A9" s="10" t="s">
        <v>3</v>
      </c>
      <c r="C9" s="14" t="s">
        <v>28</v>
      </c>
      <c r="D9" s="14" t="s">
        <v>5</v>
      </c>
      <c r="E9" s="15" t="s">
        <v>10</v>
      </c>
      <c r="F9" s="15" t="s">
        <v>11</v>
      </c>
      <c r="G9" s="14" t="s">
        <v>12</v>
      </c>
      <c r="H9" s="14" t="s">
        <v>13</v>
      </c>
      <c r="I9" s="14" t="s">
        <v>48</v>
      </c>
      <c r="N9" s="112">
        <f>'EURIBOR 3M'!B2</f>
        <v>3.934E-2</v>
      </c>
      <c r="P9" s="10">
        <v>13255.5</v>
      </c>
      <c r="R9" s="10">
        <f>'VDAX-N 2M'!B2/100</f>
        <v>0.22039999999999998</v>
      </c>
      <c r="S9" s="140" t="s">
        <v>27</v>
      </c>
      <c r="T9" s="140" t="s">
        <v>373</v>
      </c>
      <c r="U9" s="10" t="s">
        <v>47</v>
      </c>
      <c r="V9" s="10" t="s">
        <v>93</v>
      </c>
      <c r="W9" s="10" t="e">
        <f>#REF!</f>
        <v>#REF!</v>
      </c>
      <c r="X9" s="70">
        <v>13992</v>
      </c>
      <c r="Y9" s="10" t="e">
        <f>#REF!</f>
        <v>#REF!</v>
      </c>
      <c r="Z9" s="70" t="str">
        <f>SUBSTITUTE(AA9,".",",")</f>
        <v>15851,00</v>
      </c>
      <c r="AA9" s="10" t="str">
        <f>SUBSTITUTE(AB9,",","")</f>
        <v>15851.00</v>
      </c>
      <c r="AB9" s="118" t="str">
        <f>LEFT('GT L&amp;S'!B2,9)</f>
        <v>15,851.00</v>
      </c>
      <c r="AC9" s="10" t="str">
        <f>'GT L&amp;S'!A2</f>
        <v>Lang &amp; Schwarz</v>
      </c>
    </row>
    <row r="10" spans="1:29" x14ac:dyDescent="0.25">
      <c r="A10" s="2">
        <v>17000</v>
      </c>
      <c r="B10" s="2"/>
      <c r="C10" s="7">
        <v>-1442</v>
      </c>
      <c r="D10" s="2">
        <v>-1154</v>
      </c>
      <c r="E10" s="2">
        <v>-288</v>
      </c>
      <c r="F10" s="2"/>
      <c r="G10" s="2"/>
      <c r="H10" s="2"/>
      <c r="I10" s="2"/>
      <c r="J10" s="2"/>
      <c r="K10" s="2"/>
      <c r="L10" s="2"/>
      <c r="M10" s="2"/>
      <c r="N10" s="2"/>
      <c r="O10" s="2"/>
      <c r="P10" s="2"/>
      <c r="Q10" s="2"/>
      <c r="R10" s="2"/>
      <c r="S10" s="2"/>
      <c r="U10">
        <f>HedgeBedarf!C5+'HedgeBedarf+01'!C5</f>
        <v>-2.2093262562685512</v>
      </c>
    </row>
    <row r="11" spans="1:29" x14ac:dyDescent="0.25">
      <c r="A11" s="2">
        <v>16950</v>
      </c>
      <c r="B11" s="2"/>
      <c r="C11" s="8">
        <v>-432</v>
      </c>
      <c r="D11" s="2">
        <v>-239</v>
      </c>
      <c r="E11" s="2">
        <v>-193</v>
      </c>
      <c r="F11" s="2"/>
      <c r="G11" s="2"/>
      <c r="H11" s="2"/>
      <c r="I11" s="2"/>
      <c r="J11" s="2"/>
      <c r="K11" s="2"/>
      <c r="L11" s="2"/>
      <c r="M11" s="2"/>
      <c r="N11" s="2"/>
      <c r="O11" s="2"/>
      <c r="P11" s="2"/>
      <c r="Q11" s="2"/>
      <c r="R11" s="2"/>
      <c r="S11" s="2"/>
      <c r="U11">
        <f>HedgeBedarf!C6+'HedgeBedarf+01'!C6</f>
        <v>-2.2455324655051614</v>
      </c>
    </row>
    <row r="12" spans="1:29" x14ac:dyDescent="0.25">
      <c r="A12" s="2">
        <v>16900</v>
      </c>
      <c r="B12" s="2"/>
      <c r="C12" s="8">
        <v>-1643</v>
      </c>
      <c r="D12" s="2">
        <v>-1191</v>
      </c>
      <c r="E12" s="2">
        <v>-452</v>
      </c>
      <c r="F12" s="2"/>
      <c r="G12" s="2"/>
      <c r="H12" s="2"/>
      <c r="I12" s="2"/>
      <c r="J12" s="2"/>
      <c r="K12" s="2"/>
      <c r="L12" s="2"/>
      <c r="M12" s="2"/>
      <c r="N12" s="2"/>
      <c r="O12" s="2"/>
      <c r="P12" s="2"/>
      <c r="Q12" s="2"/>
      <c r="R12" s="2"/>
      <c r="S12" s="2"/>
      <c r="U12">
        <f>HedgeBedarf!C7+'HedgeBedarf+01'!C7</f>
        <v>-2.2815566564880978</v>
      </c>
    </row>
    <row r="13" spans="1:29" x14ac:dyDescent="0.25">
      <c r="A13" s="2">
        <v>16850</v>
      </c>
      <c r="B13" s="2"/>
      <c r="C13" s="8">
        <v>-236</v>
      </c>
      <c r="D13" s="2">
        <v>-96</v>
      </c>
      <c r="E13" s="2">
        <v>-140</v>
      </c>
      <c r="F13" s="2"/>
      <c r="G13" s="2"/>
      <c r="H13" s="2"/>
      <c r="I13" s="2"/>
      <c r="J13" s="2"/>
      <c r="K13" s="2"/>
      <c r="L13" s="2"/>
      <c r="M13" s="2"/>
      <c r="N13" s="2"/>
      <c r="O13" s="2"/>
      <c r="P13" s="2"/>
      <c r="Q13" s="2"/>
      <c r="R13" s="2"/>
      <c r="S13" s="2"/>
      <c r="U13">
        <f>HedgeBedarf!C8+'HedgeBedarf+01'!C8</f>
        <v>-2.3173649641524809</v>
      </c>
    </row>
    <row r="14" spans="1:29" x14ac:dyDescent="0.25">
      <c r="A14" s="2">
        <v>16800</v>
      </c>
      <c r="B14" s="2"/>
      <c r="C14" s="8">
        <v>-8928</v>
      </c>
      <c r="D14" s="2">
        <v>-8605</v>
      </c>
      <c r="E14" s="2">
        <v>-323</v>
      </c>
      <c r="F14" s="2"/>
      <c r="G14" s="2"/>
      <c r="H14" s="2"/>
      <c r="I14" s="2"/>
      <c r="J14" s="3"/>
      <c r="K14" s="2"/>
      <c r="L14" s="2"/>
      <c r="M14" s="2"/>
      <c r="N14" s="2"/>
      <c r="O14" s="2"/>
      <c r="P14" s="2"/>
      <c r="Q14" s="2"/>
      <c r="R14" s="2"/>
      <c r="S14" s="2"/>
      <c r="U14">
        <f>HedgeBedarf!C9+'HedgeBedarf+01'!C9</f>
        <v>-2.3529227915943345</v>
      </c>
    </row>
    <row r="15" spans="1:29" x14ac:dyDescent="0.25">
      <c r="A15" s="2">
        <v>16750</v>
      </c>
      <c r="B15" s="2"/>
      <c r="C15" s="8">
        <v>-1014</v>
      </c>
      <c r="D15" s="2">
        <v>-465</v>
      </c>
      <c r="E15" s="2">
        <v>-549</v>
      </c>
      <c r="F15" s="2"/>
      <c r="G15" s="2"/>
      <c r="H15" s="2"/>
      <c r="I15" s="2"/>
      <c r="J15" s="3"/>
      <c r="K15" s="2"/>
      <c r="L15" s="2"/>
      <c r="M15" s="2"/>
      <c r="N15" s="2"/>
      <c r="O15" s="2"/>
      <c r="P15" s="2"/>
      <c r="Q15" s="2"/>
      <c r="R15" s="2"/>
      <c r="S15" s="2"/>
      <c r="U15">
        <f>HedgeBedarf!C10+'HedgeBedarf+01'!C10</f>
        <v>-2.3881948341989578</v>
      </c>
    </row>
    <row r="16" spans="1:29" x14ac:dyDescent="0.25">
      <c r="A16" s="2">
        <v>16700</v>
      </c>
      <c r="B16" s="2"/>
      <c r="C16" s="8">
        <v>-1381</v>
      </c>
      <c r="D16" s="2">
        <v>-1028</v>
      </c>
      <c r="E16" s="2">
        <v>-353</v>
      </c>
      <c r="F16" s="2"/>
      <c r="G16" s="2"/>
      <c r="H16" s="2"/>
      <c r="I16" s="2"/>
      <c r="J16" s="3"/>
      <c r="K16" s="2"/>
      <c r="L16" s="2"/>
      <c r="M16" s="2"/>
      <c r="N16" s="2"/>
      <c r="O16" s="2"/>
      <c r="P16" s="2"/>
      <c r="Q16" s="2"/>
      <c r="R16" s="2"/>
      <c r="S16" s="2"/>
      <c r="U16">
        <f>HedgeBedarf!C11+'HedgeBedarf+01'!C11</f>
        <v>-2.4231451054950628</v>
      </c>
    </row>
    <row r="17" spans="1:21" x14ac:dyDescent="0.25">
      <c r="A17" s="2">
        <v>16650</v>
      </c>
      <c r="B17" s="2"/>
      <c r="C17" s="8">
        <v>-326</v>
      </c>
      <c r="D17" s="2">
        <v>-280</v>
      </c>
      <c r="E17" s="2">
        <v>-46</v>
      </c>
      <c r="F17" s="2"/>
      <c r="G17" s="2"/>
      <c r="H17" s="2"/>
      <c r="I17" s="2"/>
      <c r="J17" s="3"/>
      <c r="K17" s="2"/>
      <c r="L17" s="2"/>
      <c r="M17" s="2"/>
      <c r="N17" s="2"/>
      <c r="O17" s="2"/>
      <c r="P17" s="2"/>
      <c r="Q17" s="2"/>
      <c r="R17" s="2"/>
      <c r="S17" s="2"/>
      <c r="U17">
        <f>HedgeBedarf!C12+'HedgeBedarf+01'!C12</f>
        <v>-2.4577369647330753</v>
      </c>
    </row>
    <row r="18" spans="1:21" x14ac:dyDescent="0.25">
      <c r="A18" s="2">
        <v>16600</v>
      </c>
      <c r="B18" s="2"/>
      <c r="C18" s="8">
        <v>-2103</v>
      </c>
      <c r="D18" s="2">
        <v>-1948</v>
      </c>
      <c r="E18" s="2">
        <v>-155</v>
      </c>
      <c r="F18" s="2"/>
      <c r="G18" s="2"/>
      <c r="H18" s="2"/>
      <c r="I18" s="2"/>
      <c r="J18" s="3"/>
      <c r="K18" s="2"/>
      <c r="L18" s="2"/>
      <c r="M18" s="2"/>
      <c r="N18" s="2"/>
      <c r="O18" s="2"/>
      <c r="P18" s="2"/>
      <c r="Q18" s="2"/>
      <c r="R18" s="2"/>
      <c r="S18" s="2"/>
      <c r="U18">
        <f>HedgeBedarf!C13+'HedgeBedarf+01'!C13</f>
        <v>-2.4919331461825576</v>
      </c>
    </row>
    <row r="19" spans="1:21" x14ac:dyDescent="0.25">
      <c r="A19" s="2">
        <v>16550</v>
      </c>
      <c r="B19" s="2"/>
      <c r="C19" s="8">
        <v>-632</v>
      </c>
      <c r="D19" s="2">
        <v>-398</v>
      </c>
      <c r="E19" s="2">
        <v>-234</v>
      </c>
      <c r="F19" s="2"/>
      <c r="G19" s="2"/>
      <c r="H19" s="2"/>
      <c r="I19" s="2"/>
      <c r="J19" s="3"/>
      <c r="K19" s="2"/>
      <c r="L19" s="2"/>
      <c r="M19" s="2"/>
      <c r="N19" s="2"/>
      <c r="O19" s="2"/>
      <c r="P19" s="2"/>
      <c r="Q19" s="2"/>
      <c r="R19" s="2"/>
      <c r="S19" s="2"/>
      <c r="U19">
        <f>HedgeBedarf!C14+'HedgeBedarf+01'!C14</f>
        <v>-2.5256957901398476</v>
      </c>
    </row>
    <row r="20" spans="1:21" x14ac:dyDescent="0.25">
      <c r="A20" s="2">
        <v>16500</v>
      </c>
      <c r="B20" s="2"/>
      <c r="C20" s="8">
        <v>-19674</v>
      </c>
      <c r="D20" s="2">
        <v>-19268</v>
      </c>
      <c r="E20" s="2">
        <v>-406</v>
      </c>
      <c r="F20" s="2"/>
      <c r="G20" s="2"/>
      <c r="H20" s="2"/>
      <c r="I20" s="2"/>
      <c r="J20" s="3"/>
      <c r="K20" s="2"/>
      <c r="L20" s="2"/>
      <c r="M20" s="2"/>
      <c r="N20" s="2"/>
      <c r="O20" s="2"/>
      <c r="P20" s="2"/>
      <c r="Q20" s="2"/>
      <c r="R20" s="2"/>
      <c r="S20" s="2"/>
      <c r="U20">
        <f>HedgeBedarf!C15+'HedgeBedarf+01'!C15</f>
        <v>-2.5589864756334348</v>
      </c>
    </row>
    <row r="21" spans="1:21" x14ac:dyDescent="0.25">
      <c r="A21" s="2">
        <v>16450</v>
      </c>
      <c r="B21" s="2"/>
      <c r="C21" s="8">
        <v>-537</v>
      </c>
      <c r="D21" s="2">
        <v>-483</v>
      </c>
      <c r="E21" s="2">
        <v>-54</v>
      </c>
      <c r="F21" s="2"/>
      <c r="G21" s="2"/>
      <c r="H21" s="2"/>
      <c r="I21" s="2"/>
      <c r="J21" s="3"/>
      <c r="K21" s="2"/>
      <c r="L21" s="2"/>
      <c r="M21" s="2"/>
      <c r="N21" s="2"/>
      <c r="O21" s="2"/>
      <c r="P21" s="2"/>
      <c r="Q21" s="2"/>
      <c r="R21" s="2"/>
      <c r="S21" s="2"/>
      <c r="U21">
        <f>HedgeBedarf!C16+'HedgeBedarf+01'!C16</f>
        <v>-2.5917662548105662</v>
      </c>
    </row>
    <row r="22" spans="1:21" x14ac:dyDescent="0.25">
      <c r="A22" s="2">
        <v>16400</v>
      </c>
      <c r="B22" s="2"/>
      <c r="C22" s="8">
        <v>-6281</v>
      </c>
      <c r="D22" s="2">
        <v>-6086</v>
      </c>
      <c r="E22" s="2">
        <v>-195</v>
      </c>
      <c r="F22" s="2"/>
      <c r="G22" s="2"/>
      <c r="H22" s="2"/>
      <c r="I22" s="2"/>
      <c r="J22" s="3"/>
      <c r="K22" s="2"/>
      <c r="L22" s="2"/>
      <c r="M22" s="2"/>
      <c r="N22" s="2"/>
      <c r="O22" s="2"/>
      <c r="P22" s="2"/>
      <c r="Q22" s="2"/>
      <c r="R22" s="2"/>
      <c r="S22" s="2"/>
      <c r="U22">
        <f>HedgeBedarf!C17+'HedgeBedarf+01'!C17</f>
        <v>-2.6239956889849685</v>
      </c>
    </row>
    <row r="23" spans="1:21" x14ac:dyDescent="0.25">
      <c r="A23" s="2">
        <v>16350</v>
      </c>
      <c r="B23" s="2"/>
      <c r="C23" s="8">
        <v>-546</v>
      </c>
      <c r="D23" s="2">
        <v>-444</v>
      </c>
      <c r="E23" s="2">
        <v>-102</v>
      </c>
      <c r="F23" s="2"/>
      <c r="G23" s="2"/>
      <c r="H23" s="2"/>
      <c r="I23" s="2"/>
      <c r="J23" s="3"/>
      <c r="K23" s="2"/>
      <c r="L23" s="2"/>
      <c r="M23" s="2"/>
      <c r="N23" s="2"/>
      <c r="O23" s="2"/>
      <c r="P23" s="2"/>
      <c r="Q23" s="2"/>
      <c r="R23" s="2"/>
      <c r="S23" s="2"/>
      <c r="U23">
        <f>HedgeBedarf!C18+'HedgeBedarf+01'!C18</f>
        <v>-2.6556348863213373</v>
      </c>
    </row>
    <row r="24" spans="1:21" x14ac:dyDescent="0.25">
      <c r="A24" s="2">
        <v>16300</v>
      </c>
      <c r="B24" s="2"/>
      <c r="C24" s="8">
        <v>-2944</v>
      </c>
      <c r="D24" s="2">
        <v>-2811</v>
      </c>
      <c r="E24" s="2">
        <v>-133</v>
      </c>
      <c r="F24" s="2"/>
      <c r="G24" s="2"/>
      <c r="H24" s="2"/>
      <c r="I24" s="2"/>
      <c r="J24" s="3"/>
      <c r="K24" s="2"/>
      <c r="L24" s="2"/>
      <c r="M24" s="2"/>
      <c r="N24" s="2"/>
      <c r="O24" s="2"/>
      <c r="P24" s="2"/>
      <c r="Q24" s="2"/>
      <c r="R24" s="2"/>
      <c r="S24" s="2"/>
      <c r="U24">
        <f>HedgeBedarf!C19+'HedgeBedarf+01'!C19</f>
        <v>-2.6866435411286078</v>
      </c>
    </row>
    <row r="25" spans="1:21" x14ac:dyDescent="0.25">
      <c r="A25" s="2">
        <v>16250</v>
      </c>
      <c r="B25" s="2"/>
      <c r="C25" s="8">
        <v>-1050</v>
      </c>
      <c r="D25" s="2">
        <v>-1035</v>
      </c>
      <c r="E25" s="2">
        <v>-15</v>
      </c>
      <c r="F25" s="2"/>
      <c r="G25" s="2"/>
      <c r="H25" s="2"/>
      <c r="I25" s="2"/>
      <c r="J25" s="3"/>
      <c r="K25" s="2"/>
      <c r="L25" s="2"/>
      <c r="M25" s="2"/>
      <c r="N25" s="2"/>
      <c r="O25" s="2"/>
      <c r="P25" s="2"/>
      <c r="Q25" s="2"/>
      <c r="R25" s="2"/>
      <c r="S25" s="2"/>
      <c r="U25">
        <f>HedgeBedarf!C20+'HedgeBedarf+01'!C20</f>
        <v>-2.7169809747298022</v>
      </c>
    </row>
    <row r="26" spans="1:21" x14ac:dyDescent="0.25">
      <c r="A26" s="2">
        <v>16200</v>
      </c>
      <c r="B26" s="2"/>
      <c r="C26" s="8">
        <v>-2640</v>
      </c>
      <c r="D26" s="2">
        <v>-2563</v>
      </c>
      <c r="E26" s="2">
        <v>-77</v>
      </c>
      <c r="F26" s="2"/>
      <c r="G26" s="2"/>
      <c r="H26" s="2"/>
      <c r="I26" s="2"/>
      <c r="J26" s="3"/>
      <c r="K26" s="2"/>
      <c r="L26" s="2"/>
      <c r="M26" s="2"/>
      <c r="N26" s="2"/>
      <c r="O26" s="2"/>
      <c r="P26" s="2"/>
      <c r="Q26" s="2"/>
      <c r="R26" s="2"/>
      <c r="S26" s="2"/>
      <c r="U26">
        <f>HedgeBedarf!C21+'HedgeBedarf+01'!C21</f>
        <v>-2.7466061778724211</v>
      </c>
    </row>
    <row r="27" spans="1:21" x14ac:dyDescent="0.25">
      <c r="A27" s="2">
        <v>16150</v>
      </c>
      <c r="B27" s="2"/>
      <c r="C27" s="8">
        <v>389</v>
      </c>
      <c r="D27" s="2">
        <v>344</v>
      </c>
      <c r="E27" s="2">
        <v>45</v>
      </c>
      <c r="F27" s="2"/>
      <c r="G27" s="2"/>
      <c r="H27" s="2"/>
      <c r="I27" s="2"/>
      <c r="J27" s="3"/>
      <c r="K27" s="2"/>
      <c r="L27" s="2"/>
      <c r="M27" s="2"/>
      <c r="N27" s="2"/>
      <c r="O27" s="2"/>
      <c r="P27" s="2"/>
      <c r="Q27" s="2"/>
      <c r="R27" s="2"/>
      <c r="S27" s="2"/>
      <c r="U27">
        <f>HedgeBedarf!C22+'HedgeBedarf+01'!C22</f>
        <v>-2.7754778546392309</v>
      </c>
    </row>
    <row r="28" spans="1:21" x14ac:dyDescent="0.25">
      <c r="A28" s="2">
        <v>16100</v>
      </c>
      <c r="B28" s="2"/>
      <c r="C28" s="8">
        <v>-756</v>
      </c>
      <c r="D28" s="2">
        <v>-642</v>
      </c>
      <c r="E28" s="2">
        <v>-114</v>
      </c>
      <c r="F28" s="2"/>
      <c r="G28" s="2"/>
      <c r="H28" s="2"/>
      <c r="I28" s="2"/>
      <c r="J28" s="3"/>
      <c r="K28" s="2"/>
      <c r="L28" s="2"/>
      <c r="M28" s="2"/>
      <c r="N28" s="2"/>
      <c r="O28" s="2"/>
      <c r="P28" s="2"/>
      <c r="Q28" s="2"/>
      <c r="R28" s="2"/>
      <c r="S28" s="2"/>
      <c r="U28">
        <f>HedgeBedarf!C23+'HedgeBedarf+01'!C23</f>
        <v>-2.8035544678154425</v>
      </c>
    </row>
    <row r="29" spans="1:21" x14ac:dyDescent="0.25">
      <c r="A29" s="2">
        <v>16050</v>
      </c>
      <c r="B29" s="2"/>
      <c r="C29" s="8">
        <v>-372</v>
      </c>
      <c r="D29" s="2">
        <v>-488</v>
      </c>
      <c r="E29" s="2">
        <v>116</v>
      </c>
      <c r="F29" s="2"/>
      <c r="G29" s="2"/>
      <c r="H29" s="2"/>
      <c r="I29" s="2"/>
      <c r="J29" s="3"/>
      <c r="K29" s="2"/>
      <c r="L29" s="2"/>
      <c r="M29" s="2"/>
      <c r="N29" s="2"/>
      <c r="O29" s="2"/>
      <c r="P29" s="2"/>
      <c r="Q29" s="2"/>
      <c r="R29" s="2"/>
      <c r="S29" s="2"/>
      <c r="U29">
        <f>HedgeBedarf!C24+'HedgeBedarf+01'!C24</f>
        <v>-2.8307942856641652</v>
      </c>
    </row>
    <row r="30" spans="1:21" x14ac:dyDescent="0.25">
      <c r="A30" s="2">
        <v>16000</v>
      </c>
      <c r="B30" s="2"/>
      <c r="C30" s="8">
        <v>639</v>
      </c>
      <c r="D30" s="2">
        <v>806</v>
      </c>
      <c r="E30" s="2">
        <v>-167</v>
      </c>
      <c r="F30" s="2"/>
      <c r="G30" s="2"/>
      <c r="H30" s="2"/>
      <c r="I30" s="2"/>
      <c r="J30" s="3"/>
      <c r="K30" s="2"/>
      <c r="L30" s="2"/>
      <c r="M30" s="2"/>
      <c r="N30" s="2"/>
      <c r="O30" s="2"/>
      <c r="P30" s="2"/>
      <c r="Q30" s="2"/>
      <c r="R30" s="2"/>
      <c r="S30" s="2"/>
      <c r="U30">
        <f>HedgeBedarf!C25+'HedgeBedarf+01'!C25</f>
        <v>-2.857155430058218</v>
      </c>
    </row>
    <row r="31" spans="1:21" x14ac:dyDescent="0.25">
      <c r="A31" s="2">
        <v>15950</v>
      </c>
      <c r="B31" s="2"/>
      <c r="C31" s="8">
        <v>106</v>
      </c>
      <c r="D31" s="2">
        <v>342</v>
      </c>
      <c r="E31" s="2">
        <v>-236</v>
      </c>
      <c r="F31" s="2"/>
      <c r="G31" s="2"/>
      <c r="H31" s="2"/>
      <c r="I31" s="2"/>
      <c r="J31" s="3"/>
      <c r="K31" s="2"/>
      <c r="L31" s="2"/>
      <c r="M31" s="2"/>
      <c r="N31" s="2"/>
      <c r="O31" s="2"/>
      <c r="P31" s="2"/>
      <c r="Q31" s="2"/>
      <c r="R31" s="2"/>
      <c r="S31" s="2"/>
      <c r="U31">
        <f>HedgeBedarf!C26+'HedgeBedarf+01'!C26</f>
        <v>-2.8825959259123453</v>
      </c>
    </row>
    <row r="32" spans="1:21" x14ac:dyDescent="0.25">
      <c r="A32" s="2">
        <v>15900</v>
      </c>
      <c r="B32" s="2"/>
      <c r="C32" s="8">
        <v>1756</v>
      </c>
      <c r="D32" s="2">
        <v>1966</v>
      </c>
      <c r="E32" s="2">
        <v>-210</v>
      </c>
      <c r="F32" s="2"/>
      <c r="G32" s="2"/>
      <c r="H32" s="2"/>
      <c r="I32" s="2"/>
      <c r="J32" s="3"/>
      <c r="K32" s="2"/>
      <c r="L32" s="2"/>
      <c r="M32" s="2"/>
      <c r="N32" s="2"/>
      <c r="O32" s="2"/>
      <c r="P32" s="2"/>
      <c r="Q32" s="2"/>
      <c r="R32" s="2"/>
      <c r="S32" s="2"/>
      <c r="U32">
        <f>HedgeBedarf!C27+'HedgeBedarf+01'!C27</f>
        <v>-2.90707375185618</v>
      </c>
    </row>
    <row r="33" spans="1:21" x14ac:dyDescent="0.25">
      <c r="A33" s="2">
        <v>15850</v>
      </c>
      <c r="B33" s="2"/>
      <c r="C33" s="8">
        <v>1812</v>
      </c>
      <c r="D33" s="2">
        <v>1491</v>
      </c>
      <c r="E33" s="2">
        <v>321</v>
      </c>
      <c r="F33" s="2"/>
      <c r="G33" s="2"/>
      <c r="H33" s="2"/>
      <c r="I33" s="2"/>
      <c r="J33" s="3"/>
      <c r="K33" s="2"/>
      <c r="L33" s="2"/>
      <c r="M33" s="2"/>
      <c r="N33" s="2"/>
      <c r="O33" s="2"/>
      <c r="P33" s="2"/>
      <c r="Q33" s="2"/>
      <c r="R33" s="2"/>
      <c r="S33" s="2"/>
      <c r="U33">
        <f>HedgeBedarf!C28+'HedgeBedarf+01'!C28</f>
        <v>-2.9305468920844024</v>
      </c>
    </row>
    <row r="34" spans="1:21" x14ac:dyDescent="0.25">
      <c r="A34" s="2">
        <v>15800</v>
      </c>
      <c r="B34" s="2"/>
      <c r="C34" s="8">
        <v>2366</v>
      </c>
      <c r="D34" s="2">
        <v>1145</v>
      </c>
      <c r="E34" s="2">
        <v>1221</v>
      </c>
      <c r="F34" s="2"/>
      <c r="G34" s="2"/>
      <c r="H34" s="2"/>
      <c r="I34" s="2"/>
      <c r="J34" s="3"/>
      <c r="K34" s="2"/>
      <c r="L34" s="2"/>
      <c r="M34" s="2"/>
      <c r="N34" s="2"/>
      <c r="O34" s="2"/>
      <c r="P34" s="2"/>
      <c r="Q34" s="2"/>
      <c r="R34" s="2"/>
      <c r="S34" s="2"/>
      <c r="U34">
        <f>HedgeBedarf!C29+'HedgeBedarf+01'!C29</f>
        <v>-2.9529733893167545</v>
      </c>
    </row>
    <row r="35" spans="1:21" x14ac:dyDescent="0.25">
      <c r="A35" s="2">
        <v>15750</v>
      </c>
      <c r="B35" s="2"/>
      <c r="C35" s="8">
        <v>-858</v>
      </c>
      <c r="D35" s="2">
        <v>-1036</v>
      </c>
      <c r="E35" s="2">
        <v>178</v>
      </c>
      <c r="F35" s="2"/>
      <c r="G35" s="2"/>
      <c r="H35" s="2"/>
      <c r="I35" s="2"/>
      <c r="J35" s="3"/>
      <c r="K35" s="2"/>
      <c r="L35" s="2"/>
      <c r="M35" s="2"/>
      <c r="N35" s="2"/>
      <c r="O35" s="2"/>
      <c r="P35" s="2"/>
      <c r="Q35" s="2"/>
      <c r="R35" s="2"/>
      <c r="S35" s="2"/>
      <c r="U35">
        <f>HedgeBedarf!C30+'HedgeBedarf+01'!C30</f>
        <v>-2.9743113987973402</v>
      </c>
    </row>
    <row r="36" spans="1:21" x14ac:dyDescent="0.25">
      <c r="A36" s="2">
        <v>15700</v>
      </c>
      <c r="B36" s="2"/>
      <c r="C36" s="8">
        <v>19801</v>
      </c>
      <c r="D36" s="2">
        <v>19608</v>
      </c>
      <c r="E36" s="2">
        <v>193</v>
      </c>
      <c r="F36" s="2"/>
      <c r="G36" s="2"/>
      <c r="H36" s="2"/>
      <c r="I36" s="2"/>
      <c r="J36" s="3"/>
      <c r="K36" s="2"/>
      <c r="L36" s="2"/>
      <c r="M36" s="2"/>
      <c r="N36" s="2"/>
      <c r="O36" s="2"/>
      <c r="P36" s="2"/>
      <c r="Q36" s="2"/>
      <c r="R36" s="2"/>
      <c r="S36" s="2"/>
      <c r="U36">
        <f>HedgeBedarf!C31+'HedgeBedarf+01'!C31</f>
        <v>-2.9945192432584231</v>
      </c>
    </row>
    <row r="37" spans="1:21" x14ac:dyDescent="0.25">
      <c r="A37" s="2">
        <v>15650</v>
      </c>
      <c r="B37" s="2"/>
      <c r="C37" s="8">
        <v>1406</v>
      </c>
      <c r="D37" s="2">
        <v>979</v>
      </c>
      <c r="E37" s="2">
        <v>427</v>
      </c>
      <c r="F37" s="2"/>
      <c r="G37" s="2"/>
      <c r="H37" s="2"/>
      <c r="I37" s="2"/>
      <c r="J37" s="3"/>
      <c r="K37" s="2"/>
      <c r="L37" s="2"/>
      <c r="M37" s="2"/>
      <c r="N37" s="2"/>
      <c r="O37" s="2"/>
      <c r="P37" s="2"/>
      <c r="Q37" s="2"/>
      <c r="R37" s="2"/>
      <c r="S37" s="2"/>
      <c r="U37">
        <f>HedgeBedarf!C32+'HedgeBedarf+01'!C32</f>
        <v>-3.0135554687713357</v>
      </c>
    </row>
    <row r="38" spans="1:21" x14ac:dyDescent="0.25">
      <c r="A38" s="2">
        <v>15600</v>
      </c>
      <c r="B38" s="2"/>
      <c r="C38" s="8">
        <v>3593</v>
      </c>
      <c r="D38" s="2">
        <v>2488</v>
      </c>
      <c r="E38" s="2">
        <v>1105</v>
      </c>
      <c r="F38" s="2"/>
      <c r="G38" s="2"/>
      <c r="H38" s="2"/>
      <c r="I38" s="2"/>
      <c r="J38" s="3"/>
      <c r="K38" s="2"/>
      <c r="L38" s="2"/>
      <c r="M38" s="2"/>
      <c r="N38" s="2"/>
      <c r="O38" s="2"/>
      <c r="P38" s="2"/>
      <c r="Q38" s="2"/>
      <c r="R38" s="2"/>
      <c r="S38" s="2"/>
      <c r="U38">
        <f>HedgeBedarf!C33+'HedgeBedarf+01'!C33</f>
        <v>-3.0313789014029942</v>
      </c>
    </row>
    <row r="39" spans="1:21" x14ac:dyDescent="0.25">
      <c r="A39" s="2">
        <v>15550</v>
      </c>
      <c r="B39" s="2"/>
      <c r="C39" s="8">
        <v>683</v>
      </c>
      <c r="D39" s="2">
        <v>500</v>
      </c>
      <c r="E39" s="2">
        <v>183</v>
      </c>
      <c r="F39" s="2"/>
      <c r="G39" s="2"/>
      <c r="H39" s="2"/>
      <c r="I39" s="2"/>
      <c r="J39" s="3"/>
      <c r="K39" s="2"/>
      <c r="L39" s="2"/>
      <c r="M39" s="2"/>
      <c r="N39" s="2"/>
      <c r="O39" s="2"/>
      <c r="P39" s="2"/>
      <c r="Q39" s="2"/>
      <c r="R39" s="2"/>
      <c r="S39" s="2"/>
      <c r="U39">
        <f>HedgeBedarf!C34+'HedgeBedarf+01'!C34</f>
        <v>-3.0479487045940856</v>
      </c>
    </row>
    <row r="40" spans="1:21" x14ac:dyDescent="0.25">
      <c r="A40" s="2">
        <v>15500</v>
      </c>
      <c r="B40" s="2"/>
      <c r="C40" s="8">
        <v>3273</v>
      </c>
      <c r="D40" s="2">
        <v>3172</v>
      </c>
      <c r="E40" s="2">
        <v>101</v>
      </c>
      <c r="F40" s="2"/>
      <c r="G40" s="2"/>
      <c r="H40" s="2"/>
      <c r="I40" s="2"/>
      <c r="J40" s="3"/>
      <c r="K40" s="2"/>
      <c r="L40" s="2"/>
      <c r="M40" s="2"/>
      <c r="N40" s="2"/>
      <c r="O40" s="2"/>
      <c r="P40" s="2"/>
      <c r="Q40" s="2"/>
      <c r="R40" s="2"/>
      <c r="S40" s="2"/>
      <c r="U40">
        <f>HedgeBedarf!C35+'HedgeBedarf+01'!C35</f>
        <v>-3.0632244371712956</v>
      </c>
    </row>
    <row r="41" spans="1:21" x14ac:dyDescent="0.25">
      <c r="A41" s="2">
        <v>15450</v>
      </c>
      <c r="B41" s="2"/>
      <c r="C41" s="8">
        <v>801</v>
      </c>
      <c r="D41" s="2">
        <v>705</v>
      </c>
      <c r="E41" s="2">
        <v>96</v>
      </c>
      <c r="F41" s="2"/>
      <c r="G41" s="2"/>
      <c r="H41" s="2"/>
      <c r="I41" s="2"/>
      <c r="J41" s="3"/>
      <c r="K41" s="2"/>
      <c r="L41" s="2"/>
      <c r="M41" s="2"/>
      <c r="N41" s="2"/>
      <c r="O41" s="2"/>
      <c r="P41" s="2"/>
      <c r="Q41" s="2"/>
      <c r="R41" s="2"/>
      <c r="S41" s="2"/>
      <c r="U41">
        <f>HedgeBedarf!C36+'HedgeBedarf+01'!C36</f>
        <v>-3.0771661119037068</v>
      </c>
    </row>
    <row r="42" spans="1:21" x14ac:dyDescent="0.25">
      <c r="A42" s="2">
        <v>15400</v>
      </c>
      <c r="B42" s="2"/>
      <c r="C42" s="8">
        <v>2733</v>
      </c>
      <c r="D42" s="2">
        <v>2370</v>
      </c>
      <c r="E42" s="2">
        <v>363</v>
      </c>
      <c r="F42" s="2"/>
      <c r="G42" s="2"/>
      <c r="H42" s="2"/>
      <c r="I42" s="2"/>
      <c r="J42" s="3"/>
      <c r="K42" s="2"/>
      <c r="L42" s="2"/>
      <c r="M42" s="2"/>
      <c r="N42" s="2"/>
      <c r="O42" s="2"/>
      <c r="P42" s="2"/>
      <c r="Q42" s="2"/>
      <c r="R42" s="2"/>
      <c r="S42" s="2"/>
      <c r="U42">
        <f>HedgeBedarf!C37+'HedgeBedarf+01'!C37</f>
        <v>-3.0897342545101343</v>
      </c>
    </row>
    <row r="43" spans="1:21" x14ac:dyDescent="0.25">
      <c r="A43" s="2">
        <v>15350</v>
      </c>
      <c r="B43" s="2"/>
      <c r="C43" s="8">
        <v>12140</v>
      </c>
      <c r="D43" s="2">
        <v>12021</v>
      </c>
      <c r="E43" s="2">
        <v>119</v>
      </c>
      <c r="F43" s="2"/>
      <c r="G43" s="2"/>
      <c r="H43" s="2"/>
      <c r="I43" s="2"/>
      <c r="J43" s="3"/>
      <c r="K43" s="2"/>
      <c r="L43" s="2"/>
      <c r="M43" s="2"/>
      <c r="N43" s="2"/>
      <c r="O43" s="2"/>
      <c r="P43" s="2"/>
      <c r="Q43" s="2"/>
      <c r="R43" s="2"/>
      <c r="S43" s="2"/>
      <c r="U43">
        <f>HedgeBedarf!C38+'HedgeBedarf+01'!C38</f>
        <v>-3.1008899630222682</v>
      </c>
    </row>
    <row r="44" spans="1:21" x14ac:dyDescent="0.25">
      <c r="A44" s="2">
        <v>15300</v>
      </c>
      <c r="B44" s="2"/>
      <c r="C44" s="8">
        <v>7925</v>
      </c>
      <c r="D44" s="2">
        <v>7011</v>
      </c>
      <c r="E44" s="2">
        <v>914</v>
      </c>
      <c r="F44" s="2"/>
      <c r="G44" s="2"/>
      <c r="H44" s="2"/>
      <c r="I44" s="2"/>
      <c r="J44" s="3"/>
      <c r="K44" s="2"/>
      <c r="L44" s="2"/>
      <c r="M44" s="2"/>
      <c r="N44" s="2"/>
      <c r="O44" s="2"/>
      <c r="P44" s="2"/>
      <c r="Q44" s="2"/>
      <c r="R44" s="2"/>
      <c r="S44" s="2"/>
      <c r="U44">
        <f>HedgeBedarf!C39+'HedgeBedarf+01'!C39</f>
        <v>-3.1105949674054965</v>
      </c>
    </row>
    <row r="45" spans="1:21" x14ac:dyDescent="0.25">
      <c r="A45" s="2">
        <v>15250</v>
      </c>
      <c r="B45" s="2"/>
      <c r="C45" s="8">
        <v>697</v>
      </c>
      <c r="D45" s="2">
        <v>458</v>
      </c>
      <c r="E45" s="2">
        <v>239</v>
      </c>
      <c r="F45" s="2"/>
      <c r="G45" s="2"/>
      <c r="H45" s="2"/>
      <c r="I45" s="2"/>
      <c r="J45" s="3"/>
      <c r="K45" s="2"/>
      <c r="L45" s="2"/>
      <c r="M45" s="2"/>
      <c r="N45" s="2"/>
      <c r="O45" s="2"/>
      <c r="P45" s="2"/>
      <c r="Q45" s="2"/>
      <c r="R45" s="2"/>
      <c r="S45" s="2"/>
      <c r="U45">
        <f>HedgeBedarf!C40+'HedgeBedarf+01'!C40</f>
        <v>-3.1188116893377513</v>
      </c>
    </row>
    <row r="46" spans="1:21" x14ac:dyDescent="0.25">
      <c r="A46" s="2">
        <v>15200</v>
      </c>
      <c r="B46" s="2"/>
      <c r="C46" s="8">
        <v>4731</v>
      </c>
      <c r="D46" s="2">
        <v>4280</v>
      </c>
      <c r="E46" s="2">
        <v>451</v>
      </c>
      <c r="F46" s="2"/>
      <c r="G46" s="2"/>
      <c r="H46" s="2"/>
      <c r="I46" s="2"/>
      <c r="J46" s="3"/>
      <c r="K46" s="2"/>
      <c r="L46" s="2"/>
      <c r="M46" s="2"/>
      <c r="N46" s="2"/>
      <c r="O46" s="2"/>
      <c r="P46" s="2"/>
      <c r="Q46" s="2"/>
      <c r="R46" s="2"/>
      <c r="S46" s="2"/>
      <c r="U46">
        <f>HedgeBedarf!C41+'HedgeBedarf+01'!C41</f>
        <v>-3.1255033020440948</v>
      </c>
    </row>
    <row r="47" spans="1:21" x14ac:dyDescent="0.25">
      <c r="A47" s="2">
        <v>15150</v>
      </c>
      <c r="B47" s="2"/>
      <c r="C47" s="8">
        <v>631</v>
      </c>
      <c r="D47" s="2">
        <v>404</v>
      </c>
      <c r="E47" s="2">
        <v>227</v>
      </c>
      <c r="F47" s="2"/>
      <c r="G47" s="2"/>
      <c r="H47" s="2"/>
      <c r="I47" s="2"/>
      <c r="J47" s="3"/>
      <c r="K47" s="2"/>
      <c r="L47" s="2"/>
      <c r="M47" s="2"/>
      <c r="N47" s="2"/>
      <c r="O47" s="2"/>
      <c r="P47" s="2"/>
      <c r="Q47" s="2"/>
      <c r="R47" s="2"/>
      <c r="S47" s="2"/>
      <c r="U47">
        <f>HedgeBedarf!C42+'HedgeBedarf+01'!C42</f>
        <v>-3.1306337900836532</v>
      </c>
    </row>
    <row r="48" spans="1:21" x14ac:dyDescent="0.25">
      <c r="A48" s="2">
        <v>15100</v>
      </c>
      <c r="B48" s="2"/>
      <c r="C48" s="8">
        <v>2036</v>
      </c>
      <c r="D48" s="2">
        <v>1433</v>
      </c>
      <c r="E48" s="2">
        <v>603</v>
      </c>
      <c r="F48" s="2"/>
      <c r="G48" s="2"/>
      <c r="H48" s="2"/>
      <c r="I48" s="2"/>
      <c r="J48" s="3"/>
      <c r="K48" s="2"/>
      <c r="L48" s="2"/>
      <c r="M48" s="2"/>
      <c r="N48" s="2"/>
      <c r="O48" s="2"/>
      <c r="P48" s="2"/>
      <c r="Q48" s="2"/>
      <c r="R48" s="2"/>
      <c r="S48" s="2"/>
      <c r="U48">
        <f>HedgeBedarf!C43+'HedgeBedarf+01'!C43</f>
        <v>-3.1341680089833197</v>
      </c>
    </row>
    <row r="49" spans="1:21" x14ac:dyDescent="0.25">
      <c r="A49" s="2">
        <v>15050</v>
      </c>
      <c r="B49" s="2"/>
      <c r="C49" s="8">
        <v>532</v>
      </c>
      <c r="D49" s="2">
        <v>514</v>
      </c>
      <c r="E49" s="2">
        <v>18</v>
      </c>
      <c r="F49" s="2"/>
      <c r="G49" s="2"/>
      <c r="H49" s="2"/>
      <c r="I49" s="2"/>
      <c r="J49" s="3"/>
      <c r="K49" s="2"/>
      <c r="L49" s="2"/>
      <c r="M49" s="2"/>
      <c r="N49" s="2"/>
      <c r="O49" s="2"/>
      <c r="P49" s="2"/>
      <c r="Q49" s="2"/>
      <c r="R49" s="2"/>
      <c r="S49" s="2"/>
      <c r="U49">
        <f>HedgeBedarf!C44+'HedgeBedarf+01'!C44</f>
        <v>-3.1360717446119679</v>
      </c>
    </row>
    <row r="50" spans="1:21" ht="15.75" thickBot="1" x14ac:dyDescent="0.3">
      <c r="A50" s="2">
        <v>15000</v>
      </c>
      <c r="B50" s="2"/>
      <c r="C50" s="9">
        <v>4998</v>
      </c>
      <c r="D50" s="2">
        <v>4301</v>
      </c>
      <c r="E50" s="2">
        <v>697</v>
      </c>
      <c r="F50" s="2"/>
      <c r="G50" s="2"/>
      <c r="H50" s="2"/>
      <c r="I50" s="2"/>
      <c r="J50" s="3"/>
      <c r="K50" s="2"/>
      <c r="L50" s="2"/>
      <c r="M50" s="2"/>
      <c r="N50" s="2"/>
      <c r="O50" s="2"/>
      <c r="P50" s="2"/>
      <c r="Q50" s="2"/>
      <c r="R50" s="2"/>
      <c r="S50" s="2"/>
      <c r="U50">
        <f>HedgeBedarf!C45+'HedgeBedarf+01'!C45</f>
        <v>-3.1363117721871654</v>
      </c>
    </row>
    <row r="51" spans="1:21" x14ac:dyDescent="0.25">
      <c r="A51" s="2"/>
      <c r="B51" s="2"/>
      <c r="C51" s="2"/>
      <c r="D51" s="2"/>
      <c r="E51" s="2"/>
      <c r="F51" s="2"/>
      <c r="G51" s="2"/>
      <c r="H51" s="2"/>
      <c r="I51" s="2"/>
      <c r="J51" s="3"/>
      <c r="K51" s="2"/>
      <c r="L51" s="2"/>
      <c r="M51" s="2"/>
      <c r="N51" s="2"/>
      <c r="O51" s="2"/>
      <c r="P51" s="2"/>
      <c r="Q51" s="2"/>
      <c r="R51" s="2"/>
      <c r="S51" s="2"/>
      <c r="U51">
        <f>HedgeBedarf!C46+'HedgeBedarf+01'!C46</f>
        <v>-3.1348559148061712</v>
      </c>
    </row>
    <row r="52" spans="1:21" x14ac:dyDescent="0.25">
      <c r="A52" s="2"/>
      <c r="B52" s="2"/>
      <c r="C52" s="2"/>
      <c r="D52" s="2"/>
      <c r="E52" s="2"/>
      <c r="F52" s="2"/>
      <c r="G52" s="2"/>
      <c r="H52" s="2"/>
      <c r="I52" s="2"/>
      <c r="J52" s="3"/>
      <c r="K52" s="2"/>
      <c r="L52" s="2"/>
      <c r="M52" s="2"/>
      <c r="N52" s="2"/>
      <c r="O52" s="2"/>
      <c r="P52" s="2"/>
      <c r="Q52" s="2"/>
      <c r="R52" s="2"/>
      <c r="S52" s="2"/>
      <c r="U52">
        <f>HedgeBedarf!C47+'HedgeBedarf+01'!C47</f>
        <v>-3.131673101391768</v>
      </c>
    </row>
    <row r="53" spans="1:21" x14ac:dyDescent="0.25">
      <c r="A53" s="2"/>
      <c r="B53" s="2"/>
      <c r="C53" s="2"/>
      <c r="D53" s="2"/>
      <c r="E53" s="2"/>
      <c r="F53" s="2"/>
      <c r="G53" s="2"/>
      <c r="H53" s="2"/>
      <c r="I53" s="2"/>
      <c r="J53" s="3"/>
      <c r="K53" s="2"/>
      <c r="L53" s="2"/>
      <c r="M53" s="2"/>
      <c r="N53" s="2"/>
      <c r="O53" s="2"/>
      <c r="P53" s="2"/>
      <c r="Q53" s="2"/>
      <c r="R53" s="2"/>
      <c r="S53" s="2"/>
      <c r="U53">
        <f>HedgeBedarf!C48+'HedgeBedarf+01'!C48</f>
        <v>-3.1267334239436813</v>
      </c>
    </row>
    <row r="54" spans="1:21" x14ac:dyDescent="0.25">
      <c r="A54" s="2"/>
      <c r="B54" s="2"/>
      <c r="C54" s="2"/>
      <c r="D54" s="2"/>
      <c r="E54" s="2"/>
      <c r="F54" s="2"/>
      <c r="G54" s="2"/>
      <c r="H54" s="2"/>
      <c r="I54" s="2"/>
      <c r="J54" s="3"/>
      <c r="K54" s="2"/>
      <c r="L54" s="2"/>
      <c r="M54" s="2"/>
      <c r="N54" s="2"/>
      <c r="O54" s="2"/>
      <c r="P54" s="2"/>
      <c r="Q54" s="2"/>
      <c r="R54" s="2"/>
      <c r="S54" s="2"/>
      <c r="U54">
        <f>HedgeBedarf!C49+'HedgeBedarf+01'!C49</f>
        <v>-3.1200081939856976</v>
      </c>
    </row>
    <row r="55" spans="1:21" x14ac:dyDescent="0.25">
      <c r="A55" s="2"/>
      <c r="B55" s="2"/>
      <c r="C55" s="2"/>
      <c r="D55" s="2"/>
      <c r="E55" s="2"/>
      <c r="F55" s="2"/>
      <c r="G55" s="2"/>
      <c r="H55" s="2"/>
      <c r="I55" s="2"/>
      <c r="J55" s="3"/>
      <c r="K55" s="2"/>
      <c r="L55" s="2"/>
      <c r="M55" s="2"/>
      <c r="N55" s="2"/>
      <c r="O55" s="2"/>
      <c r="P55" s="2"/>
      <c r="Q55" s="2"/>
      <c r="R55" s="2"/>
      <c r="S55" s="2"/>
      <c r="U55">
        <f>HedgeBedarf!C50+'HedgeBedarf+01'!C50</f>
        <v>-3.11146999809917</v>
      </c>
    </row>
    <row r="56" spans="1:21" x14ac:dyDescent="0.25">
      <c r="A56" s="2"/>
      <c r="B56" s="2"/>
      <c r="C56" s="2"/>
      <c r="D56" s="2"/>
      <c r="E56" s="2"/>
      <c r="F56" s="2"/>
      <c r="G56" s="2"/>
      <c r="H56" s="2"/>
      <c r="I56" s="2"/>
      <c r="J56" s="3"/>
      <c r="K56" s="2"/>
      <c r="L56" s="2"/>
      <c r="M56" s="2"/>
      <c r="N56" s="2"/>
      <c r="O56" s="2"/>
      <c r="P56" s="2"/>
      <c r="Q56" s="2"/>
      <c r="R56" s="2"/>
      <c r="S56" s="2"/>
      <c r="U56">
        <f>HedgeBedarf!C51+'HedgeBedarf+01'!C51</f>
        <v>-3.101092752433626</v>
      </c>
    </row>
    <row r="57" spans="1:21" x14ac:dyDescent="0.25">
      <c r="A57" s="2"/>
      <c r="B57" s="2"/>
      <c r="C57" s="2"/>
      <c r="D57" s="2"/>
      <c r="E57" s="2"/>
      <c r="F57" s="2"/>
      <c r="G57" s="2"/>
      <c r="H57" s="2"/>
      <c r="I57" s="2"/>
      <c r="J57" s="3"/>
      <c r="K57" s="2"/>
      <c r="L57" s="2"/>
      <c r="M57" s="2"/>
      <c r="N57" s="2"/>
      <c r="O57" s="2"/>
      <c r="P57" s="2"/>
      <c r="Q57" s="2"/>
      <c r="R57" s="2"/>
      <c r="S57" s="2"/>
      <c r="U57">
        <f>HedgeBedarf!C52+'HedgeBedarf+01'!C52</f>
        <v>-3.0888517560861577</v>
      </c>
    </row>
    <row r="58" spans="1:21" x14ac:dyDescent="0.25">
      <c r="A58" s="2"/>
      <c r="B58" s="2"/>
      <c r="C58" s="2"/>
      <c r="D58" s="2"/>
      <c r="E58" s="2"/>
      <c r="F58" s="2"/>
      <c r="G58" s="2"/>
      <c r="H58" s="2"/>
      <c r="I58" s="2"/>
      <c r="J58" s="3"/>
      <c r="K58" s="2"/>
      <c r="L58" s="2"/>
      <c r="M58" s="2"/>
      <c r="N58" s="2"/>
      <c r="O58" s="2"/>
      <c r="P58" s="2"/>
      <c r="Q58" s="2"/>
      <c r="R58" s="2"/>
      <c r="S58" s="2"/>
      <c r="U58">
        <f>HedgeBedarf!C53+'HedgeBedarf+01'!C53</f>
        <v>-3.0747237432418379</v>
      </c>
    </row>
    <row r="59" spans="1:21" x14ac:dyDescent="0.25">
      <c r="A59" s="2"/>
      <c r="B59" s="2"/>
      <c r="C59" s="2"/>
      <c r="D59" s="2"/>
      <c r="E59" s="2"/>
      <c r="F59" s="2"/>
      <c r="G59" s="2"/>
      <c r="H59" s="2"/>
      <c r="I59" s="2"/>
      <c r="J59" s="3"/>
      <c r="K59" s="2"/>
      <c r="L59" s="2"/>
      <c r="M59" s="2"/>
      <c r="N59" s="2"/>
      <c r="O59" s="2"/>
      <c r="P59" s="2"/>
      <c r="Q59" s="2"/>
      <c r="R59" s="2"/>
      <c r="S59" s="2"/>
      <c r="U59">
        <f>HedgeBedarf!C54+'HedgeBedarf+01'!C54</f>
        <v>-3.0586869339689651</v>
      </c>
    </row>
    <row r="60" spans="1:21" x14ac:dyDescent="0.25">
      <c r="A60" s="2"/>
      <c r="B60" s="2"/>
      <c r="C60" s="2"/>
      <c r="D60" s="2"/>
      <c r="E60" s="2"/>
      <c r="F60" s="2"/>
      <c r="G60" s="2"/>
      <c r="H60" s="2"/>
      <c r="I60" s="2"/>
      <c r="J60" s="2"/>
      <c r="K60" s="2"/>
      <c r="L60" s="2"/>
      <c r="M60" s="2"/>
      <c r="N60" s="2"/>
      <c r="O60" s="2"/>
      <c r="P60" s="2"/>
      <c r="Q60" s="2"/>
      <c r="R60" s="2"/>
      <c r="S60" s="2"/>
      <c r="U60">
        <f>HedgeBedarf!C55+'HedgeBedarf+01'!C55</f>
        <v>-3.0407210835639158</v>
      </c>
    </row>
    <row r="61" spans="1:21" x14ac:dyDescent="0.25">
      <c r="A61" s="2"/>
      <c r="B61" s="2"/>
      <c r="C61" s="2"/>
      <c r="D61" s="2"/>
      <c r="E61" s="2"/>
      <c r="F61" s="2"/>
      <c r="G61" s="2"/>
      <c r="H61" s="2"/>
      <c r="I61" s="2"/>
      <c r="J61" s="4"/>
      <c r="K61" s="2"/>
      <c r="L61" s="2"/>
      <c r="M61" s="2"/>
      <c r="N61" s="2"/>
      <c r="O61" s="2"/>
      <c r="P61" s="2"/>
      <c r="Q61" s="2"/>
      <c r="R61" s="2"/>
      <c r="S61" s="2"/>
      <c r="U61">
        <f>HedgeBedarf!C56+'HedgeBedarf+01'!C56</f>
        <v>-3.0208075303425317</v>
      </c>
    </row>
    <row r="62" spans="1:21" x14ac:dyDescent="0.25">
      <c r="A62" s="2"/>
      <c r="B62" s="2"/>
      <c r="C62" s="2"/>
      <c r="D62" s="2"/>
      <c r="E62" s="2"/>
      <c r="F62" s="2"/>
      <c r="G62" s="2"/>
      <c r="H62" s="2"/>
      <c r="I62" s="2"/>
      <c r="J62" s="3"/>
      <c r="K62" s="2"/>
      <c r="L62" s="2"/>
      <c r="M62" s="2"/>
      <c r="N62" s="2"/>
      <c r="O62" s="2"/>
      <c r="P62" s="2"/>
      <c r="Q62" s="2"/>
      <c r="R62" s="2"/>
      <c r="S62" s="2"/>
      <c r="U62">
        <f>HedgeBedarf!C57+'HedgeBedarf+01'!C57</f>
        <v>-2.9989292417764077</v>
      </c>
    </row>
    <row r="63" spans="1:21" x14ac:dyDescent="0.25">
      <c r="A63" s="2"/>
      <c r="B63" s="2"/>
      <c r="C63" s="2"/>
      <c r="D63" s="2"/>
      <c r="E63" s="2"/>
      <c r="F63" s="2"/>
      <c r="G63" s="2"/>
      <c r="H63" s="2"/>
      <c r="I63" s="2"/>
      <c r="J63" s="4"/>
      <c r="K63" s="2"/>
      <c r="L63" s="2"/>
      <c r="M63" s="2"/>
      <c r="N63" s="2"/>
      <c r="O63" s="2"/>
      <c r="P63" s="2"/>
      <c r="Q63" s="2"/>
      <c r="R63" s="2"/>
      <c r="S63" s="2"/>
      <c r="U63">
        <f>HedgeBedarf!C58+'HedgeBedarf+01'!C58</f>
        <v>-2.9750708588751347</v>
      </c>
    </row>
    <row r="64" spans="1:21" x14ac:dyDescent="0.25">
      <c r="A64" s="2"/>
      <c r="B64" s="2"/>
      <c r="C64" s="2"/>
      <c r="D64" s="2"/>
      <c r="E64" s="2"/>
      <c r="F64" s="2"/>
      <c r="G64" s="2"/>
      <c r="H64" s="2"/>
      <c r="I64" s="2"/>
      <c r="J64" s="4"/>
      <c r="K64" s="2"/>
      <c r="L64" s="2"/>
      <c r="M64" s="2"/>
      <c r="N64" s="2"/>
      <c r="O64" s="2"/>
      <c r="P64" s="2"/>
      <c r="Q64" s="2"/>
      <c r="R64" s="2"/>
      <c r="S64" s="2"/>
      <c r="U64">
        <f>HedgeBedarf!C59+'HedgeBedarf+01'!C59</f>
        <v>-2.9492187387175104</v>
      </c>
    </row>
    <row r="65" spans="1:21" x14ac:dyDescent="0.25">
      <c r="A65" s="2"/>
      <c r="B65" s="2"/>
      <c r="C65" s="2"/>
      <c r="D65" s="2"/>
      <c r="E65" s="2"/>
      <c r="F65" s="2"/>
      <c r="G65" s="2"/>
      <c r="H65" s="2"/>
      <c r="I65" s="2"/>
      <c r="J65" s="4"/>
      <c r="K65" s="2"/>
      <c r="L65" s="2"/>
      <c r="M65" s="2"/>
      <c r="N65" s="2"/>
      <c r="O65" s="2"/>
      <c r="P65" s="2"/>
      <c r="Q65" s="2"/>
      <c r="R65" s="2"/>
      <c r="S65" s="2"/>
      <c r="U65">
        <f>HedgeBedarf!C60+'HedgeBedarf+01'!C60</f>
        <v>-2.9213609950377926</v>
      </c>
    </row>
    <row r="66" spans="1:21" x14ac:dyDescent="0.25">
      <c r="A66" s="2"/>
      <c r="B66" s="2"/>
      <c r="C66" s="2"/>
      <c r="D66" s="2"/>
      <c r="E66" s="2"/>
      <c r="F66" s="2"/>
      <c r="G66" s="2"/>
      <c r="H66" s="2"/>
      <c r="I66" s="2"/>
      <c r="J66" s="4"/>
      <c r="K66" s="2"/>
      <c r="L66" s="2"/>
      <c r="M66" s="2"/>
      <c r="N66" s="2"/>
      <c r="O66" s="2"/>
      <c r="P66" s="2"/>
      <c r="Q66" s="2"/>
      <c r="R66" s="2"/>
      <c r="S66" s="2"/>
      <c r="U66">
        <f>HedgeBedarf!C61+'HedgeBedarf+01'!C61</f>
        <v>-2.8914875367756938</v>
      </c>
    </row>
    <row r="67" spans="1:21" x14ac:dyDescent="0.25">
      <c r="A67" s="2"/>
      <c r="B67" s="2"/>
      <c r="C67" s="2"/>
      <c r="D67" s="2"/>
      <c r="E67" s="2"/>
      <c r="F67" s="2"/>
      <c r="G67" s="2"/>
      <c r="H67" s="2"/>
      <c r="I67" s="2"/>
      <c r="J67" s="4"/>
      <c r="K67" s="2"/>
      <c r="L67" s="2"/>
      <c r="M67" s="2"/>
      <c r="N67" s="2"/>
      <c r="O67" s="2"/>
      <c r="P67" s="2"/>
      <c r="Q67" s="2"/>
      <c r="R67" s="2"/>
      <c r="S67" s="2"/>
      <c r="U67">
        <f>HedgeBedarf!C62+'HedgeBedarf+01'!C62</f>
        <v>-2.8595901045021632</v>
      </c>
    </row>
    <row r="68" spans="1:21" x14ac:dyDescent="0.25">
      <c r="A68" s="2"/>
      <c r="B68" s="2"/>
      <c r="C68" s="2"/>
      <c r="D68" s="2"/>
      <c r="E68" s="2"/>
      <c r="F68" s="2"/>
      <c r="G68" s="2"/>
      <c r="H68" s="2"/>
      <c r="I68" s="2"/>
      <c r="J68" s="4"/>
      <c r="K68" s="2"/>
      <c r="L68" s="2"/>
      <c r="M68" s="2"/>
      <c r="N68" s="2"/>
      <c r="O68" s="2"/>
      <c r="P68" s="2"/>
      <c r="Q68" s="2"/>
      <c r="R68" s="2"/>
      <c r="S68" s="2"/>
      <c r="U68">
        <f>HedgeBedarf!C63+'HedgeBedarf+01'!C63</f>
        <v>-2.8256623046362033</v>
      </c>
    </row>
    <row r="69" spans="1:21" x14ac:dyDescent="0.25">
      <c r="A69" s="2"/>
      <c r="B69" s="2"/>
      <c r="C69" s="2"/>
      <c r="D69" s="2"/>
      <c r="E69" s="2"/>
      <c r="F69" s="2"/>
      <c r="G69" s="2"/>
      <c r="H69" s="2"/>
      <c r="I69" s="2"/>
      <c r="J69" s="4"/>
      <c r="K69" s="2"/>
      <c r="L69" s="2"/>
      <c r="M69" s="2"/>
      <c r="N69" s="2"/>
      <c r="O69" s="2"/>
      <c r="P69" s="2"/>
      <c r="Q69" s="2"/>
      <c r="R69" s="2"/>
      <c r="S69" s="2"/>
      <c r="U69">
        <f>HedgeBedarf!C64+'HedgeBedarf+01'!C64</f>
        <v>-2.7896996413717523</v>
      </c>
    </row>
    <row r="70" spans="1:21" x14ac:dyDescent="0.25">
      <c r="A70" s="2"/>
      <c r="B70" s="2"/>
      <c r="C70" s="2"/>
      <c r="D70" s="2"/>
      <c r="E70" s="2"/>
      <c r="F70" s="2"/>
      <c r="G70" s="2"/>
      <c r="H70" s="2"/>
      <c r="I70" s="2"/>
      <c r="J70" s="4"/>
      <c r="K70" s="2"/>
      <c r="L70" s="2"/>
      <c r="M70" s="2"/>
      <c r="N70" s="2"/>
      <c r="O70" s="2"/>
      <c r="P70" s="2"/>
      <c r="Q70" s="2"/>
      <c r="R70" s="2"/>
      <c r="S70" s="2"/>
      <c r="U70">
        <f>HedgeBedarf!C65+'HedgeBedarf+01'!C65</f>
        <v>-2.7516995462371865</v>
      </c>
    </row>
    <row r="71" spans="1:21" x14ac:dyDescent="0.25">
      <c r="A71" s="2"/>
      <c r="B71" s="2"/>
      <c r="C71" s="2"/>
      <c r="D71" s="2"/>
      <c r="E71" s="2"/>
      <c r="F71" s="2"/>
      <c r="G71" s="2"/>
      <c r="H71" s="2"/>
      <c r="I71" s="2"/>
      <c r="J71" s="4"/>
      <c r="K71" s="2"/>
      <c r="L71" s="2"/>
      <c r="M71" s="2"/>
      <c r="N71" s="2"/>
      <c r="O71" s="2"/>
      <c r="P71" s="2"/>
      <c r="Q71" s="2"/>
      <c r="R71" s="2"/>
      <c r="S71" s="2"/>
      <c r="U71">
        <f>HedgeBedarf!C66+'HedgeBedarf+01'!C66</f>
        <v>-2.711661405214302</v>
      </c>
    </row>
    <row r="72" spans="1:21" x14ac:dyDescent="0.25">
      <c r="A72" s="2"/>
      <c r="B72" s="2"/>
      <c r="C72" s="2"/>
      <c r="D72" s="2"/>
      <c r="E72" s="2"/>
      <c r="F72" s="2"/>
      <c r="G72" s="2"/>
      <c r="H72" s="2"/>
      <c r="I72" s="2"/>
      <c r="J72" s="4"/>
      <c r="K72" s="2"/>
      <c r="L72" s="2"/>
      <c r="M72" s="2"/>
      <c r="N72" s="2"/>
      <c r="O72" s="2"/>
      <c r="P72" s="2"/>
      <c r="Q72" s="2"/>
      <c r="R72" s="2"/>
      <c r="S72" s="2"/>
      <c r="U72">
        <f>HedgeBedarf!C67+'HedgeBedarf+01'!C67</f>
        <v>-2.6695865833475172</v>
      </c>
    </row>
    <row r="73" spans="1:21" x14ac:dyDescent="0.25">
      <c r="A73" s="2"/>
      <c r="B73" s="2"/>
      <c r="C73" s="2"/>
      <c r="D73" s="2"/>
      <c r="E73" s="2"/>
      <c r="F73" s="2"/>
      <c r="G73" s="2"/>
      <c r="H73" s="2"/>
      <c r="I73" s="2"/>
      <c r="J73" s="4"/>
      <c r="K73" s="2"/>
      <c r="L73" s="2"/>
      <c r="M73" s="2"/>
      <c r="N73" s="2"/>
      <c r="O73" s="2"/>
      <c r="P73" s="2"/>
      <c r="Q73" s="2"/>
      <c r="R73" s="2"/>
      <c r="S73" s="2"/>
      <c r="U73">
        <f>HedgeBedarf!C68+'HedgeBedarf+01'!C68</f>
        <v>-2.6254784467786818</v>
      </c>
    </row>
    <row r="74" spans="1:21" x14ac:dyDescent="0.25">
      <c r="A74" s="2"/>
      <c r="B74" s="2"/>
      <c r="C74" s="2"/>
      <c r="D74" s="2"/>
      <c r="E74" s="2"/>
      <c r="F74" s="2"/>
      <c r="G74" s="2"/>
      <c r="H74" s="2"/>
      <c r="I74" s="2"/>
      <c r="J74" s="4"/>
      <c r="K74" s="2"/>
      <c r="L74" s="2"/>
      <c r="M74" s="2"/>
      <c r="N74" s="2"/>
      <c r="O74" s="2"/>
      <c r="P74" s="2"/>
      <c r="Q74" s="2"/>
      <c r="R74" s="2"/>
      <c r="S74" s="2"/>
      <c r="U74">
        <f>HedgeBedarf!C69+'HedgeBedarf+01'!C69</f>
        <v>-2.5793423821471309</v>
      </c>
    </row>
    <row r="75" spans="1:21" x14ac:dyDescent="0.25">
      <c r="A75" s="2"/>
      <c r="B75" s="2"/>
      <c r="C75" s="2"/>
      <c r="D75" s="2"/>
      <c r="E75" s="2"/>
      <c r="F75" s="2"/>
      <c r="G75" s="2"/>
      <c r="H75" s="2"/>
      <c r="I75" s="2"/>
      <c r="J75" s="4"/>
      <c r="K75" s="2"/>
      <c r="L75" s="2"/>
      <c r="M75" s="2"/>
      <c r="N75" s="2"/>
      <c r="O75" s="2"/>
      <c r="P75" s="2"/>
      <c r="Q75" s="2"/>
      <c r="R75" s="2"/>
      <c r="S75" s="2"/>
      <c r="U75">
        <f>HedgeBedarf!C70+'HedgeBedarf+01'!C70</f>
        <v>-2.5311858132996075</v>
      </c>
    </row>
    <row r="76" spans="1:21" x14ac:dyDescent="0.25">
      <c r="A76" s="2"/>
      <c r="B76" s="2"/>
      <c r="C76" s="2"/>
      <c r="D76" s="2"/>
      <c r="E76" s="2"/>
      <c r="F76" s="2"/>
      <c r="G76" s="2"/>
      <c r="H76" s="2"/>
      <c r="I76" s="2"/>
      <c r="J76" s="3"/>
      <c r="K76" s="2"/>
      <c r="L76" s="2"/>
      <c r="M76" s="2"/>
      <c r="N76" s="2"/>
      <c r="O76" s="2"/>
      <c r="P76" s="2"/>
      <c r="Q76" s="2"/>
      <c r="R76" s="2"/>
      <c r="S76" s="2"/>
      <c r="U76">
        <f>HedgeBedarf!C71+'HedgeBedarf+01'!C71</f>
        <v>-2.4810182152591871</v>
      </c>
    </row>
    <row r="77" spans="1:21" x14ac:dyDescent="0.25">
      <c r="A77" s="2"/>
      <c r="B77" s="2"/>
      <c r="C77" s="2"/>
      <c r="D77" s="2"/>
      <c r="E77" s="2"/>
      <c r="F77" s="2"/>
      <c r="G77" s="2"/>
      <c r="H77" s="2"/>
      <c r="I77" s="2"/>
      <c r="J77" s="4"/>
      <c r="K77" s="2"/>
      <c r="L77" s="2"/>
      <c r="M77" s="2"/>
      <c r="N77" s="2"/>
      <c r="O77" s="2"/>
      <c r="P77" s="2"/>
      <c r="Q77" s="2"/>
      <c r="R77" s="2"/>
      <c r="S77" s="2"/>
      <c r="U77">
        <f>HedgeBedarf!C72+'HedgeBedarf+01'!C72</f>
        <v>-2.4288511254076885</v>
      </c>
    </row>
    <row r="78" spans="1:21" x14ac:dyDescent="0.25">
      <c r="A78" s="2"/>
      <c r="B78" s="2"/>
      <c r="C78" s="2"/>
      <c r="D78" s="2"/>
      <c r="E78" s="2"/>
      <c r="F78" s="2"/>
      <c r="G78" s="2"/>
      <c r="H78" s="2"/>
      <c r="I78" s="2"/>
      <c r="J78" s="3"/>
      <c r="K78" s="2"/>
      <c r="L78" s="2"/>
      <c r="M78" s="2"/>
      <c r="N78" s="2"/>
      <c r="O78" s="2"/>
      <c r="P78" s="2"/>
      <c r="Q78" s="2"/>
      <c r="R78" s="2"/>
      <c r="S78" s="2"/>
      <c r="U78">
        <f>HedgeBedarf!C73+'HedgeBedarf+01'!C73</f>
        <v>-2.3746981518406973</v>
      </c>
    </row>
    <row r="79" spans="1:21" x14ac:dyDescent="0.25">
      <c r="A79" s="2"/>
      <c r="B79" s="2"/>
      <c r="C79" s="2"/>
      <c r="D79" s="2"/>
      <c r="E79" s="2"/>
      <c r="F79" s="2"/>
      <c r="G79" s="2"/>
      <c r="H79" s="2"/>
      <c r="I79" s="2"/>
      <c r="J79" s="4"/>
      <c r="K79" s="2"/>
      <c r="L79" s="2"/>
      <c r="M79" s="2"/>
      <c r="N79" s="2"/>
      <c r="O79" s="2"/>
      <c r="P79" s="2"/>
      <c r="Q79" s="2"/>
      <c r="R79" s="2"/>
      <c r="S79" s="2"/>
      <c r="U79">
        <f>HedgeBedarf!C74+'HedgeBedarf+01'!C74</f>
        <v>-2.3185749788600098</v>
      </c>
    </row>
    <row r="80" spans="1:21" x14ac:dyDescent="0.25">
      <c r="A80" s="2"/>
      <c r="B80" s="2"/>
      <c r="C80" s="2"/>
      <c r="D80" s="2"/>
      <c r="E80" s="2"/>
      <c r="F80" s="2"/>
      <c r="G80" s="2"/>
      <c r="H80" s="2"/>
      <c r="I80" s="2"/>
      <c r="J80" s="4"/>
      <c r="K80" s="2"/>
      <c r="L80" s="2"/>
      <c r="M80" s="2"/>
      <c r="N80" s="2"/>
      <c r="O80" s="2"/>
      <c r="P80" s="2"/>
      <c r="Q80" s="2"/>
      <c r="R80" s="2"/>
      <c r="S80" s="2"/>
      <c r="U80">
        <f>HedgeBedarf!C75+'HedgeBedarf+01'!C75</f>
        <v>-2.2604993695731146</v>
      </c>
    </row>
    <row r="81" spans="1:21" x14ac:dyDescent="0.25">
      <c r="A81" s="2"/>
      <c r="B81" s="2"/>
      <c r="C81" s="2"/>
      <c r="D81" s="2"/>
      <c r="E81" s="2"/>
      <c r="F81" s="2"/>
      <c r="G81" s="2"/>
      <c r="H81" s="2"/>
      <c r="I81" s="2"/>
      <c r="J81" s="4"/>
      <c r="K81" s="2"/>
      <c r="L81" s="2"/>
      <c r="M81" s="2"/>
      <c r="N81" s="2"/>
      <c r="O81" s="2"/>
      <c r="P81" s="2"/>
      <c r="Q81" s="2"/>
      <c r="R81" s="2"/>
      <c r="S81" s="2"/>
      <c r="U81">
        <f>HedgeBedarf!C76+'HedgeBedarf+01'!C76</f>
        <v>-2.2004911655751713</v>
      </c>
    </row>
    <row r="82" spans="1:21" x14ac:dyDescent="0.25">
      <c r="A82" s="2"/>
      <c r="B82" s="2"/>
      <c r="C82" s="2"/>
      <c r="D82" s="2"/>
      <c r="E82" s="2"/>
      <c r="F82" s="2"/>
      <c r="G82" s="2"/>
      <c r="H82" s="2"/>
      <c r="I82" s="2"/>
      <c r="J82" s="4"/>
      <c r="K82" s="2"/>
      <c r="L82" s="2"/>
      <c r="M82" s="2"/>
      <c r="N82" s="2"/>
      <c r="O82" s="2"/>
      <c r="P82" s="2"/>
      <c r="Q82" s="2"/>
      <c r="R82" s="2"/>
      <c r="S82" s="2"/>
      <c r="U82">
        <f>HedgeBedarf!C77+'HedgeBedarf+01'!C77</f>
        <v>-2.1385722836939083</v>
      </c>
    </row>
    <row r="83" spans="1:21" x14ac:dyDescent="0.25">
      <c r="A83" s="2"/>
      <c r="B83" s="2"/>
      <c r="C83" s="2"/>
      <c r="D83" s="2"/>
      <c r="E83" s="2"/>
      <c r="F83" s="2"/>
      <c r="G83" s="2"/>
      <c r="H83" s="2"/>
      <c r="I83" s="2"/>
      <c r="J83" s="4"/>
      <c r="K83" s="2"/>
      <c r="L83" s="2"/>
      <c r="M83" s="2"/>
      <c r="N83" s="2"/>
      <c r="O83" s="2"/>
      <c r="P83" s="2"/>
      <c r="Q83" s="2"/>
      <c r="R83" s="2"/>
      <c r="S83" s="2"/>
      <c r="U83">
        <f>HedgeBedarf!C78+'HedgeBedarf+01'!C78</f>
        <v>-2.0747667097838365</v>
      </c>
    </row>
    <row r="84" spans="1:21" x14ac:dyDescent="0.25">
      <c r="A84" s="2"/>
      <c r="B84" s="2"/>
      <c r="C84" s="2"/>
      <c r="D84" s="2"/>
      <c r="E84" s="2"/>
      <c r="F84" s="2"/>
      <c r="G84" s="2"/>
      <c r="H84" s="2"/>
      <c r="I84" s="2"/>
      <c r="J84" s="4"/>
      <c r="K84" s="2"/>
      <c r="L84" s="2"/>
      <c r="M84" s="2"/>
      <c r="N84" s="2"/>
      <c r="O84" s="2"/>
      <c r="P84" s="2"/>
      <c r="Q84" s="2"/>
      <c r="R84" s="2"/>
      <c r="S84" s="2"/>
      <c r="U84">
        <f>HedgeBedarf!C79+'HedgeBedarf+01'!C79</f>
        <v>-2.0091004895612037</v>
      </c>
    </row>
    <row r="85" spans="1:21" x14ac:dyDescent="0.25">
      <c r="A85" s="2"/>
      <c r="B85" s="2"/>
      <c r="C85" s="2"/>
      <c r="D85" s="2"/>
      <c r="E85" s="2"/>
      <c r="F85" s="2"/>
      <c r="G85" s="2"/>
      <c r="H85" s="2"/>
      <c r="I85" s="2"/>
      <c r="J85" s="4"/>
      <c r="K85" s="2"/>
      <c r="L85" s="2"/>
      <c r="M85" s="2"/>
      <c r="N85" s="2"/>
      <c r="O85" s="2"/>
      <c r="P85" s="2"/>
      <c r="Q85" s="2"/>
      <c r="R85" s="2"/>
      <c r="S85" s="2"/>
      <c r="U85">
        <f>HedgeBedarf!C80+'HedgeBedarf+01'!C80</f>
        <v>-1.9416017164771759</v>
      </c>
    </row>
    <row r="86" spans="1:21" x14ac:dyDescent="0.25">
      <c r="A86" s="2"/>
      <c r="B86" s="2"/>
      <c r="C86" s="2"/>
      <c r="D86" s="2"/>
      <c r="E86" s="2"/>
      <c r="F86" s="2"/>
      <c r="G86" s="2"/>
      <c r="H86" s="2"/>
      <c r="I86" s="2"/>
      <c r="J86" s="4"/>
      <c r="K86" s="2"/>
      <c r="L86" s="2"/>
      <c r="M86" s="2"/>
      <c r="N86" s="2"/>
      <c r="O86" s="2"/>
      <c r="P86" s="2"/>
      <c r="Q86" s="2"/>
      <c r="R86" s="2"/>
      <c r="S86" s="2"/>
      <c r="U86">
        <f>HedgeBedarf!C81+'HedgeBedarf+01'!C81</f>
        <v>-1.8723005166317883</v>
      </c>
    </row>
    <row r="87" spans="1:21" x14ac:dyDescent="0.25">
      <c r="A87" s="2"/>
      <c r="B87" s="2"/>
      <c r="C87" s="2"/>
      <c r="D87" s="2"/>
      <c r="E87" s="2"/>
      <c r="F87" s="2"/>
      <c r="G87" s="2"/>
      <c r="H87" s="2"/>
      <c r="I87" s="2"/>
      <c r="J87" s="4"/>
      <c r="K87" s="2"/>
      <c r="L87" s="2"/>
      <c r="M87" s="2"/>
      <c r="N87" s="2"/>
      <c r="O87" s="2"/>
      <c r="P87" s="2"/>
      <c r="Q87" s="2"/>
      <c r="R87" s="2"/>
      <c r="S87" s="2"/>
      <c r="U87">
        <f>HedgeBedarf!C82+'HedgeBedarf+01'!C82</f>
        <v>-1.8012290307372218</v>
      </c>
    </row>
    <row r="88" spans="1:21" x14ac:dyDescent="0.25">
      <c r="A88" s="2"/>
      <c r="B88" s="2"/>
      <c r="C88" s="2"/>
      <c r="D88" s="2"/>
      <c r="E88" s="2"/>
      <c r="F88" s="2"/>
      <c r="G88" s="2"/>
      <c r="H88" s="2"/>
      <c r="I88" s="2"/>
      <c r="J88" s="4"/>
      <c r="K88" s="2"/>
      <c r="L88" s="2"/>
      <c r="M88" s="2"/>
      <c r="N88" s="2"/>
      <c r="O88" s="2"/>
      <c r="P88" s="2"/>
      <c r="Q88" s="2"/>
      <c r="R88" s="2"/>
      <c r="S88" s="2"/>
      <c r="U88">
        <f>HedgeBedarf!C83+'HedgeBedarf+01'!C83</f>
        <v>-1.7284213931440908</v>
      </c>
    </row>
    <row r="89" spans="1:21" x14ac:dyDescent="0.25">
      <c r="A89" s="2"/>
      <c r="B89" s="2"/>
      <c r="C89" s="2"/>
      <c r="D89" s="2"/>
      <c r="E89" s="2"/>
      <c r="F89" s="2"/>
      <c r="G89" s="2"/>
      <c r="H89" s="2"/>
      <c r="I89" s="2"/>
      <c r="J89" s="4"/>
      <c r="K89" s="2"/>
      <c r="L89" s="2"/>
      <c r="M89" s="2"/>
      <c r="N89" s="2"/>
      <c r="O89" s="2"/>
      <c r="P89" s="2"/>
      <c r="Q89" s="2"/>
      <c r="R89" s="2"/>
      <c r="S89" s="2"/>
      <c r="U89">
        <f>HedgeBedarf!C84+'HedgeBedarf+01'!C84</f>
        <v>-1.6539137079503021</v>
      </c>
    </row>
    <row r="90" spans="1:21" x14ac:dyDescent="0.25">
      <c r="A90" s="2"/>
      <c r="B90" s="2"/>
      <c r="C90" s="2"/>
      <c r="D90" s="2"/>
      <c r="E90" s="2"/>
      <c r="F90" s="2"/>
      <c r="G90" s="2"/>
      <c r="H90" s="2"/>
      <c r="I90" s="2"/>
      <c r="J90" s="3"/>
      <c r="K90" s="2"/>
      <c r="L90" s="2"/>
      <c r="M90" s="2"/>
      <c r="N90" s="2"/>
      <c r="O90" s="2"/>
      <c r="P90" s="2"/>
      <c r="Q90" s="2"/>
      <c r="R90" s="2"/>
      <c r="S90" s="2"/>
      <c r="U90">
        <f>HedgeBedarf!C85+'HedgeBedarf+01'!C85</f>
        <v>-1.5777440222171015</v>
      </c>
    </row>
    <row r="91" spans="1:21" x14ac:dyDescent="0.25">
      <c r="A91" s="2"/>
      <c r="B91" s="2"/>
      <c r="C91" s="2"/>
      <c r="D91" s="2"/>
      <c r="E91" s="2"/>
      <c r="F91" s="2"/>
      <c r="G91" s="2"/>
      <c r="H91" s="2"/>
      <c r="I91" s="2"/>
      <c r="J91" s="4"/>
      <c r="K91" s="2"/>
      <c r="L91" s="2"/>
      <c r="M91" s="2"/>
      <c r="N91" s="2"/>
      <c r="O91" s="2"/>
      <c r="P91" s="2"/>
      <c r="Q91" s="2"/>
      <c r="R91" s="2"/>
      <c r="S91" s="2"/>
      <c r="U91">
        <f>HedgeBedarf!C86+'HedgeBedarf+01'!C86</f>
        <v>-1.499952296322772</v>
      </c>
    </row>
    <row r="92" spans="1:21" x14ac:dyDescent="0.25">
      <c r="A92" s="2"/>
      <c r="B92" s="2"/>
      <c r="C92" s="2"/>
      <c r="D92" s="2"/>
      <c r="E92" s="2"/>
      <c r="F92" s="2"/>
      <c r="G92" s="2"/>
      <c r="H92" s="2"/>
      <c r="I92" s="2"/>
      <c r="J92" s="3"/>
      <c r="K92" s="2"/>
      <c r="L92" s="2"/>
      <c r="M92" s="2"/>
      <c r="N92" s="2"/>
      <c r="O92" s="2"/>
      <c r="P92" s="2"/>
      <c r="Q92" s="2"/>
      <c r="R92" s="2"/>
      <c r="S92" s="2"/>
      <c r="U92">
        <f>HedgeBedarf!C87+'HedgeBedarf+01'!C87</f>
        <v>-1.4205803714892515</v>
      </c>
    </row>
    <row r="93" spans="1:21" x14ac:dyDescent="0.25">
      <c r="A93" s="2"/>
      <c r="B93" s="2"/>
      <c r="C93" s="2"/>
      <c r="D93" s="2"/>
      <c r="E93" s="2"/>
      <c r="F93" s="2"/>
      <c r="G93" s="2"/>
      <c r="H93" s="2"/>
      <c r="I93" s="2"/>
      <c r="J93" s="4"/>
      <c r="K93" s="2"/>
      <c r="L93" s="2"/>
      <c r="M93" s="2"/>
      <c r="N93" s="2"/>
      <c r="O93" s="2"/>
      <c r="P93" s="2"/>
      <c r="Q93" s="2"/>
      <c r="R93" s="2"/>
      <c r="S93" s="2"/>
      <c r="U93">
        <f>HedgeBedarf!C88+'HedgeBedarf+01'!C88</f>
        <v>-1.3396719345226873</v>
      </c>
    </row>
    <row r="94" spans="1:21" x14ac:dyDescent="0.25">
      <c r="A94" s="2"/>
      <c r="B94" s="2"/>
      <c r="C94" s="2"/>
      <c r="D94" s="2"/>
      <c r="E94" s="2"/>
      <c r="F94" s="2"/>
      <c r="G94" s="2"/>
      <c r="H94" s="2"/>
      <c r="I94" s="2"/>
      <c r="J94" s="4"/>
      <c r="K94" s="2"/>
      <c r="L94" s="2"/>
      <c r="M94" s="2"/>
      <c r="N94" s="2"/>
      <c r="O94" s="2"/>
      <c r="P94" s="2"/>
      <c r="Q94" s="2"/>
      <c r="R94" s="2"/>
      <c r="S94" s="2"/>
      <c r="U94">
        <f>HedgeBedarf!C89+'HedgeBedarf+01'!C89</f>
        <v>-1.2572724798135491</v>
      </c>
    </row>
    <row r="95" spans="1:21" x14ac:dyDescent="0.25">
      <c r="A95" s="2"/>
      <c r="B95" s="2"/>
      <c r="C95" s="2"/>
      <c r="D95" s="2"/>
      <c r="E95" s="2"/>
      <c r="F95" s="2"/>
      <c r="G95" s="2"/>
      <c r="H95" s="2"/>
      <c r="I95" s="2"/>
      <c r="J95" s="4"/>
      <c r="K95" s="2"/>
      <c r="L95" s="2"/>
      <c r="M95" s="2"/>
      <c r="N95" s="2"/>
      <c r="O95" s="2"/>
      <c r="P95" s="2"/>
      <c r="Q95" s="2"/>
      <c r="R95" s="2"/>
      <c r="S95" s="2"/>
      <c r="U95">
        <f>HedgeBedarf!C90+'HedgeBedarf+01'!C90</f>
        <v>-1.1734292686475045</v>
      </c>
    </row>
    <row r="96" spans="1:21" x14ac:dyDescent="0.25">
      <c r="A96" s="2"/>
      <c r="B96" s="2"/>
      <c r="C96" s="2"/>
      <c r="D96" s="2"/>
      <c r="E96" s="2"/>
      <c r="F96" s="2"/>
      <c r="G96" s="2"/>
      <c r="H96" s="2"/>
      <c r="I96" s="2"/>
      <c r="J96" s="3"/>
      <c r="K96" s="2"/>
      <c r="L96" s="2"/>
      <c r="M96" s="2"/>
      <c r="N96" s="2"/>
      <c r="O96" s="2"/>
      <c r="P96" s="2"/>
      <c r="Q96" s="2"/>
      <c r="R96" s="2"/>
      <c r="S96" s="2"/>
      <c r="U96">
        <f>HedgeBedarf!C91+'HedgeBedarf+01'!C91</f>
        <v>-1.088191285882496</v>
      </c>
    </row>
    <row r="97" spans="1:21" x14ac:dyDescent="0.25">
      <c r="A97" s="2"/>
      <c r="B97" s="2"/>
      <c r="C97" s="2"/>
      <c r="D97" s="2"/>
      <c r="E97" s="2"/>
      <c r="F97" s="2"/>
      <c r="G97" s="2"/>
      <c r="H97" s="2"/>
      <c r="I97" s="2"/>
      <c r="J97" s="3"/>
      <c r="K97" s="2"/>
      <c r="L97" s="2"/>
      <c r="M97" s="2"/>
      <c r="N97" s="2"/>
      <c r="O97" s="2"/>
      <c r="P97" s="2"/>
      <c r="Q97" s="2"/>
      <c r="R97" s="2"/>
      <c r="S97" s="2"/>
      <c r="U97">
        <f>HedgeBedarf!C92+'HedgeBedarf+01'!C92</f>
        <v>-1.0016091940529206</v>
      </c>
    </row>
    <row r="98" spans="1:21" x14ac:dyDescent="0.25">
      <c r="A98" s="2"/>
      <c r="B98" s="2"/>
      <c r="C98" s="2"/>
      <c r="D98" s="2"/>
      <c r="E98" s="2"/>
      <c r="F98" s="2"/>
      <c r="G98" s="2"/>
      <c r="H98" s="2"/>
      <c r="I98" s="2"/>
      <c r="J98" s="4"/>
      <c r="K98" s="2"/>
      <c r="L98" s="2"/>
      <c r="M98" s="2"/>
      <c r="N98" s="2"/>
      <c r="O98" s="2"/>
      <c r="P98" s="2"/>
      <c r="Q98" s="2"/>
      <c r="R98" s="2"/>
      <c r="S98" s="2"/>
      <c r="U98">
        <f>HedgeBedarf!C93+'HedgeBedarf+01'!C93</f>
        <v>-0.91373528496571776</v>
      </c>
    </row>
    <row r="99" spans="1:21" x14ac:dyDescent="0.25">
      <c r="A99" s="2"/>
      <c r="B99" s="2"/>
      <c r="C99" s="2"/>
      <c r="D99" s="2"/>
      <c r="E99" s="2"/>
      <c r="F99" s="2"/>
      <c r="G99" s="2"/>
      <c r="H99" s="2"/>
      <c r="I99" s="2"/>
      <c r="J99" s="2"/>
      <c r="K99" s="2"/>
      <c r="L99" s="2"/>
      <c r="M99" s="2"/>
      <c r="N99" s="2"/>
      <c r="O99" s="2"/>
      <c r="P99" s="2"/>
      <c r="Q99" s="2"/>
      <c r="R99" s="2"/>
      <c r="S99" s="2"/>
      <c r="U99">
        <f>HedgeBedarf!C94+'HedgeBedarf+01'!C94</f>
        <v>-0.82462342885824103</v>
      </c>
    </row>
    <row r="100" spans="1:21" x14ac:dyDescent="0.25">
      <c r="A100" s="2"/>
      <c r="B100" s="2"/>
      <c r="C100" s="2"/>
      <c r="D100" s="2"/>
      <c r="E100" s="2"/>
      <c r="F100" s="2"/>
      <c r="G100" s="2"/>
      <c r="H100" s="2"/>
      <c r="I100" s="2"/>
      <c r="J100" s="2"/>
      <c r="K100" s="2"/>
      <c r="L100" s="2"/>
      <c r="M100" s="2"/>
      <c r="N100" s="2"/>
      <c r="O100" s="2"/>
      <c r="P100" s="2"/>
      <c r="Q100" s="2"/>
      <c r="R100" s="2"/>
      <c r="S100" s="2"/>
      <c r="U100">
        <f>HedgeBedarf!C95+'HedgeBedarf+01'!C95</f>
        <v>-0.73432902119155274</v>
      </c>
    </row>
    <row r="101" spans="1:21" x14ac:dyDescent="0.25">
      <c r="U101">
        <f>HedgeBedarf!C96+'HedgeBedarf+01'!C96</f>
        <v>-0.64290892715735048</v>
      </c>
    </row>
    <row r="102" spans="1:21" x14ac:dyDescent="0.25">
      <c r="U102">
        <f>HedgeBedarf!C97+'HedgeBedarf+01'!C97</f>
        <v>-0.55042142398015004</v>
      </c>
    </row>
    <row r="103" spans="1:21" x14ac:dyDescent="0.25">
      <c r="U103">
        <f>HedgeBedarf!C98+'HedgeBedarf+01'!C98</f>
        <v>-0.45692614110066349</v>
      </c>
    </row>
    <row r="104" spans="1:21" x14ac:dyDescent="0.25">
      <c r="U104">
        <f>HedgeBedarf!C99+'HedgeBedarf+01'!C99</f>
        <v>-0.36248399832917388</v>
      </c>
    </row>
    <row r="105" spans="1:21" x14ac:dyDescent="0.25">
      <c r="U105">
        <f>HedgeBedarf!C100+'HedgeBedarf+01'!C100</f>
        <v>-0.26715714206179719</v>
      </c>
    </row>
    <row r="106" spans="1:21" x14ac:dyDescent="0.25">
      <c r="U106">
        <f>HedgeBedarf!C101+'HedgeBedarf+01'!C101</f>
        <v>-0.17100887965480427</v>
      </c>
    </row>
    <row r="107" spans="1:21" x14ac:dyDescent="0.25">
      <c r="U107">
        <f>HedgeBedarf!C102+'HedgeBedarf+01'!C102</f>
        <v>-7.4103612055856749E-2</v>
      </c>
    </row>
    <row r="108" spans="1:21" x14ac:dyDescent="0.25">
      <c r="U108">
        <f>HedgeBedarf!C103+'HedgeBedarf+01'!C103</f>
        <v>2.3493235206937357E-2</v>
      </c>
    </row>
    <row r="109" spans="1:21" x14ac:dyDescent="0.25">
      <c r="U109">
        <f>HedgeBedarf!C104+'HedgeBedarf+01'!C104</f>
        <v>0.12171528257428361</v>
      </c>
    </row>
    <row r="110" spans="1:21" x14ac:dyDescent="0.25">
      <c r="U110">
        <f>HedgeBedarf!C105+'HedgeBedarf+01'!C105</f>
        <v>0.22049526843762196</v>
      </c>
    </row>
    <row r="111" spans="1:21" x14ac:dyDescent="0.25">
      <c r="U111">
        <f>HedgeBedarf!C106+'HedgeBedarf+01'!C106</f>
        <v>0.31976512244562716</v>
      </c>
    </row>
    <row r="112" spans="1:21" x14ac:dyDescent="0.25">
      <c r="U112">
        <f>HedgeBedarf!C107+'HedgeBedarf+01'!C107</f>
        <v>0.41945604002583414</v>
      </c>
    </row>
    <row r="113" spans="21:21" x14ac:dyDescent="0.25">
      <c r="U113">
        <f>HedgeBedarf!C108+'HedgeBedarf+01'!C108</f>
        <v>0.51949855800995626</v>
      </c>
    </row>
    <row r="114" spans="21:21" x14ac:dyDescent="0.25">
      <c r="U114">
        <f>HedgeBedarf!C109+'HedgeBedarf+01'!C109</f>
        <v>0.61982263125060033</v>
      </c>
    </row>
    <row r="115" spans="21:21" x14ac:dyDescent="0.25">
      <c r="U115">
        <f>HedgeBedarf!C110+'HedgeBedarf+01'!C110</f>
        <v>0.72035771011548311</v>
      </c>
    </row>
    <row r="116" spans="21:21" x14ac:dyDescent="0.25">
      <c r="U116">
        <f>HedgeBedarf!C111+'HedgeBedarf+01'!C111</f>
        <v>0.82103281874488687</v>
      </c>
    </row>
    <row r="117" spans="21:21" x14ac:dyDescent="0.25">
      <c r="U117">
        <f>HedgeBedarf!C112+'HedgeBedarf+01'!C112</f>
        <v>0.92177663395696285</v>
      </c>
    </row>
    <row r="118" spans="21:21" x14ac:dyDescent="0.25">
      <c r="U118">
        <f>HedgeBedarf!C113+'HedgeBedarf+01'!C113</f>
        <v>1.022517564685482</v>
      </c>
    </row>
    <row r="119" spans="21:21" x14ac:dyDescent="0.25">
      <c r="U119">
        <f>HedgeBedarf!C114+'HedgeBedarf+01'!C114</f>
        <v>1.1231838318340128</v>
      </c>
    </row>
    <row r="120" spans="21:21" x14ac:dyDescent="0.25">
      <c r="U120">
        <f>HedgeBedarf!C115+'HedgeBedarf+01'!C115</f>
        <v>1.2237035484308516</v>
      </c>
    </row>
    <row r="121" spans="21:21" x14ac:dyDescent="0.25">
      <c r="U121">
        <f>HedgeBedarf!C116+'HedgeBedarf+01'!C116</f>
        <v>1.3240047999689499</v>
      </c>
    </row>
    <row r="122" spans="21:21" x14ac:dyDescent="0.25">
      <c r="U122">
        <f>HedgeBedarf!C117+'HedgeBedarf+01'!C117</f>
        <v>1.424015724815676</v>
      </c>
    </row>
    <row r="123" spans="21:21" x14ac:dyDescent="0.25">
      <c r="U123">
        <f>HedgeBedarf!C118+'HedgeBedarf+01'!C118</f>
        <v>1.5236645945776792</v>
      </c>
    </row>
    <row r="124" spans="21:21" x14ac:dyDescent="0.25">
      <c r="U124">
        <f>HedgeBedarf!C119+'HedgeBedarf+01'!C119</f>
        <v>1.6228798943070912</v>
      </c>
    </row>
    <row r="125" spans="21:21" x14ac:dyDescent="0.25">
      <c r="U125">
        <f>HedgeBedarf!C120+'HedgeBedarf+01'!C120</f>
        <v>1.7215904024359481</v>
      </c>
    </row>
    <row r="126" spans="21:21" x14ac:dyDescent="0.25">
      <c r="U126">
        <f>HedgeBedarf!C121+'HedgeBedarf+01'!C121</f>
        <v>1.8197252703273459</v>
      </c>
    </row>
    <row r="127" spans="21:21" x14ac:dyDescent="0.25">
      <c r="U127">
        <f>HedgeBedarf!C122+'HedgeBedarf+01'!C122</f>
        <v>1.9172141013325501</v>
      </c>
    </row>
    <row r="128" spans="21:21" x14ac:dyDescent="0.25">
      <c r="U128">
        <f>HedgeBedarf!C123+'HedgeBedarf+01'!C123</f>
        <v>2.0139870292453037</v>
      </c>
    </row>
    <row r="129" spans="21:21" x14ac:dyDescent="0.25">
      <c r="U129">
        <f>HedgeBedarf!C124+'HedgeBedarf+01'!C124</f>
        <v>2.1099747960457713</v>
      </c>
    </row>
    <row r="130" spans="21:21" x14ac:dyDescent="0.25">
      <c r="U130">
        <f>HedgeBedarf!C125+'HedgeBedarf+01'!C125</f>
        <v>2.2051088288285938</v>
      </c>
    </row>
    <row r="131" spans="21:21" x14ac:dyDescent="0.25">
      <c r="U131">
        <f>HedgeBedarf!C126+'HedgeBedarf+01'!C126</f>
        <v>2.299321315811282</v>
      </c>
    </row>
    <row r="132" spans="21:21" x14ac:dyDescent="0.25">
      <c r="U132">
        <f>HedgeBedarf!C127+'HedgeBedarf+01'!C127</f>
        <v>2.3925452813213237</v>
      </c>
    </row>
    <row r="133" spans="21:21" x14ac:dyDescent="0.25">
      <c r="U133">
        <f>HedgeBedarf!C128+'HedgeBedarf+01'!C128</f>
        <v>2.4847146596623988</v>
      </c>
    </row>
    <row r="134" spans="21:21" x14ac:dyDescent="0.25">
      <c r="U134">
        <f>HedgeBedarf!C129+'HedgeBedarf+01'!C129</f>
        <v>2.5757643677624942</v>
      </c>
    </row>
    <row r="135" spans="21:21" x14ac:dyDescent="0.25">
      <c r="U135">
        <f>HedgeBedarf!C130+'HedgeBedarf+01'!C130</f>
        <v>2.6656303765090117</v>
      </c>
    </row>
    <row r="136" spans="21:21" x14ac:dyDescent="0.25">
      <c r="U136">
        <f>HedgeBedarf!C131+'HedgeBedarf+01'!C131</f>
        <v>2.75424978067851</v>
      </c>
    </row>
    <row r="137" spans="21:21" x14ac:dyDescent="0.25">
      <c r="U137">
        <f>HedgeBedarf!C132+'HedgeBedarf+01'!C132</f>
        <v>2.8415608673711334</v>
      </c>
    </row>
    <row r="138" spans="21:21" x14ac:dyDescent="0.25">
      <c r="U138">
        <f>HedgeBedarf!C133+'HedgeBedarf+01'!C133</f>
        <v>2.9275031828626972</v>
      </c>
    </row>
    <row r="139" spans="21:21" x14ac:dyDescent="0.25">
      <c r="U139">
        <f>HedgeBedarf!C134+'HedgeBedarf+01'!C134</f>
        <v>3.0120175977898342</v>
      </c>
    </row>
    <row r="140" spans="21:21" x14ac:dyDescent="0.25">
      <c r="U140">
        <f>HedgeBedarf!C135+'HedgeBedarf+01'!C135</f>
        <v>3.0950463705865991</v>
      </c>
    </row>
    <row r="141" spans="21:21" x14ac:dyDescent="0.25">
      <c r="U141">
        <f>HedgeBedarf!C136+'HedgeBedarf+01'!C136</f>
        <v>3.1765332090937664</v>
      </c>
    </row>
    <row r="142" spans="21:21" x14ac:dyDescent="0.25">
      <c r="U142">
        <f>HedgeBedarf!C137+'HedgeBedarf+01'!C137</f>
        <v>3.2564233302649015</v>
      </c>
    </row>
    <row r="143" spans="21:21" x14ac:dyDescent="0.25">
      <c r="U143">
        <f>HedgeBedarf!C138+'HedgeBedarf+01'!C138</f>
        <v>3.3346635178963222</v>
      </c>
    </row>
    <row r="144" spans="21:21" x14ac:dyDescent="0.25">
      <c r="U144">
        <f>HedgeBedarf!C139+'HedgeBedarf+01'!C139</f>
        <v>3.4112021783110915</v>
      </c>
    </row>
    <row r="145" spans="21:21" x14ac:dyDescent="0.25">
      <c r="U145">
        <f>HedgeBedarf!C140+'HedgeBedarf+01'!C140</f>
        <v>3.4859893939301534</v>
      </c>
    </row>
    <row r="146" spans="21:21" x14ac:dyDescent="0.25">
      <c r="U146">
        <f>HedgeBedarf!C141+'HedgeBedarf+01'!C141</f>
        <v>3.5589769746669582</v>
      </c>
    </row>
    <row r="147" spans="21:21" x14ac:dyDescent="0.25">
      <c r="U147">
        <f>HedgeBedarf!C142+'HedgeBedarf+01'!C142</f>
        <v>3.6301185070849367</v>
      </c>
    </row>
    <row r="148" spans="21:21" x14ac:dyDescent="0.25">
      <c r="U148">
        <f>HedgeBedarf!C143+'HedgeBedarf+01'!C143</f>
        <v>3.6993694012603617</v>
      </c>
    </row>
    <row r="149" spans="21:21" x14ac:dyDescent="0.25">
      <c r="U149">
        <f>HedgeBedarf!C144+'HedgeBedarf+01'!C144</f>
        <v>3.7666869352963732</v>
      </c>
    </row>
    <row r="150" spans="21:21" x14ac:dyDescent="0.25">
      <c r="U150">
        <f>HedgeBedarf!C145+'HedgeBedarf+01'!C145</f>
        <v>3.8320302974369902</v>
      </c>
    </row>
    <row r="151" spans="21:21" x14ac:dyDescent="0.25">
      <c r="U151">
        <f>HedgeBedarf!C146+'HedgeBedarf+01'!C146</f>
        <v>3.895360625733379</v>
      </c>
    </row>
    <row r="152" spans="21:21" x14ac:dyDescent="0.25">
      <c r="U152">
        <f>HedgeBedarf!C147+'HedgeBedarf+01'!C147</f>
        <v>3.9566410452176557</v>
      </c>
    </row>
    <row r="153" spans="21:21" x14ac:dyDescent="0.25">
      <c r="U153">
        <f>HedgeBedarf!C148+'HedgeBedarf+01'!C148</f>
        <v>4.0158367025428205</v>
      </c>
    </row>
    <row r="154" spans="21:21" x14ac:dyDescent="0.25">
      <c r="U154">
        <f>HedgeBedarf!C149+'HedgeBedarf+01'!C149</f>
        <v>4.0729147980507792</v>
      </c>
    </row>
    <row r="155" spans="21:21" x14ac:dyDescent="0.25">
      <c r="U155">
        <f>HedgeBedarf!C150+'HedgeBedarf+01'!C150</f>
        <v>4.1278446152334496</v>
      </c>
    </row>
    <row r="156" spans="21:21" x14ac:dyDescent="0.25">
      <c r="U156">
        <f>HedgeBedarf!C151+'HedgeBedarf+01'!C151</f>
        <v>4.1805975475554442</v>
      </c>
    </row>
    <row r="157" spans="21:21" x14ac:dyDescent="0.25">
      <c r="U157">
        <f>HedgeBedarf!C152+'HedgeBedarf+01'!C152</f>
        <v>4.231147122609979</v>
      </c>
    </row>
    <row r="158" spans="21:21" x14ac:dyDescent="0.25">
      <c r="U158">
        <f>HedgeBedarf!C153+'HedgeBedarf+01'!C153</f>
        <v>4.2794690235829362</v>
      </c>
    </row>
    <row r="159" spans="21:21" x14ac:dyDescent="0.25">
      <c r="U159">
        <f>HedgeBedarf!C154+'HedgeBedarf+01'!C154</f>
        <v>4.3255411080033737</v>
      </c>
    </row>
    <row r="160" spans="21:21" x14ac:dyDescent="0.25">
      <c r="U160">
        <f>HedgeBedarf!C155+'HedgeBedarf+01'!C155</f>
        <v>4.3693434237620261</v>
      </c>
    </row>
    <row r="161" spans="21:21" x14ac:dyDescent="0.25">
      <c r="U161">
        <f>HedgeBedarf!C156+'HedgeBedarf+01'!C156</f>
        <v>4.410858222382652</v>
      </c>
    </row>
    <row r="162" spans="21:21" x14ac:dyDescent="0.25">
      <c r="U162">
        <f>HedgeBedarf!C157+'HedgeBedarf+01'!C157</f>
        <v>4.4500699695344084</v>
      </c>
    </row>
    <row r="163" spans="21:21" x14ac:dyDescent="0.25">
      <c r="U163">
        <f>HedgeBedarf!C158+'HedgeBedarf+01'!C158</f>
        <v>4.4869653527767994</v>
      </c>
    </row>
    <row r="164" spans="21:21" x14ac:dyDescent="0.25">
      <c r="U164">
        <f>HedgeBedarf!C159+'HedgeBedarf+01'!C159</f>
        <v>4.5215332865319748</v>
      </c>
    </row>
    <row r="165" spans="21:21" x14ac:dyDescent="0.25">
      <c r="U165">
        <f>HedgeBedarf!C160+'HedgeBedarf+01'!C160</f>
        <v>4.5537649142826089</v>
      </c>
    </row>
    <row r="166" spans="21:21" x14ac:dyDescent="0.25">
      <c r="U166">
        <f>HedgeBedarf!C161+'HedgeBedarf+01'!C161</f>
        <v>4.5836536079968901</v>
      </c>
    </row>
    <row r="167" spans="21:21" x14ac:dyDescent="0.25">
      <c r="U167">
        <f>HedgeBedarf!C162+'HedgeBedarf+01'!C162</f>
        <v>4.611194964785521</v>
      </c>
    </row>
    <row r="168" spans="21:21" x14ac:dyDescent="0.25">
      <c r="U168">
        <f>HedgeBedarf!C163+'HedgeBedarf+01'!C163</f>
        <v>4.6363868007990137</v>
      </c>
    </row>
    <row r="169" spans="21:21" x14ac:dyDescent="0.25">
      <c r="U169">
        <f>HedgeBedarf!C164+'HedgeBedarf+01'!C164</f>
        <v>4.659229142376943</v>
      </c>
    </row>
    <row r="170" spans="21:21" x14ac:dyDescent="0.25">
      <c r="U170">
        <f>HedgeBedarf!C165+'HedgeBedarf+01'!C165</f>
        <v>4.6797242144642377</v>
      </c>
    </row>
    <row r="171" spans="21:21" x14ac:dyDescent="0.25">
      <c r="U171">
        <f>HedgeBedarf!C166+'HedgeBedarf+01'!C166</f>
        <v>4.6978764263129902</v>
      </c>
    </row>
    <row r="172" spans="21:21" x14ac:dyDescent="0.25">
      <c r="U172">
        <f>HedgeBedarf!C167+'HedgeBedarf+01'!C167</f>
        <v>4.7136923544916769</v>
      </c>
    </row>
    <row r="173" spans="21:21" x14ac:dyDescent="0.25">
      <c r="U173">
        <f>HedgeBedarf!C168+'HedgeBedarf+01'!C168</f>
        <v>4.7271807232271703</v>
      </c>
    </row>
    <row r="174" spans="21:21" x14ac:dyDescent="0.25">
      <c r="U174">
        <f>HedgeBedarf!C169+'HedgeBedarf+01'!C169</f>
        <v>4.7383523821082738</v>
      </c>
    </row>
    <row r="175" spans="21:21" x14ac:dyDescent="0.25">
      <c r="U175">
        <f>HedgeBedarf!C170+'HedgeBedarf+01'!C170</f>
        <v>4.747220281183071</v>
      </c>
    </row>
    <row r="176" spans="21:21" x14ac:dyDescent="0.25">
      <c r="U176">
        <f>HedgeBedarf!C171+'HedgeBedarf+01'!C171</f>
        <v>4.7537994434857893</v>
      </c>
    </row>
    <row r="177" spans="21:21" x14ac:dyDescent="0.25">
      <c r="U177">
        <f>HedgeBedarf!C172+'HedgeBedarf+01'!C172</f>
        <v>4.7581069350323189</v>
      </c>
    </row>
    <row r="178" spans="21:21" x14ac:dyDescent="0.25">
      <c r="U178">
        <f>HedgeBedarf!C173+'HedgeBedarf+01'!C173</f>
        <v>4.7601618323270856</v>
      </c>
    </row>
    <row r="179" spans="21:21" x14ac:dyDescent="0.25">
      <c r="U179">
        <f>HedgeBedarf!C174+'HedgeBedarf+01'!C174</f>
        <v>4.7599851874273478</v>
      </c>
    </row>
    <row r="180" spans="21:21" x14ac:dyDescent="0.25">
      <c r="U180">
        <f>HedgeBedarf!C175+'HedgeBedarf+01'!C175</f>
        <v>4.7575999906145467</v>
      </c>
    </row>
    <row r="181" spans="21:21" x14ac:dyDescent="0.25">
      <c r="U181">
        <f>HedgeBedarf!C176+'HedgeBedarf+01'!C176</f>
        <v>4.7530311307257298</v>
      </c>
    </row>
    <row r="182" spans="21:21" x14ac:dyDescent="0.25">
      <c r="U182">
        <f>HedgeBedarf!C177+'HedgeBedarf+01'!C177</f>
        <v>4.7463053532015662</v>
      </c>
    </row>
    <row r="183" spans="21:21" x14ac:dyDescent="0.25">
      <c r="U183">
        <f>HedgeBedarf!C178+'HedgeBedarf+01'!C178</f>
        <v>4.7374512159108813</v>
      </c>
    </row>
    <row r="184" spans="21:21" x14ac:dyDescent="0.25">
      <c r="U184">
        <f>HedgeBedarf!C179+'HedgeBedarf+01'!C179</f>
        <v>4.7264990428150577</v>
      </c>
    </row>
    <row r="185" spans="21:21" x14ac:dyDescent="0.25">
      <c r="U185">
        <f>HedgeBedarf!C180+'HedgeBedarf+01'!C180</f>
        <v>4.7134808755390445</v>
      </c>
    </row>
    <row r="186" spans="21:21" x14ac:dyDescent="0.25">
      <c r="U186">
        <f>HedgeBedarf!C181+'HedgeBedarf+01'!C181</f>
        <v>4.6984304229190359</v>
      </c>
    </row>
    <row r="187" spans="21:21" x14ac:dyDescent="0.25">
      <c r="U187">
        <f>HedgeBedarf!C182+'HedgeBedarf+01'!C182</f>
        <v>4.6813830086002408</v>
      </c>
    </row>
    <row r="188" spans="21:21" x14ac:dyDescent="0.25">
      <c r="U188">
        <f>HedgeBedarf!C183+'HedgeBedarf+01'!C183</f>
        <v>4.6623755167613696</v>
      </c>
    </row>
    <row r="189" spans="21:21" x14ac:dyDescent="0.25">
      <c r="U189">
        <f>HedgeBedarf!C184+'HedgeBedarf+01'!C184</f>
        <v>4.6414463360456892</v>
      </c>
    </row>
    <row r="190" spans="21:21" x14ac:dyDescent="0.25">
      <c r="U190">
        <f>HedgeBedarf!C185+'HedgeBedarf+01'!C185</f>
        <v>4.6186353017816728</v>
      </c>
    </row>
    <row r="191" spans="21:21" x14ac:dyDescent="0.25">
      <c r="U191">
        <f>HedgeBedarf!C186+'HedgeBedarf+01'!C186</f>
        <v>4.5939836365792788</v>
      </c>
    </row>
    <row r="192" spans="21:21" x14ac:dyDescent="0.25">
      <c r="U192">
        <f>HedgeBedarf!C187+'HedgeBedarf+01'!C187</f>
        <v>4.5675338893908739</v>
      </c>
    </row>
    <row r="193" spans="21:21" x14ac:dyDescent="0.25">
      <c r="U193">
        <f>HedgeBedarf!C188+'HedgeBedarf+01'!C188</f>
        <v>4.5393298731287768</v>
      </c>
    </row>
    <row r="194" spans="21:21" x14ac:dyDescent="0.25">
      <c r="U194">
        <f>HedgeBedarf!C189+'HedgeBedarf+01'!C189</f>
        <v>4.509416600934105</v>
      </c>
    </row>
    <row r="195" spans="21:21" x14ac:dyDescent="0.25">
      <c r="U195">
        <f>HedgeBedarf!C190+'HedgeBedarf+01'!C190</f>
        <v>4.4778402211943007</v>
      </c>
    </row>
    <row r="196" spans="21:21" x14ac:dyDescent="0.25">
      <c r="U196">
        <f>HedgeBedarf!C191+'HedgeBedarf+01'!C191</f>
        <v>4.4446479514092987</v>
      </c>
    </row>
    <row r="197" spans="21:21" x14ac:dyDescent="0.25">
      <c r="U197">
        <f>HedgeBedarf!C192+'HedgeBedarf+01'!C192</f>
        <v>4.4098880110086647</v>
      </c>
    </row>
    <row r="198" spans="21:21" x14ac:dyDescent="0.25">
      <c r="U198">
        <f>HedgeBedarf!C193+'HedgeBedarf+01'!C193</f>
        <v>4.3736095532243251</v>
      </c>
    </row>
    <row r="199" spans="21:21" x14ac:dyDescent="0.25">
      <c r="U199">
        <f>HedgeBedarf!C194+'HedgeBedarf+01'!C194</f>
        <v>4.3358625961256649</v>
      </c>
    </row>
    <row r="200" spans="21:21" x14ac:dyDescent="0.25">
      <c r="U200">
        <f>HedgeBedarf!C195+'HedgeBedarf+01'!C195</f>
        <v>4.2966979529256291</v>
      </c>
    </row>
    <row r="201" spans="21:21" x14ac:dyDescent="0.25">
      <c r="U201">
        <f>HedgeBedarf!C196+'HedgeBedarf+01'!C196</f>
        <v>4.2561671616683459</v>
      </c>
    </row>
    <row r="202" spans="21:21" x14ac:dyDescent="0.25">
      <c r="U202">
        <f>HedgeBedarf!C197+'HedgeBedarf+01'!C197</f>
        <v>4.2143224144103328</v>
      </c>
    </row>
    <row r="203" spans="21:21" x14ac:dyDescent="0.25">
      <c r="U203">
        <f>HedgeBedarf!C198+'HedgeBedarf+01'!C198</f>
        <v>4.1712164860086842</v>
      </c>
    </row>
    <row r="204" spans="21:21" x14ac:dyDescent="0.25">
      <c r="U204">
        <f>HedgeBedarf!C199+'HedgeBedarf+01'!C199</f>
        <v>4.1269026626309806</v>
      </c>
    </row>
    <row r="205" spans="21:21" x14ac:dyDescent="0.25">
      <c r="U205">
        <f>HedgeBedarf!C200+'HedgeBedarf+01'!C200</f>
        <v>4.0814346701024524</v>
      </c>
    </row>
    <row r="206" spans="21:21" x14ac:dyDescent="0.25">
      <c r="U206">
        <f>HedgeBedarf!C201+'HedgeBedarf+01'!C201</f>
        <v>4.0348666022068338</v>
      </c>
    </row>
    <row r="207" spans="21:21" x14ac:dyDescent="0.25">
      <c r="U207">
        <f>HedgeBedarf!C202+'HedgeBedarf+01'!C202</f>
        <v>3.9872528490577621</v>
      </c>
    </row>
    <row r="208" spans="21:21" x14ac:dyDescent="0.25">
      <c r="U208">
        <f>HedgeBedarf!C203+'HedgeBedarf+01'!C203</f>
        <v>3.9386480256579</v>
      </c>
    </row>
    <row r="209" spans="21:21" x14ac:dyDescent="0.25">
      <c r="U209">
        <f>HedgeBedarf!C204+'HedgeBedarf+01'!C204</f>
        <v>3.8891069007630086</v>
      </c>
    </row>
    <row r="210" spans="21:21" x14ac:dyDescent="0.25">
      <c r="U210">
        <f>HedgeBedarf!C205+'HedgeBedarf+01'!C205</f>
        <v>3.8386843261678867</v>
      </c>
    </row>
    <row r="211" spans="21:21" x14ac:dyDescent="0.25">
      <c r="U211">
        <f>HedgeBedarf!C206+'HedgeBedarf+01'!C206</f>
        <v>0</v>
      </c>
    </row>
    <row r="212" spans="21:21" x14ac:dyDescent="0.25">
      <c r="U212">
        <f>HedgeBedarf!C207+'HedgeBedarf+01'!C207</f>
        <v>0</v>
      </c>
    </row>
    <row r="213" spans="21:21" x14ac:dyDescent="0.25">
      <c r="U213">
        <f>HedgeBedarf!C208+'HedgeBedarf+01'!C208</f>
        <v>0</v>
      </c>
    </row>
    <row r="214" spans="21:21" x14ac:dyDescent="0.25">
      <c r="U214">
        <f>HedgeBedarf!C209+'HedgeBedarf+01'!C209</f>
        <v>0</v>
      </c>
    </row>
    <row r="215" spans="21:21" x14ac:dyDescent="0.25">
      <c r="U215">
        <f>HedgeBedarf!C210+'HedgeBedarf+01'!C210</f>
        <v>0</v>
      </c>
    </row>
    <row r="216" spans="21:21" x14ac:dyDescent="0.25">
      <c r="U216">
        <f>HedgeBedarf!C211+'HedgeBedarf+01'!C211</f>
        <v>0</v>
      </c>
    </row>
    <row r="217" spans="21:21" x14ac:dyDescent="0.25">
      <c r="U217">
        <f>HedgeBedarf!C212+'HedgeBedarf+01'!C212</f>
        <v>0</v>
      </c>
    </row>
    <row r="218" spans="21:21" x14ac:dyDescent="0.25">
      <c r="U218">
        <f>HedgeBedarf!C213+'HedgeBedarf+01'!C213</f>
        <v>0</v>
      </c>
    </row>
    <row r="219" spans="21:21" x14ac:dyDescent="0.25">
      <c r="U219">
        <f>HedgeBedarf!C214+'HedgeBedarf+01'!C214</f>
        <v>0</v>
      </c>
    </row>
    <row r="220" spans="21:21" x14ac:dyDescent="0.25">
      <c r="U220">
        <f>HedgeBedarf!C215+'HedgeBedarf+01'!C215</f>
        <v>0</v>
      </c>
    </row>
    <row r="221" spans="21:21" x14ac:dyDescent="0.25">
      <c r="U221">
        <f>HedgeBedarf!C216+'HedgeBedarf+01'!C216</f>
        <v>0</v>
      </c>
    </row>
    <row r="222" spans="21:21" x14ac:dyDescent="0.25">
      <c r="U222">
        <f>HedgeBedarf!C217+'HedgeBedarf+01'!C217</f>
        <v>0</v>
      </c>
    </row>
    <row r="223" spans="21:21" x14ac:dyDescent="0.25">
      <c r="U223">
        <f>HedgeBedarf!C218+'HedgeBedarf+01'!C218</f>
        <v>0</v>
      </c>
    </row>
    <row r="224" spans="21:21" x14ac:dyDescent="0.25">
      <c r="U224">
        <f>HedgeBedarf!C219+'HedgeBedarf+01'!C219</f>
        <v>0</v>
      </c>
    </row>
    <row r="225" spans="21:21" x14ac:dyDescent="0.25">
      <c r="U225">
        <f>HedgeBedarf!C220+'HedgeBedarf+01'!C220</f>
        <v>0</v>
      </c>
    </row>
    <row r="226" spans="21:21" x14ac:dyDescent="0.25">
      <c r="U226">
        <f>HedgeBedarf!C221+'HedgeBedarf+01'!C221</f>
        <v>0</v>
      </c>
    </row>
    <row r="227" spans="21:21" x14ac:dyDescent="0.25">
      <c r="U227">
        <f>HedgeBedarf!C222+'HedgeBedarf+01'!C222</f>
        <v>0</v>
      </c>
    </row>
    <row r="228" spans="21:21" x14ac:dyDescent="0.25">
      <c r="U228">
        <f>HedgeBedarf!C223+'HedgeBedarf+01'!C223</f>
        <v>0</v>
      </c>
    </row>
    <row r="229" spans="21:21" x14ac:dyDescent="0.25">
      <c r="U229">
        <f>HedgeBedarf!C224+'HedgeBedarf+01'!C224</f>
        <v>0</v>
      </c>
    </row>
    <row r="230" spans="21:21" x14ac:dyDescent="0.25">
      <c r="U230">
        <f>HedgeBedarf!C225+'HedgeBedarf+01'!C225</f>
        <v>0</v>
      </c>
    </row>
    <row r="231" spans="21:21" x14ac:dyDescent="0.25">
      <c r="U231">
        <f>HedgeBedarf!C226+'HedgeBedarf+01'!C226</f>
        <v>0</v>
      </c>
    </row>
    <row r="232" spans="21:21" x14ac:dyDescent="0.25">
      <c r="U232">
        <f>HedgeBedarf!C227+'HedgeBedarf+01'!C227</f>
        <v>0</v>
      </c>
    </row>
    <row r="233" spans="21:21" x14ac:dyDescent="0.25">
      <c r="U233">
        <f>HedgeBedarf!C228+'HedgeBedarf+01'!C228</f>
        <v>0</v>
      </c>
    </row>
    <row r="234" spans="21:21" x14ac:dyDescent="0.25">
      <c r="U234">
        <f>HedgeBedarf!C229+'HedgeBedarf+01'!C229</f>
        <v>0</v>
      </c>
    </row>
    <row r="235" spans="21:21" x14ac:dyDescent="0.25">
      <c r="U235">
        <f>HedgeBedarf!C230+'HedgeBedarf+01'!C230</f>
        <v>0</v>
      </c>
    </row>
    <row r="236" spans="21:21" x14ac:dyDescent="0.25">
      <c r="U236">
        <f>HedgeBedarf!C231+'HedgeBedarf+01'!C231</f>
        <v>0</v>
      </c>
    </row>
    <row r="237" spans="21:21" x14ac:dyDescent="0.25">
      <c r="U237">
        <f>HedgeBedarf!C232+'HedgeBedarf+01'!C232</f>
        <v>0</v>
      </c>
    </row>
    <row r="238" spans="21:21" x14ac:dyDescent="0.25">
      <c r="U238">
        <f>HedgeBedarf!C233+'HedgeBedarf+01'!C233</f>
        <v>0</v>
      </c>
    </row>
    <row r="239" spans="21:21" x14ac:dyDescent="0.25">
      <c r="U239">
        <f>HedgeBedarf!C234+'HedgeBedarf+01'!C234</f>
        <v>0</v>
      </c>
    </row>
    <row r="240" spans="21:21" x14ac:dyDescent="0.25">
      <c r="U240">
        <f>HedgeBedarf!C235+'HedgeBedarf+01'!C235</f>
        <v>0</v>
      </c>
    </row>
    <row r="241" spans="21:21" x14ac:dyDescent="0.25">
      <c r="U241">
        <f>HedgeBedarf!C236+'HedgeBedarf+01'!C236</f>
        <v>0</v>
      </c>
    </row>
    <row r="242" spans="21:21" x14ac:dyDescent="0.25">
      <c r="U242">
        <f>HedgeBedarf!C237+'HedgeBedarf+01'!C237</f>
        <v>0</v>
      </c>
    </row>
    <row r="243" spans="21:21" x14ac:dyDescent="0.25">
      <c r="U243">
        <f>HedgeBedarf!C238+'HedgeBedarf+01'!C238</f>
        <v>0</v>
      </c>
    </row>
    <row r="244" spans="21:21" x14ac:dyDescent="0.25">
      <c r="U244">
        <f>HedgeBedarf!C239+'HedgeBedarf+01'!C239</f>
        <v>0</v>
      </c>
    </row>
    <row r="245" spans="21:21" x14ac:dyDescent="0.25">
      <c r="U245">
        <f>HedgeBedarf!C240+'HedgeBedarf+01'!C240</f>
        <v>0</v>
      </c>
    </row>
    <row r="246" spans="21:21" x14ac:dyDescent="0.25">
      <c r="U246">
        <f>HedgeBedarf!C241+'HedgeBedarf+01'!C241</f>
        <v>0</v>
      </c>
    </row>
    <row r="247" spans="21:21" x14ac:dyDescent="0.25">
      <c r="U247">
        <f>HedgeBedarf!C242+'HedgeBedarf+01'!C242</f>
        <v>0</v>
      </c>
    </row>
    <row r="248" spans="21:21" x14ac:dyDescent="0.25">
      <c r="U248">
        <f>HedgeBedarf!C243+'HedgeBedarf+01'!C243</f>
        <v>0</v>
      </c>
    </row>
    <row r="249" spans="21:21" x14ac:dyDescent="0.25">
      <c r="U249">
        <f>HedgeBedarf!C244+'HedgeBedarf+01'!C244</f>
        <v>0</v>
      </c>
    </row>
    <row r="250" spans="21:21" x14ac:dyDescent="0.25">
      <c r="U250">
        <f>HedgeBedarf!C245+'HedgeBedarf+01'!C245</f>
        <v>0</v>
      </c>
    </row>
    <row r="251" spans="21:21" x14ac:dyDescent="0.25">
      <c r="U251">
        <f>HedgeBedarf!C246+'HedgeBedarf+01'!C246</f>
        <v>0</v>
      </c>
    </row>
    <row r="252" spans="21:21" x14ac:dyDescent="0.25">
      <c r="U252">
        <f>HedgeBedarf!C247+'HedgeBedarf+01'!C247</f>
        <v>0</v>
      </c>
    </row>
    <row r="253" spans="21:21" x14ac:dyDescent="0.25">
      <c r="U253">
        <f>HedgeBedarf!C248+'HedgeBedarf+01'!C248</f>
        <v>0</v>
      </c>
    </row>
    <row r="254" spans="21:21" x14ac:dyDescent="0.25">
      <c r="U254">
        <f>HedgeBedarf!C249+'HedgeBedarf+01'!C249</f>
        <v>0</v>
      </c>
    </row>
    <row r="255" spans="21:21" x14ac:dyDescent="0.25">
      <c r="U255">
        <f>HedgeBedarf!C250+'HedgeBedarf+01'!C250</f>
        <v>0</v>
      </c>
    </row>
    <row r="256" spans="21:21" x14ac:dyDescent="0.25">
      <c r="U256">
        <f>HedgeBedarf!C251+'HedgeBedarf+01'!C251</f>
        <v>0</v>
      </c>
    </row>
    <row r="257" spans="21:21" x14ac:dyDescent="0.25">
      <c r="U257">
        <f>HedgeBedarf!C252+'HedgeBedarf+01'!C252</f>
        <v>0</v>
      </c>
    </row>
    <row r="258" spans="21:21" x14ac:dyDescent="0.25">
      <c r="U258">
        <f>HedgeBedarf!C253+'HedgeBedarf+01'!C253</f>
        <v>0</v>
      </c>
    </row>
    <row r="259" spans="21:21" x14ac:dyDescent="0.25">
      <c r="U259">
        <f>HedgeBedarf!C254+'HedgeBedarf+01'!C254</f>
        <v>0</v>
      </c>
    </row>
    <row r="260" spans="21:21" x14ac:dyDescent="0.25">
      <c r="U260">
        <f>HedgeBedarf!C255+'HedgeBedarf+01'!C255</f>
        <v>0</v>
      </c>
    </row>
    <row r="261" spans="21:21" x14ac:dyDescent="0.25">
      <c r="U261">
        <f>HedgeBedarf!C256+'HedgeBedarf+01'!C256</f>
        <v>0</v>
      </c>
    </row>
    <row r="262" spans="21:21" x14ac:dyDescent="0.25">
      <c r="U262">
        <f>HedgeBedarf!C257+'HedgeBedarf+01'!C257</f>
        <v>0</v>
      </c>
    </row>
    <row r="263" spans="21:21" x14ac:dyDescent="0.25">
      <c r="U263">
        <f>HedgeBedarf!C258+'HedgeBedarf+01'!C258</f>
        <v>0</v>
      </c>
    </row>
    <row r="264" spans="21:21" x14ac:dyDescent="0.25">
      <c r="U264">
        <f>HedgeBedarf!C259+'HedgeBedarf+01'!C259</f>
        <v>0</v>
      </c>
    </row>
    <row r="265" spans="21:21" x14ac:dyDescent="0.25">
      <c r="U265">
        <f>HedgeBedarf!C260+'HedgeBedarf+01'!C260</f>
        <v>0</v>
      </c>
    </row>
    <row r="266" spans="21:21" x14ac:dyDescent="0.25">
      <c r="U266">
        <f>HedgeBedarf!C261+'HedgeBedarf+01'!C261</f>
        <v>0</v>
      </c>
    </row>
    <row r="267" spans="21:21" x14ac:dyDescent="0.25">
      <c r="U267">
        <f>HedgeBedarf!C262+'HedgeBedarf+01'!C262</f>
        <v>0</v>
      </c>
    </row>
    <row r="268" spans="21:21" x14ac:dyDescent="0.25">
      <c r="U268">
        <f>HedgeBedarf!C263+'HedgeBedarf+01'!C263</f>
        <v>0</v>
      </c>
    </row>
    <row r="269" spans="21:21" x14ac:dyDescent="0.25">
      <c r="U269">
        <f>HedgeBedarf!C264+'HedgeBedarf+01'!C264</f>
        <v>0</v>
      </c>
    </row>
    <row r="270" spans="21:21" x14ac:dyDescent="0.25">
      <c r="U270">
        <f>HedgeBedarf!C265+'HedgeBedarf+01'!C265</f>
        <v>0</v>
      </c>
    </row>
    <row r="271" spans="21:21" x14ac:dyDescent="0.25">
      <c r="U271">
        <f>HedgeBedarf!C266+'HedgeBedarf+01'!C266</f>
        <v>0</v>
      </c>
    </row>
    <row r="272" spans="21:21" x14ac:dyDescent="0.25">
      <c r="U272">
        <f>HedgeBedarf!C267+'HedgeBedarf+01'!C267</f>
        <v>0</v>
      </c>
    </row>
    <row r="273" spans="21:21" x14ac:dyDescent="0.25">
      <c r="U273">
        <f>HedgeBedarf!C268+'HedgeBedarf+01'!C268</f>
        <v>0</v>
      </c>
    </row>
    <row r="274" spans="21:21" x14ac:dyDescent="0.25">
      <c r="U274">
        <f>HedgeBedarf!C269+'HedgeBedarf+01'!C269</f>
        <v>0</v>
      </c>
    </row>
    <row r="275" spans="21:21" x14ac:dyDescent="0.25">
      <c r="U275">
        <f>HedgeBedarf!C270+'HedgeBedarf+01'!C270</f>
        <v>0</v>
      </c>
    </row>
    <row r="276" spans="21:21" x14ac:dyDescent="0.25">
      <c r="U276">
        <f>HedgeBedarf!C271+'HedgeBedarf+01'!C271</f>
        <v>0</v>
      </c>
    </row>
    <row r="277" spans="21:21" x14ac:dyDescent="0.25">
      <c r="U277">
        <f>HedgeBedarf!C272+'HedgeBedarf+01'!C272</f>
        <v>0</v>
      </c>
    </row>
    <row r="278" spans="21:21" x14ac:dyDescent="0.25">
      <c r="U278">
        <f>HedgeBedarf!C273+'HedgeBedarf+01'!C273</f>
        <v>0</v>
      </c>
    </row>
    <row r="279" spans="21:21" x14ac:dyDescent="0.25">
      <c r="U279">
        <f>HedgeBedarf!C274+'HedgeBedarf+01'!C274</f>
        <v>0</v>
      </c>
    </row>
    <row r="280" spans="21:21" x14ac:dyDescent="0.25">
      <c r="U280">
        <f>HedgeBedarf!C275+'HedgeBedarf+01'!C275</f>
        <v>0</v>
      </c>
    </row>
    <row r="281" spans="21:21" x14ac:dyDescent="0.25">
      <c r="U281">
        <f>HedgeBedarf!C276+'HedgeBedarf+01'!C276</f>
        <v>0</v>
      </c>
    </row>
    <row r="282" spans="21:21" x14ac:dyDescent="0.25">
      <c r="U282">
        <f>HedgeBedarf!C277+'HedgeBedarf+01'!C277</f>
        <v>0</v>
      </c>
    </row>
    <row r="283" spans="21:21" x14ac:dyDescent="0.25">
      <c r="U283">
        <f>HedgeBedarf!C278+'HedgeBedarf+01'!C278</f>
        <v>0</v>
      </c>
    </row>
    <row r="284" spans="21:21" x14ac:dyDescent="0.25">
      <c r="U284">
        <f>HedgeBedarf!C279+'HedgeBedarf+01'!C279</f>
        <v>0</v>
      </c>
    </row>
    <row r="285" spans="21:21" x14ac:dyDescent="0.25">
      <c r="U285">
        <f>HedgeBedarf!C280+'HedgeBedarf+01'!C280</f>
        <v>0</v>
      </c>
    </row>
    <row r="286" spans="21:21" x14ac:dyDescent="0.25">
      <c r="U286">
        <f>HedgeBedarf!C281+'HedgeBedarf+01'!C281</f>
        <v>0</v>
      </c>
    </row>
    <row r="287" spans="21:21" x14ac:dyDescent="0.25">
      <c r="U287">
        <f>HedgeBedarf!C282+'HedgeBedarf+01'!C282</f>
        <v>0</v>
      </c>
    </row>
    <row r="288" spans="21:21" x14ac:dyDescent="0.25">
      <c r="U288">
        <f>HedgeBedarf!C283+'HedgeBedarf+01'!C283</f>
        <v>0</v>
      </c>
    </row>
    <row r="289" spans="21:21" x14ac:dyDescent="0.25">
      <c r="U289">
        <f>HedgeBedarf!C284+'HedgeBedarf+01'!C284</f>
        <v>0</v>
      </c>
    </row>
    <row r="290" spans="21:21" x14ac:dyDescent="0.25">
      <c r="U290">
        <f>HedgeBedarf!C285+'HedgeBedarf+01'!C285</f>
        <v>0</v>
      </c>
    </row>
    <row r="291" spans="21:21" x14ac:dyDescent="0.25">
      <c r="U291">
        <f>HedgeBedarf!C286+'HedgeBedarf+01'!C286</f>
        <v>0</v>
      </c>
    </row>
    <row r="292" spans="21:21" x14ac:dyDescent="0.25">
      <c r="U292">
        <f>HedgeBedarf!C287+'HedgeBedarf+01'!C287</f>
        <v>0</v>
      </c>
    </row>
    <row r="293" spans="21:21" x14ac:dyDescent="0.25">
      <c r="U293">
        <f>HedgeBedarf!C288+'HedgeBedarf+01'!C288</f>
        <v>0</v>
      </c>
    </row>
    <row r="294" spans="21:21" x14ac:dyDescent="0.25">
      <c r="U294">
        <f>HedgeBedarf!C289+'HedgeBedarf+01'!C289</f>
        <v>0</v>
      </c>
    </row>
    <row r="295" spans="21:21" x14ac:dyDescent="0.25">
      <c r="U295">
        <f>HedgeBedarf!C290+'HedgeBedarf+01'!C290</f>
        <v>0</v>
      </c>
    </row>
    <row r="296" spans="21:21" x14ac:dyDescent="0.25">
      <c r="U296">
        <f>HedgeBedarf!C291+'HedgeBedarf+01'!C291</f>
        <v>0</v>
      </c>
    </row>
    <row r="297" spans="21:21" x14ac:dyDescent="0.25">
      <c r="U297">
        <f>HedgeBedarf!C292+'HedgeBedarf+01'!C292</f>
        <v>0</v>
      </c>
    </row>
    <row r="298" spans="21:21" x14ac:dyDescent="0.25">
      <c r="U298">
        <f>HedgeBedarf!C293+'HedgeBedarf+01'!C293</f>
        <v>0</v>
      </c>
    </row>
    <row r="299" spans="21:21" x14ac:dyDescent="0.25">
      <c r="U299">
        <f>HedgeBedarf!C294+'HedgeBedarf+01'!C294</f>
        <v>0</v>
      </c>
    </row>
    <row r="300" spans="21:21" x14ac:dyDescent="0.25">
      <c r="U300">
        <f>HedgeBedarf!C295+'HedgeBedarf+01'!C295</f>
        <v>0</v>
      </c>
    </row>
    <row r="301" spans="21:21" x14ac:dyDescent="0.25">
      <c r="U301">
        <f>HedgeBedarf!C296+'HedgeBedarf+01'!C296</f>
        <v>0</v>
      </c>
    </row>
    <row r="302" spans="21:21" x14ac:dyDescent="0.25">
      <c r="U302">
        <f>HedgeBedarf!C297+'HedgeBedarf+01'!C297</f>
        <v>0</v>
      </c>
    </row>
    <row r="303" spans="21:21" x14ac:dyDescent="0.25">
      <c r="U303">
        <f>HedgeBedarf!C298+'HedgeBedarf+01'!C298</f>
        <v>0</v>
      </c>
    </row>
    <row r="304" spans="21:21" x14ac:dyDescent="0.25">
      <c r="U304">
        <f>HedgeBedarf!C299+'HedgeBedarf+01'!C299</f>
        <v>0</v>
      </c>
    </row>
    <row r="305" spans="21:21" x14ac:dyDescent="0.25">
      <c r="U305">
        <f>HedgeBedarf!C300+'HedgeBedarf+01'!C300</f>
        <v>0</v>
      </c>
    </row>
    <row r="306" spans="21:21" x14ac:dyDescent="0.25">
      <c r="U306">
        <f>HedgeBedarf!C301+'HedgeBedarf+01'!C301</f>
        <v>0</v>
      </c>
    </row>
    <row r="307" spans="21:21" x14ac:dyDescent="0.25">
      <c r="U307">
        <f>HedgeBedarf!C302+'HedgeBedarf+01'!C302</f>
        <v>0</v>
      </c>
    </row>
    <row r="308" spans="21:21" x14ac:dyDescent="0.25">
      <c r="U308">
        <f>HedgeBedarf!C303+'HedgeBedarf+01'!C303</f>
        <v>0</v>
      </c>
    </row>
    <row r="309" spans="21:21" x14ac:dyDescent="0.25">
      <c r="U309">
        <f>HedgeBedarf!C304+'HedgeBedarf+01'!C304</f>
        <v>0</v>
      </c>
    </row>
    <row r="310" spans="21:21" x14ac:dyDescent="0.25">
      <c r="U310">
        <f>HedgeBedarf!C305+'HedgeBedarf+01'!C305</f>
        <v>0</v>
      </c>
    </row>
    <row r="311" spans="21:21" x14ac:dyDescent="0.25">
      <c r="U311">
        <f>HedgeBedarf!C306+'HedgeBedarf+01'!C306</f>
        <v>0</v>
      </c>
    </row>
    <row r="312" spans="21:21" x14ac:dyDescent="0.25">
      <c r="U312">
        <f>HedgeBedarf!C307+'HedgeBedarf+01'!C307</f>
        <v>0</v>
      </c>
    </row>
    <row r="313" spans="21:21" x14ac:dyDescent="0.25">
      <c r="U313">
        <f>HedgeBedarf!C308+'HedgeBedarf+01'!C308</f>
        <v>0</v>
      </c>
    </row>
    <row r="314" spans="21:21" x14ac:dyDescent="0.25">
      <c r="U314">
        <f>HedgeBedarf!C309+'HedgeBedarf+01'!C309</f>
        <v>0</v>
      </c>
    </row>
    <row r="315" spans="21:21" x14ac:dyDescent="0.25">
      <c r="U315">
        <f>HedgeBedarf!C310+'HedgeBedarf+01'!C310</f>
        <v>0</v>
      </c>
    </row>
    <row r="316" spans="21:21" x14ac:dyDescent="0.25">
      <c r="U316">
        <f>HedgeBedarf!C311+'HedgeBedarf+01'!C311</f>
        <v>0</v>
      </c>
    </row>
    <row r="317" spans="21:21" x14ac:dyDescent="0.25">
      <c r="U317">
        <f>HedgeBedarf!C312+'HedgeBedarf+01'!C312</f>
        <v>0</v>
      </c>
    </row>
    <row r="318" spans="21:21" x14ac:dyDescent="0.25">
      <c r="U318">
        <f>HedgeBedarf!C313+'HedgeBedarf+01'!C313</f>
        <v>0</v>
      </c>
    </row>
    <row r="319" spans="21:21" x14ac:dyDescent="0.25">
      <c r="U319">
        <f>HedgeBedarf!C314+'HedgeBedarf+01'!C314</f>
        <v>0</v>
      </c>
    </row>
    <row r="320" spans="21:21" x14ac:dyDescent="0.25">
      <c r="U320">
        <f>HedgeBedarf!C315+'HedgeBedarf+01'!C315</f>
        <v>0</v>
      </c>
    </row>
    <row r="321" spans="21:21" x14ac:dyDescent="0.25">
      <c r="U321">
        <f>HedgeBedarf!C316+'HedgeBedarf+01'!C316</f>
        <v>0</v>
      </c>
    </row>
    <row r="322" spans="21:21" x14ac:dyDescent="0.25">
      <c r="U322">
        <f>HedgeBedarf!C317+'HedgeBedarf+01'!C317</f>
        <v>0</v>
      </c>
    </row>
    <row r="323" spans="21:21" x14ac:dyDescent="0.25">
      <c r="U323">
        <f>HedgeBedarf!C318+'HedgeBedarf+01'!C318</f>
        <v>0</v>
      </c>
    </row>
    <row r="324" spans="21:21" x14ac:dyDescent="0.25">
      <c r="U324">
        <f>HedgeBedarf!C319+'HedgeBedarf+01'!C319</f>
        <v>0</v>
      </c>
    </row>
    <row r="325" spans="21:21" x14ac:dyDescent="0.25">
      <c r="U325">
        <f>HedgeBedarf!C320+'HedgeBedarf+01'!C320</f>
        <v>0</v>
      </c>
    </row>
    <row r="326" spans="21:21" x14ac:dyDescent="0.25">
      <c r="U326">
        <f>HedgeBedarf!C321+'HedgeBedarf+01'!C321</f>
        <v>0</v>
      </c>
    </row>
    <row r="327" spans="21:21" x14ac:dyDescent="0.25">
      <c r="U327">
        <f>HedgeBedarf!C322+'HedgeBedarf+01'!C322</f>
        <v>0</v>
      </c>
    </row>
    <row r="328" spans="21:21" x14ac:dyDescent="0.25">
      <c r="U328">
        <f>HedgeBedarf!C323+'HedgeBedarf+01'!C323</f>
        <v>0</v>
      </c>
    </row>
    <row r="329" spans="21:21" x14ac:dyDescent="0.25">
      <c r="U329">
        <f>HedgeBedarf!C324+'HedgeBedarf+01'!C324</f>
        <v>0</v>
      </c>
    </row>
    <row r="330" spans="21:21" x14ac:dyDescent="0.25">
      <c r="U330">
        <f>HedgeBedarf!C325+'HedgeBedarf+01'!C325</f>
        <v>0</v>
      </c>
    </row>
    <row r="331" spans="21:21" x14ac:dyDescent="0.25">
      <c r="U331">
        <f>HedgeBedarf!C326+'HedgeBedarf+01'!C326</f>
        <v>0</v>
      </c>
    </row>
    <row r="332" spans="21:21" x14ac:dyDescent="0.25">
      <c r="U332">
        <f>HedgeBedarf!C327+'HedgeBedarf+01'!C327</f>
        <v>0</v>
      </c>
    </row>
    <row r="333" spans="21:21" x14ac:dyDescent="0.25">
      <c r="U333">
        <f>HedgeBedarf!C328+'HedgeBedarf+01'!C328</f>
        <v>0</v>
      </c>
    </row>
    <row r="334" spans="21:21" x14ac:dyDescent="0.25">
      <c r="U334">
        <f>HedgeBedarf!C329+'HedgeBedarf+01'!C329</f>
        <v>0</v>
      </c>
    </row>
    <row r="335" spans="21:21" x14ac:dyDescent="0.25">
      <c r="U335">
        <f>HedgeBedarf!C330+'HedgeBedarf+01'!C330</f>
        <v>0</v>
      </c>
    </row>
    <row r="336" spans="21:21" x14ac:dyDescent="0.25">
      <c r="U336">
        <f>HedgeBedarf!C331+'HedgeBedarf+01'!C331</f>
        <v>0</v>
      </c>
    </row>
    <row r="337" spans="21:21" x14ac:dyDescent="0.25">
      <c r="U337">
        <f>HedgeBedarf!C332+'HedgeBedarf+01'!C332</f>
        <v>0</v>
      </c>
    </row>
    <row r="338" spans="21:21" x14ac:dyDescent="0.25">
      <c r="U338">
        <f>HedgeBedarf!C333+'HedgeBedarf+01'!C333</f>
        <v>0</v>
      </c>
    </row>
    <row r="339" spans="21:21" x14ac:dyDescent="0.25">
      <c r="U339">
        <f>HedgeBedarf!C334+'HedgeBedarf+01'!C334</f>
        <v>0</v>
      </c>
    </row>
    <row r="340" spans="21:21" x14ac:dyDescent="0.25">
      <c r="U340">
        <f>HedgeBedarf!C335+'HedgeBedarf+01'!C335</f>
        <v>0</v>
      </c>
    </row>
    <row r="341" spans="21:21" x14ac:dyDescent="0.25">
      <c r="U341">
        <f>HedgeBedarf!C336+'HedgeBedarf+01'!C336</f>
        <v>0</v>
      </c>
    </row>
    <row r="342" spans="21:21" x14ac:dyDescent="0.25">
      <c r="U342">
        <f>HedgeBedarf!C337+'HedgeBedarf+01'!C337</f>
        <v>0</v>
      </c>
    </row>
    <row r="343" spans="21:21" x14ac:dyDescent="0.25">
      <c r="U343">
        <f>HedgeBedarf!C338+'HedgeBedarf+01'!C338</f>
        <v>0</v>
      </c>
    </row>
    <row r="344" spans="21:21" x14ac:dyDescent="0.25">
      <c r="U344">
        <f>HedgeBedarf!C339+'HedgeBedarf+01'!C339</f>
        <v>0</v>
      </c>
    </row>
    <row r="345" spans="21:21" x14ac:dyDescent="0.25">
      <c r="U345">
        <f>HedgeBedarf!C340+'HedgeBedarf+01'!C340</f>
        <v>0</v>
      </c>
    </row>
    <row r="346" spans="21:21" x14ac:dyDescent="0.25">
      <c r="U346">
        <f>HedgeBedarf!C341+'HedgeBedarf+01'!C341</f>
        <v>0</v>
      </c>
    </row>
    <row r="347" spans="21:21" x14ac:dyDescent="0.25">
      <c r="U347">
        <f>HedgeBedarf!C342+'HedgeBedarf+01'!C342</f>
        <v>0</v>
      </c>
    </row>
    <row r="348" spans="21:21" x14ac:dyDescent="0.25">
      <c r="U348">
        <f>HedgeBedarf!C343+'HedgeBedarf+01'!C343</f>
        <v>0</v>
      </c>
    </row>
    <row r="349" spans="21:21" x14ac:dyDescent="0.25">
      <c r="U349">
        <f>HedgeBedarf!C344+'HedgeBedarf+01'!C344</f>
        <v>0</v>
      </c>
    </row>
    <row r="350" spans="21:21" x14ac:dyDescent="0.25">
      <c r="U350">
        <f>HedgeBedarf!C345+'HedgeBedarf+01'!C345</f>
        <v>0</v>
      </c>
    </row>
    <row r="351" spans="21:21" x14ac:dyDescent="0.25">
      <c r="U351">
        <f>HedgeBedarf!C346+'HedgeBedarf+01'!C346</f>
        <v>0</v>
      </c>
    </row>
    <row r="352" spans="21:21" x14ac:dyDescent="0.25">
      <c r="U352">
        <f>HedgeBedarf!C347+'HedgeBedarf+01'!C347</f>
        <v>0</v>
      </c>
    </row>
    <row r="353" spans="21:21" x14ac:dyDescent="0.25">
      <c r="U353">
        <f>HedgeBedarf!C348+'HedgeBedarf+01'!C348</f>
        <v>0</v>
      </c>
    </row>
    <row r="354" spans="21:21" x14ac:dyDescent="0.25">
      <c r="U354">
        <f>HedgeBedarf!C349+'HedgeBedarf+01'!C349</f>
        <v>0</v>
      </c>
    </row>
    <row r="355" spans="21:21" x14ac:dyDescent="0.25">
      <c r="U355">
        <f>HedgeBedarf!C350+'HedgeBedarf+01'!C350</f>
        <v>0</v>
      </c>
    </row>
    <row r="356" spans="21:21" x14ac:dyDescent="0.25">
      <c r="U356">
        <f>HedgeBedarf!C351+'HedgeBedarf+01'!C351</f>
        <v>0</v>
      </c>
    </row>
    <row r="357" spans="21:21" x14ac:dyDescent="0.25">
      <c r="U357">
        <f>HedgeBedarf!C352+'HedgeBedarf+01'!C352</f>
        <v>0</v>
      </c>
    </row>
    <row r="358" spans="21:21" x14ac:dyDescent="0.25">
      <c r="U358">
        <f>HedgeBedarf!C353+'HedgeBedarf+01'!C353</f>
        <v>0</v>
      </c>
    </row>
    <row r="359" spans="21:21" x14ac:dyDescent="0.25">
      <c r="U359">
        <f>HedgeBedarf!C354+'HedgeBedarf+01'!C354</f>
        <v>0</v>
      </c>
    </row>
    <row r="360" spans="21:21" x14ac:dyDescent="0.25">
      <c r="U360">
        <f>HedgeBedarf!C355+'HedgeBedarf+01'!C355</f>
        <v>0</v>
      </c>
    </row>
    <row r="361" spans="21:21" x14ac:dyDescent="0.25">
      <c r="U361">
        <f>HedgeBedarf!C356+'HedgeBedarf+01'!C356</f>
        <v>0</v>
      </c>
    </row>
    <row r="362" spans="21:21" x14ac:dyDescent="0.25">
      <c r="U362">
        <f>HedgeBedarf!C357+'HedgeBedarf+01'!C357</f>
        <v>0</v>
      </c>
    </row>
    <row r="363" spans="21:21" x14ac:dyDescent="0.25">
      <c r="U363">
        <f>HedgeBedarf!C358+'HedgeBedarf+01'!C358</f>
        <v>0</v>
      </c>
    </row>
    <row r="364" spans="21:21" x14ac:dyDescent="0.25">
      <c r="U364">
        <f>HedgeBedarf!C359+'HedgeBedarf+01'!C359</f>
        <v>0</v>
      </c>
    </row>
    <row r="365" spans="21:21" x14ac:dyDescent="0.25">
      <c r="U365">
        <f>HedgeBedarf!C360+'HedgeBedarf+01'!C360</f>
        <v>0</v>
      </c>
    </row>
    <row r="366" spans="21:21" x14ac:dyDescent="0.25">
      <c r="U366">
        <f>HedgeBedarf!C361+'HedgeBedarf+01'!C361</f>
        <v>0</v>
      </c>
    </row>
    <row r="367" spans="21:21" x14ac:dyDescent="0.25">
      <c r="U367">
        <f>HedgeBedarf!C362+'HedgeBedarf+01'!C362</f>
        <v>0</v>
      </c>
    </row>
    <row r="368" spans="21:21" x14ac:dyDescent="0.25">
      <c r="U368">
        <f>HedgeBedarf!C363+'HedgeBedarf+01'!C363</f>
        <v>0</v>
      </c>
    </row>
    <row r="369" spans="21:21" x14ac:dyDescent="0.25">
      <c r="U369">
        <f>HedgeBedarf!C364+'HedgeBedarf+01'!C364</f>
        <v>0</v>
      </c>
    </row>
    <row r="370" spans="21:21" x14ac:dyDescent="0.25">
      <c r="U370">
        <f>HedgeBedarf!C365+'HedgeBedarf+01'!C365</f>
        <v>0</v>
      </c>
    </row>
    <row r="371" spans="21:21" x14ac:dyDescent="0.25">
      <c r="U371">
        <f>HedgeBedarf!C366+'HedgeBedarf+01'!C366</f>
        <v>0</v>
      </c>
    </row>
    <row r="372" spans="21:21" x14ac:dyDescent="0.25">
      <c r="U372">
        <f>HedgeBedarf!C367+'HedgeBedarf+01'!C367</f>
        <v>0</v>
      </c>
    </row>
    <row r="373" spans="21:21" x14ac:dyDescent="0.25">
      <c r="U373">
        <f>HedgeBedarf!C368+'HedgeBedarf+01'!C368</f>
        <v>0</v>
      </c>
    </row>
    <row r="374" spans="21:21" x14ac:dyDescent="0.25">
      <c r="U374">
        <f>HedgeBedarf!C369+'HedgeBedarf+01'!C369</f>
        <v>0</v>
      </c>
    </row>
    <row r="375" spans="21:21" x14ac:dyDescent="0.25">
      <c r="U375">
        <f>HedgeBedarf!C370+'HedgeBedarf+01'!C370</f>
        <v>0</v>
      </c>
    </row>
    <row r="376" spans="21:21" x14ac:dyDescent="0.25">
      <c r="U376">
        <f>HedgeBedarf!C371+'HedgeBedarf+01'!C371</f>
        <v>0</v>
      </c>
    </row>
    <row r="377" spans="21:21" x14ac:dyDescent="0.25">
      <c r="U377">
        <f>HedgeBedarf!C372+'HedgeBedarf+01'!C372</f>
        <v>0</v>
      </c>
    </row>
    <row r="378" spans="21:21" x14ac:dyDescent="0.25">
      <c r="U378">
        <f>HedgeBedarf!C373+'HedgeBedarf+01'!C373</f>
        <v>0</v>
      </c>
    </row>
    <row r="379" spans="21:21" x14ac:dyDescent="0.25">
      <c r="U379">
        <f>HedgeBedarf!C374+'HedgeBedarf+01'!C374</f>
        <v>0</v>
      </c>
    </row>
    <row r="380" spans="21:21" x14ac:dyDescent="0.25">
      <c r="U380">
        <f>HedgeBedarf!C375+'HedgeBedarf+01'!C375</f>
        <v>0</v>
      </c>
    </row>
    <row r="381" spans="21:21" x14ac:dyDescent="0.25">
      <c r="U381">
        <f>HedgeBedarf!C376+'HedgeBedarf+01'!C376</f>
        <v>0</v>
      </c>
    </row>
    <row r="382" spans="21:21" x14ac:dyDescent="0.25">
      <c r="U382">
        <f>HedgeBedarf!C377+'HedgeBedarf+01'!C377</f>
        <v>0</v>
      </c>
    </row>
    <row r="383" spans="21:21" x14ac:dyDescent="0.25">
      <c r="U383">
        <f>HedgeBedarf!C378+'HedgeBedarf+01'!C378</f>
        <v>0</v>
      </c>
    </row>
    <row r="384" spans="21:21" x14ac:dyDescent="0.25">
      <c r="U384">
        <f>HedgeBedarf!C379+'HedgeBedarf+01'!C379</f>
        <v>0</v>
      </c>
    </row>
    <row r="385" spans="21:21" x14ac:dyDescent="0.25">
      <c r="U385">
        <f>HedgeBedarf!C380+'HedgeBedarf+01'!C380</f>
        <v>0</v>
      </c>
    </row>
    <row r="386" spans="21:21" x14ac:dyDescent="0.25">
      <c r="U386">
        <f>HedgeBedarf!C381+'HedgeBedarf+01'!C381</f>
        <v>0</v>
      </c>
    </row>
    <row r="387" spans="21:21" x14ac:dyDescent="0.25">
      <c r="U387">
        <f>HedgeBedarf!C382+'HedgeBedarf+01'!C382</f>
        <v>0</v>
      </c>
    </row>
    <row r="388" spans="21:21" x14ac:dyDescent="0.25">
      <c r="U388">
        <f>HedgeBedarf!C383+'HedgeBedarf+01'!C383</f>
        <v>0</v>
      </c>
    </row>
    <row r="389" spans="21:21" x14ac:dyDescent="0.25">
      <c r="U389">
        <f>HedgeBedarf!C384+'HedgeBedarf+01'!C384</f>
        <v>0</v>
      </c>
    </row>
    <row r="390" spans="21:21" x14ac:dyDescent="0.25">
      <c r="U390">
        <f>HedgeBedarf!C385+'HedgeBedarf+01'!C385</f>
        <v>0</v>
      </c>
    </row>
    <row r="391" spans="21:21" x14ac:dyDescent="0.25">
      <c r="U391">
        <f>HedgeBedarf!C386+'HedgeBedarf+01'!C386</f>
        <v>0</v>
      </c>
    </row>
    <row r="392" spans="21:21" x14ac:dyDescent="0.25">
      <c r="U392">
        <f>HedgeBedarf!C387+'HedgeBedarf+01'!C387</f>
        <v>0</v>
      </c>
    </row>
    <row r="393" spans="21:21" x14ac:dyDescent="0.25">
      <c r="U393">
        <f>HedgeBedarf!C388+'HedgeBedarf+01'!C388</f>
        <v>0</v>
      </c>
    </row>
    <row r="394" spans="21:21" x14ac:dyDescent="0.25">
      <c r="U394">
        <f>HedgeBedarf!C389+'HedgeBedarf+01'!C389</f>
        <v>0</v>
      </c>
    </row>
    <row r="395" spans="21:21" x14ac:dyDescent="0.25">
      <c r="U395">
        <f>HedgeBedarf!C390+'HedgeBedarf+01'!C390</f>
        <v>0</v>
      </c>
    </row>
    <row r="396" spans="21:21" x14ac:dyDescent="0.25">
      <c r="U396">
        <f>HedgeBedarf!C391+'HedgeBedarf+01'!C391</f>
        <v>0</v>
      </c>
    </row>
    <row r="397" spans="21:21" x14ac:dyDescent="0.25">
      <c r="U397">
        <f>HedgeBedarf!C392+'HedgeBedarf+01'!C392</f>
        <v>0</v>
      </c>
    </row>
    <row r="398" spans="21:21" x14ac:dyDescent="0.25">
      <c r="U398">
        <f>HedgeBedarf!C393+'HedgeBedarf+01'!C393</f>
        <v>0</v>
      </c>
    </row>
    <row r="399" spans="21:21" x14ac:dyDescent="0.25">
      <c r="U399">
        <f>HedgeBedarf!C394+'HedgeBedarf+01'!C394</f>
        <v>0</v>
      </c>
    </row>
    <row r="400" spans="21:21" x14ac:dyDescent="0.25">
      <c r="U400">
        <f>HedgeBedarf!C395+'HedgeBedarf+01'!C395</f>
        <v>0</v>
      </c>
    </row>
    <row r="401" spans="21:21" x14ac:dyDescent="0.25">
      <c r="U401">
        <f>HedgeBedarf!C396+'HedgeBedarf+01'!C396</f>
        <v>0</v>
      </c>
    </row>
    <row r="402" spans="21:21" x14ac:dyDescent="0.25">
      <c r="U402">
        <f>HedgeBedarf!C397+'HedgeBedarf+01'!C397</f>
        <v>0</v>
      </c>
    </row>
    <row r="403" spans="21:21" x14ac:dyDescent="0.25">
      <c r="U403">
        <f>HedgeBedarf!C398+'HedgeBedarf+01'!C398</f>
        <v>0</v>
      </c>
    </row>
    <row r="404" spans="21:21" x14ac:dyDescent="0.25">
      <c r="U404">
        <f>HedgeBedarf!C399+'HedgeBedarf+01'!C399</f>
        <v>0</v>
      </c>
    </row>
    <row r="405" spans="21:21" x14ac:dyDescent="0.25">
      <c r="U405">
        <f>HedgeBedarf!C400+'HedgeBedarf+01'!C400</f>
        <v>0</v>
      </c>
    </row>
    <row r="406" spans="21:21" x14ac:dyDescent="0.25">
      <c r="U406">
        <f>HedgeBedarf!C401+'HedgeBedarf+01'!C401</f>
        <v>0</v>
      </c>
    </row>
    <row r="407" spans="21:21" x14ac:dyDescent="0.25">
      <c r="U407">
        <f>HedgeBedarf!C402+'HedgeBedarf+01'!C402</f>
        <v>0</v>
      </c>
    </row>
    <row r="408" spans="21:21" x14ac:dyDescent="0.25">
      <c r="U408">
        <f>HedgeBedarf!C403+'HedgeBedarf+01'!C403</f>
        <v>0</v>
      </c>
    </row>
    <row r="409" spans="21:21" x14ac:dyDescent="0.25">
      <c r="U409">
        <f>HedgeBedarf!C404+'HedgeBedarf+01'!C404</f>
        <v>0</v>
      </c>
    </row>
    <row r="410" spans="21:21" x14ac:dyDescent="0.25">
      <c r="U410">
        <f>HedgeBedarf!C405+'HedgeBedarf+01'!C405</f>
        <v>0</v>
      </c>
    </row>
    <row r="411" spans="21:21" x14ac:dyDescent="0.25">
      <c r="U411">
        <f>HedgeBedarf!C406+'HedgeBedarf+01'!C406</f>
        <v>0</v>
      </c>
    </row>
    <row r="412" spans="21:21" x14ac:dyDescent="0.25">
      <c r="U412">
        <f>HedgeBedarf!C407+'HedgeBedarf+01'!C407</f>
        <v>0</v>
      </c>
    </row>
    <row r="413" spans="21:21" x14ac:dyDescent="0.25">
      <c r="U413">
        <f>HedgeBedarf!C408+'HedgeBedarf+01'!C408</f>
        <v>0</v>
      </c>
    </row>
    <row r="414" spans="21:21" x14ac:dyDescent="0.25">
      <c r="U414">
        <f>HedgeBedarf!C409+'HedgeBedarf+01'!C409</f>
        <v>0</v>
      </c>
    </row>
  </sheetData>
  <mergeCells count="3">
    <mergeCell ref="A1:F1"/>
    <mergeCell ref="G1:H1"/>
    <mergeCell ref="R1:S1"/>
  </mergeCells>
  <conditionalFormatting sqref="B10:B50">
    <cfRule type="cellIs" dxfId="60" priority="3" operator="lessThan">
      <formula>0</formula>
    </cfRule>
    <cfRule type="cellIs" dxfId="59" priority="4" operator="greaterThan">
      <formula>0</formula>
    </cfRule>
  </conditionalFormatting>
  <conditionalFormatting sqref="C10:I50">
    <cfRule type="cellIs" dxfId="58" priority="1" operator="lessThan">
      <formula>0</formula>
    </cfRule>
    <cfRule type="cellIs" dxfId="57" priority="2" operator="greaterThan">
      <formula>0</formula>
    </cfRule>
  </conditionalFormatting>
  <pageMargins left="0.7" right="0.7" top="0.78740157499999996" bottom="0.78740157499999996" header="0.3" footer="0.3"/>
  <pageSetup paperSize="9" scale="11" orientation="portrait" r:id="rId1"/>
  <colBreaks count="1" manualBreakCount="1">
    <brk id="9" max="1048575" man="1"/>
  </colBreaks>
  <drawing r:id="rId2"/>
  <legacyDrawing r:id="rId3"/>
  <controls>
    <mc:AlternateContent xmlns:mc="http://schemas.openxmlformats.org/markup-compatibility/2006">
      <mc:Choice Requires="x14">
        <control shapeId="2060" r:id="rId4" name="MailButton">
          <controlPr defaultSize="0" autoLine="0" autoPict="0" r:id="rId5">
            <anchor moveWithCells="1">
              <from>
                <xdr:col>12</xdr:col>
                <xdr:colOff>66675</xdr:colOff>
                <xdr:row>6</xdr:row>
                <xdr:rowOff>285750</xdr:rowOff>
              </from>
              <to>
                <xdr:col>13</xdr:col>
                <xdr:colOff>19050</xdr:colOff>
                <xdr:row>8</xdr:row>
                <xdr:rowOff>85725</xdr:rowOff>
              </to>
            </anchor>
          </controlPr>
        </control>
      </mc:Choice>
      <mc:Fallback>
        <control shapeId="2060" r:id="rId4" name="MailButton"/>
      </mc:Fallback>
    </mc:AlternateContent>
    <mc:AlternateContent xmlns:mc="http://schemas.openxmlformats.org/markup-compatibility/2006">
      <mc:Choice Requires="x14">
        <control shapeId="2059" r:id="rId6" name="Prof">
          <controlPr defaultSize="0" autoLine="0" autoPict="0" r:id="rId7">
            <anchor moveWithCells="1">
              <from>
                <xdr:col>12</xdr:col>
                <xdr:colOff>66675</xdr:colOff>
                <xdr:row>5</xdr:row>
                <xdr:rowOff>28575</xdr:rowOff>
              </from>
              <to>
                <xdr:col>13</xdr:col>
                <xdr:colOff>28575</xdr:colOff>
                <xdr:row>6</xdr:row>
                <xdr:rowOff>200025</xdr:rowOff>
              </to>
            </anchor>
          </controlPr>
        </control>
      </mc:Choice>
      <mc:Fallback>
        <control shapeId="2059" r:id="rId6" name="Prof"/>
      </mc:Fallback>
    </mc:AlternateContent>
    <mc:AlternateContent xmlns:mc="http://schemas.openxmlformats.org/markup-compatibility/2006">
      <mc:Choice Requires="x14">
        <control shapeId="2058" r:id="rId8" name="VerfallsWoche">
          <controlPr defaultSize="0" autoLine="0" r:id="rId9">
            <anchor moveWithCells="1">
              <from>
                <xdr:col>33</xdr:col>
                <xdr:colOff>9525</xdr:colOff>
                <xdr:row>0</xdr:row>
                <xdr:rowOff>104775</xdr:rowOff>
              </from>
              <to>
                <xdr:col>35</xdr:col>
                <xdr:colOff>9525</xdr:colOff>
                <xdr:row>0</xdr:row>
                <xdr:rowOff>476250</xdr:rowOff>
              </to>
            </anchor>
          </controlPr>
        </control>
      </mc:Choice>
      <mc:Fallback>
        <control shapeId="2058" r:id="rId8" name="VerfallsWoche"/>
      </mc:Fallback>
    </mc:AlternateContent>
    <mc:AlternateContent xmlns:mc="http://schemas.openxmlformats.org/markup-compatibility/2006">
      <mc:Choice Requires="x14">
        <control shapeId="2056" r:id="rId10" name="Pdf_Verfall">
          <controlPr defaultSize="0" autoLine="0" r:id="rId11">
            <anchor moveWithCells="1">
              <from>
                <xdr:col>13</xdr:col>
                <xdr:colOff>933450</xdr:colOff>
                <xdr:row>0</xdr:row>
                <xdr:rowOff>123825</xdr:rowOff>
              </from>
              <to>
                <xdr:col>15</xdr:col>
                <xdr:colOff>628650</xdr:colOff>
                <xdr:row>0</xdr:row>
                <xdr:rowOff>438150</xdr:rowOff>
              </to>
            </anchor>
          </controlPr>
        </control>
      </mc:Choice>
      <mc:Fallback>
        <control shapeId="2056" r:id="rId10" name="Pdf_Verfall"/>
      </mc:Fallback>
    </mc:AlternateContent>
    <mc:AlternateContent xmlns:mc="http://schemas.openxmlformats.org/markup-compatibility/2006">
      <mc:Choice Requires="x14">
        <control shapeId="2055" r:id="rId12" name="PDF">
          <controlPr defaultSize="0" autoLine="0" autoPict="0" r:id="rId13">
            <anchor moveWithCells="1">
              <from>
                <xdr:col>10</xdr:col>
                <xdr:colOff>0</xdr:colOff>
                <xdr:row>4</xdr:row>
                <xdr:rowOff>180975</xdr:rowOff>
              </from>
              <to>
                <xdr:col>12</xdr:col>
                <xdr:colOff>19050</xdr:colOff>
                <xdr:row>6</xdr:row>
                <xdr:rowOff>171450</xdr:rowOff>
              </to>
            </anchor>
          </controlPr>
        </control>
      </mc:Choice>
      <mc:Fallback>
        <control shapeId="2055" r:id="rId12" name="PDF"/>
      </mc:Fallback>
    </mc:AlternateContent>
    <mc:AlternateContent xmlns:mc="http://schemas.openxmlformats.org/markup-compatibility/2006">
      <mc:Choice Requires="x14">
        <control shapeId="2054" r:id="rId14" name="InterimsUeberHaenge">
          <controlPr defaultSize="0" autoLine="0" r:id="rId15">
            <anchor moveWithCells="1">
              <from>
                <xdr:col>32</xdr:col>
                <xdr:colOff>723900</xdr:colOff>
                <xdr:row>2</xdr:row>
                <xdr:rowOff>152400</xdr:rowOff>
              </from>
              <to>
                <xdr:col>34</xdr:col>
                <xdr:colOff>742950</xdr:colOff>
                <xdr:row>4</xdr:row>
                <xdr:rowOff>38100</xdr:rowOff>
              </to>
            </anchor>
          </controlPr>
        </control>
      </mc:Choice>
      <mc:Fallback>
        <control shapeId="2054" r:id="rId14" name="InterimsUeberHaenge"/>
      </mc:Fallback>
    </mc:AlternateContent>
    <mc:AlternateContent xmlns:mc="http://schemas.openxmlformats.org/markup-compatibility/2006">
      <mc:Choice Requires="x14">
        <control shapeId="2053" r:id="rId16" name="VorletzterHandelsTag">
          <controlPr defaultSize="0" autoLine="0" r:id="rId17">
            <anchor moveWithCells="1">
              <from>
                <xdr:col>33</xdr:col>
                <xdr:colOff>0</xdr:colOff>
                <xdr:row>4</xdr:row>
                <xdr:rowOff>200025</xdr:rowOff>
              </from>
              <to>
                <xdr:col>35</xdr:col>
                <xdr:colOff>28575</xdr:colOff>
                <xdr:row>6</xdr:row>
                <xdr:rowOff>152400</xdr:rowOff>
              </to>
            </anchor>
          </controlPr>
        </control>
      </mc:Choice>
      <mc:Fallback>
        <control shapeId="2053" r:id="rId16" name="VorletzterHandelsTag"/>
      </mc:Fallback>
    </mc:AlternateContent>
    <mc:AlternateContent xmlns:mc="http://schemas.openxmlformats.org/markup-compatibility/2006">
      <mc:Choice Requires="x14">
        <control shapeId="2052" r:id="rId18" name="Hedge">
          <controlPr defaultSize="0" autoLine="0" r:id="rId19">
            <anchor moveWithCells="1">
              <from>
                <xdr:col>32</xdr:col>
                <xdr:colOff>752475</xdr:colOff>
                <xdr:row>0</xdr:row>
                <xdr:rowOff>609600</xdr:rowOff>
              </from>
              <to>
                <xdr:col>35</xdr:col>
                <xdr:colOff>0</xdr:colOff>
                <xdr:row>2</xdr:row>
                <xdr:rowOff>19050</xdr:rowOff>
              </to>
            </anchor>
          </controlPr>
        </control>
      </mc:Choice>
      <mc:Fallback>
        <control shapeId="2052" r:id="rId18" name="Hedge"/>
      </mc:Fallback>
    </mc:AlternateContent>
    <mc:AlternateContent xmlns:mc="http://schemas.openxmlformats.org/markup-compatibility/2006">
      <mc:Choice Requires="x14">
        <control shapeId="2051" r:id="rId20" name="BoersenAbfrage">
          <controlPr defaultSize="0" autoLine="0" autoPict="0" r:id="rId21">
            <anchor moveWithCells="1">
              <from>
                <xdr:col>10</xdr:col>
                <xdr:colOff>0</xdr:colOff>
                <xdr:row>0</xdr:row>
                <xdr:rowOff>628650</xdr:rowOff>
              </from>
              <to>
                <xdr:col>12</xdr:col>
                <xdr:colOff>19050</xdr:colOff>
                <xdr:row>2</xdr:row>
                <xdr:rowOff>0</xdr:rowOff>
              </to>
            </anchor>
          </controlPr>
        </control>
      </mc:Choice>
      <mc:Fallback>
        <control shapeId="2051" r:id="rId20" name="BoersenAbfrage"/>
      </mc:Fallback>
    </mc:AlternateContent>
    <mc:AlternateContent xmlns:mc="http://schemas.openxmlformats.org/markup-compatibility/2006">
      <mc:Choice Requires="x14">
        <control shapeId="2050" r:id="rId22" name="AbfragenDatumUpdaten">
          <controlPr defaultSize="0" autoLine="0" autoPict="0" r:id="rId23">
            <anchor moveWithCells="1">
              <from>
                <xdr:col>10</xdr:col>
                <xdr:colOff>0</xdr:colOff>
                <xdr:row>0</xdr:row>
                <xdr:rowOff>104775</xdr:rowOff>
              </from>
              <to>
                <xdr:col>11</xdr:col>
                <xdr:colOff>781050</xdr:colOff>
                <xdr:row>0</xdr:row>
                <xdr:rowOff>466725</xdr:rowOff>
              </to>
            </anchor>
          </controlPr>
        </control>
      </mc:Choice>
      <mc:Fallback>
        <control shapeId="2050" r:id="rId22" name="AbfragenDatumUpdaten"/>
      </mc:Fallback>
    </mc:AlternateContent>
    <mc:AlternateContent xmlns:mc="http://schemas.openxmlformats.org/markup-compatibility/2006">
      <mc:Choice Requires="x14">
        <control shapeId="2049" r:id="rId24" name="Start">
          <controlPr defaultSize="0" autoLine="0" autoPict="0" r:id="rId25">
            <anchor moveWithCells="1">
              <from>
                <xdr:col>10</xdr:col>
                <xdr:colOff>19050</xdr:colOff>
                <xdr:row>2</xdr:row>
                <xdr:rowOff>95250</xdr:rowOff>
              </from>
              <to>
                <xdr:col>12</xdr:col>
                <xdr:colOff>19050</xdr:colOff>
                <xdr:row>3</xdr:row>
                <xdr:rowOff>276225</xdr:rowOff>
              </to>
            </anchor>
          </controlPr>
        </control>
      </mc:Choice>
      <mc:Fallback>
        <control shapeId="2049" r:id="rId24" name="Start"/>
      </mc:Fallback>
    </mc:AlternateContent>
    <mc:AlternateContent xmlns:mc="http://schemas.openxmlformats.org/markup-compatibility/2006">
      <mc:Choice Requires="x14">
        <control shapeId="2057" r:id="rId26" name="KontrakteUpdaten">
          <controlPr defaultSize="0" autoLine="0" autoPict="0" r:id="rId27">
            <anchor moveWithCells="1">
              <from>
                <xdr:col>20</xdr:col>
                <xdr:colOff>9525</xdr:colOff>
                <xdr:row>0</xdr:row>
                <xdr:rowOff>123825</xdr:rowOff>
              </from>
              <to>
                <xdr:col>21</xdr:col>
                <xdr:colOff>419100</xdr:colOff>
                <xdr:row>0</xdr:row>
                <xdr:rowOff>495300</xdr:rowOff>
              </to>
            </anchor>
          </controlPr>
        </control>
      </mc:Choice>
      <mc:Fallback>
        <control shapeId="2057" r:id="rId26" name="KontrakteUpdate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7BBF1-160F-466A-BC3F-BA1880384799}">
  <sheetPr codeName="Tabelle2"/>
  <dimension ref="A1:J95"/>
  <sheetViews>
    <sheetView workbookViewId="0"/>
  </sheetViews>
  <sheetFormatPr baseColWidth="10" defaultColWidth="9.140625" defaultRowHeight="15" x14ac:dyDescent="0.25"/>
  <sheetData>
    <row r="1" spans="1:10" x14ac:dyDescent="0.25">
      <c r="A1" s="150" t="s">
        <v>801</v>
      </c>
      <c r="B1" s="150" t="s">
        <v>802</v>
      </c>
      <c r="C1" s="150" t="s">
        <v>803</v>
      </c>
      <c r="D1" s="150" t="s">
        <v>804</v>
      </c>
      <c r="E1" s="150" t="s">
        <v>805</v>
      </c>
      <c r="F1" s="150" t="s">
        <v>806</v>
      </c>
      <c r="G1" s="150" t="s">
        <v>807</v>
      </c>
      <c r="H1" s="150" t="s">
        <v>808</v>
      </c>
      <c r="I1" s="150" t="s">
        <v>809</v>
      </c>
      <c r="J1" s="150" t="s">
        <v>810</v>
      </c>
    </row>
    <row r="2" spans="1:10" x14ac:dyDescent="0.25">
      <c r="A2" s="147">
        <v>11000</v>
      </c>
      <c r="B2">
        <v>11000</v>
      </c>
      <c r="C2">
        <v>0</v>
      </c>
      <c r="D2">
        <v>0</v>
      </c>
      <c r="E2" s="147">
        <v>0</v>
      </c>
      <c r="F2">
        <v>0</v>
      </c>
      <c r="G2">
        <v>0</v>
      </c>
      <c r="H2">
        <v>0</v>
      </c>
      <c r="I2">
        <v>0</v>
      </c>
      <c r="J2">
        <v>4817.2</v>
      </c>
    </row>
    <row r="3" spans="1:10" x14ac:dyDescent="0.25">
      <c r="A3" s="147">
        <v>11200</v>
      </c>
      <c r="B3">
        <v>11200</v>
      </c>
      <c r="C3">
        <v>0</v>
      </c>
      <c r="D3">
        <v>0</v>
      </c>
      <c r="E3" s="147">
        <v>0</v>
      </c>
      <c r="F3">
        <v>0</v>
      </c>
      <c r="G3">
        <v>0</v>
      </c>
      <c r="H3">
        <v>0</v>
      </c>
      <c r="I3">
        <v>0</v>
      </c>
      <c r="J3">
        <v>4618</v>
      </c>
    </row>
    <row r="4" spans="1:10" x14ac:dyDescent="0.25">
      <c r="A4" s="147">
        <v>11400</v>
      </c>
      <c r="B4">
        <v>11400</v>
      </c>
      <c r="C4">
        <v>0</v>
      </c>
      <c r="D4">
        <v>0</v>
      </c>
      <c r="E4" s="147">
        <v>20</v>
      </c>
      <c r="F4">
        <v>0</v>
      </c>
      <c r="G4">
        <v>0</v>
      </c>
      <c r="H4">
        <v>0</v>
      </c>
      <c r="I4">
        <v>0</v>
      </c>
      <c r="J4">
        <v>4418.8</v>
      </c>
    </row>
    <row r="5" spans="1:10" x14ac:dyDescent="0.25">
      <c r="A5" s="147">
        <v>11600</v>
      </c>
      <c r="B5">
        <v>11600</v>
      </c>
      <c r="C5">
        <v>0</v>
      </c>
      <c r="D5">
        <v>0</v>
      </c>
      <c r="E5" s="147">
        <v>0</v>
      </c>
      <c r="F5">
        <v>0</v>
      </c>
      <c r="G5">
        <v>0</v>
      </c>
      <c r="H5">
        <v>0</v>
      </c>
      <c r="I5">
        <v>0</v>
      </c>
      <c r="J5">
        <v>4219.6000000000004</v>
      </c>
    </row>
    <row r="6" spans="1:10" x14ac:dyDescent="0.25">
      <c r="A6" s="147">
        <v>11800</v>
      </c>
      <c r="B6">
        <v>11800</v>
      </c>
      <c r="C6">
        <v>0</v>
      </c>
      <c r="D6">
        <v>0</v>
      </c>
      <c r="E6" s="147">
        <v>0</v>
      </c>
      <c r="F6">
        <v>0</v>
      </c>
      <c r="G6">
        <v>0</v>
      </c>
      <c r="H6">
        <v>0</v>
      </c>
      <c r="I6">
        <v>0</v>
      </c>
      <c r="J6">
        <v>4020.5</v>
      </c>
    </row>
    <row r="7" spans="1:10" x14ac:dyDescent="0.25">
      <c r="A7" s="147">
        <v>12000</v>
      </c>
      <c r="B7">
        <v>12000</v>
      </c>
      <c r="C7">
        <v>0</v>
      </c>
      <c r="D7">
        <v>0</v>
      </c>
      <c r="E7" s="147">
        <v>33</v>
      </c>
      <c r="F7">
        <v>0</v>
      </c>
      <c r="G7">
        <v>0</v>
      </c>
      <c r="H7">
        <v>0</v>
      </c>
      <c r="I7">
        <v>0</v>
      </c>
      <c r="J7">
        <v>3821.4</v>
      </c>
    </row>
    <row r="8" spans="1:10" x14ac:dyDescent="0.25">
      <c r="A8" s="147">
        <v>12200</v>
      </c>
      <c r="B8">
        <v>12200</v>
      </c>
      <c r="C8">
        <v>0</v>
      </c>
      <c r="D8">
        <v>0</v>
      </c>
      <c r="E8" s="147">
        <v>10</v>
      </c>
      <c r="F8">
        <v>0</v>
      </c>
      <c r="G8">
        <v>0</v>
      </c>
      <c r="H8">
        <v>0</v>
      </c>
      <c r="I8">
        <v>0</v>
      </c>
      <c r="J8">
        <v>3622.4</v>
      </c>
    </row>
    <row r="9" spans="1:10" x14ac:dyDescent="0.25">
      <c r="A9" s="147">
        <v>12400</v>
      </c>
      <c r="B9">
        <v>12400</v>
      </c>
      <c r="C9">
        <v>0</v>
      </c>
      <c r="D9">
        <v>0</v>
      </c>
      <c r="E9" s="147">
        <v>49</v>
      </c>
      <c r="F9">
        <v>0</v>
      </c>
      <c r="G9">
        <v>0</v>
      </c>
      <c r="H9">
        <v>0</v>
      </c>
      <c r="I9">
        <v>0</v>
      </c>
      <c r="J9">
        <v>3423.5</v>
      </c>
    </row>
    <row r="10" spans="1:10" x14ac:dyDescent="0.25">
      <c r="A10" s="147">
        <v>12600</v>
      </c>
      <c r="B10">
        <v>12600</v>
      </c>
      <c r="C10">
        <v>0</v>
      </c>
      <c r="D10">
        <v>0</v>
      </c>
      <c r="E10" s="147">
        <v>0</v>
      </c>
      <c r="F10">
        <v>0</v>
      </c>
      <c r="G10">
        <v>0</v>
      </c>
      <c r="H10">
        <v>0</v>
      </c>
      <c r="I10">
        <v>0</v>
      </c>
      <c r="J10">
        <v>3224.6</v>
      </c>
    </row>
    <row r="11" spans="1:10" x14ac:dyDescent="0.25">
      <c r="A11" s="147">
        <v>12800</v>
      </c>
      <c r="B11">
        <v>12800</v>
      </c>
      <c r="C11">
        <v>0</v>
      </c>
      <c r="D11">
        <v>11</v>
      </c>
      <c r="E11" s="147">
        <v>11</v>
      </c>
      <c r="F11">
        <v>3019</v>
      </c>
      <c r="G11">
        <v>3019</v>
      </c>
      <c r="H11">
        <v>3003</v>
      </c>
      <c r="I11">
        <v>3003</v>
      </c>
      <c r="J11">
        <v>3025.9</v>
      </c>
    </row>
    <row r="12" spans="1:10" x14ac:dyDescent="0.25">
      <c r="A12" s="147">
        <v>13000</v>
      </c>
      <c r="B12">
        <v>13000</v>
      </c>
      <c r="C12">
        <v>0</v>
      </c>
      <c r="D12">
        <v>0</v>
      </c>
      <c r="E12" s="147">
        <v>192</v>
      </c>
      <c r="F12">
        <v>0</v>
      </c>
      <c r="G12">
        <v>0</v>
      </c>
      <c r="H12">
        <v>0</v>
      </c>
      <c r="I12">
        <v>0</v>
      </c>
      <c r="J12">
        <v>2827.2</v>
      </c>
    </row>
    <row r="13" spans="1:10" x14ac:dyDescent="0.25">
      <c r="A13" s="147">
        <v>13200</v>
      </c>
      <c r="B13">
        <v>13200</v>
      </c>
      <c r="C13">
        <v>0</v>
      </c>
      <c r="D13">
        <v>0</v>
      </c>
      <c r="E13" s="147">
        <v>0</v>
      </c>
      <c r="F13">
        <v>0</v>
      </c>
      <c r="G13">
        <v>0</v>
      </c>
      <c r="H13">
        <v>0</v>
      </c>
      <c r="I13">
        <v>0</v>
      </c>
      <c r="J13">
        <v>2628.7</v>
      </c>
    </row>
    <row r="14" spans="1:10" x14ac:dyDescent="0.25">
      <c r="A14" s="147">
        <v>13400</v>
      </c>
      <c r="B14">
        <v>13400</v>
      </c>
      <c r="C14">
        <v>0</v>
      </c>
      <c r="D14">
        <v>0</v>
      </c>
      <c r="E14" s="147">
        <v>0</v>
      </c>
      <c r="F14">
        <v>0</v>
      </c>
      <c r="G14">
        <v>0</v>
      </c>
      <c r="H14">
        <v>0</v>
      </c>
      <c r="I14">
        <v>0</v>
      </c>
      <c r="J14">
        <v>2430.3000000000002</v>
      </c>
    </row>
    <row r="15" spans="1:10" x14ac:dyDescent="0.25">
      <c r="A15" s="147">
        <v>13600</v>
      </c>
      <c r="B15">
        <v>13600</v>
      </c>
      <c r="C15">
        <v>0</v>
      </c>
      <c r="D15">
        <v>10</v>
      </c>
      <c r="E15" s="147">
        <v>30</v>
      </c>
      <c r="F15">
        <v>2210</v>
      </c>
      <c r="G15">
        <v>2210</v>
      </c>
      <c r="H15">
        <v>2210</v>
      </c>
      <c r="I15">
        <v>2210</v>
      </c>
      <c r="J15">
        <v>2232.1</v>
      </c>
    </row>
    <row r="16" spans="1:10" x14ac:dyDescent="0.25">
      <c r="A16" s="147">
        <v>13700</v>
      </c>
      <c r="B16">
        <v>13700</v>
      </c>
      <c r="C16">
        <v>0</v>
      </c>
      <c r="D16">
        <v>0</v>
      </c>
      <c r="E16" s="147">
        <v>0</v>
      </c>
      <c r="F16">
        <v>0</v>
      </c>
      <c r="G16">
        <v>0</v>
      </c>
      <c r="H16">
        <v>0</v>
      </c>
      <c r="I16">
        <v>0</v>
      </c>
      <c r="J16">
        <v>2133.1</v>
      </c>
    </row>
    <row r="17" spans="1:10" x14ac:dyDescent="0.25">
      <c r="A17" s="147">
        <v>13800</v>
      </c>
      <c r="B17">
        <v>13800</v>
      </c>
      <c r="C17">
        <v>0</v>
      </c>
      <c r="D17">
        <v>0</v>
      </c>
      <c r="E17" s="147">
        <v>50</v>
      </c>
      <c r="F17">
        <v>0</v>
      </c>
      <c r="G17">
        <v>0</v>
      </c>
      <c r="H17">
        <v>0</v>
      </c>
      <c r="I17">
        <v>0</v>
      </c>
      <c r="J17">
        <v>2034.3</v>
      </c>
    </row>
    <row r="18" spans="1:10" x14ac:dyDescent="0.25">
      <c r="A18" s="147">
        <v>14000</v>
      </c>
      <c r="B18">
        <v>14000</v>
      </c>
      <c r="C18">
        <v>0</v>
      </c>
      <c r="D18">
        <v>0</v>
      </c>
      <c r="E18" s="147">
        <v>30</v>
      </c>
      <c r="F18">
        <v>0</v>
      </c>
      <c r="G18">
        <v>0</v>
      </c>
      <c r="H18">
        <v>0</v>
      </c>
      <c r="I18">
        <v>0</v>
      </c>
      <c r="J18">
        <v>1836.9</v>
      </c>
    </row>
    <row r="19" spans="1:10" x14ac:dyDescent="0.25">
      <c r="A19" s="147">
        <v>14100</v>
      </c>
      <c r="B19">
        <v>14100</v>
      </c>
      <c r="C19">
        <v>0</v>
      </c>
      <c r="D19">
        <v>0</v>
      </c>
      <c r="E19" s="147">
        <v>21</v>
      </c>
      <c r="F19">
        <v>0</v>
      </c>
      <c r="G19">
        <v>0</v>
      </c>
      <c r="H19">
        <v>0</v>
      </c>
      <c r="I19">
        <v>0</v>
      </c>
      <c r="J19">
        <v>1738.4</v>
      </c>
    </row>
    <row r="20" spans="1:10" x14ac:dyDescent="0.25">
      <c r="A20" s="147">
        <v>14200</v>
      </c>
      <c r="B20">
        <v>14200</v>
      </c>
      <c r="C20">
        <v>0</v>
      </c>
      <c r="D20">
        <v>0</v>
      </c>
      <c r="E20" s="147">
        <v>12</v>
      </c>
      <c r="F20">
        <v>0</v>
      </c>
      <c r="G20">
        <v>0</v>
      </c>
      <c r="H20">
        <v>0</v>
      </c>
      <c r="I20">
        <v>0</v>
      </c>
      <c r="J20">
        <v>1640.2</v>
      </c>
    </row>
    <row r="21" spans="1:10" x14ac:dyDescent="0.25">
      <c r="A21" s="147">
        <v>14300</v>
      </c>
      <c r="B21">
        <v>14300</v>
      </c>
      <c r="C21">
        <v>0</v>
      </c>
      <c r="D21">
        <v>0</v>
      </c>
      <c r="E21" s="147">
        <v>7</v>
      </c>
      <c r="F21">
        <v>0</v>
      </c>
      <c r="G21">
        <v>0</v>
      </c>
      <c r="H21">
        <v>0</v>
      </c>
      <c r="I21">
        <v>0</v>
      </c>
      <c r="J21">
        <v>1542.2</v>
      </c>
    </row>
    <row r="22" spans="1:10" x14ac:dyDescent="0.25">
      <c r="A22" s="147">
        <v>14350</v>
      </c>
      <c r="B22">
        <v>14350</v>
      </c>
      <c r="C22">
        <v>0</v>
      </c>
      <c r="D22">
        <v>0</v>
      </c>
      <c r="E22" s="147">
        <v>0</v>
      </c>
      <c r="F22">
        <v>0</v>
      </c>
      <c r="G22">
        <v>0</v>
      </c>
      <c r="H22">
        <v>0</v>
      </c>
      <c r="I22">
        <v>0</v>
      </c>
      <c r="J22">
        <v>1493.3</v>
      </c>
    </row>
    <row r="23" spans="1:10" x14ac:dyDescent="0.25">
      <c r="A23" s="147">
        <v>14400</v>
      </c>
      <c r="B23">
        <v>14400</v>
      </c>
      <c r="C23">
        <v>0</v>
      </c>
      <c r="D23">
        <v>0</v>
      </c>
      <c r="E23" s="147">
        <v>69</v>
      </c>
      <c r="F23">
        <v>0</v>
      </c>
      <c r="G23">
        <v>0</v>
      </c>
      <c r="H23">
        <v>0</v>
      </c>
      <c r="I23">
        <v>0</v>
      </c>
      <c r="J23">
        <v>1444.6</v>
      </c>
    </row>
    <row r="24" spans="1:10" x14ac:dyDescent="0.25">
      <c r="A24" s="147">
        <v>14450</v>
      </c>
      <c r="B24">
        <v>14450</v>
      </c>
      <c r="C24">
        <v>0</v>
      </c>
      <c r="D24">
        <v>0</v>
      </c>
      <c r="E24" s="147">
        <v>0</v>
      </c>
      <c r="F24">
        <v>0</v>
      </c>
      <c r="G24">
        <v>0</v>
      </c>
      <c r="H24">
        <v>0</v>
      </c>
      <c r="I24">
        <v>0</v>
      </c>
      <c r="J24">
        <v>1395.9</v>
      </c>
    </row>
    <row r="25" spans="1:10" x14ac:dyDescent="0.25">
      <c r="A25" s="147">
        <v>14500</v>
      </c>
      <c r="B25">
        <v>14500</v>
      </c>
      <c r="C25">
        <v>0</v>
      </c>
      <c r="D25">
        <v>0</v>
      </c>
      <c r="E25" s="147">
        <v>66</v>
      </c>
      <c r="F25">
        <v>0</v>
      </c>
      <c r="G25">
        <v>0</v>
      </c>
      <c r="H25">
        <v>0</v>
      </c>
      <c r="I25">
        <v>0</v>
      </c>
      <c r="J25">
        <v>1347.4</v>
      </c>
    </row>
    <row r="26" spans="1:10" x14ac:dyDescent="0.25">
      <c r="A26" s="147">
        <v>14550</v>
      </c>
      <c r="B26">
        <v>14550</v>
      </c>
      <c r="C26">
        <v>0</v>
      </c>
      <c r="D26">
        <v>0</v>
      </c>
      <c r="E26" s="147">
        <v>1</v>
      </c>
      <c r="F26">
        <v>0</v>
      </c>
      <c r="G26">
        <v>0</v>
      </c>
      <c r="H26">
        <v>0</v>
      </c>
      <c r="I26">
        <v>0</v>
      </c>
      <c r="J26">
        <v>1299.0999999999999</v>
      </c>
    </row>
    <row r="27" spans="1:10" x14ac:dyDescent="0.25">
      <c r="A27" s="147">
        <v>14600</v>
      </c>
      <c r="B27">
        <v>14600</v>
      </c>
      <c r="C27">
        <v>0</v>
      </c>
      <c r="D27">
        <v>0</v>
      </c>
      <c r="E27" s="147">
        <v>10</v>
      </c>
      <c r="F27">
        <v>0</v>
      </c>
      <c r="G27">
        <v>0</v>
      </c>
      <c r="H27">
        <v>0</v>
      </c>
      <c r="I27">
        <v>0</v>
      </c>
      <c r="J27">
        <v>1250.9000000000001</v>
      </c>
    </row>
    <row r="28" spans="1:10" x14ac:dyDescent="0.25">
      <c r="A28" s="147">
        <v>14650</v>
      </c>
      <c r="B28">
        <v>14650</v>
      </c>
      <c r="C28">
        <v>0</v>
      </c>
      <c r="D28">
        <v>0</v>
      </c>
      <c r="E28" s="147">
        <v>1</v>
      </c>
      <c r="F28">
        <v>0</v>
      </c>
      <c r="G28">
        <v>0</v>
      </c>
      <c r="H28">
        <v>0</v>
      </c>
      <c r="I28">
        <v>0</v>
      </c>
      <c r="J28">
        <v>1202.9000000000001</v>
      </c>
    </row>
    <row r="29" spans="1:10" x14ac:dyDescent="0.25">
      <c r="A29" s="147">
        <v>14700</v>
      </c>
      <c r="B29">
        <v>14700</v>
      </c>
      <c r="C29">
        <v>0</v>
      </c>
      <c r="D29">
        <v>0</v>
      </c>
      <c r="E29" s="147">
        <v>1</v>
      </c>
      <c r="F29">
        <v>0</v>
      </c>
      <c r="G29">
        <v>0</v>
      </c>
      <c r="H29">
        <v>0</v>
      </c>
      <c r="I29">
        <v>0</v>
      </c>
      <c r="J29">
        <v>1155.2</v>
      </c>
    </row>
    <row r="30" spans="1:10" x14ac:dyDescent="0.25">
      <c r="A30" s="147">
        <v>14750</v>
      </c>
      <c r="B30">
        <v>14750</v>
      </c>
      <c r="C30">
        <v>0</v>
      </c>
      <c r="D30">
        <v>0</v>
      </c>
      <c r="E30" s="147">
        <v>2</v>
      </c>
      <c r="F30">
        <v>0</v>
      </c>
      <c r="G30">
        <v>0</v>
      </c>
      <c r="H30">
        <v>0</v>
      </c>
      <c r="I30">
        <v>0</v>
      </c>
      <c r="J30">
        <v>1107.8</v>
      </c>
    </row>
    <row r="31" spans="1:10" x14ac:dyDescent="0.25">
      <c r="A31" s="147">
        <v>14800</v>
      </c>
      <c r="B31">
        <v>14800</v>
      </c>
      <c r="C31">
        <v>0</v>
      </c>
      <c r="D31">
        <v>7</v>
      </c>
      <c r="E31" s="147">
        <v>35</v>
      </c>
      <c r="F31">
        <v>1047</v>
      </c>
      <c r="G31">
        <v>1047</v>
      </c>
      <c r="H31">
        <v>1047</v>
      </c>
      <c r="I31">
        <v>1047</v>
      </c>
      <c r="J31">
        <v>1060.7</v>
      </c>
    </row>
    <row r="32" spans="1:10" x14ac:dyDescent="0.25">
      <c r="A32" s="147">
        <v>14850</v>
      </c>
      <c r="B32">
        <v>14850</v>
      </c>
      <c r="C32">
        <v>0</v>
      </c>
      <c r="D32">
        <v>0</v>
      </c>
      <c r="E32" s="147">
        <v>12</v>
      </c>
      <c r="F32">
        <v>0</v>
      </c>
      <c r="G32">
        <v>0</v>
      </c>
      <c r="H32">
        <v>0</v>
      </c>
      <c r="I32">
        <v>0</v>
      </c>
      <c r="J32">
        <v>1013.9</v>
      </c>
    </row>
    <row r="33" spans="1:10" x14ac:dyDescent="0.25">
      <c r="A33" s="147">
        <v>14900</v>
      </c>
      <c r="B33">
        <v>14900</v>
      </c>
      <c r="C33">
        <v>0</v>
      </c>
      <c r="D33">
        <v>0</v>
      </c>
      <c r="E33" s="147">
        <v>266</v>
      </c>
      <c r="F33">
        <v>0</v>
      </c>
      <c r="G33">
        <v>0</v>
      </c>
      <c r="H33">
        <v>0</v>
      </c>
      <c r="I33">
        <v>0</v>
      </c>
      <c r="J33">
        <v>967.5</v>
      </c>
    </row>
    <row r="34" spans="1:10" x14ac:dyDescent="0.25">
      <c r="A34" s="147">
        <v>14950</v>
      </c>
      <c r="B34">
        <v>14950</v>
      </c>
      <c r="C34">
        <v>0</v>
      </c>
      <c r="D34">
        <v>0</v>
      </c>
      <c r="E34" s="147">
        <v>5</v>
      </c>
      <c r="F34">
        <v>0</v>
      </c>
      <c r="G34">
        <v>0</v>
      </c>
      <c r="H34">
        <v>0</v>
      </c>
      <c r="I34">
        <v>0</v>
      </c>
      <c r="J34">
        <v>921.4</v>
      </c>
    </row>
    <row r="35" spans="1:10" x14ac:dyDescent="0.25">
      <c r="A35" s="147">
        <v>15000</v>
      </c>
      <c r="B35">
        <v>15000</v>
      </c>
      <c r="C35">
        <v>0</v>
      </c>
      <c r="D35">
        <v>0</v>
      </c>
      <c r="E35" s="147">
        <v>106</v>
      </c>
      <c r="F35">
        <v>0</v>
      </c>
      <c r="G35">
        <v>0</v>
      </c>
      <c r="H35">
        <v>0</v>
      </c>
      <c r="I35">
        <v>0</v>
      </c>
      <c r="J35">
        <v>875.8</v>
      </c>
    </row>
    <row r="36" spans="1:10" x14ac:dyDescent="0.25">
      <c r="A36" s="147">
        <v>15050</v>
      </c>
      <c r="B36">
        <v>15050</v>
      </c>
      <c r="C36">
        <v>0</v>
      </c>
      <c r="D36">
        <v>0</v>
      </c>
      <c r="E36" s="147">
        <v>2</v>
      </c>
      <c r="F36">
        <v>0</v>
      </c>
      <c r="G36">
        <v>0</v>
      </c>
      <c r="H36">
        <v>0</v>
      </c>
      <c r="I36">
        <v>0</v>
      </c>
      <c r="J36">
        <v>830.7</v>
      </c>
    </row>
    <row r="37" spans="1:10" x14ac:dyDescent="0.25">
      <c r="A37" s="147">
        <v>15100</v>
      </c>
      <c r="B37">
        <v>15100</v>
      </c>
      <c r="C37">
        <v>0</v>
      </c>
      <c r="D37">
        <v>0</v>
      </c>
      <c r="E37" s="147">
        <v>59</v>
      </c>
      <c r="F37">
        <v>0</v>
      </c>
      <c r="G37">
        <v>0</v>
      </c>
      <c r="H37">
        <v>0</v>
      </c>
      <c r="I37">
        <v>0</v>
      </c>
      <c r="J37">
        <v>786.1</v>
      </c>
    </row>
    <row r="38" spans="1:10" x14ac:dyDescent="0.25">
      <c r="A38" s="147">
        <v>15150</v>
      </c>
      <c r="B38">
        <v>15150</v>
      </c>
      <c r="C38">
        <v>0</v>
      </c>
      <c r="D38">
        <v>0</v>
      </c>
      <c r="E38" s="147">
        <v>0</v>
      </c>
      <c r="F38">
        <v>0</v>
      </c>
      <c r="G38">
        <v>0</v>
      </c>
      <c r="H38">
        <v>0</v>
      </c>
      <c r="I38">
        <v>0</v>
      </c>
      <c r="J38">
        <v>742</v>
      </c>
    </row>
    <row r="39" spans="1:10" x14ac:dyDescent="0.25">
      <c r="A39" s="147">
        <v>15200</v>
      </c>
      <c r="B39">
        <v>15200</v>
      </c>
      <c r="C39">
        <v>0</v>
      </c>
      <c r="D39">
        <v>27</v>
      </c>
      <c r="E39" s="147">
        <v>109</v>
      </c>
      <c r="F39">
        <v>651</v>
      </c>
      <c r="G39">
        <v>721</v>
      </c>
      <c r="H39">
        <v>651</v>
      </c>
      <c r="I39">
        <v>721</v>
      </c>
      <c r="J39">
        <v>698.6</v>
      </c>
    </row>
    <row r="40" spans="1:10" x14ac:dyDescent="0.25">
      <c r="A40" s="147">
        <v>15250</v>
      </c>
      <c r="B40">
        <v>15250</v>
      </c>
      <c r="C40">
        <v>0</v>
      </c>
      <c r="D40">
        <v>0</v>
      </c>
      <c r="E40" s="147">
        <v>1</v>
      </c>
      <c r="F40">
        <v>0</v>
      </c>
      <c r="G40">
        <v>0</v>
      </c>
      <c r="H40">
        <v>0</v>
      </c>
      <c r="I40">
        <v>0</v>
      </c>
      <c r="J40">
        <v>655.8</v>
      </c>
    </row>
    <row r="41" spans="1:10" x14ac:dyDescent="0.25">
      <c r="A41" s="147">
        <v>15300</v>
      </c>
      <c r="B41">
        <v>15300</v>
      </c>
      <c r="C41">
        <v>0</v>
      </c>
      <c r="D41">
        <v>0</v>
      </c>
      <c r="E41" s="147">
        <v>33</v>
      </c>
      <c r="F41">
        <v>0</v>
      </c>
      <c r="G41">
        <v>0</v>
      </c>
      <c r="H41">
        <v>0</v>
      </c>
      <c r="I41">
        <v>0</v>
      </c>
      <c r="J41">
        <v>613.79999999999995</v>
      </c>
    </row>
    <row r="42" spans="1:10" x14ac:dyDescent="0.25">
      <c r="A42" s="147">
        <v>15350</v>
      </c>
      <c r="B42">
        <v>15350</v>
      </c>
      <c r="C42">
        <v>0</v>
      </c>
      <c r="D42">
        <v>0</v>
      </c>
      <c r="E42" s="147">
        <v>15</v>
      </c>
      <c r="F42">
        <v>0</v>
      </c>
      <c r="G42">
        <v>0</v>
      </c>
      <c r="H42">
        <v>0</v>
      </c>
      <c r="I42">
        <v>0</v>
      </c>
      <c r="J42">
        <v>572.5</v>
      </c>
    </row>
    <row r="43" spans="1:10" x14ac:dyDescent="0.25">
      <c r="A43" s="147">
        <v>15400</v>
      </c>
      <c r="B43">
        <v>15400</v>
      </c>
      <c r="C43">
        <v>0</v>
      </c>
      <c r="D43">
        <v>1</v>
      </c>
      <c r="E43" s="147">
        <v>299</v>
      </c>
      <c r="F43">
        <v>506</v>
      </c>
      <c r="G43">
        <v>506</v>
      </c>
      <c r="H43">
        <v>506</v>
      </c>
      <c r="I43">
        <v>506</v>
      </c>
      <c r="J43">
        <v>532.1</v>
      </c>
    </row>
    <row r="44" spans="1:10" x14ac:dyDescent="0.25">
      <c r="A44" s="147">
        <v>15450</v>
      </c>
      <c r="B44">
        <v>15450</v>
      </c>
      <c r="C44">
        <v>0</v>
      </c>
      <c r="D44">
        <v>0</v>
      </c>
      <c r="E44" s="147">
        <v>128</v>
      </c>
      <c r="F44">
        <v>0</v>
      </c>
      <c r="G44">
        <v>0</v>
      </c>
      <c r="H44">
        <v>0</v>
      </c>
      <c r="I44">
        <v>0</v>
      </c>
      <c r="J44">
        <v>492.6</v>
      </c>
    </row>
    <row r="45" spans="1:10" x14ac:dyDescent="0.25">
      <c r="A45" s="147">
        <v>15500</v>
      </c>
      <c r="B45">
        <v>15500</v>
      </c>
      <c r="C45">
        <v>0</v>
      </c>
      <c r="D45">
        <v>50</v>
      </c>
      <c r="E45" s="147">
        <v>510</v>
      </c>
      <c r="F45">
        <v>444</v>
      </c>
      <c r="G45">
        <v>444</v>
      </c>
      <c r="H45">
        <v>444</v>
      </c>
      <c r="I45">
        <v>444</v>
      </c>
      <c r="J45">
        <v>454.2</v>
      </c>
    </row>
    <row r="46" spans="1:10" x14ac:dyDescent="0.25">
      <c r="A46" s="147">
        <v>15550</v>
      </c>
      <c r="B46">
        <v>15550</v>
      </c>
      <c r="C46">
        <v>0</v>
      </c>
      <c r="D46">
        <v>0</v>
      </c>
      <c r="E46" s="147">
        <v>27</v>
      </c>
      <c r="F46">
        <v>0</v>
      </c>
      <c r="G46">
        <v>0</v>
      </c>
      <c r="H46">
        <v>0</v>
      </c>
      <c r="I46">
        <v>0</v>
      </c>
      <c r="J46">
        <v>416.8</v>
      </c>
    </row>
    <row r="47" spans="1:10" x14ac:dyDescent="0.25">
      <c r="A47" s="147">
        <v>15600</v>
      </c>
      <c r="B47">
        <v>15600</v>
      </c>
      <c r="C47">
        <v>0</v>
      </c>
      <c r="D47">
        <v>6</v>
      </c>
      <c r="E47" s="147">
        <v>1325</v>
      </c>
      <c r="F47">
        <v>370</v>
      </c>
      <c r="G47">
        <v>370</v>
      </c>
      <c r="H47">
        <v>369</v>
      </c>
      <c r="I47">
        <v>369</v>
      </c>
      <c r="J47">
        <v>380.7</v>
      </c>
    </row>
    <row r="48" spans="1:10" x14ac:dyDescent="0.25">
      <c r="A48" s="147">
        <v>15650</v>
      </c>
      <c r="B48">
        <v>15650</v>
      </c>
      <c r="C48">
        <v>0</v>
      </c>
      <c r="D48">
        <v>24</v>
      </c>
      <c r="E48" s="147">
        <v>648</v>
      </c>
      <c r="F48">
        <v>325</v>
      </c>
      <c r="G48">
        <v>340</v>
      </c>
      <c r="H48">
        <v>325</v>
      </c>
      <c r="I48">
        <v>340</v>
      </c>
      <c r="J48">
        <v>345.8</v>
      </c>
    </row>
    <row r="49" spans="1:10" x14ac:dyDescent="0.25">
      <c r="A49" s="147">
        <v>15700</v>
      </c>
      <c r="B49">
        <v>15700</v>
      </c>
      <c r="C49">
        <v>0</v>
      </c>
      <c r="D49">
        <v>7</v>
      </c>
      <c r="E49" s="147">
        <v>878</v>
      </c>
      <c r="F49">
        <v>305</v>
      </c>
      <c r="G49">
        <v>306</v>
      </c>
      <c r="H49">
        <v>300</v>
      </c>
      <c r="I49">
        <v>300</v>
      </c>
      <c r="J49">
        <v>312.39999999999998</v>
      </c>
    </row>
    <row r="50" spans="1:10" x14ac:dyDescent="0.25">
      <c r="A50" s="147">
        <v>15750</v>
      </c>
      <c r="B50">
        <v>15750</v>
      </c>
      <c r="C50">
        <v>0</v>
      </c>
      <c r="D50">
        <v>56</v>
      </c>
      <c r="E50" s="147">
        <v>1750</v>
      </c>
      <c r="F50">
        <v>256</v>
      </c>
      <c r="G50">
        <v>291</v>
      </c>
      <c r="H50">
        <v>256</v>
      </c>
      <c r="I50">
        <v>277</v>
      </c>
      <c r="J50">
        <v>280.39999999999998</v>
      </c>
    </row>
    <row r="51" spans="1:10" x14ac:dyDescent="0.25">
      <c r="A51" s="147">
        <v>15800</v>
      </c>
      <c r="B51">
        <v>15800</v>
      </c>
      <c r="C51">
        <v>0</v>
      </c>
      <c r="D51">
        <v>54</v>
      </c>
      <c r="E51" s="147">
        <v>4632</v>
      </c>
      <c r="F51">
        <v>230</v>
      </c>
      <c r="G51">
        <v>256</v>
      </c>
      <c r="H51">
        <v>230</v>
      </c>
      <c r="I51">
        <v>256</v>
      </c>
      <c r="J51">
        <v>250</v>
      </c>
    </row>
    <row r="52" spans="1:10" x14ac:dyDescent="0.25">
      <c r="A52" s="147">
        <v>15850</v>
      </c>
      <c r="B52">
        <v>15850</v>
      </c>
      <c r="C52">
        <v>0</v>
      </c>
      <c r="D52">
        <v>6</v>
      </c>
      <c r="E52" s="147">
        <v>380</v>
      </c>
      <c r="F52">
        <v>220.5</v>
      </c>
      <c r="G52">
        <v>221</v>
      </c>
      <c r="H52">
        <v>218.5</v>
      </c>
      <c r="I52">
        <v>218.5</v>
      </c>
      <c r="J52">
        <v>221.5</v>
      </c>
    </row>
    <row r="53" spans="1:10" x14ac:dyDescent="0.25">
      <c r="A53" s="147">
        <v>15900</v>
      </c>
      <c r="B53">
        <v>15900</v>
      </c>
      <c r="C53">
        <v>0</v>
      </c>
      <c r="D53">
        <v>97</v>
      </c>
      <c r="E53" s="147">
        <v>1016</v>
      </c>
      <c r="F53">
        <v>179</v>
      </c>
      <c r="G53">
        <v>200</v>
      </c>
      <c r="H53">
        <v>179</v>
      </c>
      <c r="I53">
        <v>195</v>
      </c>
      <c r="J53">
        <v>195.1</v>
      </c>
    </row>
    <row r="54" spans="1:10" x14ac:dyDescent="0.25">
      <c r="A54" s="147">
        <v>15950</v>
      </c>
      <c r="B54">
        <v>15950</v>
      </c>
      <c r="C54">
        <v>0</v>
      </c>
      <c r="D54">
        <v>21</v>
      </c>
      <c r="E54" s="147">
        <v>362</v>
      </c>
      <c r="F54">
        <v>163</v>
      </c>
      <c r="G54">
        <v>177.5</v>
      </c>
      <c r="H54">
        <v>163</v>
      </c>
      <c r="I54">
        <v>173</v>
      </c>
      <c r="J54">
        <v>170.6</v>
      </c>
    </row>
    <row r="55" spans="1:10" x14ac:dyDescent="0.25">
      <c r="A55" s="147">
        <v>16000</v>
      </c>
      <c r="B55">
        <v>16000</v>
      </c>
      <c r="C55">
        <v>0</v>
      </c>
      <c r="D55">
        <v>322</v>
      </c>
      <c r="E55" s="147">
        <v>3723</v>
      </c>
      <c r="F55">
        <v>137</v>
      </c>
      <c r="G55">
        <v>165</v>
      </c>
      <c r="H55">
        <v>131.5</v>
      </c>
      <c r="I55">
        <v>148</v>
      </c>
      <c r="J55">
        <v>148.1</v>
      </c>
    </row>
    <row r="56" spans="1:10" x14ac:dyDescent="0.25">
      <c r="A56" s="147">
        <v>16050</v>
      </c>
      <c r="B56">
        <v>16050</v>
      </c>
      <c r="C56">
        <v>0</v>
      </c>
      <c r="D56">
        <v>31</v>
      </c>
      <c r="E56" s="147">
        <v>818</v>
      </c>
      <c r="F56">
        <v>129.5</v>
      </c>
      <c r="G56">
        <v>131.5</v>
      </c>
      <c r="H56">
        <v>127</v>
      </c>
      <c r="I56">
        <v>127</v>
      </c>
      <c r="J56">
        <v>127.5</v>
      </c>
    </row>
    <row r="57" spans="1:10" x14ac:dyDescent="0.25">
      <c r="A57" s="147">
        <v>16100</v>
      </c>
      <c r="B57">
        <v>16100</v>
      </c>
      <c r="C57">
        <v>0</v>
      </c>
      <c r="D57">
        <v>1002</v>
      </c>
      <c r="E57" s="147">
        <v>1159</v>
      </c>
      <c r="F57">
        <v>114.5</v>
      </c>
      <c r="G57">
        <v>114.5</v>
      </c>
      <c r="H57">
        <v>110.5</v>
      </c>
      <c r="I57">
        <v>110.5</v>
      </c>
      <c r="J57">
        <v>108.9</v>
      </c>
    </row>
    <row r="58" spans="1:10" x14ac:dyDescent="0.25">
      <c r="A58" s="147">
        <v>16150</v>
      </c>
      <c r="B58">
        <v>16150</v>
      </c>
      <c r="C58">
        <v>0</v>
      </c>
      <c r="D58">
        <v>34</v>
      </c>
      <c r="E58" s="147">
        <v>1013</v>
      </c>
      <c r="F58">
        <v>88.5</v>
      </c>
      <c r="G58">
        <v>88.5</v>
      </c>
      <c r="H58">
        <v>88.5</v>
      </c>
      <c r="I58">
        <v>88.5</v>
      </c>
      <c r="J58">
        <v>92.4</v>
      </c>
    </row>
    <row r="59" spans="1:10" x14ac:dyDescent="0.25">
      <c r="A59" s="147">
        <v>16200</v>
      </c>
      <c r="B59">
        <v>16200</v>
      </c>
      <c r="C59">
        <v>0</v>
      </c>
      <c r="D59">
        <v>239</v>
      </c>
      <c r="E59" s="147">
        <v>2810</v>
      </c>
      <c r="F59">
        <v>70</v>
      </c>
      <c r="G59">
        <v>84</v>
      </c>
      <c r="H59">
        <v>70</v>
      </c>
      <c r="I59">
        <v>78</v>
      </c>
      <c r="J59">
        <v>77.900000000000006</v>
      </c>
    </row>
    <row r="60" spans="1:10" x14ac:dyDescent="0.25">
      <c r="A60" s="147">
        <v>16250</v>
      </c>
      <c r="B60">
        <v>16250</v>
      </c>
      <c r="C60">
        <v>0</v>
      </c>
      <c r="D60">
        <v>11</v>
      </c>
      <c r="E60" s="147">
        <v>1158</v>
      </c>
      <c r="F60">
        <v>61</v>
      </c>
      <c r="G60">
        <v>65</v>
      </c>
      <c r="H60">
        <v>60</v>
      </c>
      <c r="I60">
        <v>65</v>
      </c>
      <c r="J60">
        <v>65.2</v>
      </c>
    </row>
    <row r="61" spans="1:10" x14ac:dyDescent="0.25">
      <c r="A61" s="147">
        <v>16300</v>
      </c>
      <c r="B61">
        <v>16300</v>
      </c>
      <c r="C61">
        <v>0</v>
      </c>
      <c r="D61">
        <v>48</v>
      </c>
      <c r="E61" s="147">
        <v>2962</v>
      </c>
      <c r="F61">
        <v>51</v>
      </c>
      <c r="G61">
        <v>61</v>
      </c>
      <c r="H61">
        <v>46.5</v>
      </c>
      <c r="I61">
        <v>61</v>
      </c>
      <c r="J61">
        <v>54.4</v>
      </c>
    </row>
    <row r="62" spans="1:10" x14ac:dyDescent="0.25">
      <c r="A62" s="147">
        <v>16350</v>
      </c>
      <c r="B62">
        <v>16350</v>
      </c>
      <c r="C62">
        <v>0</v>
      </c>
      <c r="D62">
        <v>56</v>
      </c>
      <c r="E62" s="147">
        <v>562</v>
      </c>
      <c r="F62">
        <v>41</v>
      </c>
      <c r="G62">
        <v>42.5</v>
      </c>
      <c r="H62">
        <v>41</v>
      </c>
      <c r="I62">
        <v>42.5</v>
      </c>
      <c r="J62">
        <v>45.1</v>
      </c>
    </row>
    <row r="63" spans="1:10" x14ac:dyDescent="0.25">
      <c r="A63" s="147">
        <v>16400</v>
      </c>
      <c r="B63">
        <v>16400</v>
      </c>
      <c r="C63">
        <v>0</v>
      </c>
      <c r="D63">
        <v>374</v>
      </c>
      <c r="E63" s="147">
        <v>6168</v>
      </c>
      <c r="F63">
        <v>34.5</v>
      </c>
      <c r="G63">
        <v>40</v>
      </c>
      <c r="H63">
        <v>33</v>
      </c>
      <c r="I63">
        <v>37</v>
      </c>
      <c r="J63">
        <v>37.299999999999997</v>
      </c>
    </row>
    <row r="64" spans="1:10" x14ac:dyDescent="0.25">
      <c r="A64" s="147">
        <v>16450</v>
      </c>
      <c r="B64">
        <v>16450</v>
      </c>
      <c r="C64">
        <v>0</v>
      </c>
      <c r="D64">
        <v>127</v>
      </c>
      <c r="E64" s="147">
        <v>544</v>
      </c>
      <c r="F64">
        <v>30.5</v>
      </c>
      <c r="G64">
        <v>33.5</v>
      </c>
      <c r="H64">
        <v>30.5</v>
      </c>
      <c r="I64">
        <v>31</v>
      </c>
      <c r="J64">
        <v>30.8</v>
      </c>
    </row>
    <row r="65" spans="1:10" x14ac:dyDescent="0.25">
      <c r="A65" s="147">
        <v>16500</v>
      </c>
      <c r="B65">
        <v>16500</v>
      </c>
      <c r="C65">
        <v>0</v>
      </c>
      <c r="D65">
        <v>2748</v>
      </c>
      <c r="E65" s="147">
        <v>19334</v>
      </c>
      <c r="F65">
        <v>22.5</v>
      </c>
      <c r="G65">
        <v>30</v>
      </c>
      <c r="H65">
        <v>22.3</v>
      </c>
      <c r="I65">
        <v>27</v>
      </c>
      <c r="J65">
        <v>25.5</v>
      </c>
    </row>
    <row r="66" spans="1:10" x14ac:dyDescent="0.25">
      <c r="A66" s="147">
        <v>16550</v>
      </c>
      <c r="B66">
        <v>16550</v>
      </c>
      <c r="C66">
        <v>0</v>
      </c>
      <c r="D66">
        <v>7</v>
      </c>
      <c r="E66" s="147">
        <v>399</v>
      </c>
      <c r="F66">
        <v>19.600000000000001</v>
      </c>
      <c r="G66">
        <v>23</v>
      </c>
      <c r="H66">
        <v>19.600000000000001</v>
      </c>
      <c r="I66">
        <v>23</v>
      </c>
      <c r="J66">
        <v>21.2</v>
      </c>
    </row>
    <row r="67" spans="1:10" x14ac:dyDescent="0.25">
      <c r="A67" s="147">
        <v>16600</v>
      </c>
      <c r="B67">
        <v>16600</v>
      </c>
      <c r="C67">
        <v>0</v>
      </c>
      <c r="D67">
        <v>23</v>
      </c>
      <c r="E67" s="147">
        <v>1976</v>
      </c>
      <c r="F67">
        <v>16</v>
      </c>
      <c r="G67">
        <v>17</v>
      </c>
      <c r="H67">
        <v>16</v>
      </c>
      <c r="I67">
        <v>17</v>
      </c>
      <c r="J67">
        <v>17.7</v>
      </c>
    </row>
    <row r="68" spans="1:10" x14ac:dyDescent="0.25">
      <c r="A68" s="147">
        <v>16650</v>
      </c>
      <c r="B68">
        <v>16650</v>
      </c>
      <c r="C68">
        <v>0</v>
      </c>
      <c r="D68">
        <v>10</v>
      </c>
      <c r="E68" s="147">
        <v>280</v>
      </c>
      <c r="F68">
        <v>13.2</v>
      </c>
      <c r="G68">
        <v>13.2</v>
      </c>
      <c r="H68">
        <v>13.2</v>
      </c>
      <c r="I68">
        <v>13.2</v>
      </c>
      <c r="J68">
        <v>14.9</v>
      </c>
    </row>
    <row r="69" spans="1:10" x14ac:dyDescent="0.25">
      <c r="A69" s="147">
        <v>16700</v>
      </c>
      <c r="B69">
        <v>16700</v>
      </c>
      <c r="C69">
        <v>0</v>
      </c>
      <c r="D69">
        <v>32</v>
      </c>
      <c r="E69" s="147">
        <v>1031</v>
      </c>
      <c r="F69">
        <v>11</v>
      </c>
      <c r="G69">
        <v>12.8</v>
      </c>
      <c r="H69">
        <v>11</v>
      </c>
      <c r="I69">
        <v>12.8</v>
      </c>
      <c r="J69">
        <v>12.7</v>
      </c>
    </row>
    <row r="70" spans="1:10" x14ac:dyDescent="0.25">
      <c r="A70" s="147">
        <v>16750</v>
      </c>
      <c r="B70">
        <v>16750</v>
      </c>
      <c r="C70">
        <v>0</v>
      </c>
      <c r="D70">
        <v>2</v>
      </c>
      <c r="E70" s="147">
        <v>471</v>
      </c>
      <c r="F70">
        <v>8.9</v>
      </c>
      <c r="G70">
        <v>8.9</v>
      </c>
      <c r="H70">
        <v>8.9</v>
      </c>
      <c r="I70">
        <v>8.9</v>
      </c>
      <c r="J70">
        <v>10.8</v>
      </c>
    </row>
    <row r="71" spans="1:10" x14ac:dyDescent="0.25">
      <c r="A71" s="147">
        <v>16800</v>
      </c>
      <c r="B71">
        <v>16800</v>
      </c>
      <c r="C71">
        <v>0</v>
      </c>
      <c r="D71">
        <v>14</v>
      </c>
      <c r="E71" s="147">
        <v>8610</v>
      </c>
      <c r="F71">
        <v>7.5</v>
      </c>
      <c r="G71">
        <v>10</v>
      </c>
      <c r="H71">
        <v>7.5</v>
      </c>
      <c r="I71">
        <v>10</v>
      </c>
      <c r="J71">
        <v>9.3000000000000007</v>
      </c>
    </row>
    <row r="72" spans="1:10" x14ac:dyDescent="0.25">
      <c r="A72" s="147">
        <v>16850</v>
      </c>
      <c r="B72">
        <v>16850</v>
      </c>
      <c r="C72">
        <v>0</v>
      </c>
      <c r="D72">
        <v>0</v>
      </c>
      <c r="E72" s="147">
        <v>96</v>
      </c>
      <c r="F72">
        <v>0</v>
      </c>
      <c r="G72">
        <v>0</v>
      </c>
      <c r="H72">
        <v>0</v>
      </c>
      <c r="I72">
        <v>0</v>
      </c>
      <c r="J72">
        <v>7.9</v>
      </c>
    </row>
    <row r="73" spans="1:10" x14ac:dyDescent="0.25">
      <c r="A73" s="147">
        <v>16900</v>
      </c>
      <c r="B73">
        <v>16900</v>
      </c>
      <c r="C73">
        <v>0</v>
      </c>
      <c r="D73">
        <v>2</v>
      </c>
      <c r="E73" s="147">
        <v>1206</v>
      </c>
      <c r="F73">
        <v>5.7</v>
      </c>
      <c r="G73">
        <v>6.8</v>
      </c>
      <c r="H73">
        <v>5.7</v>
      </c>
      <c r="I73">
        <v>6.8</v>
      </c>
      <c r="J73">
        <v>6.8</v>
      </c>
    </row>
    <row r="74" spans="1:10" x14ac:dyDescent="0.25">
      <c r="A74" s="147">
        <v>16950</v>
      </c>
      <c r="B74">
        <v>16950</v>
      </c>
      <c r="C74">
        <v>0</v>
      </c>
      <c r="D74">
        <v>0</v>
      </c>
      <c r="E74" s="147">
        <v>243</v>
      </c>
      <c r="F74">
        <v>0</v>
      </c>
      <c r="G74">
        <v>0</v>
      </c>
      <c r="H74">
        <v>0</v>
      </c>
      <c r="I74">
        <v>0</v>
      </c>
      <c r="J74">
        <v>5.9</v>
      </c>
    </row>
    <row r="75" spans="1:10" x14ac:dyDescent="0.25">
      <c r="A75" s="147">
        <v>17000</v>
      </c>
      <c r="B75">
        <v>17000</v>
      </c>
      <c r="C75">
        <v>0</v>
      </c>
      <c r="D75">
        <v>0</v>
      </c>
      <c r="E75" s="147">
        <v>1160</v>
      </c>
      <c r="F75">
        <v>0</v>
      </c>
      <c r="G75">
        <v>0</v>
      </c>
      <c r="H75">
        <v>0</v>
      </c>
      <c r="I75">
        <v>0</v>
      </c>
      <c r="J75">
        <v>5</v>
      </c>
    </row>
    <row r="76" spans="1:10" x14ac:dyDescent="0.25">
      <c r="A76" s="147">
        <v>17050</v>
      </c>
      <c r="B76">
        <v>17050</v>
      </c>
      <c r="C76">
        <v>0</v>
      </c>
      <c r="D76">
        <v>0</v>
      </c>
      <c r="E76" s="147">
        <v>1269</v>
      </c>
      <c r="F76">
        <v>0</v>
      </c>
      <c r="G76">
        <v>0</v>
      </c>
      <c r="H76">
        <v>0</v>
      </c>
      <c r="I76">
        <v>0</v>
      </c>
      <c r="J76">
        <v>4.3</v>
      </c>
    </row>
    <row r="77" spans="1:10" x14ac:dyDescent="0.25">
      <c r="A77" s="147">
        <v>17100</v>
      </c>
      <c r="B77">
        <v>17100</v>
      </c>
      <c r="C77">
        <v>0</v>
      </c>
      <c r="D77">
        <v>0</v>
      </c>
      <c r="E77" s="147">
        <v>143</v>
      </c>
      <c r="F77">
        <v>0</v>
      </c>
      <c r="G77">
        <v>0</v>
      </c>
      <c r="H77">
        <v>0</v>
      </c>
      <c r="I77">
        <v>0</v>
      </c>
      <c r="J77">
        <v>3.8</v>
      </c>
    </row>
    <row r="78" spans="1:10" x14ac:dyDescent="0.25">
      <c r="A78" s="147">
        <v>17150</v>
      </c>
      <c r="B78">
        <v>17150</v>
      </c>
      <c r="C78">
        <v>0</v>
      </c>
      <c r="D78">
        <v>0</v>
      </c>
      <c r="E78" s="147">
        <v>222</v>
      </c>
      <c r="F78">
        <v>0</v>
      </c>
      <c r="G78">
        <v>0</v>
      </c>
      <c r="H78">
        <v>0</v>
      </c>
      <c r="I78">
        <v>0</v>
      </c>
      <c r="J78">
        <v>3.2</v>
      </c>
    </row>
    <row r="79" spans="1:10" x14ac:dyDescent="0.25">
      <c r="A79" s="147">
        <v>17200</v>
      </c>
      <c r="B79">
        <v>17200</v>
      </c>
      <c r="C79">
        <v>0</v>
      </c>
      <c r="D79">
        <v>1</v>
      </c>
      <c r="E79" s="147">
        <v>914</v>
      </c>
      <c r="F79">
        <v>2.5</v>
      </c>
      <c r="G79">
        <v>2.5</v>
      </c>
      <c r="H79">
        <v>2.5</v>
      </c>
      <c r="I79">
        <v>2.5</v>
      </c>
      <c r="J79">
        <v>2.8</v>
      </c>
    </row>
    <row r="80" spans="1:10" x14ac:dyDescent="0.25">
      <c r="A80" s="147">
        <v>17250</v>
      </c>
      <c r="B80">
        <v>17250</v>
      </c>
      <c r="C80">
        <v>0</v>
      </c>
      <c r="D80">
        <v>0</v>
      </c>
      <c r="E80" s="147">
        <v>35</v>
      </c>
      <c r="F80">
        <v>0</v>
      </c>
      <c r="G80">
        <v>0</v>
      </c>
      <c r="H80">
        <v>0</v>
      </c>
      <c r="I80">
        <v>0</v>
      </c>
      <c r="J80">
        <v>2.4</v>
      </c>
    </row>
    <row r="81" spans="1:10" x14ac:dyDescent="0.25">
      <c r="A81" s="147">
        <v>17300</v>
      </c>
      <c r="B81">
        <v>17300</v>
      </c>
      <c r="C81">
        <v>0</v>
      </c>
      <c r="D81">
        <v>16</v>
      </c>
      <c r="E81" s="147">
        <v>195</v>
      </c>
      <c r="F81">
        <v>2</v>
      </c>
      <c r="G81">
        <v>2</v>
      </c>
      <c r="H81">
        <v>2</v>
      </c>
      <c r="I81">
        <v>2</v>
      </c>
      <c r="J81">
        <v>2.1</v>
      </c>
    </row>
    <row r="82" spans="1:10" x14ac:dyDescent="0.25">
      <c r="A82" s="147">
        <v>17350</v>
      </c>
      <c r="B82">
        <v>17350</v>
      </c>
      <c r="C82">
        <v>0</v>
      </c>
      <c r="D82">
        <v>0</v>
      </c>
      <c r="E82" s="147">
        <v>72</v>
      </c>
      <c r="F82">
        <v>0</v>
      </c>
      <c r="G82">
        <v>0</v>
      </c>
      <c r="H82">
        <v>0</v>
      </c>
      <c r="I82">
        <v>0</v>
      </c>
      <c r="J82">
        <v>1.8</v>
      </c>
    </row>
    <row r="83" spans="1:10" x14ac:dyDescent="0.25">
      <c r="A83" s="147">
        <v>17400</v>
      </c>
      <c r="B83">
        <v>17400</v>
      </c>
      <c r="C83">
        <v>0</v>
      </c>
      <c r="D83">
        <v>3</v>
      </c>
      <c r="E83" s="147">
        <v>170</v>
      </c>
      <c r="F83">
        <v>2</v>
      </c>
      <c r="G83">
        <v>2</v>
      </c>
      <c r="H83">
        <v>2</v>
      </c>
      <c r="I83">
        <v>2</v>
      </c>
      <c r="J83">
        <v>1.6</v>
      </c>
    </row>
    <row r="84" spans="1:10" x14ac:dyDescent="0.25">
      <c r="A84" s="147">
        <v>17450</v>
      </c>
      <c r="B84">
        <v>17450</v>
      </c>
      <c r="C84">
        <v>0</v>
      </c>
      <c r="D84">
        <v>0</v>
      </c>
      <c r="E84" s="147">
        <v>93</v>
      </c>
      <c r="F84">
        <v>0</v>
      </c>
      <c r="G84">
        <v>0</v>
      </c>
      <c r="H84">
        <v>0</v>
      </c>
      <c r="I84">
        <v>0</v>
      </c>
      <c r="J84">
        <v>1.4</v>
      </c>
    </row>
    <row r="85" spans="1:10" x14ac:dyDescent="0.25">
      <c r="A85" s="147">
        <v>17500</v>
      </c>
      <c r="B85">
        <v>17500</v>
      </c>
      <c r="C85">
        <v>0</v>
      </c>
      <c r="D85">
        <v>0</v>
      </c>
      <c r="E85" s="147">
        <v>597</v>
      </c>
      <c r="F85">
        <v>0</v>
      </c>
      <c r="G85">
        <v>0</v>
      </c>
      <c r="H85">
        <v>0</v>
      </c>
      <c r="I85">
        <v>0</v>
      </c>
      <c r="J85">
        <v>1.2</v>
      </c>
    </row>
    <row r="86" spans="1:10" x14ac:dyDescent="0.25">
      <c r="A86" s="147">
        <v>17550</v>
      </c>
      <c r="B86">
        <v>17550</v>
      </c>
      <c r="C86">
        <v>0</v>
      </c>
      <c r="D86">
        <v>0</v>
      </c>
      <c r="E86" s="147">
        <v>225</v>
      </c>
      <c r="F86">
        <v>0</v>
      </c>
      <c r="G86">
        <v>0</v>
      </c>
      <c r="H86">
        <v>0</v>
      </c>
      <c r="I86">
        <v>0</v>
      </c>
      <c r="J86">
        <v>1.1000000000000001</v>
      </c>
    </row>
    <row r="87" spans="1:10" x14ac:dyDescent="0.25">
      <c r="A87" s="147">
        <v>17600</v>
      </c>
      <c r="B87">
        <v>17600</v>
      </c>
      <c r="C87">
        <v>0</v>
      </c>
      <c r="D87">
        <v>0</v>
      </c>
      <c r="E87" s="147">
        <v>46</v>
      </c>
      <c r="F87">
        <v>0</v>
      </c>
      <c r="G87">
        <v>0</v>
      </c>
      <c r="H87">
        <v>0</v>
      </c>
      <c r="I87">
        <v>0</v>
      </c>
      <c r="J87">
        <v>0.9</v>
      </c>
    </row>
    <row r="88" spans="1:10" x14ac:dyDescent="0.25">
      <c r="A88" s="147">
        <v>17650</v>
      </c>
      <c r="B88">
        <v>17650</v>
      </c>
      <c r="C88">
        <v>0</v>
      </c>
      <c r="D88">
        <v>0</v>
      </c>
      <c r="E88" s="147">
        <v>81</v>
      </c>
      <c r="F88">
        <v>0</v>
      </c>
      <c r="G88">
        <v>0</v>
      </c>
      <c r="H88">
        <v>0</v>
      </c>
      <c r="I88">
        <v>0</v>
      </c>
      <c r="J88">
        <v>0.8</v>
      </c>
    </row>
    <row r="89" spans="1:10" x14ac:dyDescent="0.25">
      <c r="A89" s="147">
        <v>17700</v>
      </c>
      <c r="B89">
        <v>17700</v>
      </c>
      <c r="C89">
        <v>0</v>
      </c>
      <c r="D89">
        <v>0</v>
      </c>
      <c r="E89" s="147">
        <v>28</v>
      </c>
      <c r="F89">
        <v>0</v>
      </c>
      <c r="G89">
        <v>0</v>
      </c>
      <c r="H89">
        <v>0</v>
      </c>
      <c r="I89">
        <v>0</v>
      </c>
      <c r="J89">
        <v>0.7</v>
      </c>
    </row>
    <row r="90" spans="1:10" x14ac:dyDescent="0.25">
      <c r="A90" s="147">
        <v>17750</v>
      </c>
      <c r="B90">
        <v>17750</v>
      </c>
      <c r="C90">
        <v>0</v>
      </c>
      <c r="D90">
        <v>0</v>
      </c>
      <c r="E90" s="147">
        <v>70</v>
      </c>
      <c r="F90">
        <v>0</v>
      </c>
      <c r="G90">
        <v>0</v>
      </c>
      <c r="H90">
        <v>0</v>
      </c>
      <c r="I90">
        <v>0</v>
      </c>
      <c r="J90">
        <v>0.6</v>
      </c>
    </row>
    <row r="91" spans="1:10" x14ac:dyDescent="0.25">
      <c r="A91" s="147">
        <v>17800</v>
      </c>
      <c r="B91">
        <v>17800</v>
      </c>
      <c r="C91">
        <v>0</v>
      </c>
      <c r="D91">
        <v>0</v>
      </c>
      <c r="E91" s="147">
        <v>123</v>
      </c>
      <c r="F91">
        <v>0</v>
      </c>
      <c r="G91">
        <v>0</v>
      </c>
      <c r="H91">
        <v>0</v>
      </c>
      <c r="I91">
        <v>0</v>
      </c>
      <c r="J91">
        <v>0.6</v>
      </c>
    </row>
    <row r="92" spans="1:10" x14ac:dyDescent="0.25">
      <c r="A92" s="147">
        <v>17850</v>
      </c>
      <c r="B92">
        <v>17850</v>
      </c>
      <c r="C92">
        <v>0</v>
      </c>
      <c r="D92">
        <v>0</v>
      </c>
      <c r="E92" s="147">
        <v>27</v>
      </c>
      <c r="F92">
        <v>0</v>
      </c>
      <c r="G92">
        <v>0</v>
      </c>
      <c r="H92">
        <v>0</v>
      </c>
      <c r="I92">
        <v>0</v>
      </c>
      <c r="J92">
        <v>0.5</v>
      </c>
    </row>
    <row r="93" spans="1:10" x14ac:dyDescent="0.25">
      <c r="A93" s="147">
        <v>17900</v>
      </c>
      <c r="B93">
        <v>17900</v>
      </c>
      <c r="C93">
        <v>0</v>
      </c>
      <c r="D93">
        <v>0</v>
      </c>
      <c r="E93" s="147">
        <v>20</v>
      </c>
      <c r="F93">
        <v>0</v>
      </c>
      <c r="G93">
        <v>0</v>
      </c>
      <c r="H93">
        <v>0</v>
      </c>
      <c r="I93">
        <v>0</v>
      </c>
      <c r="J93">
        <v>0.4</v>
      </c>
    </row>
    <row r="94" spans="1:10" x14ac:dyDescent="0.25">
      <c r="A94" s="147">
        <v>17950</v>
      </c>
      <c r="B94">
        <v>17950</v>
      </c>
      <c r="C94">
        <v>0</v>
      </c>
      <c r="D94">
        <v>0</v>
      </c>
      <c r="E94" s="147">
        <v>0</v>
      </c>
      <c r="F94">
        <v>0</v>
      </c>
      <c r="G94">
        <v>0</v>
      </c>
      <c r="H94">
        <v>0</v>
      </c>
      <c r="I94">
        <v>0</v>
      </c>
      <c r="J94">
        <v>0.4</v>
      </c>
    </row>
    <row r="95" spans="1:10" x14ac:dyDescent="0.25">
      <c r="A95" t="s">
        <v>146</v>
      </c>
      <c r="B95">
        <v>18000</v>
      </c>
      <c r="C95">
        <v>0</v>
      </c>
      <c r="D95">
        <v>0</v>
      </c>
      <c r="E95">
        <v>170</v>
      </c>
      <c r="F95">
        <v>0</v>
      </c>
      <c r="G95">
        <v>0</v>
      </c>
      <c r="H95">
        <v>0</v>
      </c>
      <c r="I95">
        <v>0</v>
      </c>
      <c r="J95">
        <v>0.4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161AF-5A7A-48F7-9F3F-7F0575CAC7C5}">
  <sheetPr codeName="Tabelle3"/>
  <dimension ref="A1:J95"/>
  <sheetViews>
    <sheetView workbookViewId="0"/>
  </sheetViews>
  <sheetFormatPr baseColWidth="10" defaultColWidth="9.140625" defaultRowHeight="15" x14ac:dyDescent="0.25"/>
  <sheetData>
    <row r="1" spans="1:10" x14ac:dyDescent="0.25">
      <c r="A1" s="150" t="s">
        <v>801</v>
      </c>
      <c r="B1" s="150" t="s">
        <v>802</v>
      </c>
      <c r="C1" s="150" t="s">
        <v>803</v>
      </c>
      <c r="D1" s="150" t="s">
        <v>804</v>
      </c>
      <c r="E1" s="150" t="s">
        <v>805</v>
      </c>
      <c r="F1" s="150" t="s">
        <v>806</v>
      </c>
      <c r="G1" s="150" t="s">
        <v>807</v>
      </c>
      <c r="H1" s="150" t="s">
        <v>808</v>
      </c>
      <c r="I1" s="150" t="s">
        <v>809</v>
      </c>
      <c r="J1" s="150" t="s">
        <v>810</v>
      </c>
    </row>
    <row r="2" spans="1:10" x14ac:dyDescent="0.25">
      <c r="A2" s="147">
        <v>11000</v>
      </c>
      <c r="B2">
        <v>11000</v>
      </c>
      <c r="C2">
        <v>0</v>
      </c>
      <c r="D2">
        <v>20</v>
      </c>
      <c r="E2" s="147">
        <v>688</v>
      </c>
      <c r="F2">
        <v>1.2</v>
      </c>
      <c r="G2">
        <v>1.2</v>
      </c>
      <c r="H2">
        <v>1.2</v>
      </c>
      <c r="I2">
        <v>1.2</v>
      </c>
      <c r="J2">
        <v>0.5</v>
      </c>
    </row>
    <row r="3" spans="1:10" x14ac:dyDescent="0.25">
      <c r="A3" s="147">
        <v>11200</v>
      </c>
      <c r="B3">
        <v>11200</v>
      </c>
      <c r="C3">
        <v>0</v>
      </c>
      <c r="D3">
        <v>0</v>
      </c>
      <c r="E3" s="147">
        <v>122</v>
      </c>
      <c r="F3">
        <v>0</v>
      </c>
      <c r="G3">
        <v>0</v>
      </c>
      <c r="H3">
        <v>0</v>
      </c>
      <c r="I3">
        <v>0</v>
      </c>
      <c r="J3">
        <v>0.6</v>
      </c>
    </row>
    <row r="4" spans="1:10" x14ac:dyDescent="0.25">
      <c r="A4" s="147">
        <v>11400</v>
      </c>
      <c r="B4">
        <v>11400</v>
      </c>
      <c r="C4">
        <v>0</v>
      </c>
      <c r="D4">
        <v>0</v>
      </c>
      <c r="E4" s="147">
        <v>148</v>
      </c>
      <c r="F4">
        <v>0</v>
      </c>
      <c r="G4">
        <v>0</v>
      </c>
      <c r="H4">
        <v>0</v>
      </c>
      <c r="I4">
        <v>0</v>
      </c>
      <c r="J4">
        <v>0.8</v>
      </c>
    </row>
    <row r="5" spans="1:10" x14ac:dyDescent="0.25">
      <c r="A5" s="147">
        <v>11600</v>
      </c>
      <c r="B5">
        <v>11600</v>
      </c>
      <c r="C5">
        <v>0</v>
      </c>
      <c r="D5">
        <v>0</v>
      </c>
      <c r="E5" s="147">
        <v>119</v>
      </c>
      <c r="F5">
        <v>0</v>
      </c>
      <c r="G5">
        <v>0</v>
      </c>
      <c r="H5">
        <v>0</v>
      </c>
      <c r="I5">
        <v>0</v>
      </c>
      <c r="J5">
        <v>1</v>
      </c>
    </row>
    <row r="6" spans="1:10" x14ac:dyDescent="0.25">
      <c r="A6" s="147">
        <v>11800</v>
      </c>
      <c r="B6">
        <v>11800</v>
      </c>
      <c r="C6">
        <v>0</v>
      </c>
      <c r="D6">
        <v>24</v>
      </c>
      <c r="E6" s="147">
        <v>121</v>
      </c>
      <c r="F6">
        <v>1.4</v>
      </c>
      <c r="G6">
        <v>1.4</v>
      </c>
      <c r="H6">
        <v>1.4</v>
      </c>
      <c r="I6">
        <v>1.4</v>
      </c>
      <c r="J6">
        <v>1.2</v>
      </c>
    </row>
    <row r="7" spans="1:10" x14ac:dyDescent="0.25">
      <c r="A7" s="147">
        <v>12000</v>
      </c>
      <c r="B7">
        <v>12000</v>
      </c>
      <c r="C7">
        <v>0</v>
      </c>
      <c r="D7">
        <v>0</v>
      </c>
      <c r="E7" s="147">
        <v>2170</v>
      </c>
      <c r="F7">
        <v>0</v>
      </c>
      <c r="G7">
        <v>0</v>
      </c>
      <c r="H7">
        <v>0</v>
      </c>
      <c r="I7">
        <v>0</v>
      </c>
      <c r="J7">
        <v>1.5</v>
      </c>
    </row>
    <row r="8" spans="1:10" x14ac:dyDescent="0.25">
      <c r="A8" s="147">
        <v>12200</v>
      </c>
      <c r="B8">
        <v>12200</v>
      </c>
      <c r="C8">
        <v>0</v>
      </c>
      <c r="D8">
        <v>0</v>
      </c>
      <c r="E8" s="147">
        <v>517</v>
      </c>
      <c r="F8">
        <v>0</v>
      </c>
      <c r="G8">
        <v>0</v>
      </c>
      <c r="H8">
        <v>0</v>
      </c>
      <c r="I8">
        <v>0</v>
      </c>
      <c r="J8">
        <v>1.8</v>
      </c>
    </row>
    <row r="9" spans="1:10" x14ac:dyDescent="0.25">
      <c r="A9" s="147">
        <v>12400</v>
      </c>
      <c r="B9">
        <v>12400</v>
      </c>
      <c r="C9">
        <v>0</v>
      </c>
      <c r="D9">
        <v>0</v>
      </c>
      <c r="E9" s="147">
        <v>290</v>
      </c>
      <c r="F9">
        <v>0</v>
      </c>
      <c r="G9">
        <v>0</v>
      </c>
      <c r="H9">
        <v>0</v>
      </c>
      <c r="I9">
        <v>0</v>
      </c>
      <c r="J9">
        <v>2.2000000000000002</v>
      </c>
    </row>
    <row r="10" spans="1:10" x14ac:dyDescent="0.25">
      <c r="A10" s="147">
        <v>12600</v>
      </c>
      <c r="B10">
        <v>12600</v>
      </c>
      <c r="C10">
        <v>0</v>
      </c>
      <c r="D10">
        <v>0</v>
      </c>
      <c r="E10" s="147">
        <v>1442</v>
      </c>
      <c r="F10">
        <v>0</v>
      </c>
      <c r="G10">
        <v>0</v>
      </c>
      <c r="H10">
        <v>0</v>
      </c>
      <c r="I10">
        <v>0</v>
      </c>
      <c r="J10">
        <v>2.7</v>
      </c>
    </row>
    <row r="11" spans="1:10" x14ac:dyDescent="0.25">
      <c r="A11" s="147">
        <v>12800</v>
      </c>
      <c r="B11">
        <v>12800</v>
      </c>
      <c r="C11">
        <v>0</v>
      </c>
      <c r="D11">
        <v>0</v>
      </c>
      <c r="E11" s="147">
        <v>1161</v>
      </c>
      <c r="F11">
        <v>0</v>
      </c>
      <c r="G11">
        <v>0</v>
      </c>
      <c r="H11">
        <v>0</v>
      </c>
      <c r="I11">
        <v>0</v>
      </c>
      <c r="J11">
        <v>3.2</v>
      </c>
    </row>
    <row r="12" spans="1:10" x14ac:dyDescent="0.25">
      <c r="A12" s="147">
        <v>13000</v>
      </c>
      <c r="B12">
        <v>13000</v>
      </c>
      <c r="C12">
        <v>0</v>
      </c>
      <c r="D12">
        <v>73</v>
      </c>
      <c r="E12" s="147">
        <v>2978</v>
      </c>
      <c r="F12">
        <v>4</v>
      </c>
      <c r="G12">
        <v>4.7</v>
      </c>
      <c r="H12">
        <v>3.9</v>
      </c>
      <c r="I12">
        <v>4.7</v>
      </c>
      <c r="J12">
        <v>3.9</v>
      </c>
    </row>
    <row r="13" spans="1:10" x14ac:dyDescent="0.25">
      <c r="A13" s="147">
        <v>13200</v>
      </c>
      <c r="B13">
        <v>13200</v>
      </c>
      <c r="C13">
        <v>0</v>
      </c>
      <c r="D13">
        <v>1</v>
      </c>
      <c r="E13" s="147">
        <v>1180</v>
      </c>
      <c r="F13">
        <v>5</v>
      </c>
      <c r="G13">
        <v>5</v>
      </c>
      <c r="H13">
        <v>5</v>
      </c>
      <c r="I13">
        <v>5</v>
      </c>
      <c r="J13">
        <v>4.8</v>
      </c>
    </row>
    <row r="14" spans="1:10" x14ac:dyDescent="0.25">
      <c r="A14" s="147">
        <v>13400</v>
      </c>
      <c r="B14">
        <v>13400</v>
      </c>
      <c r="C14">
        <v>0</v>
      </c>
      <c r="D14">
        <v>0</v>
      </c>
      <c r="E14" s="147">
        <v>1405</v>
      </c>
      <c r="F14">
        <v>0</v>
      </c>
      <c r="G14">
        <v>0</v>
      </c>
      <c r="H14">
        <v>0</v>
      </c>
      <c r="I14">
        <v>0</v>
      </c>
      <c r="J14">
        <v>5.7</v>
      </c>
    </row>
    <row r="15" spans="1:10" x14ac:dyDescent="0.25">
      <c r="A15" s="147">
        <v>13600</v>
      </c>
      <c r="B15">
        <v>13600</v>
      </c>
      <c r="C15">
        <v>0</v>
      </c>
      <c r="D15">
        <v>1500</v>
      </c>
      <c r="E15" s="147">
        <v>1092</v>
      </c>
      <c r="F15">
        <v>0</v>
      </c>
      <c r="G15">
        <v>0</v>
      </c>
      <c r="H15">
        <v>0</v>
      </c>
      <c r="I15">
        <v>0</v>
      </c>
      <c r="J15">
        <v>6.8</v>
      </c>
    </row>
    <row r="16" spans="1:10" x14ac:dyDescent="0.25">
      <c r="A16" s="147">
        <v>13700</v>
      </c>
      <c r="B16">
        <v>13700</v>
      </c>
      <c r="C16">
        <v>0</v>
      </c>
      <c r="D16">
        <v>52</v>
      </c>
      <c r="E16" s="147">
        <v>904</v>
      </c>
      <c r="F16">
        <v>6.5</v>
      </c>
      <c r="G16">
        <v>7.8</v>
      </c>
      <c r="H16">
        <v>6.5</v>
      </c>
      <c r="I16">
        <v>7.8</v>
      </c>
      <c r="J16">
        <v>7.5</v>
      </c>
    </row>
    <row r="17" spans="1:10" x14ac:dyDescent="0.25">
      <c r="A17" s="147">
        <v>13800</v>
      </c>
      <c r="B17">
        <v>13800</v>
      </c>
      <c r="C17">
        <v>0</v>
      </c>
      <c r="D17">
        <v>3</v>
      </c>
      <c r="E17" s="147">
        <v>844</v>
      </c>
      <c r="F17">
        <v>9.5</v>
      </c>
      <c r="G17">
        <v>9.5</v>
      </c>
      <c r="H17">
        <v>9</v>
      </c>
      <c r="I17">
        <v>9</v>
      </c>
      <c r="J17">
        <v>8.3000000000000007</v>
      </c>
    </row>
    <row r="18" spans="1:10" x14ac:dyDescent="0.25">
      <c r="A18" s="147">
        <v>14000</v>
      </c>
      <c r="B18">
        <v>14000</v>
      </c>
      <c r="C18">
        <v>0</v>
      </c>
      <c r="D18">
        <v>34</v>
      </c>
      <c r="E18" s="147">
        <v>2941</v>
      </c>
      <c r="F18">
        <v>12.4</v>
      </c>
      <c r="G18">
        <v>12.4</v>
      </c>
      <c r="H18">
        <v>10.4</v>
      </c>
      <c r="I18">
        <v>10.4</v>
      </c>
      <c r="J18">
        <v>10.3</v>
      </c>
    </row>
    <row r="19" spans="1:10" x14ac:dyDescent="0.25">
      <c r="A19" s="147">
        <v>14100</v>
      </c>
      <c r="B19">
        <v>14100</v>
      </c>
      <c r="C19">
        <v>0</v>
      </c>
      <c r="D19">
        <v>0</v>
      </c>
      <c r="E19" s="147">
        <v>361</v>
      </c>
      <c r="F19">
        <v>0</v>
      </c>
      <c r="G19">
        <v>0</v>
      </c>
      <c r="H19">
        <v>0</v>
      </c>
      <c r="I19">
        <v>0</v>
      </c>
      <c r="J19">
        <v>11.5</v>
      </c>
    </row>
    <row r="20" spans="1:10" x14ac:dyDescent="0.25">
      <c r="A20" s="147">
        <v>14200</v>
      </c>
      <c r="B20">
        <v>14200</v>
      </c>
      <c r="C20">
        <v>0</v>
      </c>
      <c r="D20">
        <v>1503</v>
      </c>
      <c r="E20" s="147">
        <v>411</v>
      </c>
      <c r="F20">
        <v>14.9</v>
      </c>
      <c r="G20">
        <v>14.9</v>
      </c>
      <c r="H20">
        <v>13.5</v>
      </c>
      <c r="I20">
        <v>13.5</v>
      </c>
      <c r="J20">
        <v>12.9</v>
      </c>
    </row>
    <row r="21" spans="1:10" x14ac:dyDescent="0.25">
      <c r="A21" s="147">
        <v>14300</v>
      </c>
      <c r="B21">
        <v>14300</v>
      </c>
      <c r="C21">
        <v>0</v>
      </c>
      <c r="D21">
        <v>25</v>
      </c>
      <c r="E21" s="147">
        <v>416</v>
      </c>
      <c r="F21">
        <v>18</v>
      </c>
      <c r="G21">
        <v>18</v>
      </c>
      <c r="H21">
        <v>16.5</v>
      </c>
      <c r="I21">
        <v>16.5</v>
      </c>
      <c r="J21">
        <v>14.6</v>
      </c>
    </row>
    <row r="22" spans="1:10" x14ac:dyDescent="0.25">
      <c r="A22" s="147">
        <v>14350</v>
      </c>
      <c r="B22">
        <v>14350</v>
      </c>
      <c r="C22">
        <v>0</v>
      </c>
      <c r="D22">
        <v>11</v>
      </c>
      <c r="E22" s="147">
        <v>263</v>
      </c>
      <c r="F22">
        <v>19</v>
      </c>
      <c r="G22">
        <v>19</v>
      </c>
      <c r="H22">
        <v>16.2</v>
      </c>
      <c r="I22">
        <v>16.2</v>
      </c>
      <c r="J22">
        <v>15.6</v>
      </c>
    </row>
    <row r="23" spans="1:10" x14ac:dyDescent="0.25">
      <c r="A23" s="147">
        <v>14400</v>
      </c>
      <c r="B23">
        <v>14400</v>
      </c>
      <c r="C23">
        <v>0</v>
      </c>
      <c r="D23">
        <v>12</v>
      </c>
      <c r="E23" s="147">
        <v>9392</v>
      </c>
      <c r="F23">
        <v>17.7</v>
      </c>
      <c r="G23">
        <v>19</v>
      </c>
      <c r="H23">
        <v>17.7</v>
      </c>
      <c r="I23">
        <v>19</v>
      </c>
      <c r="J23">
        <v>16.7</v>
      </c>
    </row>
    <row r="24" spans="1:10" x14ac:dyDescent="0.25">
      <c r="A24" s="147">
        <v>14450</v>
      </c>
      <c r="B24">
        <v>14450</v>
      </c>
      <c r="C24">
        <v>0</v>
      </c>
      <c r="D24">
        <v>0</v>
      </c>
      <c r="E24" s="147">
        <v>176</v>
      </c>
      <c r="F24">
        <v>0</v>
      </c>
      <c r="G24">
        <v>0</v>
      </c>
      <c r="H24">
        <v>0</v>
      </c>
      <c r="I24">
        <v>0</v>
      </c>
      <c r="J24">
        <v>17.899999999999999</v>
      </c>
    </row>
    <row r="25" spans="1:10" x14ac:dyDescent="0.25">
      <c r="A25" s="147">
        <v>14500</v>
      </c>
      <c r="B25">
        <v>14500</v>
      </c>
      <c r="C25">
        <v>0</v>
      </c>
      <c r="D25">
        <v>587</v>
      </c>
      <c r="E25" s="147">
        <v>1955</v>
      </c>
      <c r="F25">
        <v>24</v>
      </c>
      <c r="G25">
        <v>24</v>
      </c>
      <c r="H25">
        <v>19.8</v>
      </c>
      <c r="I25">
        <v>19.8</v>
      </c>
      <c r="J25">
        <v>19.2</v>
      </c>
    </row>
    <row r="26" spans="1:10" x14ac:dyDescent="0.25">
      <c r="A26" s="147">
        <v>14550</v>
      </c>
      <c r="B26">
        <v>14550</v>
      </c>
      <c r="C26">
        <v>0</v>
      </c>
      <c r="D26">
        <v>1</v>
      </c>
      <c r="E26" s="147">
        <v>537</v>
      </c>
      <c r="F26">
        <v>0</v>
      </c>
      <c r="G26">
        <v>0</v>
      </c>
      <c r="H26">
        <v>0</v>
      </c>
      <c r="I26">
        <v>0</v>
      </c>
      <c r="J26">
        <v>20.7</v>
      </c>
    </row>
    <row r="27" spans="1:10" x14ac:dyDescent="0.25">
      <c r="A27" s="147">
        <v>14600</v>
      </c>
      <c r="B27">
        <v>14600</v>
      </c>
      <c r="C27">
        <v>0</v>
      </c>
      <c r="D27">
        <v>27</v>
      </c>
      <c r="E27" s="147">
        <v>584</v>
      </c>
      <c r="F27">
        <v>30</v>
      </c>
      <c r="G27">
        <v>30</v>
      </c>
      <c r="H27">
        <v>24.5</v>
      </c>
      <c r="I27">
        <v>24.5</v>
      </c>
      <c r="J27">
        <v>22.3</v>
      </c>
    </row>
    <row r="28" spans="1:10" x14ac:dyDescent="0.25">
      <c r="A28" s="147">
        <v>14650</v>
      </c>
      <c r="B28">
        <v>14650</v>
      </c>
      <c r="C28">
        <v>0</v>
      </c>
      <c r="D28">
        <v>36</v>
      </c>
      <c r="E28" s="147">
        <v>472</v>
      </c>
      <c r="F28">
        <v>29.5</v>
      </c>
      <c r="G28">
        <v>29.5</v>
      </c>
      <c r="H28">
        <v>26.5</v>
      </c>
      <c r="I28">
        <v>26.5</v>
      </c>
      <c r="J28">
        <v>24.2</v>
      </c>
    </row>
    <row r="29" spans="1:10" x14ac:dyDescent="0.25">
      <c r="A29" s="147">
        <v>14700</v>
      </c>
      <c r="B29">
        <v>14700</v>
      </c>
      <c r="C29">
        <v>0</v>
      </c>
      <c r="D29">
        <v>3</v>
      </c>
      <c r="E29" s="147">
        <v>1787</v>
      </c>
      <c r="F29">
        <v>29</v>
      </c>
      <c r="G29">
        <v>29</v>
      </c>
      <c r="H29">
        <v>29</v>
      </c>
      <c r="I29">
        <v>29</v>
      </c>
      <c r="J29">
        <v>26.3</v>
      </c>
    </row>
    <row r="30" spans="1:10" x14ac:dyDescent="0.25">
      <c r="A30" s="147">
        <v>14750</v>
      </c>
      <c r="B30">
        <v>14750</v>
      </c>
      <c r="C30">
        <v>0</v>
      </c>
      <c r="D30">
        <v>0</v>
      </c>
      <c r="E30" s="147">
        <v>807</v>
      </c>
      <c r="F30">
        <v>0</v>
      </c>
      <c r="G30">
        <v>0</v>
      </c>
      <c r="H30">
        <v>0</v>
      </c>
      <c r="I30">
        <v>0</v>
      </c>
      <c r="J30">
        <v>28.7</v>
      </c>
    </row>
    <row r="31" spans="1:10" x14ac:dyDescent="0.25">
      <c r="A31" s="147">
        <v>14800</v>
      </c>
      <c r="B31">
        <v>14800</v>
      </c>
      <c r="C31">
        <v>0</v>
      </c>
      <c r="D31">
        <v>260</v>
      </c>
      <c r="E31" s="147">
        <v>2052</v>
      </c>
      <c r="F31">
        <v>36.5</v>
      </c>
      <c r="G31">
        <v>37</v>
      </c>
      <c r="H31">
        <v>33.5</v>
      </c>
      <c r="I31">
        <v>33.5</v>
      </c>
      <c r="J31">
        <v>31.5</v>
      </c>
    </row>
    <row r="32" spans="1:10" x14ac:dyDescent="0.25">
      <c r="A32" s="147">
        <v>14850</v>
      </c>
      <c r="B32">
        <v>14850</v>
      </c>
      <c r="C32">
        <v>0</v>
      </c>
      <c r="D32">
        <v>1</v>
      </c>
      <c r="E32" s="147">
        <v>134</v>
      </c>
      <c r="F32">
        <v>0</v>
      </c>
      <c r="G32">
        <v>0</v>
      </c>
      <c r="H32">
        <v>0</v>
      </c>
      <c r="I32">
        <v>0</v>
      </c>
      <c r="J32">
        <v>34.5</v>
      </c>
    </row>
    <row r="33" spans="1:10" x14ac:dyDescent="0.25">
      <c r="A33" s="147">
        <v>14900</v>
      </c>
      <c r="B33">
        <v>14900</v>
      </c>
      <c r="C33">
        <v>0</v>
      </c>
      <c r="D33">
        <v>543</v>
      </c>
      <c r="E33" s="147">
        <v>12136</v>
      </c>
      <c r="F33">
        <v>47</v>
      </c>
      <c r="G33">
        <v>47</v>
      </c>
      <c r="H33">
        <v>38</v>
      </c>
      <c r="I33">
        <v>38</v>
      </c>
      <c r="J33">
        <v>37.9</v>
      </c>
    </row>
    <row r="34" spans="1:10" x14ac:dyDescent="0.25">
      <c r="A34" s="147">
        <v>14950</v>
      </c>
      <c r="B34">
        <v>14950</v>
      </c>
      <c r="C34">
        <v>0</v>
      </c>
      <c r="D34">
        <v>349</v>
      </c>
      <c r="E34" s="147">
        <v>709</v>
      </c>
      <c r="F34">
        <v>46</v>
      </c>
      <c r="G34">
        <v>47</v>
      </c>
      <c r="H34">
        <v>46</v>
      </c>
      <c r="I34">
        <v>47</v>
      </c>
      <c r="J34">
        <v>41.7</v>
      </c>
    </row>
    <row r="35" spans="1:10" x14ac:dyDescent="0.25">
      <c r="A35" s="147">
        <v>15000</v>
      </c>
      <c r="B35">
        <v>15000</v>
      </c>
      <c r="C35">
        <v>0</v>
      </c>
      <c r="D35">
        <v>352</v>
      </c>
      <c r="E35" s="147">
        <v>4407</v>
      </c>
      <c r="F35">
        <v>56</v>
      </c>
      <c r="G35">
        <v>56</v>
      </c>
      <c r="H35">
        <v>46</v>
      </c>
      <c r="I35">
        <v>48.5</v>
      </c>
      <c r="J35">
        <v>46</v>
      </c>
    </row>
    <row r="36" spans="1:10" x14ac:dyDescent="0.25">
      <c r="A36" s="147">
        <v>15050</v>
      </c>
      <c r="B36">
        <v>15050</v>
      </c>
      <c r="C36">
        <v>0</v>
      </c>
      <c r="D36">
        <v>0</v>
      </c>
      <c r="E36" s="147">
        <v>516</v>
      </c>
      <c r="F36">
        <v>0</v>
      </c>
      <c r="G36">
        <v>0</v>
      </c>
      <c r="H36">
        <v>0</v>
      </c>
      <c r="I36">
        <v>0</v>
      </c>
      <c r="J36">
        <v>50.7</v>
      </c>
    </row>
    <row r="37" spans="1:10" x14ac:dyDescent="0.25">
      <c r="A37" s="147">
        <v>15100</v>
      </c>
      <c r="B37">
        <v>15100</v>
      </c>
      <c r="C37">
        <v>0</v>
      </c>
      <c r="D37">
        <v>5</v>
      </c>
      <c r="E37" s="147">
        <v>1492</v>
      </c>
      <c r="F37">
        <v>70</v>
      </c>
      <c r="G37">
        <v>70</v>
      </c>
      <c r="H37">
        <v>56</v>
      </c>
      <c r="I37">
        <v>56</v>
      </c>
      <c r="J37">
        <v>55.9</v>
      </c>
    </row>
    <row r="38" spans="1:10" x14ac:dyDescent="0.25">
      <c r="A38" s="147">
        <v>15150</v>
      </c>
      <c r="B38">
        <v>15150</v>
      </c>
      <c r="C38">
        <v>0</v>
      </c>
      <c r="D38">
        <v>20</v>
      </c>
      <c r="E38" s="147">
        <v>404</v>
      </c>
      <c r="F38">
        <v>68</v>
      </c>
      <c r="G38">
        <v>68.5</v>
      </c>
      <c r="H38">
        <v>68</v>
      </c>
      <c r="I38">
        <v>68.5</v>
      </c>
      <c r="J38">
        <v>61.6</v>
      </c>
    </row>
    <row r="39" spans="1:10" x14ac:dyDescent="0.25">
      <c r="A39" s="147">
        <v>15200</v>
      </c>
      <c r="B39">
        <v>15200</v>
      </c>
      <c r="C39">
        <v>0</v>
      </c>
      <c r="D39">
        <v>35</v>
      </c>
      <c r="E39" s="147">
        <v>4389</v>
      </c>
      <c r="F39">
        <v>86</v>
      </c>
      <c r="G39">
        <v>86</v>
      </c>
      <c r="H39">
        <v>67</v>
      </c>
      <c r="I39">
        <v>68.5</v>
      </c>
      <c r="J39">
        <v>68</v>
      </c>
    </row>
    <row r="40" spans="1:10" x14ac:dyDescent="0.25">
      <c r="A40" s="147">
        <v>15250</v>
      </c>
      <c r="B40">
        <v>15250</v>
      </c>
      <c r="C40">
        <v>0</v>
      </c>
      <c r="D40">
        <v>16</v>
      </c>
      <c r="E40" s="147">
        <v>459</v>
      </c>
      <c r="F40">
        <v>82.5</v>
      </c>
      <c r="G40">
        <v>82.5</v>
      </c>
      <c r="H40">
        <v>82.5</v>
      </c>
      <c r="I40">
        <v>82.5</v>
      </c>
      <c r="J40">
        <v>75.099999999999994</v>
      </c>
    </row>
    <row r="41" spans="1:10" x14ac:dyDescent="0.25">
      <c r="A41" s="147">
        <v>15300</v>
      </c>
      <c r="B41">
        <v>15300</v>
      </c>
      <c r="C41">
        <v>0</v>
      </c>
      <c r="D41">
        <v>34</v>
      </c>
      <c r="E41" s="147">
        <v>7044</v>
      </c>
      <c r="F41">
        <v>99</v>
      </c>
      <c r="G41">
        <v>99</v>
      </c>
      <c r="H41">
        <v>82</v>
      </c>
      <c r="I41">
        <v>85.5</v>
      </c>
      <c r="J41">
        <v>82.9</v>
      </c>
    </row>
    <row r="42" spans="1:10" x14ac:dyDescent="0.25">
      <c r="A42" s="147">
        <v>15350</v>
      </c>
      <c r="B42">
        <v>15350</v>
      </c>
      <c r="C42">
        <v>0</v>
      </c>
      <c r="D42">
        <v>1</v>
      </c>
      <c r="E42" s="147">
        <v>12036</v>
      </c>
      <c r="F42">
        <v>102</v>
      </c>
      <c r="G42">
        <v>102</v>
      </c>
      <c r="H42">
        <v>102</v>
      </c>
      <c r="I42">
        <v>102</v>
      </c>
      <c r="J42">
        <v>91.5</v>
      </c>
    </row>
    <row r="43" spans="1:10" x14ac:dyDescent="0.25">
      <c r="A43" s="147">
        <v>15400</v>
      </c>
      <c r="B43">
        <v>15400</v>
      </c>
      <c r="C43">
        <v>0</v>
      </c>
      <c r="D43">
        <v>18</v>
      </c>
      <c r="E43" s="147">
        <v>2669</v>
      </c>
      <c r="F43">
        <v>119</v>
      </c>
      <c r="G43">
        <v>119</v>
      </c>
      <c r="H43">
        <v>102</v>
      </c>
      <c r="I43">
        <v>102</v>
      </c>
      <c r="J43">
        <v>100.9</v>
      </c>
    </row>
    <row r="44" spans="1:10" x14ac:dyDescent="0.25">
      <c r="A44" s="147">
        <v>15450</v>
      </c>
      <c r="B44">
        <v>15450</v>
      </c>
      <c r="C44">
        <v>0</v>
      </c>
      <c r="D44">
        <v>0</v>
      </c>
      <c r="E44" s="147">
        <v>833</v>
      </c>
      <c r="F44">
        <v>0</v>
      </c>
      <c r="G44">
        <v>0</v>
      </c>
      <c r="H44">
        <v>0</v>
      </c>
      <c r="I44">
        <v>0</v>
      </c>
      <c r="J44">
        <v>111.2</v>
      </c>
    </row>
    <row r="45" spans="1:10" x14ac:dyDescent="0.25">
      <c r="A45" s="147">
        <v>15500</v>
      </c>
      <c r="B45">
        <v>15500</v>
      </c>
      <c r="C45">
        <v>0</v>
      </c>
      <c r="D45">
        <v>360</v>
      </c>
      <c r="E45" s="147">
        <v>3682</v>
      </c>
      <c r="F45">
        <v>133</v>
      </c>
      <c r="G45">
        <v>135</v>
      </c>
      <c r="H45">
        <v>126.5</v>
      </c>
      <c r="I45">
        <v>127</v>
      </c>
      <c r="J45">
        <v>122.6</v>
      </c>
    </row>
    <row r="46" spans="1:10" x14ac:dyDescent="0.25">
      <c r="A46" s="147">
        <v>15550</v>
      </c>
      <c r="B46">
        <v>15550</v>
      </c>
      <c r="C46">
        <v>0</v>
      </c>
      <c r="D46">
        <v>20</v>
      </c>
      <c r="E46" s="147">
        <v>527</v>
      </c>
      <c r="F46">
        <v>0</v>
      </c>
      <c r="G46">
        <v>0</v>
      </c>
      <c r="H46">
        <v>0</v>
      </c>
      <c r="I46">
        <v>0</v>
      </c>
      <c r="J46">
        <v>135.1</v>
      </c>
    </row>
    <row r="47" spans="1:10" x14ac:dyDescent="0.25">
      <c r="A47" s="147">
        <v>15600</v>
      </c>
      <c r="B47">
        <v>15600</v>
      </c>
      <c r="C47">
        <v>0</v>
      </c>
      <c r="D47">
        <v>367</v>
      </c>
      <c r="E47" s="147">
        <v>3813</v>
      </c>
      <c r="F47">
        <v>191</v>
      </c>
      <c r="G47">
        <v>191</v>
      </c>
      <c r="H47">
        <v>150</v>
      </c>
      <c r="I47">
        <v>150</v>
      </c>
      <c r="J47">
        <v>148.80000000000001</v>
      </c>
    </row>
    <row r="48" spans="1:10" x14ac:dyDescent="0.25">
      <c r="A48" s="147">
        <v>15650</v>
      </c>
      <c r="B48">
        <v>15650</v>
      </c>
      <c r="C48">
        <v>0</v>
      </c>
      <c r="D48">
        <v>50</v>
      </c>
      <c r="E48" s="147">
        <v>1627</v>
      </c>
      <c r="F48">
        <v>175</v>
      </c>
      <c r="G48">
        <v>178</v>
      </c>
      <c r="H48">
        <v>166</v>
      </c>
      <c r="I48">
        <v>167.5</v>
      </c>
      <c r="J48">
        <v>163.80000000000001</v>
      </c>
    </row>
    <row r="49" spans="1:10" x14ac:dyDescent="0.25">
      <c r="A49" s="147">
        <v>15700</v>
      </c>
      <c r="B49">
        <v>15700</v>
      </c>
      <c r="C49">
        <v>0</v>
      </c>
      <c r="D49">
        <v>1129</v>
      </c>
      <c r="E49" s="147">
        <v>20486</v>
      </c>
      <c r="F49">
        <v>193</v>
      </c>
      <c r="G49">
        <v>200</v>
      </c>
      <c r="H49">
        <v>177</v>
      </c>
      <c r="I49">
        <v>180.5</v>
      </c>
      <c r="J49">
        <v>180.2</v>
      </c>
    </row>
    <row r="50" spans="1:10" x14ac:dyDescent="0.25">
      <c r="A50" s="147">
        <v>15750</v>
      </c>
      <c r="B50">
        <v>15750</v>
      </c>
      <c r="C50">
        <v>0</v>
      </c>
      <c r="D50">
        <v>13</v>
      </c>
      <c r="E50" s="147">
        <v>714</v>
      </c>
      <c r="F50">
        <v>228</v>
      </c>
      <c r="G50">
        <v>228</v>
      </c>
      <c r="H50">
        <v>193.5</v>
      </c>
      <c r="I50">
        <v>193.5</v>
      </c>
      <c r="J50">
        <v>198.1</v>
      </c>
    </row>
    <row r="51" spans="1:10" x14ac:dyDescent="0.25">
      <c r="A51" s="147">
        <v>15800</v>
      </c>
      <c r="B51">
        <v>15800</v>
      </c>
      <c r="C51">
        <v>0</v>
      </c>
      <c r="D51">
        <v>71</v>
      </c>
      <c r="E51" s="147">
        <v>5777</v>
      </c>
      <c r="F51">
        <v>243</v>
      </c>
      <c r="G51">
        <v>243</v>
      </c>
      <c r="H51">
        <v>215</v>
      </c>
      <c r="I51">
        <v>218</v>
      </c>
      <c r="J51">
        <v>217.5</v>
      </c>
    </row>
    <row r="52" spans="1:10" x14ac:dyDescent="0.25">
      <c r="A52" s="147">
        <v>15850</v>
      </c>
      <c r="B52">
        <v>15850</v>
      </c>
      <c r="C52">
        <v>0</v>
      </c>
      <c r="D52">
        <v>3</v>
      </c>
      <c r="E52" s="147">
        <v>1871</v>
      </c>
      <c r="F52">
        <v>257</v>
      </c>
      <c r="G52">
        <v>260</v>
      </c>
      <c r="H52">
        <v>233</v>
      </c>
      <c r="I52">
        <v>233</v>
      </c>
      <c r="J52">
        <v>238.8</v>
      </c>
    </row>
    <row r="53" spans="1:10" x14ac:dyDescent="0.25">
      <c r="A53" s="147">
        <v>15900</v>
      </c>
      <c r="B53">
        <v>15900</v>
      </c>
      <c r="C53">
        <v>0</v>
      </c>
      <c r="D53">
        <v>20</v>
      </c>
      <c r="E53" s="147">
        <v>2982</v>
      </c>
      <c r="F53">
        <v>279</v>
      </c>
      <c r="G53">
        <v>279</v>
      </c>
      <c r="H53">
        <v>279</v>
      </c>
      <c r="I53">
        <v>279</v>
      </c>
      <c r="J53">
        <v>262.2</v>
      </c>
    </row>
    <row r="54" spans="1:10" x14ac:dyDescent="0.25">
      <c r="A54" s="147">
        <v>15950</v>
      </c>
      <c r="B54">
        <v>15950</v>
      </c>
      <c r="C54">
        <v>0</v>
      </c>
      <c r="D54">
        <v>0</v>
      </c>
      <c r="E54" s="147">
        <v>704</v>
      </c>
      <c r="F54">
        <v>0</v>
      </c>
      <c r="G54">
        <v>0</v>
      </c>
      <c r="H54">
        <v>0</v>
      </c>
      <c r="I54">
        <v>0</v>
      </c>
      <c r="J54">
        <v>287.60000000000002</v>
      </c>
    </row>
    <row r="55" spans="1:10" x14ac:dyDescent="0.25">
      <c r="A55" s="147">
        <v>16000</v>
      </c>
      <c r="B55">
        <v>16000</v>
      </c>
      <c r="C55">
        <v>0</v>
      </c>
      <c r="D55">
        <v>86</v>
      </c>
      <c r="E55" s="147">
        <v>4529</v>
      </c>
      <c r="F55">
        <v>365</v>
      </c>
      <c r="G55">
        <v>365</v>
      </c>
      <c r="H55">
        <v>306</v>
      </c>
      <c r="I55">
        <v>320</v>
      </c>
      <c r="J55">
        <v>314.89999999999998</v>
      </c>
    </row>
    <row r="56" spans="1:10" x14ac:dyDescent="0.25">
      <c r="A56" s="147">
        <v>16050</v>
      </c>
      <c r="B56">
        <v>16050</v>
      </c>
      <c r="C56">
        <v>0</v>
      </c>
      <c r="D56">
        <v>0</v>
      </c>
      <c r="E56" s="147">
        <v>330</v>
      </c>
      <c r="F56">
        <v>0</v>
      </c>
      <c r="G56">
        <v>0</v>
      </c>
      <c r="H56">
        <v>0</v>
      </c>
      <c r="I56">
        <v>0</v>
      </c>
      <c r="J56">
        <v>344.1</v>
      </c>
    </row>
    <row r="57" spans="1:10" x14ac:dyDescent="0.25">
      <c r="A57" s="147">
        <v>16100</v>
      </c>
      <c r="B57">
        <v>16100</v>
      </c>
      <c r="C57">
        <v>0</v>
      </c>
      <c r="D57">
        <v>0</v>
      </c>
      <c r="E57" s="147">
        <v>517</v>
      </c>
      <c r="F57">
        <v>0</v>
      </c>
      <c r="G57">
        <v>0</v>
      </c>
      <c r="H57">
        <v>0</v>
      </c>
      <c r="I57">
        <v>0</v>
      </c>
      <c r="J57">
        <v>375.4</v>
      </c>
    </row>
    <row r="58" spans="1:10" x14ac:dyDescent="0.25">
      <c r="A58" s="147">
        <v>16150</v>
      </c>
      <c r="B58">
        <v>16150</v>
      </c>
      <c r="C58">
        <v>0</v>
      </c>
      <c r="D58">
        <v>0</v>
      </c>
      <c r="E58" s="147">
        <v>1357</v>
      </c>
      <c r="F58">
        <v>0</v>
      </c>
      <c r="G58">
        <v>0</v>
      </c>
      <c r="H58">
        <v>0</v>
      </c>
      <c r="I58">
        <v>0</v>
      </c>
      <c r="J58">
        <v>408.7</v>
      </c>
    </row>
    <row r="59" spans="1:10" x14ac:dyDescent="0.25">
      <c r="A59" s="147">
        <v>16200</v>
      </c>
      <c r="B59">
        <v>16200</v>
      </c>
      <c r="C59">
        <v>0</v>
      </c>
      <c r="D59">
        <v>0</v>
      </c>
      <c r="E59" s="147">
        <v>247</v>
      </c>
      <c r="F59">
        <v>0</v>
      </c>
      <c r="G59">
        <v>0</v>
      </c>
      <c r="H59">
        <v>0</v>
      </c>
      <c r="I59">
        <v>0</v>
      </c>
      <c r="J59">
        <v>444</v>
      </c>
    </row>
    <row r="60" spans="1:10" x14ac:dyDescent="0.25">
      <c r="A60" s="147">
        <v>16250</v>
      </c>
      <c r="B60">
        <v>16250</v>
      </c>
      <c r="C60">
        <v>0</v>
      </c>
      <c r="D60">
        <v>0</v>
      </c>
      <c r="E60" s="147">
        <v>123</v>
      </c>
      <c r="F60">
        <v>0</v>
      </c>
      <c r="G60">
        <v>0</v>
      </c>
      <c r="H60">
        <v>0</v>
      </c>
      <c r="I60">
        <v>0</v>
      </c>
      <c r="J60">
        <v>481.2</v>
      </c>
    </row>
    <row r="61" spans="1:10" x14ac:dyDescent="0.25">
      <c r="A61" s="147">
        <v>16300</v>
      </c>
      <c r="B61">
        <v>16300</v>
      </c>
      <c r="C61">
        <v>0</v>
      </c>
      <c r="D61">
        <v>3</v>
      </c>
      <c r="E61" s="147">
        <v>151</v>
      </c>
      <c r="F61">
        <v>531</v>
      </c>
      <c r="G61">
        <v>531</v>
      </c>
      <c r="H61">
        <v>505</v>
      </c>
      <c r="I61">
        <v>505</v>
      </c>
      <c r="J61">
        <v>520.20000000000005</v>
      </c>
    </row>
    <row r="62" spans="1:10" x14ac:dyDescent="0.25">
      <c r="A62" s="147">
        <v>16350</v>
      </c>
      <c r="B62">
        <v>16350</v>
      </c>
      <c r="C62">
        <v>0</v>
      </c>
      <c r="D62">
        <v>0</v>
      </c>
      <c r="E62" s="147">
        <v>118</v>
      </c>
      <c r="F62">
        <v>0</v>
      </c>
      <c r="G62">
        <v>0</v>
      </c>
      <c r="H62">
        <v>0</v>
      </c>
      <c r="I62">
        <v>0</v>
      </c>
      <c r="J62">
        <v>560.70000000000005</v>
      </c>
    </row>
    <row r="63" spans="1:10" x14ac:dyDescent="0.25">
      <c r="A63" s="147">
        <v>16400</v>
      </c>
      <c r="B63">
        <v>16400</v>
      </c>
      <c r="C63">
        <v>0</v>
      </c>
      <c r="D63">
        <v>0</v>
      </c>
      <c r="E63" s="147">
        <v>82</v>
      </c>
      <c r="F63">
        <v>0</v>
      </c>
      <c r="G63">
        <v>0</v>
      </c>
      <c r="H63">
        <v>0</v>
      </c>
      <c r="I63">
        <v>0</v>
      </c>
      <c r="J63">
        <v>602.79999999999995</v>
      </c>
    </row>
    <row r="64" spans="1:10" x14ac:dyDescent="0.25">
      <c r="A64" s="147">
        <v>16450</v>
      </c>
      <c r="B64">
        <v>16450</v>
      </c>
      <c r="C64">
        <v>0</v>
      </c>
      <c r="D64">
        <v>0</v>
      </c>
      <c r="E64" s="147">
        <v>61</v>
      </c>
      <c r="F64">
        <v>0</v>
      </c>
      <c r="G64">
        <v>0</v>
      </c>
      <c r="H64">
        <v>0</v>
      </c>
      <c r="I64">
        <v>0</v>
      </c>
      <c r="J64">
        <v>646.1</v>
      </c>
    </row>
    <row r="65" spans="1:10" x14ac:dyDescent="0.25">
      <c r="A65" s="147">
        <v>16500</v>
      </c>
      <c r="B65">
        <v>16500</v>
      </c>
      <c r="C65">
        <v>0</v>
      </c>
      <c r="D65">
        <v>0</v>
      </c>
      <c r="E65" s="147">
        <v>66</v>
      </c>
      <c r="F65">
        <v>0</v>
      </c>
      <c r="G65">
        <v>0</v>
      </c>
      <c r="H65">
        <v>0</v>
      </c>
      <c r="I65">
        <v>0</v>
      </c>
      <c r="J65">
        <v>690.6</v>
      </c>
    </row>
    <row r="66" spans="1:10" x14ac:dyDescent="0.25">
      <c r="A66" s="147">
        <v>16550</v>
      </c>
      <c r="B66">
        <v>16550</v>
      </c>
      <c r="C66">
        <v>0</v>
      </c>
      <c r="D66">
        <v>0</v>
      </c>
      <c r="E66" s="147">
        <v>1</v>
      </c>
      <c r="F66">
        <v>0</v>
      </c>
      <c r="G66">
        <v>0</v>
      </c>
      <c r="H66">
        <v>0</v>
      </c>
      <c r="I66">
        <v>0</v>
      </c>
      <c r="J66">
        <v>736.2</v>
      </c>
    </row>
    <row r="67" spans="1:10" x14ac:dyDescent="0.25">
      <c r="A67" s="147">
        <v>16600</v>
      </c>
      <c r="B67">
        <v>16600</v>
      </c>
      <c r="C67">
        <v>0</v>
      </c>
      <c r="D67">
        <v>2</v>
      </c>
      <c r="E67" s="147">
        <v>28</v>
      </c>
      <c r="F67">
        <v>798</v>
      </c>
      <c r="G67">
        <v>798</v>
      </c>
      <c r="H67">
        <v>757</v>
      </c>
      <c r="I67">
        <v>757</v>
      </c>
      <c r="J67">
        <v>782.5</v>
      </c>
    </row>
    <row r="68" spans="1:10" x14ac:dyDescent="0.25">
      <c r="A68" s="147">
        <v>16650</v>
      </c>
      <c r="B68">
        <v>16650</v>
      </c>
      <c r="C68">
        <v>0</v>
      </c>
      <c r="D68">
        <v>0</v>
      </c>
      <c r="E68" s="147">
        <v>0</v>
      </c>
      <c r="F68">
        <v>0</v>
      </c>
      <c r="G68">
        <v>0</v>
      </c>
      <c r="H68">
        <v>0</v>
      </c>
      <c r="I68">
        <v>0</v>
      </c>
      <c r="J68">
        <v>829.6</v>
      </c>
    </row>
    <row r="69" spans="1:10" x14ac:dyDescent="0.25">
      <c r="A69" s="147">
        <v>16700</v>
      </c>
      <c r="B69">
        <v>16700</v>
      </c>
      <c r="C69">
        <v>0</v>
      </c>
      <c r="D69">
        <v>0</v>
      </c>
      <c r="E69" s="147">
        <v>3</v>
      </c>
      <c r="F69">
        <v>0</v>
      </c>
      <c r="G69">
        <v>0</v>
      </c>
      <c r="H69">
        <v>0</v>
      </c>
      <c r="I69">
        <v>0</v>
      </c>
      <c r="J69">
        <v>877.2</v>
      </c>
    </row>
    <row r="70" spans="1:10" x14ac:dyDescent="0.25">
      <c r="A70" s="147">
        <v>16750</v>
      </c>
      <c r="B70">
        <v>16750</v>
      </c>
      <c r="C70">
        <v>0</v>
      </c>
      <c r="D70">
        <v>0</v>
      </c>
      <c r="E70" s="147">
        <v>6</v>
      </c>
      <c r="F70">
        <v>0</v>
      </c>
      <c r="G70">
        <v>0</v>
      </c>
      <c r="H70">
        <v>0</v>
      </c>
      <c r="I70">
        <v>0</v>
      </c>
      <c r="J70">
        <v>925.2</v>
      </c>
    </row>
    <row r="71" spans="1:10" x14ac:dyDescent="0.25">
      <c r="A71" s="147">
        <v>16800</v>
      </c>
      <c r="B71">
        <v>16800</v>
      </c>
      <c r="C71">
        <v>0</v>
      </c>
      <c r="D71">
        <v>0</v>
      </c>
      <c r="E71" s="147">
        <v>5</v>
      </c>
      <c r="F71">
        <v>0</v>
      </c>
      <c r="G71">
        <v>0</v>
      </c>
      <c r="H71">
        <v>0</v>
      </c>
      <c r="I71">
        <v>0</v>
      </c>
      <c r="J71">
        <v>973.5</v>
      </c>
    </row>
    <row r="72" spans="1:10" x14ac:dyDescent="0.25">
      <c r="A72" s="147">
        <v>16850</v>
      </c>
      <c r="B72">
        <v>16850</v>
      </c>
      <c r="C72">
        <v>0</v>
      </c>
      <c r="D72">
        <v>0</v>
      </c>
      <c r="E72" s="147">
        <v>0</v>
      </c>
      <c r="F72">
        <v>0</v>
      </c>
      <c r="G72">
        <v>0</v>
      </c>
      <c r="H72">
        <v>0</v>
      </c>
      <c r="I72">
        <v>0</v>
      </c>
      <c r="J72">
        <v>1022</v>
      </c>
    </row>
    <row r="73" spans="1:10" x14ac:dyDescent="0.25">
      <c r="A73" s="147">
        <v>16900</v>
      </c>
      <c r="B73">
        <v>16900</v>
      </c>
      <c r="C73">
        <v>0</v>
      </c>
      <c r="D73">
        <v>0</v>
      </c>
      <c r="E73" s="147">
        <v>15</v>
      </c>
      <c r="F73">
        <v>0</v>
      </c>
      <c r="G73">
        <v>0</v>
      </c>
      <c r="H73">
        <v>0</v>
      </c>
      <c r="I73">
        <v>0</v>
      </c>
      <c r="J73">
        <v>1070.7</v>
      </c>
    </row>
    <row r="74" spans="1:10" x14ac:dyDescent="0.25">
      <c r="A74" s="147">
        <v>16950</v>
      </c>
      <c r="B74">
        <v>16950</v>
      </c>
      <c r="C74">
        <v>0</v>
      </c>
      <c r="D74">
        <v>0</v>
      </c>
      <c r="E74" s="147">
        <v>4</v>
      </c>
      <c r="F74">
        <v>0</v>
      </c>
      <c r="G74">
        <v>0</v>
      </c>
      <c r="H74">
        <v>0</v>
      </c>
      <c r="I74">
        <v>0</v>
      </c>
      <c r="J74">
        <v>1119.5</v>
      </c>
    </row>
    <row r="75" spans="1:10" x14ac:dyDescent="0.25">
      <c r="A75" s="147">
        <v>17000</v>
      </c>
      <c r="B75">
        <v>17000</v>
      </c>
      <c r="C75">
        <v>0</v>
      </c>
      <c r="D75">
        <v>0</v>
      </c>
      <c r="E75" s="147">
        <v>6</v>
      </c>
      <c r="F75">
        <v>0</v>
      </c>
      <c r="G75">
        <v>0</v>
      </c>
      <c r="H75">
        <v>0</v>
      </c>
      <c r="I75">
        <v>0</v>
      </c>
      <c r="J75">
        <v>1168.5</v>
      </c>
    </row>
    <row r="76" spans="1:10" x14ac:dyDescent="0.25">
      <c r="A76" s="147">
        <v>17050</v>
      </c>
      <c r="B76">
        <v>17050</v>
      </c>
      <c r="C76">
        <v>0</v>
      </c>
      <c r="D76">
        <v>0</v>
      </c>
      <c r="E76" s="147">
        <v>0</v>
      </c>
      <c r="F76">
        <v>0</v>
      </c>
      <c r="G76">
        <v>0</v>
      </c>
      <c r="H76">
        <v>0</v>
      </c>
      <c r="I76">
        <v>0</v>
      </c>
      <c r="J76">
        <v>1217.7</v>
      </c>
    </row>
    <row r="77" spans="1:10" x14ac:dyDescent="0.25">
      <c r="A77" s="147">
        <v>17100</v>
      </c>
      <c r="B77">
        <v>17100</v>
      </c>
      <c r="C77">
        <v>0</v>
      </c>
      <c r="D77">
        <v>0</v>
      </c>
      <c r="E77" s="147">
        <v>4</v>
      </c>
      <c r="F77">
        <v>0</v>
      </c>
      <c r="G77">
        <v>0</v>
      </c>
      <c r="H77">
        <v>0</v>
      </c>
      <c r="I77">
        <v>0</v>
      </c>
      <c r="J77">
        <v>1266.9000000000001</v>
      </c>
    </row>
    <row r="78" spans="1:10" x14ac:dyDescent="0.25">
      <c r="A78" s="147">
        <v>17150</v>
      </c>
      <c r="B78">
        <v>17150</v>
      </c>
      <c r="C78">
        <v>0</v>
      </c>
      <c r="D78">
        <v>0</v>
      </c>
      <c r="E78" s="147">
        <v>0</v>
      </c>
      <c r="F78">
        <v>0</v>
      </c>
      <c r="G78">
        <v>0</v>
      </c>
      <c r="H78">
        <v>0</v>
      </c>
      <c r="I78">
        <v>0</v>
      </c>
      <c r="J78">
        <v>1316.3</v>
      </c>
    </row>
    <row r="79" spans="1:10" x14ac:dyDescent="0.25">
      <c r="A79" s="147">
        <v>17200</v>
      </c>
      <c r="B79">
        <v>17200</v>
      </c>
      <c r="C79">
        <v>0</v>
      </c>
      <c r="D79">
        <v>0</v>
      </c>
      <c r="E79" s="147">
        <v>10</v>
      </c>
      <c r="F79">
        <v>0</v>
      </c>
      <c r="G79">
        <v>0</v>
      </c>
      <c r="H79">
        <v>0</v>
      </c>
      <c r="I79">
        <v>0</v>
      </c>
      <c r="J79">
        <v>1365.7</v>
      </c>
    </row>
    <row r="80" spans="1:10" x14ac:dyDescent="0.25">
      <c r="A80" s="147">
        <v>17250</v>
      </c>
      <c r="B80">
        <v>17250</v>
      </c>
      <c r="C80">
        <v>0</v>
      </c>
      <c r="D80">
        <v>0</v>
      </c>
      <c r="E80" s="147">
        <v>0</v>
      </c>
      <c r="F80">
        <v>0</v>
      </c>
      <c r="G80">
        <v>0</v>
      </c>
      <c r="H80">
        <v>0</v>
      </c>
      <c r="I80">
        <v>0</v>
      </c>
      <c r="J80">
        <v>1415.1</v>
      </c>
    </row>
    <row r="81" spans="1:10" x14ac:dyDescent="0.25">
      <c r="A81" s="147">
        <v>17300</v>
      </c>
      <c r="B81">
        <v>17300</v>
      </c>
      <c r="C81">
        <v>0</v>
      </c>
      <c r="D81">
        <v>0</v>
      </c>
      <c r="E81" s="147">
        <v>2</v>
      </c>
      <c r="F81">
        <v>0</v>
      </c>
      <c r="G81">
        <v>0</v>
      </c>
      <c r="H81">
        <v>0</v>
      </c>
      <c r="I81">
        <v>0</v>
      </c>
      <c r="J81">
        <v>1464.6</v>
      </c>
    </row>
    <row r="82" spans="1:10" x14ac:dyDescent="0.25">
      <c r="A82" s="147">
        <v>17350</v>
      </c>
      <c r="B82">
        <v>17350</v>
      </c>
      <c r="C82">
        <v>0</v>
      </c>
      <c r="D82">
        <v>0</v>
      </c>
      <c r="E82" s="147">
        <v>2</v>
      </c>
      <c r="F82">
        <v>0</v>
      </c>
      <c r="G82">
        <v>0</v>
      </c>
      <c r="H82">
        <v>0</v>
      </c>
      <c r="I82">
        <v>0</v>
      </c>
      <c r="J82">
        <v>1514.2</v>
      </c>
    </row>
    <row r="83" spans="1:10" x14ac:dyDescent="0.25">
      <c r="A83" s="147">
        <v>17400</v>
      </c>
      <c r="B83">
        <v>17400</v>
      </c>
      <c r="C83">
        <v>0</v>
      </c>
      <c r="D83">
        <v>0</v>
      </c>
      <c r="E83" s="147">
        <v>10</v>
      </c>
      <c r="F83">
        <v>0</v>
      </c>
      <c r="G83">
        <v>0</v>
      </c>
      <c r="H83">
        <v>0</v>
      </c>
      <c r="I83">
        <v>0</v>
      </c>
      <c r="J83">
        <v>1563.8</v>
      </c>
    </row>
    <row r="84" spans="1:10" x14ac:dyDescent="0.25">
      <c r="A84" s="147">
        <v>17450</v>
      </c>
      <c r="B84">
        <v>17450</v>
      </c>
      <c r="C84">
        <v>0</v>
      </c>
      <c r="D84">
        <v>0</v>
      </c>
      <c r="E84" s="147">
        <v>2</v>
      </c>
      <c r="F84">
        <v>0</v>
      </c>
      <c r="G84">
        <v>0</v>
      </c>
      <c r="H84">
        <v>0</v>
      </c>
      <c r="I84">
        <v>0</v>
      </c>
      <c r="J84">
        <v>1613.4</v>
      </c>
    </row>
    <row r="85" spans="1:10" x14ac:dyDescent="0.25">
      <c r="A85" s="147">
        <v>17500</v>
      </c>
      <c r="B85">
        <v>17500</v>
      </c>
      <c r="C85">
        <v>0</v>
      </c>
      <c r="D85">
        <v>0</v>
      </c>
      <c r="E85" s="147">
        <v>0</v>
      </c>
      <c r="F85">
        <v>0</v>
      </c>
      <c r="G85">
        <v>0</v>
      </c>
      <c r="H85">
        <v>0</v>
      </c>
      <c r="I85">
        <v>0</v>
      </c>
      <c r="J85">
        <v>1663.1</v>
      </c>
    </row>
    <row r="86" spans="1:10" x14ac:dyDescent="0.25">
      <c r="A86" s="147">
        <v>17550</v>
      </c>
      <c r="B86">
        <v>17550</v>
      </c>
      <c r="C86">
        <v>0</v>
      </c>
      <c r="D86">
        <v>0</v>
      </c>
      <c r="E86" s="147">
        <v>0</v>
      </c>
      <c r="F86">
        <v>0</v>
      </c>
      <c r="G86">
        <v>0</v>
      </c>
      <c r="H86">
        <v>0</v>
      </c>
      <c r="I86">
        <v>0</v>
      </c>
      <c r="J86">
        <v>1712.8</v>
      </c>
    </row>
    <row r="87" spans="1:10" x14ac:dyDescent="0.25">
      <c r="A87" s="147">
        <v>17600</v>
      </c>
      <c r="B87">
        <v>17600</v>
      </c>
      <c r="C87">
        <v>0</v>
      </c>
      <c r="D87">
        <v>0</v>
      </c>
      <c r="E87" s="147">
        <v>3</v>
      </c>
      <c r="F87">
        <v>0</v>
      </c>
      <c r="G87">
        <v>0</v>
      </c>
      <c r="H87">
        <v>0</v>
      </c>
      <c r="I87">
        <v>0</v>
      </c>
      <c r="J87">
        <v>1762.5</v>
      </c>
    </row>
    <row r="88" spans="1:10" x14ac:dyDescent="0.25">
      <c r="A88" s="147">
        <v>17650</v>
      </c>
      <c r="B88">
        <v>17650</v>
      </c>
      <c r="C88">
        <v>0</v>
      </c>
      <c r="D88">
        <v>0</v>
      </c>
      <c r="E88" s="147">
        <v>0</v>
      </c>
      <c r="F88">
        <v>0</v>
      </c>
      <c r="G88">
        <v>0</v>
      </c>
      <c r="H88">
        <v>0</v>
      </c>
      <c r="I88">
        <v>0</v>
      </c>
      <c r="J88">
        <v>1812.2</v>
      </c>
    </row>
    <row r="89" spans="1:10" x14ac:dyDescent="0.25">
      <c r="A89" s="147">
        <v>17700</v>
      </c>
      <c r="B89">
        <v>17700</v>
      </c>
      <c r="C89">
        <v>0</v>
      </c>
      <c r="D89">
        <v>0</v>
      </c>
      <c r="E89" s="147">
        <v>1</v>
      </c>
      <c r="F89">
        <v>0</v>
      </c>
      <c r="G89">
        <v>0</v>
      </c>
      <c r="H89">
        <v>0</v>
      </c>
      <c r="I89">
        <v>0</v>
      </c>
      <c r="J89">
        <v>1861.9</v>
      </c>
    </row>
    <row r="90" spans="1:10" x14ac:dyDescent="0.25">
      <c r="A90" s="147">
        <v>17750</v>
      </c>
      <c r="B90">
        <v>17750</v>
      </c>
      <c r="C90">
        <v>0</v>
      </c>
      <c r="D90">
        <v>0</v>
      </c>
      <c r="E90" s="147">
        <v>0</v>
      </c>
      <c r="F90">
        <v>0</v>
      </c>
      <c r="G90">
        <v>0</v>
      </c>
      <c r="H90">
        <v>0</v>
      </c>
      <c r="I90">
        <v>0</v>
      </c>
      <c r="J90">
        <v>1911.7</v>
      </c>
    </row>
    <row r="91" spans="1:10" x14ac:dyDescent="0.25">
      <c r="A91" s="147">
        <v>17800</v>
      </c>
      <c r="B91">
        <v>17800</v>
      </c>
      <c r="C91">
        <v>0</v>
      </c>
      <c r="D91">
        <v>0</v>
      </c>
      <c r="E91" s="147">
        <v>10</v>
      </c>
      <c r="F91">
        <v>0</v>
      </c>
      <c r="G91">
        <v>0</v>
      </c>
      <c r="H91">
        <v>0</v>
      </c>
      <c r="I91">
        <v>0</v>
      </c>
      <c r="J91">
        <v>1961.4</v>
      </c>
    </row>
    <row r="92" spans="1:10" x14ac:dyDescent="0.25">
      <c r="A92" s="147">
        <v>17850</v>
      </c>
      <c r="B92">
        <v>17850</v>
      </c>
      <c r="C92">
        <v>0</v>
      </c>
      <c r="D92">
        <v>0</v>
      </c>
      <c r="E92" s="147">
        <v>0</v>
      </c>
      <c r="F92">
        <v>0</v>
      </c>
      <c r="G92">
        <v>0</v>
      </c>
      <c r="H92">
        <v>0</v>
      </c>
      <c r="I92">
        <v>0</v>
      </c>
      <c r="J92">
        <v>2011.2</v>
      </c>
    </row>
    <row r="93" spans="1:10" x14ac:dyDescent="0.25">
      <c r="A93" s="147">
        <v>17900</v>
      </c>
      <c r="B93">
        <v>17900</v>
      </c>
      <c r="C93">
        <v>0</v>
      </c>
      <c r="D93">
        <v>0</v>
      </c>
      <c r="E93" s="147">
        <v>0</v>
      </c>
      <c r="F93">
        <v>0</v>
      </c>
      <c r="G93">
        <v>0</v>
      </c>
      <c r="H93">
        <v>0</v>
      </c>
      <c r="I93">
        <v>0</v>
      </c>
      <c r="J93">
        <v>2061</v>
      </c>
    </row>
    <row r="94" spans="1:10" x14ac:dyDescent="0.25">
      <c r="A94" s="147">
        <v>17950</v>
      </c>
      <c r="B94">
        <v>17950</v>
      </c>
      <c r="C94">
        <v>0</v>
      </c>
      <c r="D94">
        <v>0</v>
      </c>
      <c r="E94" s="147">
        <v>0</v>
      </c>
      <c r="F94">
        <v>0</v>
      </c>
      <c r="G94">
        <v>0</v>
      </c>
      <c r="H94">
        <v>0</v>
      </c>
      <c r="I94">
        <v>0</v>
      </c>
      <c r="J94">
        <v>2110.8000000000002</v>
      </c>
    </row>
    <row r="95" spans="1:10" x14ac:dyDescent="0.25">
      <c r="A95" t="s">
        <v>145</v>
      </c>
      <c r="B95">
        <v>18000</v>
      </c>
      <c r="C95">
        <v>0</v>
      </c>
      <c r="D95">
        <v>0</v>
      </c>
      <c r="E95">
        <v>110</v>
      </c>
      <c r="F95">
        <v>0</v>
      </c>
      <c r="G95">
        <v>0</v>
      </c>
      <c r="H95">
        <v>0</v>
      </c>
      <c r="I95">
        <v>0</v>
      </c>
      <c r="J95">
        <v>2160.6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FCF2E-4F6C-4DC5-A985-70E7CF21E155}">
  <sheetPr codeName="Tabelle4"/>
  <dimension ref="A1:J95"/>
  <sheetViews>
    <sheetView workbookViewId="0"/>
  </sheetViews>
  <sheetFormatPr baseColWidth="10" defaultColWidth="9.140625" defaultRowHeight="15" x14ac:dyDescent="0.25"/>
  <sheetData>
    <row r="1" spans="1:10" x14ac:dyDescent="0.25">
      <c r="A1" s="150" t="s">
        <v>801</v>
      </c>
      <c r="B1" s="150" t="s">
        <v>802</v>
      </c>
      <c r="C1" s="150" t="s">
        <v>803</v>
      </c>
      <c r="D1" s="150" t="s">
        <v>804</v>
      </c>
      <c r="E1" s="150" t="s">
        <v>805</v>
      </c>
      <c r="F1" s="150" t="s">
        <v>806</v>
      </c>
      <c r="G1" s="150" t="s">
        <v>807</v>
      </c>
      <c r="H1" s="150" t="s">
        <v>808</v>
      </c>
      <c r="I1" s="150" t="s">
        <v>809</v>
      </c>
      <c r="J1" s="150" t="s">
        <v>810</v>
      </c>
    </row>
    <row r="2" spans="1:10" x14ac:dyDescent="0.25">
      <c r="A2" s="147">
        <v>11000</v>
      </c>
      <c r="B2">
        <v>11000</v>
      </c>
      <c r="C2">
        <v>0</v>
      </c>
      <c r="D2">
        <v>0</v>
      </c>
      <c r="E2" s="147">
        <v>0</v>
      </c>
      <c r="F2">
        <v>0</v>
      </c>
      <c r="G2">
        <v>0</v>
      </c>
      <c r="H2">
        <v>0</v>
      </c>
      <c r="I2">
        <v>0</v>
      </c>
      <c r="J2">
        <v>4697.3</v>
      </c>
    </row>
    <row r="3" spans="1:10" x14ac:dyDescent="0.25">
      <c r="A3" s="147">
        <v>11200</v>
      </c>
      <c r="B3">
        <v>11200</v>
      </c>
      <c r="C3">
        <v>0</v>
      </c>
      <c r="D3">
        <v>0</v>
      </c>
      <c r="E3" s="147">
        <v>0</v>
      </c>
      <c r="F3">
        <v>0</v>
      </c>
      <c r="G3">
        <v>0</v>
      </c>
      <c r="H3">
        <v>0</v>
      </c>
      <c r="I3">
        <v>0</v>
      </c>
      <c r="J3">
        <v>4498.2</v>
      </c>
    </row>
    <row r="4" spans="1:10" x14ac:dyDescent="0.25">
      <c r="A4" s="147">
        <v>11400</v>
      </c>
      <c r="B4">
        <v>11400</v>
      </c>
      <c r="C4">
        <v>0</v>
      </c>
      <c r="D4">
        <v>0</v>
      </c>
      <c r="E4" s="147">
        <v>20</v>
      </c>
      <c r="F4">
        <v>0</v>
      </c>
      <c r="G4">
        <v>0</v>
      </c>
      <c r="H4">
        <v>0</v>
      </c>
      <c r="I4">
        <v>0</v>
      </c>
      <c r="J4">
        <v>4299.1000000000004</v>
      </c>
    </row>
    <row r="5" spans="1:10" x14ac:dyDescent="0.25">
      <c r="A5" s="147">
        <v>11600</v>
      </c>
      <c r="B5">
        <v>11600</v>
      </c>
      <c r="C5">
        <v>0</v>
      </c>
      <c r="D5">
        <v>0</v>
      </c>
      <c r="E5" s="147">
        <v>0</v>
      </c>
      <c r="F5">
        <v>0</v>
      </c>
      <c r="G5">
        <v>0</v>
      </c>
      <c r="H5">
        <v>0</v>
      </c>
      <c r="I5">
        <v>0</v>
      </c>
      <c r="J5">
        <v>4100</v>
      </c>
    </row>
    <row r="6" spans="1:10" x14ac:dyDescent="0.25">
      <c r="A6" s="147">
        <v>11800</v>
      </c>
      <c r="B6">
        <v>11800</v>
      </c>
      <c r="C6">
        <v>0</v>
      </c>
      <c r="D6">
        <v>0</v>
      </c>
      <c r="E6" s="147">
        <v>0</v>
      </c>
      <c r="F6">
        <v>0</v>
      </c>
      <c r="G6">
        <v>0</v>
      </c>
      <c r="H6">
        <v>0</v>
      </c>
      <c r="I6">
        <v>0</v>
      </c>
      <c r="J6">
        <v>3901</v>
      </c>
    </row>
    <row r="7" spans="1:10" x14ac:dyDescent="0.25">
      <c r="A7" s="147">
        <v>12000</v>
      </c>
      <c r="B7">
        <v>12000</v>
      </c>
      <c r="C7">
        <v>0</v>
      </c>
      <c r="D7">
        <v>0</v>
      </c>
      <c r="E7" s="147">
        <v>33</v>
      </c>
      <c r="F7">
        <v>0</v>
      </c>
      <c r="G7">
        <v>0</v>
      </c>
      <c r="H7">
        <v>0</v>
      </c>
      <c r="I7">
        <v>0</v>
      </c>
      <c r="J7">
        <v>3702</v>
      </c>
    </row>
    <row r="8" spans="1:10" x14ac:dyDescent="0.25">
      <c r="A8" s="147">
        <v>12200</v>
      </c>
      <c r="B8">
        <v>12200</v>
      </c>
      <c r="C8">
        <v>0</v>
      </c>
      <c r="D8">
        <v>0</v>
      </c>
      <c r="E8" s="147">
        <v>10</v>
      </c>
      <c r="F8">
        <v>0</v>
      </c>
      <c r="G8">
        <v>0</v>
      </c>
      <c r="H8">
        <v>0</v>
      </c>
      <c r="I8">
        <v>0</v>
      </c>
      <c r="J8">
        <v>3503.2</v>
      </c>
    </row>
    <row r="9" spans="1:10" x14ac:dyDescent="0.25">
      <c r="A9" s="147">
        <v>12400</v>
      </c>
      <c r="B9">
        <v>12400</v>
      </c>
      <c r="C9">
        <v>0</v>
      </c>
      <c r="D9">
        <v>0</v>
      </c>
      <c r="E9" s="147">
        <v>49</v>
      </c>
      <c r="F9">
        <v>0</v>
      </c>
      <c r="G9">
        <v>0</v>
      </c>
      <c r="H9">
        <v>0</v>
      </c>
      <c r="I9">
        <v>0</v>
      </c>
      <c r="J9">
        <v>3304.4</v>
      </c>
    </row>
    <row r="10" spans="1:10" x14ac:dyDescent="0.25">
      <c r="A10" s="147">
        <v>12600</v>
      </c>
      <c r="B10">
        <v>12600</v>
      </c>
      <c r="C10">
        <v>0</v>
      </c>
      <c r="D10">
        <v>0</v>
      </c>
      <c r="E10" s="147">
        <v>0</v>
      </c>
      <c r="F10">
        <v>0</v>
      </c>
      <c r="G10">
        <v>0</v>
      </c>
      <c r="H10">
        <v>0</v>
      </c>
      <c r="I10">
        <v>0</v>
      </c>
      <c r="J10">
        <v>3105.7</v>
      </c>
    </row>
    <row r="11" spans="1:10" x14ac:dyDescent="0.25">
      <c r="A11" s="147">
        <v>12800</v>
      </c>
      <c r="B11">
        <v>12800</v>
      </c>
      <c r="C11">
        <v>0</v>
      </c>
      <c r="D11">
        <v>0</v>
      </c>
      <c r="E11" s="147">
        <v>20</v>
      </c>
      <c r="F11">
        <v>0</v>
      </c>
      <c r="G11">
        <v>0</v>
      </c>
      <c r="H11">
        <v>0</v>
      </c>
      <c r="I11">
        <v>0</v>
      </c>
      <c r="J11">
        <v>2907.2</v>
      </c>
    </row>
    <row r="12" spans="1:10" x14ac:dyDescent="0.25">
      <c r="A12" s="147">
        <v>13000</v>
      </c>
      <c r="B12">
        <v>13000</v>
      </c>
      <c r="C12">
        <v>0</v>
      </c>
      <c r="D12">
        <v>0</v>
      </c>
      <c r="E12" s="147">
        <v>192</v>
      </c>
      <c r="F12">
        <v>0</v>
      </c>
      <c r="G12">
        <v>0</v>
      </c>
      <c r="H12">
        <v>0</v>
      </c>
      <c r="I12">
        <v>0</v>
      </c>
      <c r="J12">
        <v>2708.8</v>
      </c>
    </row>
    <row r="13" spans="1:10" x14ac:dyDescent="0.25">
      <c r="A13" s="147">
        <v>13200</v>
      </c>
      <c r="B13">
        <v>13200</v>
      </c>
      <c r="C13">
        <v>0</v>
      </c>
      <c r="D13">
        <v>0</v>
      </c>
      <c r="E13" s="147">
        <v>0</v>
      </c>
      <c r="F13">
        <v>0</v>
      </c>
      <c r="G13">
        <v>0</v>
      </c>
      <c r="H13">
        <v>0</v>
      </c>
      <c r="I13">
        <v>0</v>
      </c>
      <c r="J13">
        <v>2510.6999999999998</v>
      </c>
    </row>
    <row r="14" spans="1:10" x14ac:dyDescent="0.25">
      <c r="A14" s="147">
        <v>13400</v>
      </c>
      <c r="B14">
        <v>13400</v>
      </c>
      <c r="C14">
        <v>0</v>
      </c>
      <c r="D14">
        <v>0</v>
      </c>
      <c r="E14" s="147">
        <v>0</v>
      </c>
      <c r="F14">
        <v>0</v>
      </c>
      <c r="G14">
        <v>0</v>
      </c>
      <c r="H14">
        <v>0</v>
      </c>
      <c r="I14">
        <v>0</v>
      </c>
      <c r="J14">
        <v>2312.5</v>
      </c>
    </row>
    <row r="15" spans="1:10" x14ac:dyDescent="0.25">
      <c r="A15" s="147">
        <v>13600</v>
      </c>
      <c r="B15">
        <v>13600</v>
      </c>
      <c r="C15">
        <v>0</v>
      </c>
      <c r="D15">
        <v>0</v>
      </c>
      <c r="E15" s="147">
        <v>34</v>
      </c>
      <c r="F15">
        <v>0</v>
      </c>
      <c r="G15">
        <v>0</v>
      </c>
      <c r="H15">
        <v>0</v>
      </c>
      <c r="I15">
        <v>0</v>
      </c>
      <c r="J15">
        <v>2114.4</v>
      </c>
    </row>
    <row r="16" spans="1:10" x14ac:dyDescent="0.25">
      <c r="A16" s="147">
        <v>13700</v>
      </c>
      <c r="B16">
        <v>13700</v>
      </c>
      <c r="C16">
        <v>0</v>
      </c>
      <c r="D16">
        <v>0</v>
      </c>
      <c r="E16" s="147">
        <v>0</v>
      </c>
      <c r="F16">
        <v>0</v>
      </c>
      <c r="G16">
        <v>0</v>
      </c>
      <c r="H16">
        <v>0</v>
      </c>
      <c r="I16">
        <v>0</v>
      </c>
      <c r="J16">
        <v>2015.7</v>
      </c>
    </row>
    <row r="17" spans="1:10" x14ac:dyDescent="0.25">
      <c r="A17" s="147">
        <v>13800</v>
      </c>
      <c r="B17">
        <v>13800</v>
      </c>
      <c r="C17">
        <v>0</v>
      </c>
      <c r="D17">
        <v>0</v>
      </c>
      <c r="E17" s="147">
        <v>50</v>
      </c>
      <c r="F17">
        <v>0</v>
      </c>
      <c r="G17">
        <v>0</v>
      </c>
      <c r="H17">
        <v>0</v>
      </c>
      <c r="I17">
        <v>0</v>
      </c>
      <c r="J17">
        <v>1917.1</v>
      </c>
    </row>
    <row r="18" spans="1:10" x14ac:dyDescent="0.25">
      <c r="A18" s="147">
        <v>14000</v>
      </c>
      <c r="B18">
        <v>14000</v>
      </c>
      <c r="C18">
        <v>0</v>
      </c>
      <c r="D18">
        <v>0</v>
      </c>
      <c r="E18" s="147">
        <v>30</v>
      </c>
      <c r="F18">
        <v>0</v>
      </c>
      <c r="G18">
        <v>0</v>
      </c>
      <c r="H18">
        <v>0</v>
      </c>
      <c r="I18">
        <v>0</v>
      </c>
      <c r="J18">
        <v>1721</v>
      </c>
    </row>
    <row r="19" spans="1:10" x14ac:dyDescent="0.25">
      <c r="A19" s="147">
        <v>14100</v>
      </c>
      <c r="B19">
        <v>14100</v>
      </c>
      <c r="C19">
        <v>0</v>
      </c>
      <c r="D19">
        <v>0</v>
      </c>
      <c r="E19" s="147">
        <v>21</v>
      </c>
      <c r="F19">
        <v>0</v>
      </c>
      <c r="G19">
        <v>0</v>
      </c>
      <c r="H19">
        <v>0</v>
      </c>
      <c r="I19">
        <v>0</v>
      </c>
      <c r="J19">
        <v>1623.3</v>
      </c>
    </row>
    <row r="20" spans="1:10" x14ac:dyDescent="0.25">
      <c r="A20" s="147">
        <v>14200</v>
      </c>
      <c r="B20">
        <v>14200</v>
      </c>
      <c r="C20">
        <v>0</v>
      </c>
      <c r="D20">
        <v>1</v>
      </c>
      <c r="E20" s="147">
        <v>12</v>
      </c>
      <c r="F20">
        <v>1578</v>
      </c>
      <c r="G20">
        <v>1578</v>
      </c>
      <c r="H20">
        <v>1578</v>
      </c>
      <c r="I20">
        <v>1578</v>
      </c>
      <c r="J20">
        <v>1526.1</v>
      </c>
    </row>
    <row r="21" spans="1:10" x14ac:dyDescent="0.25">
      <c r="A21" s="147">
        <v>14300</v>
      </c>
      <c r="B21">
        <v>14300</v>
      </c>
      <c r="C21">
        <v>0</v>
      </c>
      <c r="D21">
        <v>0</v>
      </c>
      <c r="E21" s="147">
        <v>7</v>
      </c>
      <c r="F21">
        <v>0</v>
      </c>
      <c r="G21">
        <v>0</v>
      </c>
      <c r="H21">
        <v>0</v>
      </c>
      <c r="I21">
        <v>0</v>
      </c>
      <c r="J21">
        <v>1429.4</v>
      </c>
    </row>
    <row r="22" spans="1:10" x14ac:dyDescent="0.25">
      <c r="A22" s="147">
        <v>14350</v>
      </c>
      <c r="B22">
        <v>14350</v>
      </c>
      <c r="C22">
        <v>0</v>
      </c>
      <c r="D22">
        <v>0</v>
      </c>
      <c r="E22" s="147">
        <v>0</v>
      </c>
      <c r="F22">
        <v>0</v>
      </c>
      <c r="G22">
        <v>0</v>
      </c>
      <c r="H22">
        <v>0</v>
      </c>
      <c r="I22">
        <v>0</v>
      </c>
      <c r="J22">
        <v>1381.3</v>
      </c>
    </row>
    <row r="23" spans="1:10" x14ac:dyDescent="0.25">
      <c r="A23" s="147">
        <v>14400</v>
      </c>
      <c r="B23">
        <v>14400</v>
      </c>
      <c r="C23">
        <v>0</v>
      </c>
      <c r="D23">
        <v>0</v>
      </c>
      <c r="E23" s="147">
        <v>69</v>
      </c>
      <c r="F23">
        <v>0</v>
      </c>
      <c r="G23">
        <v>0</v>
      </c>
      <c r="H23">
        <v>0</v>
      </c>
      <c r="I23">
        <v>0</v>
      </c>
      <c r="J23">
        <v>1333.3</v>
      </c>
    </row>
    <row r="24" spans="1:10" x14ac:dyDescent="0.25">
      <c r="A24" s="147">
        <v>14450</v>
      </c>
      <c r="B24">
        <v>14450</v>
      </c>
      <c r="C24">
        <v>0</v>
      </c>
      <c r="D24">
        <v>0</v>
      </c>
      <c r="E24" s="147">
        <v>0</v>
      </c>
      <c r="F24">
        <v>0</v>
      </c>
      <c r="G24">
        <v>0</v>
      </c>
      <c r="H24">
        <v>0</v>
      </c>
      <c r="I24">
        <v>0</v>
      </c>
      <c r="J24">
        <v>1285.5</v>
      </c>
    </row>
    <row r="25" spans="1:10" x14ac:dyDescent="0.25">
      <c r="A25" s="147">
        <v>14500</v>
      </c>
      <c r="B25">
        <v>14500</v>
      </c>
      <c r="C25">
        <v>0</v>
      </c>
      <c r="D25">
        <v>0</v>
      </c>
      <c r="E25" s="147">
        <v>66</v>
      </c>
      <c r="F25">
        <v>0</v>
      </c>
      <c r="G25">
        <v>0</v>
      </c>
      <c r="H25">
        <v>0</v>
      </c>
      <c r="I25">
        <v>0</v>
      </c>
      <c r="J25">
        <v>1238</v>
      </c>
    </row>
    <row r="26" spans="1:10" x14ac:dyDescent="0.25">
      <c r="A26" s="147">
        <v>14550</v>
      </c>
      <c r="B26">
        <v>14550</v>
      </c>
      <c r="C26">
        <v>0</v>
      </c>
      <c r="D26">
        <v>0</v>
      </c>
      <c r="E26" s="147">
        <v>1</v>
      </c>
      <c r="F26">
        <v>0</v>
      </c>
      <c r="G26">
        <v>0</v>
      </c>
      <c r="H26">
        <v>0</v>
      </c>
      <c r="I26">
        <v>0</v>
      </c>
      <c r="J26">
        <v>1190.5999999999999</v>
      </c>
    </row>
    <row r="27" spans="1:10" x14ac:dyDescent="0.25">
      <c r="A27" s="147">
        <v>14600</v>
      </c>
      <c r="B27">
        <v>14600</v>
      </c>
      <c r="C27">
        <v>0</v>
      </c>
      <c r="D27">
        <v>0</v>
      </c>
      <c r="E27" s="147">
        <v>10</v>
      </c>
      <c r="F27">
        <v>0</v>
      </c>
      <c r="G27">
        <v>0</v>
      </c>
      <c r="H27">
        <v>0</v>
      </c>
      <c r="I27">
        <v>0</v>
      </c>
      <c r="J27">
        <v>1143.5999999999999</v>
      </c>
    </row>
    <row r="28" spans="1:10" x14ac:dyDescent="0.25">
      <c r="A28" s="147">
        <v>14650</v>
      </c>
      <c r="B28">
        <v>14650</v>
      </c>
      <c r="C28">
        <v>0</v>
      </c>
      <c r="D28">
        <v>0</v>
      </c>
      <c r="E28" s="147">
        <v>1</v>
      </c>
      <c r="F28">
        <v>0</v>
      </c>
      <c r="G28">
        <v>0</v>
      </c>
      <c r="H28">
        <v>0</v>
      </c>
      <c r="I28">
        <v>0</v>
      </c>
      <c r="J28">
        <v>1096.8</v>
      </c>
    </row>
    <row r="29" spans="1:10" x14ac:dyDescent="0.25">
      <c r="A29" s="147">
        <v>14700</v>
      </c>
      <c r="B29">
        <v>14700</v>
      </c>
      <c r="C29">
        <v>0</v>
      </c>
      <c r="D29">
        <v>2</v>
      </c>
      <c r="E29" s="147">
        <v>1</v>
      </c>
      <c r="F29">
        <v>1074</v>
      </c>
      <c r="G29">
        <v>1074</v>
      </c>
      <c r="H29">
        <v>1037</v>
      </c>
      <c r="I29">
        <v>1037</v>
      </c>
      <c r="J29">
        <v>1050.4000000000001</v>
      </c>
    </row>
    <row r="30" spans="1:10" x14ac:dyDescent="0.25">
      <c r="A30" s="147">
        <v>14750</v>
      </c>
      <c r="B30">
        <v>14750</v>
      </c>
      <c r="C30">
        <v>0</v>
      </c>
      <c r="D30">
        <v>0</v>
      </c>
      <c r="E30" s="147">
        <v>2</v>
      </c>
      <c r="F30">
        <v>0</v>
      </c>
      <c r="G30">
        <v>0</v>
      </c>
      <c r="H30">
        <v>0</v>
      </c>
      <c r="I30">
        <v>0</v>
      </c>
      <c r="J30">
        <v>1004.3</v>
      </c>
    </row>
    <row r="31" spans="1:10" x14ac:dyDescent="0.25">
      <c r="A31" s="147">
        <v>14800</v>
      </c>
      <c r="B31">
        <v>14800</v>
      </c>
      <c r="C31">
        <v>0</v>
      </c>
      <c r="D31">
        <v>2</v>
      </c>
      <c r="E31" s="147">
        <v>35</v>
      </c>
      <c r="F31">
        <v>1010</v>
      </c>
      <c r="G31">
        <v>1010</v>
      </c>
      <c r="H31">
        <v>942</v>
      </c>
      <c r="I31">
        <v>942</v>
      </c>
      <c r="J31">
        <v>958.7</v>
      </c>
    </row>
    <row r="32" spans="1:10" x14ac:dyDescent="0.25">
      <c r="A32" s="147">
        <v>14850</v>
      </c>
      <c r="B32">
        <v>14850</v>
      </c>
      <c r="C32">
        <v>0</v>
      </c>
      <c r="D32">
        <v>0</v>
      </c>
      <c r="E32" s="147">
        <v>12</v>
      </c>
      <c r="F32">
        <v>0</v>
      </c>
      <c r="G32">
        <v>0</v>
      </c>
      <c r="H32">
        <v>0</v>
      </c>
      <c r="I32">
        <v>0</v>
      </c>
      <c r="J32">
        <v>913.5</v>
      </c>
    </row>
    <row r="33" spans="1:10" x14ac:dyDescent="0.25">
      <c r="A33" s="147">
        <v>14900</v>
      </c>
      <c r="B33">
        <v>14900</v>
      </c>
      <c r="C33">
        <v>0</v>
      </c>
      <c r="D33">
        <v>0</v>
      </c>
      <c r="E33" s="147">
        <v>266</v>
      </c>
      <c r="F33">
        <v>0</v>
      </c>
      <c r="G33">
        <v>0</v>
      </c>
      <c r="H33">
        <v>0</v>
      </c>
      <c r="I33">
        <v>0</v>
      </c>
      <c r="J33">
        <v>868.7</v>
      </c>
    </row>
    <row r="34" spans="1:10" x14ac:dyDescent="0.25">
      <c r="A34" s="147">
        <v>14950</v>
      </c>
      <c r="B34">
        <v>14950</v>
      </c>
      <c r="C34">
        <v>0</v>
      </c>
      <c r="D34">
        <v>0</v>
      </c>
      <c r="E34" s="147">
        <v>5</v>
      </c>
      <c r="F34">
        <v>0</v>
      </c>
      <c r="G34">
        <v>0</v>
      </c>
      <c r="H34">
        <v>0</v>
      </c>
      <c r="I34">
        <v>0</v>
      </c>
      <c r="J34">
        <v>824.4</v>
      </c>
    </row>
    <row r="35" spans="1:10" x14ac:dyDescent="0.25">
      <c r="A35" s="147">
        <v>15000</v>
      </c>
      <c r="B35">
        <v>15000</v>
      </c>
      <c r="C35">
        <v>0</v>
      </c>
      <c r="D35">
        <v>1</v>
      </c>
      <c r="E35" s="147">
        <v>106</v>
      </c>
      <c r="F35">
        <v>768</v>
      </c>
      <c r="G35">
        <v>768</v>
      </c>
      <c r="H35">
        <v>768</v>
      </c>
      <c r="I35">
        <v>768</v>
      </c>
      <c r="J35">
        <v>780.6</v>
      </c>
    </row>
    <row r="36" spans="1:10" x14ac:dyDescent="0.25">
      <c r="A36" s="147">
        <v>15050</v>
      </c>
      <c r="B36">
        <v>15050</v>
      </c>
      <c r="C36">
        <v>0</v>
      </c>
      <c r="D36">
        <v>0</v>
      </c>
      <c r="E36" s="147">
        <v>2</v>
      </c>
      <c r="F36">
        <v>0</v>
      </c>
      <c r="G36">
        <v>0</v>
      </c>
      <c r="H36">
        <v>0</v>
      </c>
      <c r="I36">
        <v>0</v>
      </c>
      <c r="J36">
        <v>737.5</v>
      </c>
    </row>
    <row r="37" spans="1:10" x14ac:dyDescent="0.25">
      <c r="A37" s="147">
        <v>15100</v>
      </c>
      <c r="B37">
        <v>15100</v>
      </c>
      <c r="C37">
        <v>0</v>
      </c>
      <c r="D37">
        <v>0</v>
      </c>
      <c r="E37" s="147">
        <v>59</v>
      </c>
      <c r="F37">
        <v>0</v>
      </c>
      <c r="G37">
        <v>0</v>
      </c>
      <c r="H37">
        <v>0</v>
      </c>
      <c r="I37">
        <v>0</v>
      </c>
      <c r="J37">
        <v>694.9</v>
      </c>
    </row>
    <row r="38" spans="1:10" x14ac:dyDescent="0.25">
      <c r="A38" s="147">
        <v>15150</v>
      </c>
      <c r="B38">
        <v>15150</v>
      </c>
      <c r="C38">
        <v>0</v>
      </c>
      <c r="D38">
        <v>0</v>
      </c>
      <c r="E38" s="147">
        <v>0</v>
      </c>
      <c r="F38">
        <v>0</v>
      </c>
      <c r="G38">
        <v>0</v>
      </c>
      <c r="H38">
        <v>0</v>
      </c>
      <c r="I38">
        <v>0</v>
      </c>
      <c r="J38">
        <v>653.1</v>
      </c>
    </row>
    <row r="39" spans="1:10" x14ac:dyDescent="0.25">
      <c r="A39" s="147">
        <v>15200</v>
      </c>
      <c r="B39">
        <v>15200</v>
      </c>
      <c r="C39">
        <v>0</v>
      </c>
      <c r="D39">
        <v>29</v>
      </c>
      <c r="E39" s="147">
        <v>84</v>
      </c>
      <c r="F39">
        <v>621</v>
      </c>
      <c r="G39">
        <v>669</v>
      </c>
      <c r="H39">
        <v>621</v>
      </c>
      <c r="I39">
        <v>669</v>
      </c>
      <c r="J39">
        <v>612.1</v>
      </c>
    </row>
    <row r="40" spans="1:10" x14ac:dyDescent="0.25">
      <c r="A40" s="147">
        <v>15250</v>
      </c>
      <c r="B40">
        <v>15250</v>
      </c>
      <c r="C40">
        <v>0</v>
      </c>
      <c r="D40">
        <v>0</v>
      </c>
      <c r="E40" s="147">
        <v>1</v>
      </c>
      <c r="F40">
        <v>0</v>
      </c>
      <c r="G40">
        <v>0</v>
      </c>
      <c r="H40">
        <v>0</v>
      </c>
      <c r="I40">
        <v>0</v>
      </c>
      <c r="J40">
        <v>571.79999999999995</v>
      </c>
    </row>
    <row r="41" spans="1:10" x14ac:dyDescent="0.25">
      <c r="A41" s="147">
        <v>15300</v>
      </c>
      <c r="B41">
        <v>15300</v>
      </c>
      <c r="C41">
        <v>0</v>
      </c>
      <c r="D41">
        <v>0</v>
      </c>
      <c r="E41" s="147">
        <v>33</v>
      </c>
      <c r="F41">
        <v>0</v>
      </c>
      <c r="G41">
        <v>0</v>
      </c>
      <c r="H41">
        <v>0</v>
      </c>
      <c r="I41">
        <v>0</v>
      </c>
      <c r="J41">
        <v>532.5</v>
      </c>
    </row>
    <row r="42" spans="1:10" x14ac:dyDescent="0.25">
      <c r="A42" s="147">
        <v>15350</v>
      </c>
      <c r="B42">
        <v>15350</v>
      </c>
      <c r="C42">
        <v>0</v>
      </c>
      <c r="D42">
        <v>0</v>
      </c>
      <c r="E42" s="147">
        <v>15</v>
      </c>
      <c r="F42">
        <v>0</v>
      </c>
      <c r="G42">
        <v>0</v>
      </c>
      <c r="H42">
        <v>0</v>
      </c>
      <c r="I42">
        <v>0</v>
      </c>
      <c r="J42">
        <v>494.1</v>
      </c>
    </row>
    <row r="43" spans="1:10" x14ac:dyDescent="0.25">
      <c r="A43" s="147">
        <v>15400</v>
      </c>
      <c r="B43">
        <v>15400</v>
      </c>
      <c r="C43">
        <v>0</v>
      </c>
      <c r="D43">
        <v>0</v>
      </c>
      <c r="E43" s="147">
        <v>298</v>
      </c>
      <c r="F43">
        <v>0</v>
      </c>
      <c r="G43">
        <v>0</v>
      </c>
      <c r="H43">
        <v>0</v>
      </c>
      <c r="I43">
        <v>0</v>
      </c>
      <c r="J43">
        <v>456.8</v>
      </c>
    </row>
    <row r="44" spans="1:10" x14ac:dyDescent="0.25">
      <c r="A44" s="147">
        <v>15450</v>
      </c>
      <c r="B44">
        <v>15450</v>
      </c>
      <c r="C44">
        <v>0</v>
      </c>
      <c r="D44">
        <v>1</v>
      </c>
      <c r="E44" s="147">
        <v>128</v>
      </c>
      <c r="F44">
        <v>458</v>
      </c>
      <c r="G44">
        <v>458</v>
      </c>
      <c r="H44">
        <v>458</v>
      </c>
      <c r="I44">
        <v>458</v>
      </c>
      <c r="J44">
        <v>420.6</v>
      </c>
    </row>
    <row r="45" spans="1:10" x14ac:dyDescent="0.25">
      <c r="A45" s="147">
        <v>15500</v>
      </c>
      <c r="B45">
        <v>15500</v>
      </c>
      <c r="C45">
        <v>0</v>
      </c>
      <c r="D45">
        <v>0</v>
      </c>
      <c r="E45" s="147">
        <v>510</v>
      </c>
      <c r="F45">
        <v>0</v>
      </c>
      <c r="G45">
        <v>0</v>
      </c>
      <c r="H45">
        <v>0</v>
      </c>
      <c r="I45">
        <v>0</v>
      </c>
      <c r="J45">
        <v>385.6</v>
      </c>
    </row>
    <row r="46" spans="1:10" x14ac:dyDescent="0.25">
      <c r="A46" s="147">
        <v>15550</v>
      </c>
      <c r="B46">
        <v>15550</v>
      </c>
      <c r="C46">
        <v>0</v>
      </c>
      <c r="D46">
        <v>0</v>
      </c>
      <c r="E46" s="147">
        <v>27</v>
      </c>
      <c r="F46">
        <v>0</v>
      </c>
      <c r="G46">
        <v>0</v>
      </c>
      <c r="H46">
        <v>0</v>
      </c>
      <c r="I46">
        <v>0</v>
      </c>
      <c r="J46">
        <v>351.9</v>
      </c>
    </row>
    <row r="47" spans="1:10" x14ac:dyDescent="0.25">
      <c r="A47" s="147">
        <v>15600</v>
      </c>
      <c r="B47">
        <v>15600</v>
      </c>
      <c r="C47">
        <v>0</v>
      </c>
      <c r="D47">
        <v>7</v>
      </c>
      <c r="E47" s="147">
        <v>1325</v>
      </c>
      <c r="F47">
        <v>338</v>
      </c>
      <c r="G47">
        <v>338</v>
      </c>
      <c r="H47">
        <v>314</v>
      </c>
      <c r="I47">
        <v>315</v>
      </c>
      <c r="J47">
        <v>319.5</v>
      </c>
    </row>
    <row r="48" spans="1:10" x14ac:dyDescent="0.25">
      <c r="A48" s="147">
        <v>15650</v>
      </c>
      <c r="B48">
        <v>15650</v>
      </c>
      <c r="C48">
        <v>0</v>
      </c>
      <c r="D48">
        <v>9</v>
      </c>
      <c r="E48" s="147">
        <v>637</v>
      </c>
      <c r="F48">
        <v>315</v>
      </c>
      <c r="G48">
        <v>323</v>
      </c>
      <c r="H48">
        <v>287</v>
      </c>
      <c r="I48">
        <v>291</v>
      </c>
      <c r="J48">
        <v>288.5</v>
      </c>
    </row>
    <row r="49" spans="1:10" x14ac:dyDescent="0.25">
      <c r="A49" s="147">
        <v>15700</v>
      </c>
      <c r="B49">
        <v>15700</v>
      </c>
      <c r="C49">
        <v>0</v>
      </c>
      <c r="D49">
        <v>98</v>
      </c>
      <c r="E49" s="147">
        <v>873</v>
      </c>
      <c r="F49">
        <v>300</v>
      </c>
      <c r="G49">
        <v>300</v>
      </c>
      <c r="H49">
        <v>252</v>
      </c>
      <c r="I49">
        <v>260</v>
      </c>
      <c r="J49">
        <v>259</v>
      </c>
    </row>
    <row r="50" spans="1:10" x14ac:dyDescent="0.25">
      <c r="A50" s="147">
        <v>15750</v>
      </c>
      <c r="B50">
        <v>15750</v>
      </c>
      <c r="C50">
        <v>0</v>
      </c>
      <c r="D50">
        <v>24</v>
      </c>
      <c r="E50" s="147">
        <v>1734</v>
      </c>
      <c r="F50">
        <v>251</v>
      </c>
      <c r="G50">
        <v>251</v>
      </c>
      <c r="H50">
        <v>225.5</v>
      </c>
      <c r="I50">
        <v>230.5</v>
      </c>
      <c r="J50">
        <v>231</v>
      </c>
    </row>
    <row r="51" spans="1:10" x14ac:dyDescent="0.25">
      <c r="A51" s="147">
        <v>15800</v>
      </c>
      <c r="B51">
        <v>15800</v>
      </c>
      <c r="C51">
        <v>0</v>
      </c>
      <c r="D51">
        <v>82</v>
      </c>
      <c r="E51" s="147">
        <v>4632</v>
      </c>
      <c r="F51">
        <v>225</v>
      </c>
      <c r="G51">
        <v>239</v>
      </c>
      <c r="H51">
        <v>197.5</v>
      </c>
      <c r="I51">
        <v>202</v>
      </c>
      <c r="J51">
        <v>204.7</v>
      </c>
    </row>
    <row r="52" spans="1:10" x14ac:dyDescent="0.25">
      <c r="A52" s="147">
        <v>15850</v>
      </c>
      <c r="B52">
        <v>15850</v>
      </c>
      <c r="C52">
        <v>0</v>
      </c>
      <c r="D52">
        <v>15</v>
      </c>
      <c r="E52" s="147">
        <v>375</v>
      </c>
      <c r="F52">
        <v>175</v>
      </c>
      <c r="G52">
        <v>187</v>
      </c>
      <c r="H52">
        <v>172.5</v>
      </c>
      <c r="I52">
        <v>172.5</v>
      </c>
      <c r="J52">
        <v>180.1</v>
      </c>
    </row>
    <row r="53" spans="1:10" x14ac:dyDescent="0.25">
      <c r="A53" s="147">
        <v>15900</v>
      </c>
      <c r="B53">
        <v>15900</v>
      </c>
      <c r="C53">
        <v>0</v>
      </c>
      <c r="D53">
        <v>249</v>
      </c>
      <c r="E53" s="147">
        <v>998</v>
      </c>
      <c r="F53">
        <v>177</v>
      </c>
      <c r="G53">
        <v>177</v>
      </c>
      <c r="H53">
        <v>154</v>
      </c>
      <c r="I53">
        <v>155</v>
      </c>
      <c r="J53">
        <v>157.30000000000001</v>
      </c>
    </row>
    <row r="54" spans="1:10" x14ac:dyDescent="0.25">
      <c r="A54" s="147">
        <v>15950</v>
      </c>
      <c r="B54">
        <v>15950</v>
      </c>
      <c r="C54">
        <v>0</v>
      </c>
      <c r="D54">
        <v>2</v>
      </c>
      <c r="E54" s="147">
        <v>341</v>
      </c>
      <c r="F54">
        <v>164</v>
      </c>
      <c r="G54">
        <v>164</v>
      </c>
      <c r="H54">
        <v>163</v>
      </c>
      <c r="I54">
        <v>163</v>
      </c>
      <c r="J54">
        <v>136.30000000000001</v>
      </c>
    </row>
    <row r="55" spans="1:10" x14ac:dyDescent="0.25">
      <c r="A55" s="147">
        <v>16000</v>
      </c>
      <c r="B55">
        <v>16000</v>
      </c>
      <c r="C55">
        <v>0</v>
      </c>
      <c r="D55">
        <v>316</v>
      </c>
      <c r="E55" s="147">
        <v>3562</v>
      </c>
      <c r="F55">
        <v>125</v>
      </c>
      <c r="G55">
        <v>140</v>
      </c>
      <c r="H55">
        <v>110</v>
      </c>
      <c r="I55">
        <v>116</v>
      </c>
      <c r="J55">
        <v>117.2</v>
      </c>
    </row>
    <row r="56" spans="1:10" x14ac:dyDescent="0.25">
      <c r="A56" s="147">
        <v>16050</v>
      </c>
      <c r="B56">
        <v>16050</v>
      </c>
      <c r="C56">
        <v>0</v>
      </c>
      <c r="D56">
        <v>248</v>
      </c>
      <c r="E56" s="147">
        <v>817</v>
      </c>
      <c r="F56">
        <v>121.5</v>
      </c>
      <c r="G56">
        <v>121.5</v>
      </c>
      <c r="H56">
        <v>96.5</v>
      </c>
      <c r="I56">
        <v>99</v>
      </c>
      <c r="J56">
        <v>100</v>
      </c>
    </row>
    <row r="57" spans="1:10" x14ac:dyDescent="0.25">
      <c r="A57" s="147">
        <v>16100</v>
      </c>
      <c r="B57">
        <v>16100</v>
      </c>
      <c r="C57">
        <v>0</v>
      </c>
      <c r="D57">
        <v>19</v>
      </c>
      <c r="E57" s="147">
        <v>1040</v>
      </c>
      <c r="F57">
        <v>104</v>
      </c>
      <c r="G57">
        <v>104</v>
      </c>
      <c r="H57">
        <v>84</v>
      </c>
      <c r="I57">
        <v>84</v>
      </c>
      <c r="J57">
        <v>84.9</v>
      </c>
    </row>
    <row r="58" spans="1:10" x14ac:dyDescent="0.25">
      <c r="A58" s="147">
        <v>16150</v>
      </c>
      <c r="B58">
        <v>16150</v>
      </c>
      <c r="C58">
        <v>0</v>
      </c>
      <c r="D58">
        <v>33</v>
      </c>
      <c r="E58" s="147">
        <v>1013</v>
      </c>
      <c r="F58">
        <v>88</v>
      </c>
      <c r="G58">
        <v>88</v>
      </c>
      <c r="H58">
        <v>69.5</v>
      </c>
      <c r="I58">
        <v>69.5</v>
      </c>
      <c r="J58">
        <v>71.599999999999994</v>
      </c>
    </row>
    <row r="59" spans="1:10" x14ac:dyDescent="0.25">
      <c r="A59" s="147">
        <v>16200</v>
      </c>
      <c r="B59">
        <v>16200</v>
      </c>
      <c r="C59">
        <v>0</v>
      </c>
      <c r="D59">
        <v>155</v>
      </c>
      <c r="E59" s="147">
        <v>2961</v>
      </c>
      <c r="F59">
        <v>65</v>
      </c>
      <c r="G59">
        <v>76</v>
      </c>
      <c r="H59">
        <v>57</v>
      </c>
      <c r="I59">
        <v>58</v>
      </c>
      <c r="J59">
        <v>60.1</v>
      </c>
    </row>
    <row r="60" spans="1:10" x14ac:dyDescent="0.25">
      <c r="A60" s="147">
        <v>16250</v>
      </c>
      <c r="B60">
        <v>16250</v>
      </c>
      <c r="C60">
        <v>0</v>
      </c>
      <c r="D60">
        <v>147</v>
      </c>
      <c r="E60" s="147">
        <v>1162</v>
      </c>
      <c r="F60">
        <v>60.5</v>
      </c>
      <c r="G60">
        <v>61</v>
      </c>
      <c r="H60">
        <v>49</v>
      </c>
      <c r="I60">
        <v>49</v>
      </c>
      <c r="J60">
        <v>50.3</v>
      </c>
    </row>
    <row r="61" spans="1:10" x14ac:dyDescent="0.25">
      <c r="A61" s="147">
        <v>16300</v>
      </c>
      <c r="B61">
        <v>16300</v>
      </c>
      <c r="C61">
        <v>0</v>
      </c>
      <c r="D61">
        <v>325</v>
      </c>
      <c r="E61" s="147">
        <v>2938</v>
      </c>
      <c r="F61">
        <v>50</v>
      </c>
      <c r="G61">
        <v>51</v>
      </c>
      <c r="H61">
        <v>39</v>
      </c>
      <c r="I61">
        <v>40.5</v>
      </c>
      <c r="J61">
        <v>41.8</v>
      </c>
    </row>
    <row r="62" spans="1:10" x14ac:dyDescent="0.25">
      <c r="A62" s="147">
        <v>16350</v>
      </c>
      <c r="B62">
        <v>16350</v>
      </c>
      <c r="C62">
        <v>0</v>
      </c>
      <c r="D62">
        <v>75</v>
      </c>
      <c r="E62" s="147">
        <v>541</v>
      </c>
      <c r="F62">
        <v>42.5</v>
      </c>
      <c r="G62">
        <v>43</v>
      </c>
      <c r="H62">
        <v>34</v>
      </c>
      <c r="I62">
        <v>34</v>
      </c>
      <c r="J62">
        <v>34.700000000000003</v>
      </c>
    </row>
    <row r="63" spans="1:10" x14ac:dyDescent="0.25">
      <c r="A63" s="147">
        <v>16400</v>
      </c>
      <c r="B63">
        <v>16400</v>
      </c>
      <c r="C63">
        <v>0</v>
      </c>
      <c r="D63">
        <v>816</v>
      </c>
      <c r="E63" s="147">
        <v>6078</v>
      </c>
      <c r="F63">
        <v>33</v>
      </c>
      <c r="G63">
        <v>38</v>
      </c>
      <c r="H63">
        <v>28</v>
      </c>
      <c r="I63">
        <v>28</v>
      </c>
      <c r="J63">
        <v>28.7</v>
      </c>
    </row>
    <row r="64" spans="1:10" x14ac:dyDescent="0.25">
      <c r="A64" s="147">
        <v>16450</v>
      </c>
      <c r="B64">
        <v>16450</v>
      </c>
      <c r="C64">
        <v>0</v>
      </c>
      <c r="D64">
        <v>22</v>
      </c>
      <c r="E64" s="147">
        <v>487</v>
      </c>
      <c r="F64">
        <v>30</v>
      </c>
      <c r="G64">
        <v>30</v>
      </c>
      <c r="H64">
        <v>26.5</v>
      </c>
      <c r="I64">
        <v>26.5</v>
      </c>
      <c r="J64">
        <v>23.7</v>
      </c>
    </row>
    <row r="65" spans="1:10" x14ac:dyDescent="0.25">
      <c r="A65" s="147">
        <v>16500</v>
      </c>
      <c r="B65">
        <v>16500</v>
      </c>
      <c r="C65">
        <v>0</v>
      </c>
      <c r="D65">
        <v>214</v>
      </c>
      <c r="E65" s="147">
        <v>19728</v>
      </c>
      <c r="F65">
        <v>24.5</v>
      </c>
      <c r="G65">
        <v>24.5</v>
      </c>
      <c r="H65">
        <v>19</v>
      </c>
      <c r="I65">
        <v>19.399999999999999</v>
      </c>
      <c r="J65">
        <v>19.5</v>
      </c>
    </row>
    <row r="66" spans="1:10" x14ac:dyDescent="0.25">
      <c r="A66" s="147">
        <v>16550</v>
      </c>
      <c r="B66">
        <v>16550</v>
      </c>
      <c r="C66">
        <v>0</v>
      </c>
      <c r="D66">
        <v>9</v>
      </c>
      <c r="E66" s="147">
        <v>401</v>
      </c>
      <c r="F66">
        <v>20.5</v>
      </c>
      <c r="G66">
        <v>20.5</v>
      </c>
      <c r="H66">
        <v>18</v>
      </c>
      <c r="I66">
        <v>18</v>
      </c>
      <c r="J66">
        <v>16.2</v>
      </c>
    </row>
    <row r="67" spans="1:10" x14ac:dyDescent="0.25">
      <c r="A67" s="147">
        <v>16600</v>
      </c>
      <c r="B67">
        <v>16600</v>
      </c>
      <c r="C67">
        <v>0</v>
      </c>
      <c r="D67">
        <v>130</v>
      </c>
      <c r="E67" s="147">
        <v>1964</v>
      </c>
      <c r="F67">
        <v>16.5</v>
      </c>
      <c r="G67">
        <v>16.5</v>
      </c>
      <c r="H67">
        <v>14</v>
      </c>
      <c r="I67">
        <v>14</v>
      </c>
      <c r="J67">
        <v>13.5</v>
      </c>
    </row>
    <row r="68" spans="1:10" x14ac:dyDescent="0.25">
      <c r="A68" s="147">
        <v>16650</v>
      </c>
      <c r="B68">
        <v>16650</v>
      </c>
      <c r="C68">
        <v>0</v>
      </c>
      <c r="D68">
        <v>5</v>
      </c>
      <c r="E68" s="147">
        <v>270</v>
      </c>
      <c r="F68">
        <v>14.4</v>
      </c>
      <c r="G68">
        <v>14.4</v>
      </c>
      <c r="H68">
        <v>12</v>
      </c>
      <c r="I68">
        <v>12</v>
      </c>
      <c r="J68">
        <v>11.4</v>
      </c>
    </row>
    <row r="69" spans="1:10" x14ac:dyDescent="0.25">
      <c r="A69" s="147">
        <v>16700</v>
      </c>
      <c r="B69">
        <v>16700</v>
      </c>
      <c r="C69">
        <v>0</v>
      </c>
      <c r="D69">
        <v>222</v>
      </c>
      <c r="E69" s="147">
        <v>1054</v>
      </c>
      <c r="F69">
        <v>11.1</v>
      </c>
      <c r="G69">
        <v>11.1</v>
      </c>
      <c r="H69">
        <v>9.9</v>
      </c>
      <c r="I69">
        <v>9.9</v>
      </c>
      <c r="J69">
        <v>9.8000000000000007</v>
      </c>
    </row>
    <row r="70" spans="1:10" x14ac:dyDescent="0.25">
      <c r="A70" s="147">
        <v>16750</v>
      </c>
      <c r="B70">
        <v>16750</v>
      </c>
      <c r="C70">
        <v>0</v>
      </c>
      <c r="D70">
        <v>5</v>
      </c>
      <c r="E70" s="147">
        <v>470</v>
      </c>
      <c r="F70">
        <v>9.5</v>
      </c>
      <c r="G70">
        <v>9.5</v>
      </c>
      <c r="H70">
        <v>7.5</v>
      </c>
      <c r="I70">
        <v>7.5</v>
      </c>
      <c r="J70">
        <v>8.4</v>
      </c>
    </row>
    <row r="71" spans="1:10" x14ac:dyDescent="0.25">
      <c r="A71" s="147">
        <v>16800</v>
      </c>
      <c r="B71">
        <v>16800</v>
      </c>
      <c r="C71">
        <v>0</v>
      </c>
      <c r="D71">
        <v>4</v>
      </c>
      <c r="E71" s="147">
        <v>8596</v>
      </c>
      <c r="F71">
        <v>9</v>
      </c>
      <c r="G71">
        <v>9</v>
      </c>
      <c r="H71">
        <v>9</v>
      </c>
      <c r="I71">
        <v>9</v>
      </c>
      <c r="J71">
        <v>7.3</v>
      </c>
    </row>
    <row r="72" spans="1:10" x14ac:dyDescent="0.25">
      <c r="A72" s="147">
        <v>16850</v>
      </c>
      <c r="B72">
        <v>16850</v>
      </c>
      <c r="C72">
        <v>0</v>
      </c>
      <c r="D72">
        <v>0</v>
      </c>
      <c r="E72" s="147">
        <v>96</v>
      </c>
      <c r="F72">
        <v>0</v>
      </c>
      <c r="G72">
        <v>0</v>
      </c>
      <c r="H72">
        <v>0</v>
      </c>
      <c r="I72">
        <v>0</v>
      </c>
      <c r="J72">
        <v>6.3</v>
      </c>
    </row>
    <row r="73" spans="1:10" x14ac:dyDescent="0.25">
      <c r="A73" s="147">
        <v>16900</v>
      </c>
      <c r="B73">
        <v>16900</v>
      </c>
      <c r="C73">
        <v>0</v>
      </c>
      <c r="D73">
        <v>3</v>
      </c>
      <c r="E73" s="147">
        <v>1204</v>
      </c>
      <c r="F73">
        <v>6.3</v>
      </c>
      <c r="G73">
        <v>6.3</v>
      </c>
      <c r="H73">
        <v>6.3</v>
      </c>
      <c r="I73">
        <v>6.3</v>
      </c>
      <c r="J73">
        <v>5.5</v>
      </c>
    </row>
    <row r="74" spans="1:10" x14ac:dyDescent="0.25">
      <c r="A74" s="147">
        <v>16950</v>
      </c>
      <c r="B74">
        <v>16950</v>
      </c>
      <c r="C74">
        <v>0</v>
      </c>
      <c r="D74">
        <v>0</v>
      </c>
      <c r="E74" s="147">
        <v>243</v>
      </c>
      <c r="F74">
        <v>0</v>
      </c>
      <c r="G74">
        <v>0</v>
      </c>
      <c r="H74">
        <v>0</v>
      </c>
      <c r="I74">
        <v>0</v>
      </c>
      <c r="J74">
        <v>4.8</v>
      </c>
    </row>
    <row r="75" spans="1:10" x14ac:dyDescent="0.25">
      <c r="A75" s="147">
        <v>17000</v>
      </c>
      <c r="B75">
        <v>17000</v>
      </c>
      <c r="C75">
        <v>0</v>
      </c>
      <c r="D75">
        <v>1</v>
      </c>
      <c r="E75" s="147">
        <v>1160</v>
      </c>
      <c r="F75">
        <v>0</v>
      </c>
      <c r="G75">
        <v>0</v>
      </c>
      <c r="H75">
        <v>0</v>
      </c>
      <c r="I75">
        <v>0</v>
      </c>
      <c r="J75">
        <v>4.2</v>
      </c>
    </row>
    <row r="76" spans="1:10" x14ac:dyDescent="0.25">
      <c r="A76" s="147">
        <v>17050</v>
      </c>
      <c r="B76">
        <v>17050</v>
      </c>
      <c r="C76">
        <v>0</v>
      </c>
      <c r="D76">
        <v>0</v>
      </c>
      <c r="E76" s="147">
        <v>1269</v>
      </c>
      <c r="F76">
        <v>0</v>
      </c>
      <c r="G76">
        <v>0</v>
      </c>
      <c r="H76">
        <v>0</v>
      </c>
      <c r="I76">
        <v>0</v>
      </c>
      <c r="J76">
        <v>3.6</v>
      </c>
    </row>
    <row r="77" spans="1:10" x14ac:dyDescent="0.25">
      <c r="A77" s="147">
        <v>17100</v>
      </c>
      <c r="B77">
        <v>17100</v>
      </c>
      <c r="C77">
        <v>0</v>
      </c>
      <c r="D77">
        <v>0</v>
      </c>
      <c r="E77" s="147">
        <v>143</v>
      </c>
      <c r="F77">
        <v>0</v>
      </c>
      <c r="G77">
        <v>0</v>
      </c>
      <c r="H77">
        <v>0</v>
      </c>
      <c r="I77">
        <v>0</v>
      </c>
      <c r="J77">
        <v>3.2</v>
      </c>
    </row>
    <row r="78" spans="1:10" x14ac:dyDescent="0.25">
      <c r="A78" s="147">
        <v>17150</v>
      </c>
      <c r="B78">
        <v>17150</v>
      </c>
      <c r="C78">
        <v>0</v>
      </c>
      <c r="D78">
        <v>0</v>
      </c>
      <c r="E78" s="147">
        <v>222</v>
      </c>
      <c r="F78">
        <v>0</v>
      </c>
      <c r="G78">
        <v>0</v>
      </c>
      <c r="H78">
        <v>0</v>
      </c>
      <c r="I78">
        <v>0</v>
      </c>
      <c r="J78">
        <v>2.8</v>
      </c>
    </row>
    <row r="79" spans="1:10" x14ac:dyDescent="0.25">
      <c r="A79" s="147">
        <v>17200</v>
      </c>
      <c r="B79">
        <v>17200</v>
      </c>
      <c r="C79">
        <v>0</v>
      </c>
      <c r="D79">
        <v>0</v>
      </c>
      <c r="E79" s="147">
        <v>915</v>
      </c>
      <c r="F79">
        <v>0</v>
      </c>
      <c r="G79">
        <v>0</v>
      </c>
      <c r="H79">
        <v>0</v>
      </c>
      <c r="I79">
        <v>0</v>
      </c>
      <c r="J79">
        <v>2.4</v>
      </c>
    </row>
    <row r="80" spans="1:10" x14ac:dyDescent="0.25">
      <c r="A80" s="147">
        <v>17250</v>
      </c>
      <c r="B80">
        <v>17250</v>
      </c>
      <c r="C80">
        <v>0</v>
      </c>
      <c r="D80">
        <v>0</v>
      </c>
      <c r="E80" s="147">
        <v>35</v>
      </c>
      <c r="F80">
        <v>0</v>
      </c>
      <c r="G80">
        <v>0</v>
      </c>
      <c r="H80">
        <v>0</v>
      </c>
      <c r="I80">
        <v>0</v>
      </c>
      <c r="J80">
        <v>2.1</v>
      </c>
    </row>
    <row r="81" spans="1:10" x14ac:dyDescent="0.25">
      <c r="A81" s="147">
        <v>17300</v>
      </c>
      <c r="B81">
        <v>17300</v>
      </c>
      <c r="C81">
        <v>0</v>
      </c>
      <c r="D81">
        <v>0</v>
      </c>
      <c r="E81" s="147">
        <v>201</v>
      </c>
      <c r="F81">
        <v>0</v>
      </c>
      <c r="G81">
        <v>0</v>
      </c>
      <c r="H81">
        <v>0</v>
      </c>
      <c r="I81">
        <v>0</v>
      </c>
      <c r="J81">
        <v>1.9</v>
      </c>
    </row>
    <row r="82" spans="1:10" x14ac:dyDescent="0.25">
      <c r="A82" s="147">
        <v>17350</v>
      </c>
      <c r="B82">
        <v>17350</v>
      </c>
      <c r="C82">
        <v>0</v>
      </c>
      <c r="D82">
        <v>0</v>
      </c>
      <c r="E82" s="147">
        <v>72</v>
      </c>
      <c r="F82">
        <v>0</v>
      </c>
      <c r="G82">
        <v>0</v>
      </c>
      <c r="H82">
        <v>0</v>
      </c>
      <c r="I82">
        <v>0</v>
      </c>
      <c r="J82">
        <v>1.6</v>
      </c>
    </row>
    <row r="83" spans="1:10" x14ac:dyDescent="0.25">
      <c r="A83" s="147">
        <v>17400</v>
      </c>
      <c r="B83">
        <v>17400</v>
      </c>
      <c r="C83">
        <v>0</v>
      </c>
      <c r="D83">
        <v>0</v>
      </c>
      <c r="E83" s="147">
        <v>170</v>
      </c>
      <c r="F83">
        <v>0</v>
      </c>
      <c r="G83">
        <v>0</v>
      </c>
      <c r="H83">
        <v>0</v>
      </c>
      <c r="I83">
        <v>0</v>
      </c>
      <c r="J83">
        <v>1.4</v>
      </c>
    </row>
    <row r="84" spans="1:10" x14ac:dyDescent="0.25">
      <c r="A84" s="147">
        <v>17450</v>
      </c>
      <c r="B84">
        <v>17450</v>
      </c>
      <c r="C84">
        <v>0</v>
      </c>
      <c r="D84">
        <v>0</v>
      </c>
      <c r="E84" s="147">
        <v>93</v>
      </c>
      <c r="F84">
        <v>0</v>
      </c>
      <c r="G84">
        <v>0</v>
      </c>
      <c r="H84">
        <v>0</v>
      </c>
      <c r="I84">
        <v>0</v>
      </c>
      <c r="J84">
        <v>1.3</v>
      </c>
    </row>
    <row r="85" spans="1:10" x14ac:dyDescent="0.25">
      <c r="A85" s="147">
        <v>17500</v>
      </c>
      <c r="B85">
        <v>17500</v>
      </c>
      <c r="C85">
        <v>0</v>
      </c>
      <c r="D85">
        <v>0</v>
      </c>
      <c r="E85" s="147">
        <v>597</v>
      </c>
      <c r="F85">
        <v>0</v>
      </c>
      <c r="G85">
        <v>0</v>
      </c>
      <c r="H85">
        <v>0</v>
      </c>
      <c r="I85">
        <v>0</v>
      </c>
      <c r="J85">
        <v>1.1000000000000001</v>
      </c>
    </row>
    <row r="86" spans="1:10" x14ac:dyDescent="0.25">
      <c r="A86" s="147">
        <v>17550</v>
      </c>
      <c r="B86">
        <v>17550</v>
      </c>
      <c r="C86">
        <v>0</v>
      </c>
      <c r="D86">
        <v>0</v>
      </c>
      <c r="E86" s="147">
        <v>225</v>
      </c>
      <c r="F86">
        <v>0</v>
      </c>
      <c r="G86">
        <v>0</v>
      </c>
      <c r="H86">
        <v>0</v>
      </c>
      <c r="I86">
        <v>0</v>
      </c>
      <c r="J86">
        <v>1</v>
      </c>
    </row>
    <row r="87" spans="1:10" x14ac:dyDescent="0.25">
      <c r="A87" s="147">
        <v>17600</v>
      </c>
      <c r="B87">
        <v>17600</v>
      </c>
      <c r="C87">
        <v>0</v>
      </c>
      <c r="D87">
        <v>0</v>
      </c>
      <c r="E87" s="147">
        <v>46</v>
      </c>
      <c r="F87">
        <v>0</v>
      </c>
      <c r="G87">
        <v>0</v>
      </c>
      <c r="H87">
        <v>0</v>
      </c>
      <c r="I87">
        <v>0</v>
      </c>
      <c r="J87">
        <v>0.9</v>
      </c>
    </row>
    <row r="88" spans="1:10" x14ac:dyDescent="0.25">
      <c r="A88" s="147">
        <v>17650</v>
      </c>
      <c r="B88">
        <v>17650</v>
      </c>
      <c r="C88">
        <v>0</v>
      </c>
      <c r="D88">
        <v>0</v>
      </c>
      <c r="E88" s="147">
        <v>81</v>
      </c>
      <c r="F88">
        <v>0</v>
      </c>
      <c r="G88">
        <v>0</v>
      </c>
      <c r="H88">
        <v>0</v>
      </c>
      <c r="I88">
        <v>0</v>
      </c>
      <c r="J88">
        <v>0.8</v>
      </c>
    </row>
    <row r="89" spans="1:10" x14ac:dyDescent="0.25">
      <c r="A89" s="147">
        <v>17700</v>
      </c>
      <c r="B89">
        <v>17700</v>
      </c>
      <c r="C89">
        <v>0</v>
      </c>
      <c r="D89">
        <v>1</v>
      </c>
      <c r="E89" s="147">
        <v>28</v>
      </c>
      <c r="F89">
        <v>1.3</v>
      </c>
      <c r="G89">
        <v>1.3</v>
      </c>
      <c r="H89">
        <v>1.3</v>
      </c>
      <c r="I89">
        <v>1.3</v>
      </c>
      <c r="J89">
        <v>0.7</v>
      </c>
    </row>
    <row r="90" spans="1:10" x14ac:dyDescent="0.25">
      <c r="A90" s="147">
        <v>17750</v>
      </c>
      <c r="B90">
        <v>17750</v>
      </c>
      <c r="C90">
        <v>0</v>
      </c>
      <c r="D90">
        <v>0</v>
      </c>
      <c r="E90" s="147">
        <v>70</v>
      </c>
      <c r="F90">
        <v>0</v>
      </c>
      <c r="G90">
        <v>0</v>
      </c>
      <c r="H90">
        <v>0</v>
      </c>
      <c r="I90">
        <v>0</v>
      </c>
      <c r="J90">
        <v>0.6</v>
      </c>
    </row>
    <row r="91" spans="1:10" x14ac:dyDescent="0.25">
      <c r="A91" s="147">
        <v>17800</v>
      </c>
      <c r="B91">
        <v>17800</v>
      </c>
      <c r="C91">
        <v>0</v>
      </c>
      <c r="D91">
        <v>0</v>
      </c>
      <c r="E91" s="147">
        <v>123</v>
      </c>
      <c r="F91">
        <v>0</v>
      </c>
      <c r="G91">
        <v>0</v>
      </c>
      <c r="H91">
        <v>0</v>
      </c>
      <c r="I91">
        <v>0</v>
      </c>
      <c r="J91">
        <v>0.6</v>
      </c>
    </row>
    <row r="92" spans="1:10" x14ac:dyDescent="0.25">
      <c r="A92" s="147">
        <v>17850</v>
      </c>
      <c r="B92">
        <v>17850</v>
      </c>
      <c r="C92">
        <v>0</v>
      </c>
      <c r="D92">
        <v>0</v>
      </c>
      <c r="E92" s="147">
        <v>27</v>
      </c>
      <c r="F92">
        <v>0</v>
      </c>
      <c r="G92">
        <v>0</v>
      </c>
      <c r="H92">
        <v>0</v>
      </c>
      <c r="I92">
        <v>0</v>
      </c>
      <c r="J92">
        <v>0.5</v>
      </c>
    </row>
    <row r="93" spans="1:10" x14ac:dyDescent="0.25">
      <c r="A93" s="147">
        <v>17900</v>
      </c>
      <c r="B93">
        <v>17900</v>
      </c>
      <c r="C93">
        <v>0</v>
      </c>
      <c r="D93">
        <v>0</v>
      </c>
      <c r="E93" s="147">
        <v>20</v>
      </c>
      <c r="F93">
        <v>0</v>
      </c>
      <c r="G93">
        <v>0</v>
      </c>
      <c r="H93">
        <v>0</v>
      </c>
      <c r="I93">
        <v>0</v>
      </c>
      <c r="J93">
        <v>0.4</v>
      </c>
    </row>
    <row r="94" spans="1:10" x14ac:dyDescent="0.25">
      <c r="A94" s="147">
        <v>17950</v>
      </c>
      <c r="B94">
        <v>17950</v>
      </c>
      <c r="C94">
        <v>0</v>
      </c>
      <c r="D94">
        <v>0</v>
      </c>
      <c r="E94" s="147">
        <v>0</v>
      </c>
      <c r="F94">
        <v>0</v>
      </c>
      <c r="G94">
        <v>0</v>
      </c>
      <c r="H94">
        <v>0</v>
      </c>
      <c r="I94">
        <v>0</v>
      </c>
      <c r="J94">
        <v>0.4</v>
      </c>
    </row>
    <row r="95" spans="1:10" x14ac:dyDescent="0.25">
      <c r="A95" t="s">
        <v>146</v>
      </c>
      <c r="B95">
        <v>18000</v>
      </c>
      <c r="C95">
        <v>0</v>
      </c>
      <c r="D95">
        <v>0</v>
      </c>
      <c r="E95">
        <v>170</v>
      </c>
      <c r="F95">
        <v>0</v>
      </c>
      <c r="G95">
        <v>0</v>
      </c>
      <c r="H95">
        <v>0</v>
      </c>
      <c r="I95">
        <v>0</v>
      </c>
      <c r="J95">
        <v>0.4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15254-0DC4-4260-8101-124A22977BA9}">
  <sheetPr codeName="Tabelle5"/>
  <dimension ref="A1:J95"/>
  <sheetViews>
    <sheetView workbookViewId="0"/>
  </sheetViews>
  <sheetFormatPr baseColWidth="10" defaultColWidth="9.140625" defaultRowHeight="15" x14ac:dyDescent="0.25"/>
  <sheetData>
    <row r="1" spans="1:10" x14ac:dyDescent="0.25">
      <c r="A1" s="150" t="s">
        <v>801</v>
      </c>
      <c r="B1" s="150" t="s">
        <v>802</v>
      </c>
      <c r="C1" s="150" t="s">
        <v>803</v>
      </c>
      <c r="D1" s="150" t="s">
        <v>804</v>
      </c>
      <c r="E1" s="150" t="s">
        <v>805</v>
      </c>
      <c r="F1" s="150" t="s">
        <v>806</v>
      </c>
      <c r="G1" s="150" t="s">
        <v>807</v>
      </c>
      <c r="H1" s="150" t="s">
        <v>808</v>
      </c>
      <c r="I1" s="150" t="s">
        <v>809</v>
      </c>
      <c r="J1" s="150" t="s">
        <v>810</v>
      </c>
    </row>
    <row r="2" spans="1:10" x14ac:dyDescent="0.25">
      <c r="A2" s="147">
        <v>11000</v>
      </c>
      <c r="B2">
        <v>11000</v>
      </c>
      <c r="C2">
        <v>0</v>
      </c>
      <c r="D2">
        <v>50</v>
      </c>
      <c r="E2" s="147">
        <v>688</v>
      </c>
      <c r="F2">
        <v>1</v>
      </c>
      <c r="G2">
        <v>1</v>
      </c>
      <c r="H2">
        <v>1</v>
      </c>
      <c r="I2">
        <v>1</v>
      </c>
      <c r="J2">
        <v>0.6</v>
      </c>
    </row>
    <row r="3" spans="1:10" x14ac:dyDescent="0.25">
      <c r="A3" s="147">
        <v>11200</v>
      </c>
      <c r="B3">
        <v>11200</v>
      </c>
      <c r="C3">
        <v>0</v>
      </c>
      <c r="D3">
        <v>0</v>
      </c>
      <c r="E3" s="147">
        <v>122</v>
      </c>
      <c r="F3">
        <v>0</v>
      </c>
      <c r="G3">
        <v>0</v>
      </c>
      <c r="H3">
        <v>0</v>
      </c>
      <c r="I3">
        <v>0</v>
      </c>
      <c r="J3">
        <v>0.8</v>
      </c>
    </row>
    <row r="4" spans="1:10" x14ac:dyDescent="0.25">
      <c r="A4" s="147">
        <v>11400</v>
      </c>
      <c r="B4">
        <v>11400</v>
      </c>
      <c r="C4">
        <v>0</v>
      </c>
      <c r="D4">
        <v>0</v>
      </c>
      <c r="E4" s="147">
        <v>148</v>
      </c>
      <c r="F4">
        <v>0</v>
      </c>
      <c r="G4">
        <v>0</v>
      </c>
      <c r="H4">
        <v>0</v>
      </c>
      <c r="I4">
        <v>0</v>
      </c>
      <c r="J4">
        <v>1</v>
      </c>
    </row>
    <row r="5" spans="1:10" x14ac:dyDescent="0.25">
      <c r="A5" s="147">
        <v>11600</v>
      </c>
      <c r="B5">
        <v>11600</v>
      </c>
      <c r="C5">
        <v>0</v>
      </c>
      <c r="D5">
        <v>28</v>
      </c>
      <c r="E5" s="147">
        <v>119</v>
      </c>
      <c r="F5">
        <v>1.7</v>
      </c>
      <c r="G5">
        <v>1.7</v>
      </c>
      <c r="H5">
        <v>1.4</v>
      </c>
      <c r="I5">
        <v>1.4</v>
      </c>
      <c r="J5">
        <v>1.2</v>
      </c>
    </row>
    <row r="6" spans="1:10" x14ac:dyDescent="0.25">
      <c r="A6" s="147">
        <v>11800</v>
      </c>
      <c r="B6">
        <v>11800</v>
      </c>
      <c r="C6">
        <v>0</v>
      </c>
      <c r="D6">
        <v>0</v>
      </c>
      <c r="E6" s="147">
        <v>97</v>
      </c>
      <c r="F6">
        <v>0</v>
      </c>
      <c r="G6">
        <v>0</v>
      </c>
      <c r="H6">
        <v>0</v>
      </c>
      <c r="I6">
        <v>0</v>
      </c>
      <c r="J6">
        <v>1.5</v>
      </c>
    </row>
    <row r="7" spans="1:10" x14ac:dyDescent="0.25">
      <c r="A7" s="147">
        <v>12000</v>
      </c>
      <c r="B7">
        <v>12000</v>
      </c>
      <c r="C7">
        <v>0</v>
      </c>
      <c r="D7">
        <v>25</v>
      </c>
      <c r="E7" s="147">
        <v>2170</v>
      </c>
      <c r="F7">
        <v>2</v>
      </c>
      <c r="G7">
        <v>2</v>
      </c>
      <c r="H7">
        <v>2</v>
      </c>
      <c r="I7">
        <v>2</v>
      </c>
      <c r="J7">
        <v>1.9</v>
      </c>
    </row>
    <row r="8" spans="1:10" x14ac:dyDescent="0.25">
      <c r="A8" s="147">
        <v>12200</v>
      </c>
      <c r="B8">
        <v>12200</v>
      </c>
      <c r="C8">
        <v>0</v>
      </c>
      <c r="D8">
        <v>2</v>
      </c>
      <c r="E8" s="147">
        <v>517</v>
      </c>
      <c r="F8">
        <v>2.2999999999999998</v>
      </c>
      <c r="G8">
        <v>2.2999999999999998</v>
      </c>
      <c r="H8">
        <v>2.2999999999999998</v>
      </c>
      <c r="I8">
        <v>2.2999999999999998</v>
      </c>
      <c r="J8">
        <v>2.2999999999999998</v>
      </c>
    </row>
    <row r="9" spans="1:10" x14ac:dyDescent="0.25">
      <c r="A9" s="147">
        <v>12400</v>
      </c>
      <c r="B9">
        <v>12400</v>
      </c>
      <c r="C9">
        <v>0</v>
      </c>
      <c r="D9">
        <v>10</v>
      </c>
      <c r="E9" s="147">
        <v>290</v>
      </c>
      <c r="F9">
        <v>2.6</v>
      </c>
      <c r="G9">
        <v>2.6</v>
      </c>
      <c r="H9">
        <v>2.6</v>
      </c>
      <c r="I9">
        <v>2.6</v>
      </c>
      <c r="J9">
        <v>2.8</v>
      </c>
    </row>
    <row r="10" spans="1:10" x14ac:dyDescent="0.25">
      <c r="A10" s="147">
        <v>12600</v>
      </c>
      <c r="B10">
        <v>12600</v>
      </c>
      <c r="C10">
        <v>0</v>
      </c>
      <c r="D10">
        <v>0</v>
      </c>
      <c r="E10" s="147">
        <v>1442</v>
      </c>
      <c r="F10">
        <v>0</v>
      </c>
      <c r="G10">
        <v>0</v>
      </c>
      <c r="H10">
        <v>0</v>
      </c>
      <c r="I10">
        <v>0</v>
      </c>
      <c r="J10">
        <v>3.5</v>
      </c>
    </row>
    <row r="11" spans="1:10" x14ac:dyDescent="0.25">
      <c r="A11" s="147">
        <v>12800</v>
      </c>
      <c r="B11">
        <v>12800</v>
      </c>
      <c r="C11">
        <v>0</v>
      </c>
      <c r="D11">
        <v>100</v>
      </c>
      <c r="E11" s="147">
        <v>1161</v>
      </c>
      <c r="F11">
        <v>4.2</v>
      </c>
      <c r="G11">
        <v>4.2</v>
      </c>
      <c r="H11">
        <v>4.2</v>
      </c>
      <c r="I11">
        <v>4.2</v>
      </c>
      <c r="J11">
        <v>4.3</v>
      </c>
    </row>
    <row r="12" spans="1:10" x14ac:dyDescent="0.25">
      <c r="A12" s="147">
        <v>13000</v>
      </c>
      <c r="B12">
        <v>13000</v>
      </c>
      <c r="C12">
        <v>0</v>
      </c>
      <c r="D12">
        <v>11</v>
      </c>
      <c r="E12" s="147">
        <v>3009</v>
      </c>
      <c r="F12">
        <v>5</v>
      </c>
      <c r="G12">
        <v>5.6</v>
      </c>
      <c r="H12">
        <v>4.4000000000000004</v>
      </c>
      <c r="I12">
        <v>4.8</v>
      </c>
      <c r="J12">
        <v>5.2</v>
      </c>
    </row>
    <row r="13" spans="1:10" x14ac:dyDescent="0.25">
      <c r="A13" s="147">
        <v>13200</v>
      </c>
      <c r="B13">
        <v>13200</v>
      </c>
      <c r="C13">
        <v>0</v>
      </c>
      <c r="D13">
        <v>48</v>
      </c>
      <c r="E13" s="147">
        <v>1180</v>
      </c>
      <c r="F13">
        <v>5.4</v>
      </c>
      <c r="G13">
        <v>6.1</v>
      </c>
      <c r="H13">
        <v>5.4</v>
      </c>
      <c r="I13">
        <v>6.1</v>
      </c>
      <c r="J13">
        <v>6.4</v>
      </c>
    </row>
    <row r="14" spans="1:10" x14ac:dyDescent="0.25">
      <c r="A14" s="147">
        <v>13400</v>
      </c>
      <c r="B14">
        <v>13400</v>
      </c>
      <c r="C14">
        <v>0</v>
      </c>
      <c r="D14">
        <v>5</v>
      </c>
      <c r="E14" s="147">
        <v>1405</v>
      </c>
      <c r="F14">
        <v>6.9</v>
      </c>
      <c r="G14">
        <v>6.9</v>
      </c>
      <c r="H14">
        <v>6.9</v>
      </c>
      <c r="I14">
        <v>6.9</v>
      </c>
      <c r="J14">
        <v>7.5</v>
      </c>
    </row>
    <row r="15" spans="1:10" x14ac:dyDescent="0.25">
      <c r="A15" s="147">
        <v>13600</v>
      </c>
      <c r="B15">
        <v>13600</v>
      </c>
      <c r="C15">
        <v>0</v>
      </c>
      <c r="D15">
        <v>102</v>
      </c>
      <c r="E15" s="147">
        <v>2522</v>
      </c>
      <c r="F15">
        <v>8.5</v>
      </c>
      <c r="G15">
        <v>8.5</v>
      </c>
      <c r="H15">
        <v>8.1999999999999993</v>
      </c>
      <c r="I15">
        <v>8.1999999999999993</v>
      </c>
      <c r="J15">
        <v>8.8000000000000007</v>
      </c>
    </row>
    <row r="16" spans="1:10" x14ac:dyDescent="0.25">
      <c r="A16" s="147">
        <v>13700</v>
      </c>
      <c r="B16">
        <v>13700</v>
      </c>
      <c r="C16">
        <v>0</v>
      </c>
      <c r="D16">
        <v>50</v>
      </c>
      <c r="E16" s="147">
        <v>852</v>
      </c>
      <c r="F16">
        <v>8.5</v>
      </c>
      <c r="G16">
        <v>8.5</v>
      </c>
      <c r="H16">
        <v>8.5</v>
      </c>
      <c r="I16">
        <v>8.5</v>
      </c>
      <c r="J16">
        <v>9.6</v>
      </c>
    </row>
    <row r="17" spans="1:10" x14ac:dyDescent="0.25">
      <c r="A17" s="147">
        <v>13800</v>
      </c>
      <c r="B17">
        <v>13800</v>
      </c>
      <c r="C17">
        <v>0</v>
      </c>
      <c r="D17">
        <v>3</v>
      </c>
      <c r="E17" s="147">
        <v>843</v>
      </c>
      <c r="F17">
        <v>9.6</v>
      </c>
      <c r="G17">
        <v>11.6</v>
      </c>
      <c r="H17">
        <v>9.6</v>
      </c>
      <c r="I17">
        <v>11.6</v>
      </c>
      <c r="J17">
        <v>10.8</v>
      </c>
    </row>
    <row r="18" spans="1:10" x14ac:dyDescent="0.25">
      <c r="A18" s="147">
        <v>14000</v>
      </c>
      <c r="B18">
        <v>14000</v>
      </c>
      <c r="C18">
        <v>0</v>
      </c>
      <c r="D18">
        <v>24</v>
      </c>
      <c r="E18" s="147">
        <v>2964</v>
      </c>
      <c r="F18">
        <v>16</v>
      </c>
      <c r="G18">
        <v>16</v>
      </c>
      <c r="H18">
        <v>14</v>
      </c>
      <c r="I18">
        <v>14.5</v>
      </c>
      <c r="J18">
        <v>13.9</v>
      </c>
    </row>
    <row r="19" spans="1:10" x14ac:dyDescent="0.25">
      <c r="A19" s="147">
        <v>14100</v>
      </c>
      <c r="B19">
        <v>14100</v>
      </c>
      <c r="C19">
        <v>0</v>
      </c>
      <c r="D19">
        <v>25</v>
      </c>
      <c r="E19" s="147">
        <v>361</v>
      </c>
      <c r="F19">
        <v>14.1</v>
      </c>
      <c r="G19">
        <v>16.5</v>
      </c>
      <c r="H19">
        <v>14.1</v>
      </c>
      <c r="I19">
        <v>16.5</v>
      </c>
      <c r="J19">
        <v>15.9</v>
      </c>
    </row>
    <row r="20" spans="1:10" x14ac:dyDescent="0.25">
      <c r="A20" s="147">
        <v>14200</v>
      </c>
      <c r="B20">
        <v>14200</v>
      </c>
      <c r="C20">
        <v>0</v>
      </c>
      <c r="D20">
        <v>349</v>
      </c>
      <c r="E20" s="147">
        <v>1637</v>
      </c>
      <c r="F20">
        <v>16.399999999999999</v>
      </c>
      <c r="G20">
        <v>19</v>
      </c>
      <c r="H20">
        <v>16.399999999999999</v>
      </c>
      <c r="I20">
        <v>19</v>
      </c>
      <c r="J20">
        <v>18.399999999999999</v>
      </c>
    </row>
    <row r="21" spans="1:10" x14ac:dyDescent="0.25">
      <c r="A21" s="147">
        <v>14300</v>
      </c>
      <c r="B21">
        <v>14300</v>
      </c>
      <c r="C21">
        <v>0</v>
      </c>
      <c r="D21">
        <v>3</v>
      </c>
      <c r="E21" s="147">
        <v>441</v>
      </c>
      <c r="F21">
        <v>21.2</v>
      </c>
      <c r="G21">
        <v>21.2</v>
      </c>
      <c r="H21">
        <v>21.2</v>
      </c>
      <c r="I21">
        <v>21.2</v>
      </c>
      <c r="J21">
        <v>21.3</v>
      </c>
    </row>
    <row r="22" spans="1:10" x14ac:dyDescent="0.25">
      <c r="A22" s="147">
        <v>14350</v>
      </c>
      <c r="B22">
        <v>14350</v>
      </c>
      <c r="C22">
        <v>0</v>
      </c>
      <c r="D22">
        <v>0</v>
      </c>
      <c r="E22" s="147">
        <v>272</v>
      </c>
      <c r="F22">
        <v>0</v>
      </c>
      <c r="G22">
        <v>0</v>
      </c>
      <c r="H22">
        <v>0</v>
      </c>
      <c r="I22">
        <v>0</v>
      </c>
      <c r="J22">
        <v>23</v>
      </c>
    </row>
    <row r="23" spans="1:10" x14ac:dyDescent="0.25">
      <c r="A23" s="147">
        <v>14400</v>
      </c>
      <c r="B23">
        <v>14400</v>
      </c>
      <c r="C23">
        <v>0</v>
      </c>
      <c r="D23">
        <v>15</v>
      </c>
      <c r="E23" s="147">
        <v>9402</v>
      </c>
      <c r="F23">
        <v>21</v>
      </c>
      <c r="G23">
        <v>26</v>
      </c>
      <c r="H23">
        <v>21</v>
      </c>
      <c r="I23">
        <v>26</v>
      </c>
      <c r="J23">
        <v>24.8</v>
      </c>
    </row>
    <row r="24" spans="1:10" x14ac:dyDescent="0.25">
      <c r="A24" s="147">
        <v>14450</v>
      </c>
      <c r="B24">
        <v>14450</v>
      </c>
      <c r="C24">
        <v>0</v>
      </c>
      <c r="D24">
        <v>53</v>
      </c>
      <c r="E24" s="147">
        <v>176</v>
      </c>
      <c r="F24">
        <v>25</v>
      </c>
      <c r="G24">
        <v>28</v>
      </c>
      <c r="H24">
        <v>22</v>
      </c>
      <c r="I24">
        <v>27</v>
      </c>
      <c r="J24">
        <v>26.9</v>
      </c>
    </row>
    <row r="25" spans="1:10" x14ac:dyDescent="0.25">
      <c r="A25" s="147">
        <v>14500</v>
      </c>
      <c r="B25">
        <v>14500</v>
      </c>
      <c r="C25">
        <v>0</v>
      </c>
      <c r="D25">
        <v>43</v>
      </c>
      <c r="E25" s="147">
        <v>1589</v>
      </c>
      <c r="F25">
        <v>25</v>
      </c>
      <c r="G25">
        <v>25</v>
      </c>
      <c r="H25">
        <v>23.5</v>
      </c>
      <c r="I25">
        <v>25</v>
      </c>
      <c r="J25">
        <v>29.2</v>
      </c>
    </row>
    <row r="26" spans="1:10" x14ac:dyDescent="0.25">
      <c r="A26" s="147">
        <v>14550</v>
      </c>
      <c r="B26">
        <v>14550</v>
      </c>
      <c r="C26">
        <v>0</v>
      </c>
      <c r="D26">
        <v>0</v>
      </c>
      <c r="E26" s="147">
        <v>537</v>
      </c>
      <c r="F26">
        <v>0</v>
      </c>
      <c r="G26">
        <v>0</v>
      </c>
      <c r="H26">
        <v>0</v>
      </c>
      <c r="I26">
        <v>0</v>
      </c>
      <c r="J26">
        <v>31.7</v>
      </c>
    </row>
    <row r="27" spans="1:10" x14ac:dyDescent="0.25">
      <c r="A27" s="147">
        <v>14600</v>
      </c>
      <c r="B27">
        <v>14600</v>
      </c>
      <c r="C27">
        <v>0</v>
      </c>
      <c r="D27">
        <v>31</v>
      </c>
      <c r="E27" s="147">
        <v>583</v>
      </c>
      <c r="F27">
        <v>29</v>
      </c>
      <c r="G27">
        <v>35</v>
      </c>
      <c r="H27">
        <v>28</v>
      </c>
      <c r="I27">
        <v>35</v>
      </c>
      <c r="J27">
        <v>34.5</v>
      </c>
    </row>
    <row r="28" spans="1:10" x14ac:dyDescent="0.25">
      <c r="A28" s="147">
        <v>14650</v>
      </c>
      <c r="B28">
        <v>14650</v>
      </c>
      <c r="C28">
        <v>0</v>
      </c>
      <c r="D28">
        <v>0</v>
      </c>
      <c r="E28" s="147">
        <v>446</v>
      </c>
      <c r="F28">
        <v>0</v>
      </c>
      <c r="G28">
        <v>0</v>
      </c>
      <c r="H28">
        <v>0</v>
      </c>
      <c r="I28">
        <v>0</v>
      </c>
      <c r="J28">
        <v>37.5</v>
      </c>
    </row>
    <row r="29" spans="1:10" x14ac:dyDescent="0.25">
      <c r="A29" s="147">
        <v>14700</v>
      </c>
      <c r="B29">
        <v>14700</v>
      </c>
      <c r="C29">
        <v>0</v>
      </c>
      <c r="D29">
        <v>47</v>
      </c>
      <c r="E29" s="147">
        <v>1787</v>
      </c>
      <c r="F29">
        <v>35</v>
      </c>
      <c r="G29">
        <v>41.5</v>
      </c>
      <c r="H29">
        <v>32</v>
      </c>
      <c r="I29">
        <v>41.5</v>
      </c>
      <c r="J29">
        <v>40.9</v>
      </c>
    </row>
    <row r="30" spans="1:10" x14ac:dyDescent="0.25">
      <c r="A30" s="147">
        <v>14750</v>
      </c>
      <c r="B30">
        <v>14750</v>
      </c>
      <c r="C30">
        <v>0</v>
      </c>
      <c r="D30">
        <v>0</v>
      </c>
      <c r="E30" s="147">
        <v>807</v>
      </c>
      <c r="F30">
        <v>0</v>
      </c>
      <c r="G30">
        <v>0</v>
      </c>
      <c r="H30">
        <v>0</v>
      </c>
      <c r="I30">
        <v>0</v>
      </c>
      <c r="J30">
        <v>44.7</v>
      </c>
    </row>
    <row r="31" spans="1:10" x14ac:dyDescent="0.25">
      <c r="A31" s="147">
        <v>14800</v>
      </c>
      <c r="B31">
        <v>14800</v>
      </c>
      <c r="C31">
        <v>0</v>
      </c>
      <c r="D31">
        <v>382</v>
      </c>
      <c r="E31" s="147">
        <v>1951</v>
      </c>
      <c r="F31">
        <v>45.5</v>
      </c>
      <c r="G31">
        <v>45.5</v>
      </c>
      <c r="H31">
        <v>39</v>
      </c>
      <c r="I31">
        <v>41</v>
      </c>
      <c r="J31">
        <v>48.9</v>
      </c>
    </row>
    <row r="32" spans="1:10" x14ac:dyDescent="0.25">
      <c r="A32" s="147">
        <v>14850</v>
      </c>
      <c r="B32">
        <v>14850</v>
      </c>
      <c r="C32">
        <v>0</v>
      </c>
      <c r="D32">
        <v>0</v>
      </c>
      <c r="E32" s="147">
        <v>133</v>
      </c>
      <c r="F32">
        <v>0</v>
      </c>
      <c r="G32">
        <v>0</v>
      </c>
      <c r="H32">
        <v>0</v>
      </c>
      <c r="I32">
        <v>0</v>
      </c>
      <c r="J32">
        <v>53.5</v>
      </c>
    </row>
    <row r="33" spans="1:10" x14ac:dyDescent="0.25">
      <c r="A33" s="147">
        <v>14900</v>
      </c>
      <c r="B33">
        <v>14900</v>
      </c>
      <c r="C33">
        <v>0</v>
      </c>
      <c r="D33">
        <v>20</v>
      </c>
      <c r="E33" s="147">
        <v>11874</v>
      </c>
      <c r="F33">
        <v>50</v>
      </c>
      <c r="G33">
        <v>50</v>
      </c>
      <c r="H33">
        <v>50</v>
      </c>
      <c r="I33">
        <v>50</v>
      </c>
      <c r="J33">
        <v>58.5</v>
      </c>
    </row>
    <row r="34" spans="1:10" x14ac:dyDescent="0.25">
      <c r="A34" s="147">
        <v>14950</v>
      </c>
      <c r="B34">
        <v>14950</v>
      </c>
      <c r="C34">
        <v>0</v>
      </c>
      <c r="D34">
        <v>25</v>
      </c>
      <c r="E34" s="147">
        <v>422</v>
      </c>
      <c r="F34">
        <v>61.5</v>
      </c>
      <c r="G34">
        <v>61.5</v>
      </c>
      <c r="H34">
        <v>61.5</v>
      </c>
      <c r="I34">
        <v>61.5</v>
      </c>
      <c r="J34">
        <v>64</v>
      </c>
    </row>
    <row r="35" spans="1:10" x14ac:dyDescent="0.25">
      <c r="A35" s="147">
        <v>15000</v>
      </c>
      <c r="B35">
        <v>15000</v>
      </c>
      <c r="C35">
        <v>0</v>
      </c>
      <c r="D35">
        <v>1502</v>
      </c>
      <c r="E35" s="147">
        <v>4385</v>
      </c>
      <c r="F35">
        <v>68</v>
      </c>
      <c r="G35">
        <v>74</v>
      </c>
      <c r="H35">
        <v>56</v>
      </c>
      <c r="I35">
        <v>74</v>
      </c>
      <c r="J35">
        <v>70.099999999999994</v>
      </c>
    </row>
    <row r="36" spans="1:10" x14ac:dyDescent="0.25">
      <c r="A36" s="147">
        <v>15050</v>
      </c>
      <c r="B36">
        <v>15050</v>
      </c>
      <c r="C36">
        <v>0</v>
      </c>
      <c r="D36">
        <v>60</v>
      </c>
      <c r="E36" s="147">
        <v>516</v>
      </c>
      <c r="F36">
        <v>70</v>
      </c>
      <c r="G36">
        <v>74.5</v>
      </c>
      <c r="H36">
        <v>70</v>
      </c>
      <c r="I36">
        <v>74.5</v>
      </c>
      <c r="J36">
        <v>76.8</v>
      </c>
    </row>
    <row r="37" spans="1:10" x14ac:dyDescent="0.25">
      <c r="A37" s="147">
        <v>15100</v>
      </c>
      <c r="B37">
        <v>15100</v>
      </c>
      <c r="C37">
        <v>0</v>
      </c>
      <c r="D37">
        <v>138</v>
      </c>
      <c r="E37" s="147">
        <v>1529</v>
      </c>
      <c r="F37">
        <v>68</v>
      </c>
      <c r="G37">
        <v>82.5</v>
      </c>
      <c r="H37">
        <v>68</v>
      </c>
      <c r="I37">
        <v>82.5</v>
      </c>
      <c r="J37">
        <v>84.1</v>
      </c>
    </row>
    <row r="38" spans="1:10" x14ac:dyDescent="0.25">
      <c r="A38" s="147">
        <v>15150</v>
      </c>
      <c r="B38">
        <v>15150</v>
      </c>
      <c r="C38">
        <v>0</v>
      </c>
      <c r="D38">
        <v>20</v>
      </c>
      <c r="E38" s="147">
        <v>384</v>
      </c>
      <c r="F38">
        <v>82</v>
      </c>
      <c r="G38">
        <v>91.5</v>
      </c>
      <c r="H38">
        <v>82</v>
      </c>
      <c r="I38">
        <v>91.5</v>
      </c>
      <c r="J38">
        <v>92.1</v>
      </c>
    </row>
    <row r="39" spans="1:10" x14ac:dyDescent="0.25">
      <c r="A39" s="147">
        <v>15200</v>
      </c>
      <c r="B39">
        <v>15200</v>
      </c>
      <c r="C39">
        <v>0</v>
      </c>
      <c r="D39">
        <v>520</v>
      </c>
      <c r="E39" s="147">
        <v>4375</v>
      </c>
      <c r="F39">
        <v>96</v>
      </c>
      <c r="G39">
        <v>103.5</v>
      </c>
      <c r="H39">
        <v>85</v>
      </c>
      <c r="I39">
        <v>103.5</v>
      </c>
      <c r="J39">
        <v>100.9</v>
      </c>
    </row>
    <row r="40" spans="1:10" x14ac:dyDescent="0.25">
      <c r="A40" s="147">
        <v>15250</v>
      </c>
      <c r="B40">
        <v>15250</v>
      </c>
      <c r="C40">
        <v>0</v>
      </c>
      <c r="D40">
        <v>17</v>
      </c>
      <c r="E40" s="147">
        <v>451</v>
      </c>
      <c r="F40">
        <v>104</v>
      </c>
      <c r="G40">
        <v>115</v>
      </c>
      <c r="H40">
        <v>88</v>
      </c>
      <c r="I40">
        <v>115</v>
      </c>
      <c r="J40">
        <v>110.4</v>
      </c>
    </row>
    <row r="41" spans="1:10" x14ac:dyDescent="0.25">
      <c r="A41" s="147">
        <v>15300</v>
      </c>
      <c r="B41">
        <v>15300</v>
      </c>
      <c r="C41">
        <v>0</v>
      </c>
      <c r="D41">
        <v>1181</v>
      </c>
      <c r="E41" s="147">
        <v>7042</v>
      </c>
      <c r="F41">
        <v>112</v>
      </c>
      <c r="G41">
        <v>126</v>
      </c>
      <c r="H41">
        <v>95.5</v>
      </c>
      <c r="I41">
        <v>126</v>
      </c>
      <c r="J41">
        <v>120.9</v>
      </c>
    </row>
    <row r="42" spans="1:10" x14ac:dyDescent="0.25">
      <c r="A42" s="147">
        <v>15350</v>
      </c>
      <c r="B42">
        <v>15350</v>
      </c>
      <c r="C42">
        <v>0</v>
      </c>
      <c r="D42">
        <v>105</v>
      </c>
      <c r="E42" s="147">
        <v>12036</v>
      </c>
      <c r="F42">
        <v>108</v>
      </c>
      <c r="G42">
        <v>123</v>
      </c>
      <c r="H42">
        <v>107</v>
      </c>
      <c r="I42">
        <v>123</v>
      </c>
      <c r="J42">
        <v>132.4</v>
      </c>
    </row>
    <row r="43" spans="1:10" x14ac:dyDescent="0.25">
      <c r="A43" s="147">
        <v>15400</v>
      </c>
      <c r="B43">
        <v>15400</v>
      </c>
      <c r="C43">
        <v>0</v>
      </c>
      <c r="D43">
        <v>48</v>
      </c>
      <c r="E43" s="147">
        <v>2662</v>
      </c>
      <c r="F43">
        <v>140</v>
      </c>
      <c r="G43">
        <v>151</v>
      </c>
      <c r="H43">
        <v>121.5</v>
      </c>
      <c r="I43">
        <v>151</v>
      </c>
      <c r="J43">
        <v>144.9</v>
      </c>
    </row>
    <row r="44" spans="1:10" x14ac:dyDescent="0.25">
      <c r="A44" s="147">
        <v>15450</v>
      </c>
      <c r="B44">
        <v>15450</v>
      </c>
      <c r="C44">
        <v>0</v>
      </c>
      <c r="D44">
        <v>2</v>
      </c>
      <c r="E44" s="147">
        <v>833</v>
      </c>
      <c r="F44">
        <v>126.5</v>
      </c>
      <c r="G44">
        <v>126.5</v>
      </c>
      <c r="H44">
        <v>126.5</v>
      </c>
      <c r="I44">
        <v>126.5</v>
      </c>
      <c r="J44">
        <v>158.6</v>
      </c>
    </row>
    <row r="45" spans="1:10" x14ac:dyDescent="0.25">
      <c r="A45" s="147">
        <v>15500</v>
      </c>
      <c r="B45">
        <v>15500</v>
      </c>
      <c r="C45">
        <v>0</v>
      </c>
      <c r="D45">
        <v>1612</v>
      </c>
      <c r="E45" s="147">
        <v>3565</v>
      </c>
      <c r="F45">
        <v>148</v>
      </c>
      <c r="G45">
        <v>173.5</v>
      </c>
      <c r="H45">
        <v>145</v>
      </c>
      <c r="I45">
        <v>172</v>
      </c>
      <c r="J45">
        <v>173.4</v>
      </c>
    </row>
    <row r="46" spans="1:10" x14ac:dyDescent="0.25">
      <c r="A46" s="147">
        <v>15550</v>
      </c>
      <c r="B46">
        <v>15550</v>
      </c>
      <c r="C46">
        <v>0</v>
      </c>
      <c r="D46">
        <v>22</v>
      </c>
      <c r="E46" s="147">
        <v>527</v>
      </c>
      <c r="F46">
        <v>163</v>
      </c>
      <c r="G46">
        <v>182.5</v>
      </c>
      <c r="H46">
        <v>163</v>
      </c>
      <c r="I46">
        <v>182.5</v>
      </c>
      <c r="J46">
        <v>189.5</v>
      </c>
    </row>
    <row r="47" spans="1:10" x14ac:dyDescent="0.25">
      <c r="A47" s="147">
        <v>15600</v>
      </c>
      <c r="B47">
        <v>15600</v>
      </c>
      <c r="C47">
        <v>0</v>
      </c>
      <c r="D47">
        <v>1237</v>
      </c>
      <c r="E47" s="147">
        <v>3831</v>
      </c>
      <c r="F47">
        <v>191</v>
      </c>
      <c r="G47">
        <v>215</v>
      </c>
      <c r="H47">
        <v>175</v>
      </c>
      <c r="I47">
        <v>215</v>
      </c>
      <c r="J47">
        <v>206.9</v>
      </c>
    </row>
    <row r="48" spans="1:10" x14ac:dyDescent="0.25">
      <c r="A48" s="147">
        <v>15650</v>
      </c>
      <c r="B48">
        <v>15650</v>
      </c>
      <c r="C48">
        <v>0</v>
      </c>
      <c r="D48">
        <v>14</v>
      </c>
      <c r="E48" s="147">
        <v>1650</v>
      </c>
      <c r="F48">
        <v>194</v>
      </c>
      <c r="G48">
        <v>235.5</v>
      </c>
      <c r="H48">
        <v>194</v>
      </c>
      <c r="I48">
        <v>235.5</v>
      </c>
      <c r="J48">
        <v>225.7</v>
      </c>
    </row>
    <row r="49" spans="1:10" x14ac:dyDescent="0.25">
      <c r="A49" s="147">
        <v>15700</v>
      </c>
      <c r="B49">
        <v>15700</v>
      </c>
      <c r="C49">
        <v>0</v>
      </c>
      <c r="D49">
        <v>1032</v>
      </c>
      <c r="E49" s="147">
        <v>19556</v>
      </c>
      <c r="F49">
        <v>218</v>
      </c>
      <c r="G49">
        <v>256</v>
      </c>
      <c r="H49">
        <v>214</v>
      </c>
      <c r="I49">
        <v>251</v>
      </c>
      <c r="J49">
        <v>246.1</v>
      </c>
    </row>
    <row r="50" spans="1:10" x14ac:dyDescent="0.25">
      <c r="A50" s="147">
        <v>15750</v>
      </c>
      <c r="B50">
        <v>15750</v>
      </c>
      <c r="C50">
        <v>0</v>
      </c>
      <c r="D50">
        <v>124</v>
      </c>
      <c r="E50" s="147">
        <v>717</v>
      </c>
      <c r="F50">
        <v>230.5</v>
      </c>
      <c r="G50">
        <v>278</v>
      </c>
      <c r="H50">
        <v>221</v>
      </c>
      <c r="I50">
        <v>269</v>
      </c>
      <c r="J50">
        <v>267.89999999999998</v>
      </c>
    </row>
    <row r="51" spans="1:10" x14ac:dyDescent="0.25">
      <c r="A51" s="147">
        <v>15800</v>
      </c>
      <c r="B51">
        <v>15800</v>
      </c>
      <c r="C51">
        <v>0</v>
      </c>
      <c r="D51">
        <v>63</v>
      </c>
      <c r="E51" s="147">
        <v>5790</v>
      </c>
      <c r="F51">
        <v>260</v>
      </c>
      <c r="G51">
        <v>305</v>
      </c>
      <c r="H51">
        <v>245</v>
      </c>
      <c r="I51">
        <v>290</v>
      </c>
      <c r="J51">
        <v>291.39999999999998</v>
      </c>
    </row>
    <row r="52" spans="1:10" x14ac:dyDescent="0.25">
      <c r="A52" s="147">
        <v>15850</v>
      </c>
      <c r="B52">
        <v>15850</v>
      </c>
      <c r="C52">
        <v>0</v>
      </c>
      <c r="D52">
        <v>0</v>
      </c>
      <c r="E52" s="147">
        <v>1868</v>
      </c>
      <c r="F52">
        <v>0</v>
      </c>
      <c r="G52">
        <v>0</v>
      </c>
      <c r="H52">
        <v>0</v>
      </c>
      <c r="I52">
        <v>0</v>
      </c>
      <c r="J52">
        <v>316.60000000000002</v>
      </c>
    </row>
    <row r="53" spans="1:10" x14ac:dyDescent="0.25">
      <c r="A53" s="147">
        <v>15900</v>
      </c>
      <c r="B53">
        <v>15900</v>
      </c>
      <c r="C53">
        <v>0</v>
      </c>
      <c r="D53">
        <v>33</v>
      </c>
      <c r="E53" s="147">
        <v>2982</v>
      </c>
      <c r="F53">
        <v>338</v>
      </c>
      <c r="G53">
        <v>347</v>
      </c>
      <c r="H53">
        <v>338</v>
      </c>
      <c r="I53">
        <v>347</v>
      </c>
      <c r="J53">
        <v>343.7</v>
      </c>
    </row>
    <row r="54" spans="1:10" x14ac:dyDescent="0.25">
      <c r="A54" s="147">
        <v>15950</v>
      </c>
      <c r="B54">
        <v>15950</v>
      </c>
      <c r="C54">
        <v>0</v>
      </c>
      <c r="D54">
        <v>1</v>
      </c>
      <c r="E54" s="147">
        <v>704</v>
      </c>
      <c r="F54">
        <v>320</v>
      </c>
      <c r="G54">
        <v>320</v>
      </c>
      <c r="H54">
        <v>320</v>
      </c>
      <c r="I54">
        <v>320</v>
      </c>
      <c r="J54">
        <v>372.6</v>
      </c>
    </row>
    <row r="55" spans="1:10" x14ac:dyDescent="0.25">
      <c r="A55" s="147">
        <v>16000</v>
      </c>
      <c r="B55">
        <v>16000</v>
      </c>
      <c r="C55">
        <v>0</v>
      </c>
      <c r="D55">
        <v>53</v>
      </c>
      <c r="E55" s="147">
        <v>4523</v>
      </c>
      <c r="F55">
        <v>360</v>
      </c>
      <c r="G55">
        <v>423</v>
      </c>
      <c r="H55">
        <v>342</v>
      </c>
      <c r="I55">
        <v>412</v>
      </c>
      <c r="J55">
        <v>403.3</v>
      </c>
    </row>
    <row r="56" spans="1:10" x14ac:dyDescent="0.25">
      <c r="A56" s="147">
        <v>16050</v>
      </c>
      <c r="B56">
        <v>16050</v>
      </c>
      <c r="C56">
        <v>0</v>
      </c>
      <c r="D56">
        <v>0</v>
      </c>
      <c r="E56" s="147">
        <v>330</v>
      </c>
      <c r="F56">
        <v>0</v>
      </c>
      <c r="G56">
        <v>0</v>
      </c>
      <c r="H56">
        <v>0</v>
      </c>
      <c r="I56">
        <v>0</v>
      </c>
      <c r="J56">
        <v>435.9</v>
      </c>
    </row>
    <row r="57" spans="1:10" x14ac:dyDescent="0.25">
      <c r="A57" s="147">
        <v>16100</v>
      </c>
      <c r="B57">
        <v>16100</v>
      </c>
      <c r="C57">
        <v>0</v>
      </c>
      <c r="D57">
        <v>4</v>
      </c>
      <c r="E57" s="147">
        <v>521</v>
      </c>
      <c r="F57">
        <v>431</v>
      </c>
      <c r="G57">
        <v>431</v>
      </c>
      <c r="H57">
        <v>431</v>
      </c>
      <c r="I57">
        <v>431</v>
      </c>
      <c r="J57">
        <v>470.6</v>
      </c>
    </row>
    <row r="58" spans="1:10" x14ac:dyDescent="0.25">
      <c r="A58" s="147">
        <v>16150</v>
      </c>
      <c r="B58">
        <v>16150</v>
      </c>
      <c r="C58">
        <v>0</v>
      </c>
      <c r="D58">
        <v>1</v>
      </c>
      <c r="E58" s="147">
        <v>1357</v>
      </c>
      <c r="F58">
        <v>468</v>
      </c>
      <c r="G58">
        <v>468</v>
      </c>
      <c r="H58">
        <v>468</v>
      </c>
      <c r="I58">
        <v>468</v>
      </c>
      <c r="J58">
        <v>507.2</v>
      </c>
    </row>
    <row r="59" spans="1:10" x14ac:dyDescent="0.25">
      <c r="A59" s="147">
        <v>16200</v>
      </c>
      <c r="B59">
        <v>16200</v>
      </c>
      <c r="C59">
        <v>0</v>
      </c>
      <c r="D59">
        <v>5</v>
      </c>
      <c r="E59" s="147">
        <v>247</v>
      </c>
      <c r="F59">
        <v>500</v>
      </c>
      <c r="G59">
        <v>500</v>
      </c>
      <c r="H59">
        <v>500</v>
      </c>
      <c r="I59">
        <v>500</v>
      </c>
      <c r="J59">
        <v>545.5</v>
      </c>
    </row>
    <row r="60" spans="1:10" x14ac:dyDescent="0.25">
      <c r="A60" s="147">
        <v>16250</v>
      </c>
      <c r="B60">
        <v>16250</v>
      </c>
      <c r="C60">
        <v>0</v>
      </c>
      <c r="D60">
        <v>0</v>
      </c>
      <c r="E60" s="147">
        <v>123</v>
      </c>
      <c r="F60">
        <v>0</v>
      </c>
      <c r="G60">
        <v>0</v>
      </c>
      <c r="H60">
        <v>0</v>
      </c>
      <c r="I60">
        <v>0</v>
      </c>
      <c r="J60">
        <v>585.5</v>
      </c>
    </row>
    <row r="61" spans="1:10" x14ac:dyDescent="0.25">
      <c r="A61" s="147">
        <v>16300</v>
      </c>
      <c r="B61">
        <v>16300</v>
      </c>
      <c r="C61">
        <v>0</v>
      </c>
      <c r="D61">
        <v>20</v>
      </c>
      <c r="E61" s="147">
        <v>149</v>
      </c>
      <c r="F61">
        <v>0</v>
      </c>
      <c r="G61">
        <v>0</v>
      </c>
      <c r="H61">
        <v>0</v>
      </c>
      <c r="I61">
        <v>0</v>
      </c>
      <c r="J61">
        <v>626.9</v>
      </c>
    </row>
    <row r="62" spans="1:10" x14ac:dyDescent="0.25">
      <c r="A62" s="147">
        <v>16350</v>
      </c>
      <c r="B62">
        <v>16350</v>
      </c>
      <c r="C62">
        <v>0</v>
      </c>
      <c r="D62">
        <v>0</v>
      </c>
      <c r="E62" s="147">
        <v>118</v>
      </c>
      <c r="F62">
        <v>0</v>
      </c>
      <c r="G62">
        <v>0</v>
      </c>
      <c r="H62">
        <v>0</v>
      </c>
      <c r="I62">
        <v>0</v>
      </c>
      <c r="J62">
        <v>669.5</v>
      </c>
    </row>
    <row r="63" spans="1:10" x14ac:dyDescent="0.25">
      <c r="A63" s="147">
        <v>16400</v>
      </c>
      <c r="B63">
        <v>16400</v>
      </c>
      <c r="C63">
        <v>0</v>
      </c>
      <c r="D63">
        <v>15</v>
      </c>
      <c r="E63" s="147">
        <v>82</v>
      </c>
      <c r="F63">
        <v>0</v>
      </c>
      <c r="G63">
        <v>0</v>
      </c>
      <c r="H63">
        <v>0</v>
      </c>
      <c r="I63">
        <v>0</v>
      </c>
      <c r="J63">
        <v>713.3</v>
      </c>
    </row>
    <row r="64" spans="1:10" x14ac:dyDescent="0.25">
      <c r="A64" s="147">
        <v>16450</v>
      </c>
      <c r="B64">
        <v>16450</v>
      </c>
      <c r="C64">
        <v>0</v>
      </c>
      <c r="D64">
        <v>0</v>
      </c>
      <c r="E64" s="147">
        <v>61</v>
      </c>
      <c r="F64">
        <v>0</v>
      </c>
      <c r="G64">
        <v>0</v>
      </c>
      <c r="H64">
        <v>0</v>
      </c>
      <c r="I64">
        <v>0</v>
      </c>
      <c r="J64">
        <v>758.1</v>
      </c>
    </row>
    <row r="65" spans="1:10" x14ac:dyDescent="0.25">
      <c r="A65" s="147">
        <v>16500</v>
      </c>
      <c r="B65">
        <v>16500</v>
      </c>
      <c r="C65">
        <v>0</v>
      </c>
      <c r="D65">
        <v>1</v>
      </c>
      <c r="E65" s="147">
        <v>66</v>
      </c>
      <c r="F65">
        <v>746</v>
      </c>
      <c r="G65">
        <v>746</v>
      </c>
      <c r="H65">
        <v>746</v>
      </c>
      <c r="I65">
        <v>746</v>
      </c>
      <c r="J65">
        <v>803.8</v>
      </c>
    </row>
    <row r="66" spans="1:10" x14ac:dyDescent="0.25">
      <c r="A66" s="147">
        <v>16550</v>
      </c>
      <c r="B66">
        <v>16550</v>
      </c>
      <c r="C66">
        <v>0</v>
      </c>
      <c r="D66">
        <v>0</v>
      </c>
      <c r="E66" s="147">
        <v>1</v>
      </c>
      <c r="F66">
        <v>0</v>
      </c>
      <c r="G66">
        <v>0</v>
      </c>
      <c r="H66">
        <v>0</v>
      </c>
      <c r="I66">
        <v>0</v>
      </c>
      <c r="J66">
        <v>850.3</v>
      </c>
    </row>
    <row r="67" spans="1:10" x14ac:dyDescent="0.25">
      <c r="A67" s="147">
        <v>16600</v>
      </c>
      <c r="B67">
        <v>16600</v>
      </c>
      <c r="C67">
        <v>0</v>
      </c>
      <c r="D67">
        <v>0</v>
      </c>
      <c r="E67" s="147">
        <v>28</v>
      </c>
      <c r="F67">
        <v>0</v>
      </c>
      <c r="G67">
        <v>0</v>
      </c>
      <c r="H67">
        <v>0</v>
      </c>
      <c r="I67">
        <v>0</v>
      </c>
      <c r="J67">
        <v>897.5</v>
      </c>
    </row>
    <row r="68" spans="1:10" x14ac:dyDescent="0.25">
      <c r="A68" s="147">
        <v>16650</v>
      </c>
      <c r="B68">
        <v>16650</v>
      </c>
      <c r="C68">
        <v>0</v>
      </c>
      <c r="D68">
        <v>0</v>
      </c>
      <c r="E68" s="147">
        <v>0</v>
      </c>
      <c r="F68">
        <v>0</v>
      </c>
      <c r="G68">
        <v>0</v>
      </c>
      <c r="H68">
        <v>0</v>
      </c>
      <c r="I68">
        <v>0</v>
      </c>
      <c r="J68">
        <v>945.2</v>
      </c>
    </row>
    <row r="69" spans="1:10" x14ac:dyDescent="0.25">
      <c r="A69" s="147">
        <v>16700</v>
      </c>
      <c r="B69">
        <v>16700</v>
      </c>
      <c r="C69">
        <v>0</v>
      </c>
      <c r="D69">
        <v>0</v>
      </c>
      <c r="E69" s="147">
        <v>3</v>
      </c>
      <c r="F69">
        <v>0</v>
      </c>
      <c r="G69">
        <v>0</v>
      </c>
      <c r="H69">
        <v>0</v>
      </c>
      <c r="I69">
        <v>0</v>
      </c>
      <c r="J69">
        <v>993.4</v>
      </c>
    </row>
    <row r="70" spans="1:10" x14ac:dyDescent="0.25">
      <c r="A70" s="147">
        <v>16750</v>
      </c>
      <c r="B70">
        <v>16750</v>
      </c>
      <c r="C70">
        <v>0</v>
      </c>
      <c r="D70">
        <v>0</v>
      </c>
      <c r="E70" s="147">
        <v>6</v>
      </c>
      <c r="F70">
        <v>0</v>
      </c>
      <c r="G70">
        <v>0</v>
      </c>
      <c r="H70">
        <v>0</v>
      </c>
      <c r="I70">
        <v>0</v>
      </c>
      <c r="J70">
        <v>1041.9000000000001</v>
      </c>
    </row>
    <row r="71" spans="1:10" x14ac:dyDescent="0.25">
      <c r="A71" s="147">
        <v>16800</v>
      </c>
      <c r="B71">
        <v>16800</v>
      </c>
      <c r="C71">
        <v>0</v>
      </c>
      <c r="D71">
        <v>0</v>
      </c>
      <c r="E71" s="147">
        <v>5</v>
      </c>
      <c r="F71">
        <v>0</v>
      </c>
      <c r="G71">
        <v>0</v>
      </c>
      <c r="H71">
        <v>0</v>
      </c>
      <c r="I71">
        <v>0</v>
      </c>
      <c r="J71">
        <v>1090.5999999999999</v>
      </c>
    </row>
    <row r="72" spans="1:10" x14ac:dyDescent="0.25">
      <c r="A72" s="147">
        <v>16850</v>
      </c>
      <c r="B72">
        <v>16850</v>
      </c>
      <c r="C72">
        <v>0</v>
      </c>
      <c r="D72">
        <v>0</v>
      </c>
      <c r="E72" s="147">
        <v>0</v>
      </c>
      <c r="F72">
        <v>0</v>
      </c>
      <c r="G72">
        <v>0</v>
      </c>
      <c r="H72">
        <v>0</v>
      </c>
      <c r="I72">
        <v>0</v>
      </c>
      <c r="J72">
        <v>1139.5</v>
      </c>
    </row>
    <row r="73" spans="1:10" x14ac:dyDescent="0.25">
      <c r="A73" s="147">
        <v>16900</v>
      </c>
      <c r="B73">
        <v>16900</v>
      </c>
      <c r="C73">
        <v>0</v>
      </c>
      <c r="D73">
        <v>0</v>
      </c>
      <c r="E73" s="147">
        <v>15</v>
      </c>
      <c r="F73">
        <v>0</v>
      </c>
      <c r="G73">
        <v>0</v>
      </c>
      <c r="H73">
        <v>0</v>
      </c>
      <c r="I73">
        <v>0</v>
      </c>
      <c r="J73">
        <v>1188.4000000000001</v>
      </c>
    </row>
    <row r="74" spans="1:10" x14ac:dyDescent="0.25">
      <c r="A74" s="147">
        <v>16950</v>
      </c>
      <c r="B74">
        <v>16950</v>
      </c>
      <c r="C74">
        <v>0</v>
      </c>
      <c r="D74">
        <v>0</v>
      </c>
      <c r="E74" s="147">
        <v>4</v>
      </c>
      <c r="F74">
        <v>0</v>
      </c>
      <c r="G74">
        <v>0</v>
      </c>
      <c r="H74">
        <v>0</v>
      </c>
      <c r="I74">
        <v>0</v>
      </c>
      <c r="J74">
        <v>1237.5999999999999</v>
      </c>
    </row>
    <row r="75" spans="1:10" x14ac:dyDescent="0.25">
      <c r="A75" s="147">
        <v>17000</v>
      </c>
      <c r="B75">
        <v>17000</v>
      </c>
      <c r="C75">
        <v>0</v>
      </c>
      <c r="D75">
        <v>0</v>
      </c>
      <c r="E75" s="147">
        <v>6</v>
      </c>
      <c r="F75">
        <v>0</v>
      </c>
      <c r="G75">
        <v>0</v>
      </c>
      <c r="H75">
        <v>0</v>
      </c>
      <c r="I75">
        <v>0</v>
      </c>
      <c r="J75">
        <v>1286.8</v>
      </c>
    </row>
    <row r="76" spans="1:10" x14ac:dyDescent="0.25">
      <c r="A76" s="147">
        <v>17050</v>
      </c>
      <c r="B76">
        <v>17050</v>
      </c>
      <c r="C76">
        <v>0</v>
      </c>
      <c r="D76">
        <v>0</v>
      </c>
      <c r="E76" s="147">
        <v>0</v>
      </c>
      <c r="F76">
        <v>0</v>
      </c>
      <c r="G76">
        <v>0</v>
      </c>
      <c r="H76">
        <v>0</v>
      </c>
      <c r="I76">
        <v>0</v>
      </c>
      <c r="J76">
        <v>1336.1</v>
      </c>
    </row>
    <row r="77" spans="1:10" x14ac:dyDescent="0.25">
      <c r="A77" s="147">
        <v>17100</v>
      </c>
      <c r="B77">
        <v>17100</v>
      </c>
      <c r="C77">
        <v>0</v>
      </c>
      <c r="D77">
        <v>0</v>
      </c>
      <c r="E77" s="147">
        <v>4</v>
      </c>
      <c r="F77">
        <v>0</v>
      </c>
      <c r="G77">
        <v>0</v>
      </c>
      <c r="H77">
        <v>0</v>
      </c>
      <c r="I77">
        <v>0</v>
      </c>
      <c r="J77">
        <v>1385.4</v>
      </c>
    </row>
    <row r="78" spans="1:10" x14ac:dyDescent="0.25">
      <c r="A78" s="147">
        <v>17150</v>
      </c>
      <c r="B78">
        <v>17150</v>
      </c>
      <c r="C78">
        <v>0</v>
      </c>
      <c r="D78">
        <v>0</v>
      </c>
      <c r="E78" s="147">
        <v>0</v>
      </c>
      <c r="F78">
        <v>0</v>
      </c>
      <c r="G78">
        <v>0</v>
      </c>
      <c r="H78">
        <v>0</v>
      </c>
      <c r="I78">
        <v>0</v>
      </c>
      <c r="J78">
        <v>1434.8</v>
      </c>
    </row>
    <row r="79" spans="1:10" x14ac:dyDescent="0.25">
      <c r="A79" s="147">
        <v>17200</v>
      </c>
      <c r="B79">
        <v>17200</v>
      </c>
      <c r="C79">
        <v>0</v>
      </c>
      <c r="D79">
        <v>0</v>
      </c>
      <c r="E79" s="147">
        <v>10</v>
      </c>
      <c r="F79">
        <v>0</v>
      </c>
      <c r="G79">
        <v>0</v>
      </c>
      <c r="H79">
        <v>0</v>
      </c>
      <c r="I79">
        <v>0</v>
      </c>
      <c r="J79">
        <v>1484.3</v>
      </c>
    </row>
    <row r="80" spans="1:10" x14ac:dyDescent="0.25">
      <c r="A80" s="147">
        <v>17250</v>
      </c>
      <c r="B80">
        <v>17250</v>
      </c>
      <c r="C80">
        <v>0</v>
      </c>
      <c r="D80">
        <v>0</v>
      </c>
      <c r="E80" s="147">
        <v>0</v>
      </c>
      <c r="F80">
        <v>0</v>
      </c>
      <c r="G80">
        <v>0</v>
      </c>
      <c r="H80">
        <v>0</v>
      </c>
      <c r="I80">
        <v>0</v>
      </c>
      <c r="J80">
        <v>1533.9</v>
      </c>
    </row>
    <row r="81" spans="1:10" x14ac:dyDescent="0.25">
      <c r="A81" s="147">
        <v>17300</v>
      </c>
      <c r="B81">
        <v>17300</v>
      </c>
      <c r="C81">
        <v>0</v>
      </c>
      <c r="D81">
        <v>0</v>
      </c>
      <c r="E81" s="147">
        <v>2</v>
      </c>
      <c r="F81">
        <v>0</v>
      </c>
      <c r="G81">
        <v>0</v>
      </c>
      <c r="H81">
        <v>0</v>
      </c>
      <c r="I81">
        <v>0</v>
      </c>
      <c r="J81">
        <v>1583.4</v>
      </c>
    </row>
    <row r="82" spans="1:10" x14ac:dyDescent="0.25">
      <c r="A82" s="147">
        <v>17350</v>
      </c>
      <c r="B82">
        <v>17350</v>
      </c>
      <c r="C82">
        <v>0</v>
      </c>
      <c r="D82">
        <v>0</v>
      </c>
      <c r="E82" s="147">
        <v>2</v>
      </c>
      <c r="F82">
        <v>0</v>
      </c>
      <c r="G82">
        <v>0</v>
      </c>
      <c r="H82">
        <v>0</v>
      </c>
      <c r="I82">
        <v>0</v>
      </c>
      <c r="J82">
        <v>1633</v>
      </c>
    </row>
    <row r="83" spans="1:10" x14ac:dyDescent="0.25">
      <c r="A83" s="147">
        <v>17400</v>
      </c>
      <c r="B83">
        <v>17400</v>
      </c>
      <c r="C83">
        <v>0</v>
      </c>
      <c r="D83">
        <v>0</v>
      </c>
      <c r="E83" s="147">
        <v>10</v>
      </c>
      <c r="F83">
        <v>0</v>
      </c>
      <c r="G83">
        <v>0</v>
      </c>
      <c r="H83">
        <v>0</v>
      </c>
      <c r="I83">
        <v>0</v>
      </c>
      <c r="J83">
        <v>1682.7</v>
      </c>
    </row>
    <row r="84" spans="1:10" x14ac:dyDescent="0.25">
      <c r="A84" s="147">
        <v>17450</v>
      </c>
      <c r="B84">
        <v>17450</v>
      </c>
      <c r="C84">
        <v>0</v>
      </c>
      <c r="D84">
        <v>0</v>
      </c>
      <c r="E84" s="147">
        <v>2</v>
      </c>
      <c r="F84">
        <v>0</v>
      </c>
      <c r="G84">
        <v>0</v>
      </c>
      <c r="H84">
        <v>0</v>
      </c>
      <c r="I84">
        <v>0</v>
      </c>
      <c r="J84">
        <v>1732.3</v>
      </c>
    </row>
    <row r="85" spans="1:10" x14ac:dyDescent="0.25">
      <c r="A85" s="147">
        <v>17500</v>
      </c>
      <c r="B85">
        <v>17500</v>
      </c>
      <c r="C85">
        <v>0</v>
      </c>
      <c r="D85">
        <v>0</v>
      </c>
      <c r="E85" s="147">
        <v>0</v>
      </c>
      <c r="F85">
        <v>0</v>
      </c>
      <c r="G85">
        <v>0</v>
      </c>
      <c r="H85">
        <v>0</v>
      </c>
      <c r="I85">
        <v>0</v>
      </c>
      <c r="J85">
        <v>1782</v>
      </c>
    </row>
    <row r="86" spans="1:10" x14ac:dyDescent="0.25">
      <c r="A86" s="147">
        <v>17550</v>
      </c>
      <c r="B86">
        <v>17550</v>
      </c>
      <c r="C86">
        <v>0</v>
      </c>
      <c r="D86">
        <v>0</v>
      </c>
      <c r="E86" s="147">
        <v>0</v>
      </c>
      <c r="F86">
        <v>0</v>
      </c>
      <c r="G86">
        <v>0</v>
      </c>
      <c r="H86">
        <v>0</v>
      </c>
      <c r="I86">
        <v>0</v>
      </c>
      <c r="J86">
        <v>1831.7</v>
      </c>
    </row>
    <row r="87" spans="1:10" x14ac:dyDescent="0.25">
      <c r="A87" s="147">
        <v>17600</v>
      </c>
      <c r="B87">
        <v>17600</v>
      </c>
      <c r="C87">
        <v>0</v>
      </c>
      <c r="D87">
        <v>0</v>
      </c>
      <c r="E87" s="147">
        <v>3</v>
      </c>
      <c r="F87">
        <v>0</v>
      </c>
      <c r="G87">
        <v>0</v>
      </c>
      <c r="H87">
        <v>0</v>
      </c>
      <c r="I87">
        <v>0</v>
      </c>
      <c r="J87">
        <v>1881.4</v>
      </c>
    </row>
    <row r="88" spans="1:10" x14ac:dyDescent="0.25">
      <c r="A88" s="147">
        <v>17650</v>
      </c>
      <c r="B88">
        <v>17650</v>
      </c>
      <c r="C88">
        <v>0</v>
      </c>
      <c r="D88">
        <v>0</v>
      </c>
      <c r="E88" s="147">
        <v>0</v>
      </c>
      <c r="F88">
        <v>0</v>
      </c>
      <c r="G88">
        <v>0</v>
      </c>
      <c r="H88">
        <v>0</v>
      </c>
      <c r="I88">
        <v>0</v>
      </c>
      <c r="J88">
        <v>1931.1</v>
      </c>
    </row>
    <row r="89" spans="1:10" x14ac:dyDescent="0.25">
      <c r="A89" s="147">
        <v>17700</v>
      </c>
      <c r="B89">
        <v>17700</v>
      </c>
      <c r="C89">
        <v>0</v>
      </c>
      <c r="D89">
        <v>0</v>
      </c>
      <c r="E89" s="147">
        <v>1</v>
      </c>
      <c r="F89">
        <v>0</v>
      </c>
      <c r="G89">
        <v>0</v>
      </c>
      <c r="H89">
        <v>0</v>
      </c>
      <c r="I89">
        <v>0</v>
      </c>
      <c r="J89">
        <v>1980.9</v>
      </c>
    </row>
    <row r="90" spans="1:10" x14ac:dyDescent="0.25">
      <c r="A90" s="147">
        <v>17750</v>
      </c>
      <c r="B90">
        <v>17750</v>
      </c>
      <c r="C90">
        <v>0</v>
      </c>
      <c r="D90">
        <v>0</v>
      </c>
      <c r="E90" s="147">
        <v>0</v>
      </c>
      <c r="F90">
        <v>0</v>
      </c>
      <c r="G90">
        <v>0</v>
      </c>
      <c r="H90">
        <v>0</v>
      </c>
      <c r="I90">
        <v>0</v>
      </c>
      <c r="J90">
        <v>2030.6</v>
      </c>
    </row>
    <row r="91" spans="1:10" x14ac:dyDescent="0.25">
      <c r="A91" s="147">
        <v>17800</v>
      </c>
      <c r="B91">
        <v>17800</v>
      </c>
      <c r="C91">
        <v>0</v>
      </c>
      <c r="D91">
        <v>0</v>
      </c>
      <c r="E91" s="147">
        <v>10</v>
      </c>
      <c r="F91">
        <v>0</v>
      </c>
      <c r="G91">
        <v>0</v>
      </c>
      <c r="H91">
        <v>0</v>
      </c>
      <c r="I91">
        <v>0</v>
      </c>
      <c r="J91">
        <v>2080.4</v>
      </c>
    </row>
    <row r="92" spans="1:10" x14ac:dyDescent="0.25">
      <c r="A92" s="147">
        <v>17850</v>
      </c>
      <c r="B92">
        <v>17850</v>
      </c>
      <c r="C92">
        <v>0</v>
      </c>
      <c r="D92">
        <v>0</v>
      </c>
      <c r="E92" s="147">
        <v>0</v>
      </c>
      <c r="F92">
        <v>0</v>
      </c>
      <c r="G92">
        <v>0</v>
      </c>
      <c r="H92">
        <v>0</v>
      </c>
      <c r="I92">
        <v>0</v>
      </c>
      <c r="J92">
        <v>2130.1999999999998</v>
      </c>
    </row>
    <row r="93" spans="1:10" x14ac:dyDescent="0.25">
      <c r="A93" s="147">
        <v>17900</v>
      </c>
      <c r="B93">
        <v>17900</v>
      </c>
      <c r="C93">
        <v>0</v>
      </c>
      <c r="D93">
        <v>0</v>
      </c>
      <c r="E93" s="147">
        <v>0</v>
      </c>
      <c r="F93">
        <v>0</v>
      </c>
      <c r="G93">
        <v>0</v>
      </c>
      <c r="H93">
        <v>0</v>
      </c>
      <c r="I93">
        <v>0</v>
      </c>
      <c r="J93">
        <v>2179.9</v>
      </c>
    </row>
    <row r="94" spans="1:10" x14ac:dyDescent="0.25">
      <c r="A94" s="147">
        <v>17950</v>
      </c>
      <c r="B94">
        <v>17950</v>
      </c>
      <c r="C94">
        <v>0</v>
      </c>
      <c r="D94">
        <v>0</v>
      </c>
      <c r="E94" s="147">
        <v>0</v>
      </c>
      <c r="F94">
        <v>0</v>
      </c>
      <c r="G94">
        <v>0</v>
      </c>
      <c r="H94">
        <v>0</v>
      </c>
      <c r="I94">
        <v>0</v>
      </c>
      <c r="J94">
        <v>2229.6999999999998</v>
      </c>
    </row>
    <row r="95" spans="1:10" x14ac:dyDescent="0.25">
      <c r="A95" t="s">
        <v>145</v>
      </c>
      <c r="B95">
        <v>18000</v>
      </c>
      <c r="C95">
        <v>0</v>
      </c>
      <c r="D95">
        <v>0</v>
      </c>
      <c r="E95">
        <v>110</v>
      </c>
      <c r="F95">
        <v>0</v>
      </c>
      <c r="G95">
        <v>0</v>
      </c>
      <c r="H95">
        <v>0</v>
      </c>
      <c r="I95">
        <v>0</v>
      </c>
      <c r="J95">
        <v>2279.5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2BE4B-BCC5-4D2A-8BA1-F7F93335ED7B}">
  <sheetPr codeName="Tabelle6"/>
  <dimension ref="A1:J95"/>
  <sheetViews>
    <sheetView workbookViewId="0"/>
  </sheetViews>
  <sheetFormatPr baseColWidth="10" defaultColWidth="9.140625" defaultRowHeight="15" x14ac:dyDescent="0.25"/>
  <sheetData>
    <row r="1" spans="1:10" x14ac:dyDescent="0.25">
      <c r="A1" s="150" t="s">
        <v>801</v>
      </c>
      <c r="B1" s="150" t="s">
        <v>802</v>
      </c>
      <c r="C1" s="150" t="s">
        <v>803</v>
      </c>
      <c r="D1" s="150" t="s">
        <v>804</v>
      </c>
      <c r="E1" s="150" t="s">
        <v>805</v>
      </c>
      <c r="F1" s="150" t="s">
        <v>806</v>
      </c>
      <c r="G1" s="150" t="s">
        <v>807</v>
      </c>
      <c r="H1" s="150" t="s">
        <v>808</v>
      </c>
      <c r="I1" s="150" t="s">
        <v>809</v>
      </c>
      <c r="J1" s="150" t="s">
        <v>810</v>
      </c>
    </row>
    <row r="2" spans="1:10" x14ac:dyDescent="0.25">
      <c r="A2" s="147">
        <v>11000</v>
      </c>
      <c r="B2">
        <v>11000</v>
      </c>
      <c r="C2">
        <v>0</v>
      </c>
      <c r="D2">
        <v>0</v>
      </c>
      <c r="E2" s="147">
        <v>0</v>
      </c>
      <c r="F2">
        <v>0</v>
      </c>
      <c r="G2">
        <v>0</v>
      </c>
      <c r="H2">
        <v>0</v>
      </c>
      <c r="I2">
        <v>0</v>
      </c>
      <c r="J2">
        <v>4853.3</v>
      </c>
    </row>
    <row r="3" spans="1:10" x14ac:dyDescent="0.25">
      <c r="A3" s="147">
        <v>11200</v>
      </c>
      <c r="B3">
        <v>11200</v>
      </c>
      <c r="C3">
        <v>0</v>
      </c>
      <c r="D3">
        <v>0</v>
      </c>
      <c r="E3" s="147">
        <v>0</v>
      </c>
      <c r="F3">
        <v>0</v>
      </c>
      <c r="G3">
        <v>0</v>
      </c>
      <c r="H3">
        <v>0</v>
      </c>
      <c r="I3">
        <v>0</v>
      </c>
      <c r="J3">
        <v>4655.1000000000004</v>
      </c>
    </row>
    <row r="4" spans="1:10" x14ac:dyDescent="0.25">
      <c r="A4" s="147">
        <v>11400</v>
      </c>
      <c r="B4">
        <v>11400</v>
      </c>
      <c r="C4">
        <v>0</v>
      </c>
      <c r="D4">
        <v>0</v>
      </c>
      <c r="E4" s="147">
        <v>0</v>
      </c>
      <c r="F4">
        <v>0</v>
      </c>
      <c r="G4">
        <v>0</v>
      </c>
      <c r="H4">
        <v>0</v>
      </c>
      <c r="I4">
        <v>0</v>
      </c>
      <c r="J4">
        <v>4457</v>
      </c>
    </row>
    <row r="5" spans="1:10" x14ac:dyDescent="0.25">
      <c r="A5" s="147">
        <v>11600</v>
      </c>
      <c r="B5">
        <v>11600</v>
      </c>
      <c r="C5">
        <v>0</v>
      </c>
      <c r="D5">
        <v>0</v>
      </c>
      <c r="E5" s="147">
        <v>0</v>
      </c>
      <c r="F5">
        <v>0</v>
      </c>
      <c r="G5">
        <v>0</v>
      </c>
      <c r="H5">
        <v>0</v>
      </c>
      <c r="I5">
        <v>0</v>
      </c>
      <c r="J5">
        <v>4259</v>
      </c>
    </row>
    <row r="6" spans="1:10" x14ac:dyDescent="0.25">
      <c r="A6" s="147">
        <v>11800</v>
      </c>
      <c r="B6">
        <v>11800</v>
      </c>
      <c r="C6">
        <v>0</v>
      </c>
      <c r="D6">
        <v>0</v>
      </c>
      <c r="E6" s="147">
        <v>0</v>
      </c>
      <c r="F6">
        <v>0</v>
      </c>
      <c r="G6">
        <v>0</v>
      </c>
      <c r="H6">
        <v>0</v>
      </c>
      <c r="I6">
        <v>0</v>
      </c>
      <c r="J6">
        <v>4061.1</v>
      </c>
    </row>
    <row r="7" spans="1:10" x14ac:dyDescent="0.25">
      <c r="A7" s="147">
        <v>12000</v>
      </c>
      <c r="B7">
        <v>12000</v>
      </c>
      <c r="C7">
        <v>0</v>
      </c>
      <c r="D7">
        <v>0</v>
      </c>
      <c r="E7" s="147">
        <v>0</v>
      </c>
      <c r="F7">
        <v>0</v>
      </c>
      <c r="G7">
        <v>0</v>
      </c>
      <c r="H7">
        <v>0</v>
      </c>
      <c r="I7">
        <v>0</v>
      </c>
      <c r="J7">
        <v>3863.3</v>
      </c>
    </row>
    <row r="8" spans="1:10" x14ac:dyDescent="0.25">
      <c r="A8" s="147">
        <v>12200</v>
      </c>
      <c r="B8">
        <v>12200</v>
      </c>
      <c r="C8">
        <v>0</v>
      </c>
      <c r="D8">
        <v>0</v>
      </c>
      <c r="E8" s="147">
        <v>0</v>
      </c>
      <c r="F8">
        <v>0</v>
      </c>
      <c r="G8">
        <v>0</v>
      </c>
      <c r="H8">
        <v>0</v>
      </c>
      <c r="I8">
        <v>0</v>
      </c>
      <c r="J8">
        <v>3665.7</v>
      </c>
    </row>
    <row r="9" spans="1:10" x14ac:dyDescent="0.25">
      <c r="A9" s="147">
        <v>12400</v>
      </c>
      <c r="B9">
        <v>12400</v>
      </c>
      <c r="C9">
        <v>0</v>
      </c>
      <c r="D9">
        <v>0</v>
      </c>
      <c r="E9" s="147">
        <v>0</v>
      </c>
      <c r="F9">
        <v>0</v>
      </c>
      <c r="G9">
        <v>0</v>
      </c>
      <c r="H9">
        <v>0</v>
      </c>
      <c r="I9">
        <v>0</v>
      </c>
      <c r="J9">
        <v>3468.2</v>
      </c>
    </row>
    <row r="10" spans="1:10" x14ac:dyDescent="0.25">
      <c r="A10" s="147">
        <v>12600</v>
      </c>
      <c r="B10">
        <v>12600</v>
      </c>
      <c r="C10">
        <v>0</v>
      </c>
      <c r="D10">
        <v>0</v>
      </c>
      <c r="E10" s="147">
        <v>0</v>
      </c>
      <c r="F10">
        <v>0</v>
      </c>
      <c r="G10">
        <v>0</v>
      </c>
      <c r="H10">
        <v>0</v>
      </c>
      <c r="I10">
        <v>0</v>
      </c>
      <c r="J10">
        <v>3271</v>
      </c>
    </row>
    <row r="11" spans="1:10" x14ac:dyDescent="0.25">
      <c r="A11" s="147">
        <v>12800</v>
      </c>
      <c r="B11">
        <v>12800</v>
      </c>
      <c r="C11">
        <v>0</v>
      </c>
      <c r="D11">
        <v>0</v>
      </c>
      <c r="E11" s="147">
        <v>0</v>
      </c>
      <c r="F11">
        <v>0</v>
      </c>
      <c r="G11">
        <v>0</v>
      </c>
      <c r="H11">
        <v>0</v>
      </c>
      <c r="I11">
        <v>0</v>
      </c>
      <c r="J11">
        <v>3074</v>
      </c>
    </row>
    <row r="12" spans="1:10" x14ac:dyDescent="0.25">
      <c r="A12" s="147">
        <v>13000</v>
      </c>
      <c r="B12">
        <v>13000</v>
      </c>
      <c r="C12">
        <v>0</v>
      </c>
      <c r="D12">
        <v>0</v>
      </c>
      <c r="E12" s="147">
        <v>1</v>
      </c>
      <c r="F12">
        <v>0</v>
      </c>
      <c r="G12">
        <v>0</v>
      </c>
      <c r="H12">
        <v>0</v>
      </c>
      <c r="I12">
        <v>0</v>
      </c>
      <c r="J12">
        <v>2877.4</v>
      </c>
    </row>
    <row r="13" spans="1:10" x14ac:dyDescent="0.25">
      <c r="A13" s="147">
        <v>13200</v>
      </c>
      <c r="B13">
        <v>13200</v>
      </c>
      <c r="C13">
        <v>0</v>
      </c>
      <c r="D13">
        <v>0</v>
      </c>
      <c r="E13" s="147">
        <v>1</v>
      </c>
      <c r="F13">
        <v>0</v>
      </c>
      <c r="G13">
        <v>0</v>
      </c>
      <c r="H13">
        <v>0</v>
      </c>
      <c r="I13">
        <v>0</v>
      </c>
      <c r="J13">
        <v>2681.2</v>
      </c>
    </row>
    <row r="14" spans="1:10" x14ac:dyDescent="0.25">
      <c r="A14" s="147">
        <v>13400</v>
      </c>
      <c r="B14">
        <v>13400</v>
      </c>
      <c r="C14">
        <v>0</v>
      </c>
      <c r="D14">
        <v>0</v>
      </c>
      <c r="E14" s="147">
        <v>2</v>
      </c>
      <c r="F14">
        <v>0</v>
      </c>
      <c r="G14">
        <v>0</v>
      </c>
      <c r="H14">
        <v>0</v>
      </c>
      <c r="I14">
        <v>0</v>
      </c>
      <c r="J14">
        <v>2485.5</v>
      </c>
    </row>
    <row r="15" spans="1:10" x14ac:dyDescent="0.25">
      <c r="A15" s="147">
        <v>13600</v>
      </c>
      <c r="B15">
        <v>13600</v>
      </c>
      <c r="C15">
        <v>0</v>
      </c>
      <c r="D15">
        <v>0</v>
      </c>
      <c r="E15" s="147">
        <v>20</v>
      </c>
      <c r="F15">
        <v>0</v>
      </c>
      <c r="G15">
        <v>0</v>
      </c>
      <c r="H15">
        <v>0</v>
      </c>
      <c r="I15">
        <v>0</v>
      </c>
      <c r="J15">
        <v>2290.5</v>
      </c>
    </row>
    <row r="16" spans="1:10" x14ac:dyDescent="0.25">
      <c r="A16" s="147">
        <v>13800</v>
      </c>
      <c r="B16">
        <v>13800</v>
      </c>
      <c r="C16">
        <v>0</v>
      </c>
      <c r="D16">
        <v>0</v>
      </c>
      <c r="E16" s="147">
        <v>882</v>
      </c>
      <c r="F16">
        <v>0</v>
      </c>
      <c r="G16">
        <v>0</v>
      </c>
      <c r="H16">
        <v>0</v>
      </c>
      <c r="I16">
        <v>0</v>
      </c>
      <c r="J16">
        <v>2096.4</v>
      </c>
    </row>
    <row r="17" spans="1:10" x14ac:dyDescent="0.25">
      <c r="A17" s="147">
        <v>13900</v>
      </c>
      <c r="B17">
        <v>13900</v>
      </c>
      <c r="C17">
        <v>0</v>
      </c>
      <c r="D17">
        <v>0</v>
      </c>
      <c r="E17" s="147">
        <v>0</v>
      </c>
      <c r="F17">
        <v>0</v>
      </c>
      <c r="G17">
        <v>0</v>
      </c>
      <c r="H17">
        <v>0</v>
      </c>
      <c r="I17">
        <v>0</v>
      </c>
      <c r="J17">
        <v>1999.8</v>
      </c>
    </row>
    <row r="18" spans="1:10" x14ac:dyDescent="0.25">
      <c r="A18" s="147">
        <v>14000</v>
      </c>
      <c r="B18">
        <v>14000</v>
      </c>
      <c r="C18">
        <v>0</v>
      </c>
      <c r="D18">
        <v>0</v>
      </c>
      <c r="E18" s="147">
        <v>27</v>
      </c>
      <c r="F18">
        <v>0</v>
      </c>
      <c r="G18">
        <v>0</v>
      </c>
      <c r="H18">
        <v>0</v>
      </c>
      <c r="I18">
        <v>0</v>
      </c>
      <c r="J18">
        <v>1903.6</v>
      </c>
    </row>
    <row r="19" spans="1:10" x14ac:dyDescent="0.25">
      <c r="A19" s="147">
        <v>14100</v>
      </c>
      <c r="B19">
        <v>14100</v>
      </c>
      <c r="C19">
        <v>0</v>
      </c>
      <c r="D19">
        <v>0</v>
      </c>
      <c r="E19" s="147">
        <v>2</v>
      </c>
      <c r="F19">
        <v>0</v>
      </c>
      <c r="G19">
        <v>0</v>
      </c>
      <c r="H19">
        <v>0</v>
      </c>
      <c r="I19">
        <v>0</v>
      </c>
      <c r="J19">
        <v>1807.9</v>
      </c>
    </row>
    <row r="20" spans="1:10" x14ac:dyDescent="0.25">
      <c r="A20" s="147">
        <v>14200</v>
      </c>
      <c r="B20">
        <v>14200</v>
      </c>
      <c r="C20">
        <v>0</v>
      </c>
      <c r="D20">
        <v>0</v>
      </c>
      <c r="E20" s="147">
        <v>2</v>
      </c>
      <c r="F20">
        <v>0</v>
      </c>
      <c r="G20">
        <v>0</v>
      </c>
      <c r="H20">
        <v>0</v>
      </c>
      <c r="I20">
        <v>0</v>
      </c>
      <c r="J20">
        <v>1712.7</v>
      </c>
    </row>
    <row r="21" spans="1:10" x14ac:dyDescent="0.25">
      <c r="A21" s="147">
        <v>14300</v>
      </c>
      <c r="B21">
        <v>14300</v>
      </c>
      <c r="C21">
        <v>0</v>
      </c>
      <c r="D21">
        <v>0</v>
      </c>
      <c r="E21" s="147">
        <v>3</v>
      </c>
      <c r="F21">
        <v>0</v>
      </c>
      <c r="G21">
        <v>0</v>
      </c>
      <c r="H21">
        <v>0</v>
      </c>
      <c r="I21">
        <v>0</v>
      </c>
      <c r="J21">
        <v>1618.1</v>
      </c>
    </row>
    <row r="22" spans="1:10" x14ac:dyDescent="0.25">
      <c r="A22" s="147">
        <v>14350</v>
      </c>
      <c r="B22">
        <v>14350</v>
      </c>
      <c r="C22">
        <v>0</v>
      </c>
      <c r="D22">
        <v>0</v>
      </c>
      <c r="E22" s="147">
        <v>0</v>
      </c>
      <c r="F22">
        <v>0</v>
      </c>
      <c r="G22">
        <v>0</v>
      </c>
      <c r="H22">
        <v>0</v>
      </c>
      <c r="I22">
        <v>0</v>
      </c>
      <c r="J22">
        <v>1571</v>
      </c>
    </row>
    <row r="23" spans="1:10" x14ac:dyDescent="0.25">
      <c r="A23" s="147">
        <v>14400</v>
      </c>
      <c r="B23">
        <v>14400</v>
      </c>
      <c r="C23">
        <v>0</v>
      </c>
      <c r="D23">
        <v>0</v>
      </c>
      <c r="E23" s="147">
        <v>10</v>
      </c>
      <c r="F23">
        <v>0</v>
      </c>
      <c r="G23">
        <v>0</v>
      </c>
      <c r="H23">
        <v>0</v>
      </c>
      <c r="I23">
        <v>0</v>
      </c>
      <c r="J23">
        <v>1524.2</v>
      </c>
    </row>
    <row r="24" spans="1:10" x14ac:dyDescent="0.25">
      <c r="A24" s="147">
        <v>14450</v>
      </c>
      <c r="B24">
        <v>14450</v>
      </c>
      <c r="C24">
        <v>0</v>
      </c>
      <c r="D24">
        <v>0</v>
      </c>
      <c r="E24" s="147">
        <v>0</v>
      </c>
      <c r="F24">
        <v>0</v>
      </c>
      <c r="G24">
        <v>0</v>
      </c>
      <c r="H24">
        <v>0</v>
      </c>
      <c r="I24">
        <v>0</v>
      </c>
      <c r="J24">
        <v>1477.6</v>
      </c>
    </row>
    <row r="25" spans="1:10" x14ac:dyDescent="0.25">
      <c r="A25" s="147">
        <v>14500</v>
      </c>
      <c r="B25">
        <v>14500</v>
      </c>
      <c r="C25">
        <v>0</v>
      </c>
      <c r="D25">
        <v>0</v>
      </c>
      <c r="E25" s="147">
        <v>3</v>
      </c>
      <c r="F25">
        <v>0</v>
      </c>
      <c r="G25">
        <v>0</v>
      </c>
      <c r="H25">
        <v>0</v>
      </c>
      <c r="I25">
        <v>0</v>
      </c>
      <c r="J25">
        <v>1431.2</v>
      </c>
    </row>
    <row r="26" spans="1:10" x14ac:dyDescent="0.25">
      <c r="A26" s="147">
        <v>14550</v>
      </c>
      <c r="B26">
        <v>14550</v>
      </c>
      <c r="C26">
        <v>0</v>
      </c>
      <c r="D26">
        <v>0</v>
      </c>
      <c r="E26" s="147">
        <v>0</v>
      </c>
      <c r="F26">
        <v>0</v>
      </c>
      <c r="G26">
        <v>0</v>
      </c>
      <c r="H26">
        <v>0</v>
      </c>
      <c r="I26">
        <v>0</v>
      </c>
      <c r="J26">
        <v>1385</v>
      </c>
    </row>
    <row r="27" spans="1:10" x14ac:dyDescent="0.25">
      <c r="A27" s="147">
        <v>14600</v>
      </c>
      <c r="B27">
        <v>14600</v>
      </c>
      <c r="C27">
        <v>0</v>
      </c>
      <c r="D27">
        <v>0</v>
      </c>
      <c r="E27" s="147">
        <v>5</v>
      </c>
      <c r="F27">
        <v>0</v>
      </c>
      <c r="G27">
        <v>0</v>
      </c>
      <c r="H27">
        <v>0</v>
      </c>
      <c r="I27">
        <v>0</v>
      </c>
      <c r="J27">
        <v>1339.1</v>
      </c>
    </row>
    <row r="28" spans="1:10" x14ac:dyDescent="0.25">
      <c r="A28" s="147">
        <v>14650</v>
      </c>
      <c r="B28">
        <v>14650</v>
      </c>
      <c r="C28">
        <v>0</v>
      </c>
      <c r="D28">
        <v>0</v>
      </c>
      <c r="E28" s="147">
        <v>0</v>
      </c>
      <c r="F28">
        <v>0</v>
      </c>
      <c r="G28">
        <v>0</v>
      </c>
      <c r="H28">
        <v>0</v>
      </c>
      <c r="I28">
        <v>0</v>
      </c>
      <c r="J28">
        <v>1293.5</v>
      </c>
    </row>
    <row r="29" spans="1:10" x14ac:dyDescent="0.25">
      <c r="A29" s="147">
        <v>14700</v>
      </c>
      <c r="B29">
        <v>14700</v>
      </c>
      <c r="C29">
        <v>0</v>
      </c>
      <c r="D29">
        <v>0</v>
      </c>
      <c r="E29" s="147">
        <v>5</v>
      </c>
      <c r="F29">
        <v>0</v>
      </c>
      <c r="G29">
        <v>0</v>
      </c>
      <c r="H29">
        <v>0</v>
      </c>
      <c r="I29">
        <v>0</v>
      </c>
      <c r="J29">
        <v>1248.2</v>
      </c>
    </row>
    <row r="30" spans="1:10" x14ac:dyDescent="0.25">
      <c r="A30" s="147">
        <v>14750</v>
      </c>
      <c r="B30">
        <v>14750</v>
      </c>
      <c r="C30">
        <v>0</v>
      </c>
      <c r="D30">
        <v>0</v>
      </c>
      <c r="E30" s="147">
        <v>0</v>
      </c>
      <c r="F30">
        <v>0</v>
      </c>
      <c r="G30">
        <v>0</v>
      </c>
      <c r="H30">
        <v>0</v>
      </c>
      <c r="I30">
        <v>0</v>
      </c>
      <c r="J30">
        <v>1203.2</v>
      </c>
    </row>
    <row r="31" spans="1:10" x14ac:dyDescent="0.25">
      <c r="A31" s="147">
        <v>14800</v>
      </c>
      <c r="B31">
        <v>14800</v>
      </c>
      <c r="C31">
        <v>0</v>
      </c>
      <c r="D31">
        <v>0</v>
      </c>
      <c r="E31" s="147">
        <v>18</v>
      </c>
      <c r="F31">
        <v>0</v>
      </c>
      <c r="G31">
        <v>0</v>
      </c>
      <c r="H31">
        <v>0</v>
      </c>
      <c r="I31">
        <v>0</v>
      </c>
      <c r="J31">
        <v>1158.5</v>
      </c>
    </row>
    <row r="32" spans="1:10" x14ac:dyDescent="0.25">
      <c r="A32" s="147">
        <v>14850</v>
      </c>
      <c r="B32">
        <v>14850</v>
      </c>
      <c r="C32">
        <v>0</v>
      </c>
      <c r="D32">
        <v>0</v>
      </c>
      <c r="E32" s="147">
        <v>1</v>
      </c>
      <c r="F32">
        <v>0</v>
      </c>
      <c r="G32">
        <v>0</v>
      </c>
      <c r="H32">
        <v>0</v>
      </c>
      <c r="I32">
        <v>0</v>
      </c>
      <c r="J32">
        <v>1114.3</v>
      </c>
    </row>
    <row r="33" spans="1:10" x14ac:dyDescent="0.25">
      <c r="A33" s="147">
        <v>14900</v>
      </c>
      <c r="B33">
        <v>14900</v>
      </c>
      <c r="C33">
        <v>0</v>
      </c>
      <c r="D33">
        <v>0</v>
      </c>
      <c r="E33" s="147">
        <v>2</v>
      </c>
      <c r="F33">
        <v>0</v>
      </c>
      <c r="G33">
        <v>0</v>
      </c>
      <c r="H33">
        <v>0</v>
      </c>
      <c r="I33">
        <v>0</v>
      </c>
      <c r="J33">
        <v>1070.4000000000001</v>
      </c>
    </row>
    <row r="34" spans="1:10" x14ac:dyDescent="0.25">
      <c r="A34" s="147">
        <v>14950</v>
      </c>
      <c r="B34">
        <v>14950</v>
      </c>
      <c r="C34">
        <v>0</v>
      </c>
      <c r="D34">
        <v>0</v>
      </c>
      <c r="E34" s="147">
        <v>12</v>
      </c>
      <c r="F34">
        <v>0</v>
      </c>
      <c r="G34">
        <v>0</v>
      </c>
      <c r="H34">
        <v>0</v>
      </c>
      <c r="I34">
        <v>0</v>
      </c>
      <c r="J34">
        <v>1026.9000000000001</v>
      </c>
    </row>
    <row r="35" spans="1:10" x14ac:dyDescent="0.25">
      <c r="A35" s="147">
        <v>15000</v>
      </c>
      <c r="B35">
        <v>15000</v>
      </c>
      <c r="C35">
        <v>0</v>
      </c>
      <c r="D35">
        <v>0</v>
      </c>
      <c r="E35" s="147">
        <v>7</v>
      </c>
      <c r="F35">
        <v>0</v>
      </c>
      <c r="G35">
        <v>0</v>
      </c>
      <c r="H35">
        <v>0</v>
      </c>
      <c r="I35">
        <v>0</v>
      </c>
      <c r="J35">
        <v>983.8</v>
      </c>
    </row>
    <row r="36" spans="1:10" x14ac:dyDescent="0.25">
      <c r="A36" s="147">
        <v>15050</v>
      </c>
      <c r="B36">
        <v>15050</v>
      </c>
      <c r="C36">
        <v>0</v>
      </c>
      <c r="D36">
        <v>0</v>
      </c>
      <c r="E36" s="147">
        <v>1</v>
      </c>
      <c r="F36">
        <v>0</v>
      </c>
      <c r="G36">
        <v>0</v>
      </c>
      <c r="H36">
        <v>0</v>
      </c>
      <c r="I36">
        <v>0</v>
      </c>
      <c r="J36">
        <v>941.1</v>
      </c>
    </row>
    <row r="37" spans="1:10" x14ac:dyDescent="0.25">
      <c r="A37" s="147">
        <v>15100</v>
      </c>
      <c r="B37">
        <v>15100</v>
      </c>
      <c r="C37">
        <v>0</v>
      </c>
      <c r="D37">
        <v>0</v>
      </c>
      <c r="E37" s="147">
        <v>52</v>
      </c>
      <c r="F37">
        <v>0</v>
      </c>
      <c r="G37">
        <v>0</v>
      </c>
      <c r="H37">
        <v>0</v>
      </c>
      <c r="I37">
        <v>0</v>
      </c>
      <c r="J37">
        <v>899</v>
      </c>
    </row>
    <row r="38" spans="1:10" x14ac:dyDescent="0.25">
      <c r="A38" s="147">
        <v>15150</v>
      </c>
      <c r="B38">
        <v>15150</v>
      </c>
      <c r="C38">
        <v>0</v>
      </c>
      <c r="D38">
        <v>0</v>
      </c>
      <c r="E38" s="147">
        <v>0</v>
      </c>
      <c r="F38">
        <v>0</v>
      </c>
      <c r="G38">
        <v>0</v>
      </c>
      <c r="H38">
        <v>0</v>
      </c>
      <c r="I38">
        <v>0</v>
      </c>
      <c r="J38">
        <v>857.3</v>
      </c>
    </row>
    <row r="39" spans="1:10" x14ac:dyDescent="0.25">
      <c r="A39" s="147">
        <v>15200</v>
      </c>
      <c r="B39">
        <v>15200</v>
      </c>
      <c r="C39">
        <v>0</v>
      </c>
      <c r="D39">
        <v>0</v>
      </c>
      <c r="E39" s="147">
        <v>0</v>
      </c>
      <c r="F39">
        <v>0</v>
      </c>
      <c r="G39">
        <v>0</v>
      </c>
      <c r="H39">
        <v>0</v>
      </c>
      <c r="I39">
        <v>0</v>
      </c>
      <c r="J39">
        <v>816.1</v>
      </c>
    </row>
    <row r="40" spans="1:10" x14ac:dyDescent="0.25">
      <c r="A40" s="147">
        <v>15250</v>
      </c>
      <c r="B40">
        <v>15250</v>
      </c>
      <c r="C40">
        <v>0</v>
      </c>
      <c r="D40">
        <v>0</v>
      </c>
      <c r="E40" s="147">
        <v>0</v>
      </c>
      <c r="F40">
        <v>0</v>
      </c>
      <c r="G40">
        <v>0</v>
      </c>
      <c r="H40">
        <v>0</v>
      </c>
      <c r="I40">
        <v>0</v>
      </c>
      <c r="J40">
        <v>775.4</v>
      </c>
    </row>
    <row r="41" spans="1:10" x14ac:dyDescent="0.25">
      <c r="A41" s="147">
        <v>15300</v>
      </c>
      <c r="B41">
        <v>15300</v>
      </c>
      <c r="C41">
        <v>0</v>
      </c>
      <c r="D41">
        <v>0</v>
      </c>
      <c r="E41" s="147">
        <v>0</v>
      </c>
      <c r="F41">
        <v>0</v>
      </c>
      <c r="G41">
        <v>0</v>
      </c>
      <c r="H41">
        <v>0</v>
      </c>
      <c r="I41">
        <v>0</v>
      </c>
      <c r="J41">
        <v>735.4</v>
      </c>
    </row>
    <row r="42" spans="1:10" x14ac:dyDescent="0.25">
      <c r="A42" s="147">
        <v>15350</v>
      </c>
      <c r="B42">
        <v>15350</v>
      </c>
      <c r="C42">
        <v>0</v>
      </c>
      <c r="D42">
        <v>0</v>
      </c>
      <c r="E42" s="147">
        <v>0</v>
      </c>
      <c r="F42">
        <v>0</v>
      </c>
      <c r="G42">
        <v>0</v>
      </c>
      <c r="H42">
        <v>0</v>
      </c>
      <c r="I42">
        <v>0</v>
      </c>
      <c r="J42">
        <v>695.9</v>
      </c>
    </row>
    <row r="43" spans="1:10" x14ac:dyDescent="0.25">
      <c r="A43" s="147">
        <v>15400</v>
      </c>
      <c r="B43">
        <v>15400</v>
      </c>
      <c r="C43">
        <v>0</v>
      </c>
      <c r="D43">
        <v>0</v>
      </c>
      <c r="E43" s="147">
        <v>7</v>
      </c>
      <c r="F43">
        <v>0</v>
      </c>
      <c r="G43">
        <v>0</v>
      </c>
      <c r="H43">
        <v>0</v>
      </c>
      <c r="I43">
        <v>0</v>
      </c>
      <c r="J43">
        <v>657.2</v>
      </c>
    </row>
    <row r="44" spans="1:10" x14ac:dyDescent="0.25">
      <c r="A44" s="147">
        <v>15450</v>
      </c>
      <c r="B44">
        <v>15450</v>
      </c>
      <c r="C44">
        <v>0</v>
      </c>
      <c r="D44">
        <v>0</v>
      </c>
      <c r="E44" s="147">
        <v>0</v>
      </c>
      <c r="F44">
        <v>0</v>
      </c>
      <c r="G44">
        <v>0</v>
      </c>
      <c r="H44">
        <v>0</v>
      </c>
      <c r="I44">
        <v>0</v>
      </c>
      <c r="J44">
        <v>619.1</v>
      </c>
    </row>
    <row r="45" spans="1:10" x14ac:dyDescent="0.25">
      <c r="A45" s="147">
        <v>15500</v>
      </c>
      <c r="B45">
        <v>15500</v>
      </c>
      <c r="C45">
        <v>0</v>
      </c>
      <c r="D45">
        <v>0</v>
      </c>
      <c r="E45" s="147">
        <v>41</v>
      </c>
      <c r="F45">
        <v>0</v>
      </c>
      <c r="G45">
        <v>0</v>
      </c>
      <c r="H45">
        <v>0</v>
      </c>
      <c r="I45">
        <v>0</v>
      </c>
      <c r="J45">
        <v>581.9</v>
      </c>
    </row>
    <row r="46" spans="1:10" x14ac:dyDescent="0.25">
      <c r="A46" s="147">
        <v>15550</v>
      </c>
      <c r="B46">
        <v>15550</v>
      </c>
      <c r="C46">
        <v>0</v>
      </c>
      <c r="D46">
        <v>0</v>
      </c>
      <c r="E46" s="147">
        <v>14</v>
      </c>
      <c r="F46">
        <v>0</v>
      </c>
      <c r="G46">
        <v>0</v>
      </c>
      <c r="H46">
        <v>0</v>
      </c>
      <c r="I46">
        <v>0</v>
      </c>
      <c r="J46">
        <v>545.4</v>
      </c>
    </row>
    <row r="47" spans="1:10" x14ac:dyDescent="0.25">
      <c r="A47" s="147">
        <v>15600</v>
      </c>
      <c r="B47">
        <v>15600</v>
      </c>
      <c r="C47">
        <v>0</v>
      </c>
      <c r="D47">
        <v>0</v>
      </c>
      <c r="E47" s="147">
        <v>34</v>
      </c>
      <c r="F47">
        <v>0</v>
      </c>
      <c r="G47">
        <v>0</v>
      </c>
      <c r="H47">
        <v>0</v>
      </c>
      <c r="I47">
        <v>0</v>
      </c>
      <c r="J47">
        <v>509.9</v>
      </c>
    </row>
    <row r="48" spans="1:10" x14ac:dyDescent="0.25">
      <c r="A48" s="147">
        <v>15650</v>
      </c>
      <c r="B48">
        <v>15650</v>
      </c>
      <c r="C48">
        <v>0</v>
      </c>
      <c r="D48">
        <v>0</v>
      </c>
      <c r="E48" s="147">
        <v>109</v>
      </c>
      <c r="F48">
        <v>0</v>
      </c>
      <c r="G48">
        <v>0</v>
      </c>
      <c r="H48">
        <v>0</v>
      </c>
      <c r="I48">
        <v>0</v>
      </c>
      <c r="J48">
        <v>475.4</v>
      </c>
    </row>
    <row r="49" spans="1:10" x14ac:dyDescent="0.25">
      <c r="A49" s="147">
        <v>15700</v>
      </c>
      <c r="B49">
        <v>15700</v>
      </c>
      <c r="C49">
        <v>0</v>
      </c>
      <c r="D49">
        <v>0</v>
      </c>
      <c r="E49" s="147">
        <v>99</v>
      </c>
      <c r="F49">
        <v>0</v>
      </c>
      <c r="G49">
        <v>0</v>
      </c>
      <c r="H49">
        <v>0</v>
      </c>
      <c r="I49">
        <v>0</v>
      </c>
      <c r="J49">
        <v>442</v>
      </c>
    </row>
    <row r="50" spans="1:10" x14ac:dyDescent="0.25">
      <c r="A50" s="147">
        <v>15750</v>
      </c>
      <c r="B50">
        <v>15750</v>
      </c>
      <c r="C50">
        <v>0</v>
      </c>
      <c r="D50">
        <v>92</v>
      </c>
      <c r="E50" s="147">
        <v>110</v>
      </c>
      <c r="F50">
        <v>405</v>
      </c>
      <c r="G50">
        <v>420</v>
      </c>
      <c r="H50">
        <v>402</v>
      </c>
      <c r="I50">
        <v>420</v>
      </c>
      <c r="J50">
        <v>409.6</v>
      </c>
    </row>
    <row r="51" spans="1:10" x14ac:dyDescent="0.25">
      <c r="A51" s="147">
        <v>15800</v>
      </c>
      <c r="B51">
        <v>15800</v>
      </c>
      <c r="C51">
        <v>0</v>
      </c>
      <c r="D51">
        <v>0</v>
      </c>
      <c r="E51" s="147">
        <v>189</v>
      </c>
      <c r="F51">
        <v>0</v>
      </c>
      <c r="G51">
        <v>0</v>
      </c>
      <c r="H51">
        <v>0</v>
      </c>
      <c r="I51">
        <v>0</v>
      </c>
      <c r="J51">
        <v>378.3</v>
      </c>
    </row>
    <row r="52" spans="1:10" x14ac:dyDescent="0.25">
      <c r="A52" s="147">
        <v>15850</v>
      </c>
      <c r="B52">
        <v>15850</v>
      </c>
      <c r="C52">
        <v>0</v>
      </c>
      <c r="D52">
        <v>12</v>
      </c>
      <c r="E52" s="147">
        <v>64</v>
      </c>
      <c r="F52">
        <v>345</v>
      </c>
      <c r="G52">
        <v>351</v>
      </c>
      <c r="H52">
        <v>345</v>
      </c>
      <c r="I52">
        <v>351</v>
      </c>
      <c r="J52">
        <v>348.2</v>
      </c>
    </row>
    <row r="53" spans="1:10" x14ac:dyDescent="0.25">
      <c r="A53" s="147">
        <v>15900</v>
      </c>
      <c r="B53">
        <v>15900</v>
      </c>
      <c r="C53">
        <v>0</v>
      </c>
      <c r="D53">
        <v>100</v>
      </c>
      <c r="E53" s="147">
        <v>346</v>
      </c>
      <c r="F53">
        <v>309</v>
      </c>
      <c r="G53">
        <v>309</v>
      </c>
      <c r="H53">
        <v>309</v>
      </c>
      <c r="I53">
        <v>309</v>
      </c>
      <c r="J53">
        <v>319.3</v>
      </c>
    </row>
    <row r="54" spans="1:10" x14ac:dyDescent="0.25">
      <c r="A54" s="147">
        <v>15950</v>
      </c>
      <c r="B54">
        <v>15950</v>
      </c>
      <c r="C54">
        <v>0</v>
      </c>
      <c r="D54">
        <v>108</v>
      </c>
      <c r="E54" s="147">
        <v>300</v>
      </c>
      <c r="F54">
        <v>287</v>
      </c>
      <c r="G54">
        <v>296</v>
      </c>
      <c r="H54">
        <v>284</v>
      </c>
      <c r="I54">
        <v>294</v>
      </c>
      <c r="J54">
        <v>291.60000000000002</v>
      </c>
    </row>
    <row r="55" spans="1:10" x14ac:dyDescent="0.25">
      <c r="A55" s="147">
        <v>16000</v>
      </c>
      <c r="B55">
        <v>16000</v>
      </c>
      <c r="C55">
        <v>0</v>
      </c>
      <c r="D55">
        <v>11</v>
      </c>
      <c r="E55" s="147">
        <v>398</v>
      </c>
      <c r="F55">
        <v>250</v>
      </c>
      <c r="G55">
        <v>266</v>
      </c>
      <c r="H55">
        <v>250</v>
      </c>
      <c r="I55">
        <v>266</v>
      </c>
      <c r="J55">
        <v>265.2</v>
      </c>
    </row>
    <row r="56" spans="1:10" x14ac:dyDescent="0.25">
      <c r="A56" s="147">
        <v>16050</v>
      </c>
      <c r="B56">
        <v>16050</v>
      </c>
      <c r="C56">
        <v>0</v>
      </c>
      <c r="D56">
        <v>0</v>
      </c>
      <c r="E56" s="147">
        <v>137</v>
      </c>
      <c r="F56">
        <v>0</v>
      </c>
      <c r="G56">
        <v>0</v>
      </c>
      <c r="H56">
        <v>0</v>
      </c>
      <c r="I56">
        <v>0</v>
      </c>
      <c r="J56">
        <v>240.3</v>
      </c>
    </row>
    <row r="57" spans="1:10" x14ac:dyDescent="0.25">
      <c r="A57" s="147">
        <v>16100</v>
      </c>
      <c r="B57">
        <v>16100</v>
      </c>
      <c r="C57">
        <v>0</v>
      </c>
      <c r="D57">
        <v>0</v>
      </c>
      <c r="E57" s="147">
        <v>276</v>
      </c>
      <c r="F57">
        <v>0</v>
      </c>
      <c r="G57">
        <v>0</v>
      </c>
      <c r="H57">
        <v>0</v>
      </c>
      <c r="I57">
        <v>0</v>
      </c>
      <c r="J57">
        <v>216.9</v>
      </c>
    </row>
    <row r="58" spans="1:10" x14ac:dyDescent="0.25">
      <c r="A58" s="147">
        <v>16150</v>
      </c>
      <c r="B58">
        <v>16150</v>
      </c>
      <c r="C58">
        <v>0</v>
      </c>
      <c r="D58">
        <v>0</v>
      </c>
      <c r="E58" s="147">
        <v>22</v>
      </c>
      <c r="F58">
        <v>0</v>
      </c>
      <c r="G58">
        <v>0</v>
      </c>
      <c r="H58">
        <v>0</v>
      </c>
      <c r="I58">
        <v>0</v>
      </c>
      <c r="J58">
        <v>195</v>
      </c>
    </row>
    <row r="59" spans="1:10" x14ac:dyDescent="0.25">
      <c r="A59" s="147">
        <v>16200</v>
      </c>
      <c r="B59">
        <v>16200</v>
      </c>
      <c r="C59">
        <v>0</v>
      </c>
      <c r="D59">
        <v>1</v>
      </c>
      <c r="E59" s="147">
        <v>176</v>
      </c>
      <c r="F59">
        <v>173</v>
      </c>
      <c r="G59">
        <v>173</v>
      </c>
      <c r="H59">
        <v>173</v>
      </c>
      <c r="I59">
        <v>173</v>
      </c>
      <c r="J59">
        <v>174.6</v>
      </c>
    </row>
    <row r="60" spans="1:10" x14ac:dyDescent="0.25">
      <c r="A60" s="147">
        <v>16250</v>
      </c>
      <c r="B60">
        <v>16250</v>
      </c>
      <c r="C60">
        <v>0</v>
      </c>
      <c r="D60">
        <v>1</v>
      </c>
      <c r="E60" s="147">
        <v>65</v>
      </c>
      <c r="F60">
        <v>163.5</v>
      </c>
      <c r="G60">
        <v>163.5</v>
      </c>
      <c r="H60">
        <v>163.5</v>
      </c>
      <c r="I60">
        <v>163.5</v>
      </c>
      <c r="J60">
        <v>155.6</v>
      </c>
    </row>
    <row r="61" spans="1:10" x14ac:dyDescent="0.25">
      <c r="A61" s="147">
        <v>16300</v>
      </c>
      <c r="B61">
        <v>16300</v>
      </c>
      <c r="C61">
        <v>0</v>
      </c>
      <c r="D61">
        <v>6</v>
      </c>
      <c r="E61" s="147">
        <v>164</v>
      </c>
      <c r="F61">
        <v>131</v>
      </c>
      <c r="G61">
        <v>142.5</v>
      </c>
      <c r="H61">
        <v>131</v>
      </c>
      <c r="I61">
        <v>142.5</v>
      </c>
      <c r="J61">
        <v>138</v>
      </c>
    </row>
    <row r="62" spans="1:10" x14ac:dyDescent="0.25">
      <c r="A62" s="147">
        <v>16350</v>
      </c>
      <c r="B62">
        <v>16350</v>
      </c>
      <c r="C62">
        <v>0</v>
      </c>
      <c r="D62">
        <v>0</v>
      </c>
      <c r="E62" s="147">
        <v>102</v>
      </c>
      <c r="F62">
        <v>0</v>
      </c>
      <c r="G62">
        <v>0</v>
      </c>
      <c r="H62">
        <v>0</v>
      </c>
      <c r="I62">
        <v>0</v>
      </c>
      <c r="J62">
        <v>122</v>
      </c>
    </row>
    <row r="63" spans="1:10" x14ac:dyDescent="0.25">
      <c r="A63" s="147">
        <v>16400</v>
      </c>
      <c r="B63">
        <v>16400</v>
      </c>
      <c r="C63">
        <v>0</v>
      </c>
      <c r="D63">
        <v>9</v>
      </c>
      <c r="E63" s="147">
        <v>265</v>
      </c>
      <c r="F63">
        <v>103</v>
      </c>
      <c r="G63">
        <v>111</v>
      </c>
      <c r="H63">
        <v>102.5</v>
      </c>
      <c r="I63">
        <v>111</v>
      </c>
      <c r="J63">
        <v>107.5</v>
      </c>
    </row>
    <row r="64" spans="1:10" x14ac:dyDescent="0.25">
      <c r="A64" s="147">
        <v>16450</v>
      </c>
      <c r="B64">
        <v>16450</v>
      </c>
      <c r="C64">
        <v>0</v>
      </c>
      <c r="D64">
        <v>0</v>
      </c>
      <c r="E64" s="147">
        <v>54</v>
      </c>
      <c r="F64">
        <v>0</v>
      </c>
      <c r="G64">
        <v>0</v>
      </c>
      <c r="H64">
        <v>0</v>
      </c>
      <c r="I64">
        <v>0</v>
      </c>
      <c r="J64">
        <v>94.5</v>
      </c>
    </row>
    <row r="65" spans="1:10" x14ac:dyDescent="0.25">
      <c r="A65" s="147">
        <v>16500</v>
      </c>
      <c r="B65">
        <v>16500</v>
      </c>
      <c r="C65">
        <v>0</v>
      </c>
      <c r="D65">
        <v>5</v>
      </c>
      <c r="E65" s="147">
        <v>408</v>
      </c>
      <c r="F65">
        <v>77</v>
      </c>
      <c r="G65">
        <v>77</v>
      </c>
      <c r="H65">
        <v>77</v>
      </c>
      <c r="I65">
        <v>77</v>
      </c>
      <c r="J65">
        <v>82.8</v>
      </c>
    </row>
    <row r="66" spans="1:10" x14ac:dyDescent="0.25">
      <c r="A66" s="147">
        <v>16550</v>
      </c>
      <c r="B66">
        <v>16550</v>
      </c>
      <c r="C66">
        <v>0</v>
      </c>
      <c r="D66">
        <v>1</v>
      </c>
      <c r="E66" s="147">
        <v>234</v>
      </c>
      <c r="F66">
        <v>69</v>
      </c>
      <c r="G66">
        <v>69</v>
      </c>
      <c r="H66">
        <v>69</v>
      </c>
      <c r="I66">
        <v>69</v>
      </c>
      <c r="J66">
        <v>72.400000000000006</v>
      </c>
    </row>
    <row r="67" spans="1:10" x14ac:dyDescent="0.25">
      <c r="A67" s="147">
        <v>16600</v>
      </c>
      <c r="B67">
        <v>16600</v>
      </c>
      <c r="C67">
        <v>0</v>
      </c>
      <c r="D67">
        <v>3</v>
      </c>
      <c r="E67" s="147">
        <v>155</v>
      </c>
      <c r="F67">
        <v>0</v>
      </c>
      <c r="G67">
        <v>0</v>
      </c>
      <c r="H67">
        <v>0</v>
      </c>
      <c r="I67">
        <v>0</v>
      </c>
      <c r="J67">
        <v>63.2</v>
      </c>
    </row>
    <row r="68" spans="1:10" x14ac:dyDescent="0.25">
      <c r="A68" s="147">
        <v>16650</v>
      </c>
      <c r="B68">
        <v>16650</v>
      </c>
      <c r="C68">
        <v>0</v>
      </c>
      <c r="D68">
        <v>0</v>
      </c>
      <c r="E68" s="147">
        <v>46</v>
      </c>
      <c r="F68">
        <v>0</v>
      </c>
      <c r="G68">
        <v>0</v>
      </c>
      <c r="H68">
        <v>0</v>
      </c>
      <c r="I68">
        <v>0</v>
      </c>
      <c r="J68">
        <v>55</v>
      </c>
    </row>
    <row r="69" spans="1:10" x14ac:dyDescent="0.25">
      <c r="A69" s="147">
        <v>16700</v>
      </c>
      <c r="B69">
        <v>16700</v>
      </c>
      <c r="C69">
        <v>0</v>
      </c>
      <c r="D69">
        <v>40</v>
      </c>
      <c r="E69" s="147">
        <v>354</v>
      </c>
      <c r="F69">
        <v>45</v>
      </c>
      <c r="G69">
        <v>45</v>
      </c>
      <c r="H69">
        <v>45</v>
      </c>
      <c r="I69">
        <v>45</v>
      </c>
      <c r="J69">
        <v>47.8</v>
      </c>
    </row>
    <row r="70" spans="1:10" x14ac:dyDescent="0.25">
      <c r="A70" s="147">
        <v>16750</v>
      </c>
      <c r="B70">
        <v>16750</v>
      </c>
      <c r="C70">
        <v>0</v>
      </c>
      <c r="D70">
        <v>0</v>
      </c>
      <c r="E70" s="147">
        <v>549</v>
      </c>
      <c r="F70">
        <v>0</v>
      </c>
      <c r="G70">
        <v>0</v>
      </c>
      <c r="H70">
        <v>0</v>
      </c>
      <c r="I70">
        <v>0</v>
      </c>
      <c r="J70">
        <v>41.4</v>
      </c>
    </row>
    <row r="71" spans="1:10" x14ac:dyDescent="0.25">
      <c r="A71" s="147">
        <v>16800</v>
      </c>
      <c r="B71">
        <v>16800</v>
      </c>
      <c r="C71">
        <v>0</v>
      </c>
      <c r="D71">
        <v>3</v>
      </c>
      <c r="E71" s="147">
        <v>323</v>
      </c>
      <c r="F71">
        <v>36.5</v>
      </c>
      <c r="G71">
        <v>36.5</v>
      </c>
      <c r="H71">
        <v>36.5</v>
      </c>
      <c r="I71">
        <v>36.5</v>
      </c>
      <c r="J71">
        <v>35.9</v>
      </c>
    </row>
    <row r="72" spans="1:10" x14ac:dyDescent="0.25">
      <c r="A72" s="147">
        <v>16850</v>
      </c>
      <c r="B72">
        <v>16850</v>
      </c>
      <c r="C72">
        <v>0</v>
      </c>
      <c r="D72">
        <v>0</v>
      </c>
      <c r="E72" s="147">
        <v>143</v>
      </c>
      <c r="F72">
        <v>0</v>
      </c>
      <c r="G72">
        <v>0</v>
      </c>
      <c r="H72">
        <v>0</v>
      </c>
      <c r="I72">
        <v>0</v>
      </c>
      <c r="J72">
        <v>31.1</v>
      </c>
    </row>
    <row r="73" spans="1:10" x14ac:dyDescent="0.25">
      <c r="A73" s="147">
        <v>16900</v>
      </c>
      <c r="B73">
        <v>16900</v>
      </c>
      <c r="C73">
        <v>0</v>
      </c>
      <c r="D73">
        <v>0</v>
      </c>
      <c r="E73" s="147">
        <v>462</v>
      </c>
      <c r="F73">
        <v>0</v>
      </c>
      <c r="G73">
        <v>0</v>
      </c>
      <c r="H73">
        <v>0</v>
      </c>
      <c r="I73">
        <v>0</v>
      </c>
      <c r="J73">
        <v>26.9</v>
      </c>
    </row>
    <row r="74" spans="1:10" x14ac:dyDescent="0.25">
      <c r="A74" s="147">
        <v>16950</v>
      </c>
      <c r="B74">
        <v>16950</v>
      </c>
      <c r="C74">
        <v>0</v>
      </c>
      <c r="D74">
        <v>0</v>
      </c>
      <c r="E74" s="147">
        <v>193</v>
      </c>
      <c r="F74">
        <v>0</v>
      </c>
      <c r="G74">
        <v>0</v>
      </c>
      <c r="H74">
        <v>0</v>
      </c>
      <c r="I74">
        <v>0</v>
      </c>
      <c r="J74">
        <v>23.2</v>
      </c>
    </row>
    <row r="75" spans="1:10" x14ac:dyDescent="0.25">
      <c r="A75" s="147">
        <v>17000</v>
      </c>
      <c r="B75">
        <v>17000</v>
      </c>
      <c r="C75">
        <v>0</v>
      </c>
      <c r="D75">
        <v>55</v>
      </c>
      <c r="E75" s="147">
        <v>291</v>
      </c>
      <c r="F75">
        <v>19.5</v>
      </c>
      <c r="G75">
        <v>19.5</v>
      </c>
      <c r="H75">
        <v>19.2</v>
      </c>
      <c r="I75">
        <v>19.2</v>
      </c>
      <c r="J75">
        <v>20.100000000000001</v>
      </c>
    </row>
    <row r="76" spans="1:10" x14ac:dyDescent="0.25">
      <c r="A76" s="147">
        <v>17050</v>
      </c>
      <c r="B76">
        <v>17050</v>
      </c>
      <c r="C76">
        <v>0</v>
      </c>
      <c r="D76">
        <v>0</v>
      </c>
      <c r="E76" s="147">
        <v>104</v>
      </c>
      <c r="F76">
        <v>0</v>
      </c>
      <c r="G76">
        <v>0</v>
      </c>
      <c r="H76">
        <v>0</v>
      </c>
      <c r="I76">
        <v>0</v>
      </c>
      <c r="J76">
        <v>17.399999999999999</v>
      </c>
    </row>
    <row r="77" spans="1:10" x14ac:dyDescent="0.25">
      <c r="A77" s="147">
        <v>17100</v>
      </c>
      <c r="B77">
        <v>17100</v>
      </c>
      <c r="C77">
        <v>0</v>
      </c>
      <c r="D77">
        <v>1</v>
      </c>
      <c r="E77" s="147">
        <v>72</v>
      </c>
      <c r="F77">
        <v>0</v>
      </c>
      <c r="G77">
        <v>0</v>
      </c>
      <c r="H77">
        <v>0</v>
      </c>
      <c r="I77">
        <v>0</v>
      </c>
      <c r="J77">
        <v>15</v>
      </c>
    </row>
    <row r="78" spans="1:10" x14ac:dyDescent="0.25">
      <c r="A78" s="147">
        <v>17150</v>
      </c>
      <c r="B78">
        <v>17150</v>
      </c>
      <c r="C78">
        <v>0</v>
      </c>
      <c r="D78">
        <v>0</v>
      </c>
      <c r="E78" s="147">
        <v>151</v>
      </c>
      <c r="F78">
        <v>0</v>
      </c>
      <c r="G78">
        <v>0</v>
      </c>
      <c r="H78">
        <v>0</v>
      </c>
      <c r="I78">
        <v>0</v>
      </c>
      <c r="J78">
        <v>13</v>
      </c>
    </row>
    <row r="79" spans="1:10" x14ac:dyDescent="0.25">
      <c r="A79" s="147">
        <v>17200</v>
      </c>
      <c r="B79">
        <v>17200</v>
      </c>
      <c r="C79">
        <v>0</v>
      </c>
      <c r="D79">
        <v>0</v>
      </c>
      <c r="E79" s="147">
        <v>50</v>
      </c>
      <c r="F79">
        <v>0</v>
      </c>
      <c r="G79">
        <v>0</v>
      </c>
      <c r="H79">
        <v>0</v>
      </c>
      <c r="I79">
        <v>0</v>
      </c>
      <c r="J79">
        <v>11.2</v>
      </c>
    </row>
    <row r="80" spans="1:10" x14ac:dyDescent="0.25">
      <c r="A80" s="147">
        <v>17250</v>
      </c>
      <c r="B80">
        <v>17250</v>
      </c>
      <c r="C80">
        <v>0</v>
      </c>
      <c r="D80">
        <v>0</v>
      </c>
      <c r="E80" s="147">
        <v>1405</v>
      </c>
      <c r="F80">
        <v>0</v>
      </c>
      <c r="G80">
        <v>0</v>
      </c>
      <c r="H80">
        <v>0</v>
      </c>
      <c r="I80">
        <v>0</v>
      </c>
      <c r="J80">
        <v>9.6999999999999993</v>
      </c>
    </row>
    <row r="81" spans="1:10" x14ac:dyDescent="0.25">
      <c r="A81" s="147">
        <v>17300</v>
      </c>
      <c r="B81">
        <v>17300</v>
      </c>
      <c r="C81">
        <v>0</v>
      </c>
      <c r="D81">
        <v>0</v>
      </c>
      <c r="E81" s="147">
        <v>421</v>
      </c>
      <c r="F81">
        <v>0</v>
      </c>
      <c r="G81">
        <v>0</v>
      </c>
      <c r="H81">
        <v>0</v>
      </c>
      <c r="I81">
        <v>0</v>
      </c>
      <c r="J81">
        <v>8.4</v>
      </c>
    </row>
    <row r="82" spans="1:10" x14ac:dyDescent="0.25">
      <c r="A82" s="147">
        <v>17350</v>
      </c>
      <c r="B82">
        <v>17350</v>
      </c>
      <c r="C82">
        <v>0</v>
      </c>
      <c r="D82">
        <v>0</v>
      </c>
      <c r="E82" s="147">
        <v>40</v>
      </c>
      <c r="F82">
        <v>0</v>
      </c>
      <c r="G82">
        <v>0</v>
      </c>
      <c r="H82">
        <v>0</v>
      </c>
      <c r="I82">
        <v>0</v>
      </c>
      <c r="J82">
        <v>7.3</v>
      </c>
    </row>
    <row r="83" spans="1:10" x14ac:dyDescent="0.25">
      <c r="A83" s="147">
        <v>17400</v>
      </c>
      <c r="B83">
        <v>17400</v>
      </c>
      <c r="C83">
        <v>0</v>
      </c>
      <c r="D83">
        <v>0</v>
      </c>
      <c r="E83" s="147">
        <v>37</v>
      </c>
      <c r="F83">
        <v>0</v>
      </c>
      <c r="G83">
        <v>0</v>
      </c>
      <c r="H83">
        <v>0</v>
      </c>
      <c r="I83">
        <v>0</v>
      </c>
      <c r="J83">
        <v>6.4</v>
      </c>
    </row>
    <row r="84" spans="1:10" x14ac:dyDescent="0.25">
      <c r="A84" s="147">
        <v>17450</v>
      </c>
      <c r="B84">
        <v>17450</v>
      </c>
      <c r="C84">
        <v>0</v>
      </c>
      <c r="D84">
        <v>0</v>
      </c>
      <c r="E84" s="147">
        <v>20</v>
      </c>
      <c r="F84">
        <v>0</v>
      </c>
      <c r="G84">
        <v>0</v>
      </c>
      <c r="H84">
        <v>0</v>
      </c>
      <c r="I84">
        <v>0</v>
      </c>
      <c r="J84">
        <v>5.5</v>
      </c>
    </row>
    <row r="85" spans="1:10" x14ac:dyDescent="0.25">
      <c r="A85" s="147">
        <v>17500</v>
      </c>
      <c r="B85">
        <v>17500</v>
      </c>
      <c r="C85">
        <v>0</v>
      </c>
      <c r="D85">
        <v>10</v>
      </c>
      <c r="E85" s="147">
        <v>88</v>
      </c>
      <c r="F85">
        <v>5.3</v>
      </c>
      <c r="G85">
        <v>5.3</v>
      </c>
      <c r="H85">
        <v>5.3</v>
      </c>
      <c r="I85">
        <v>5.3</v>
      </c>
      <c r="J85">
        <v>4.8</v>
      </c>
    </row>
    <row r="86" spans="1:10" x14ac:dyDescent="0.25">
      <c r="A86" s="147">
        <v>17550</v>
      </c>
      <c r="B86">
        <v>17550</v>
      </c>
      <c r="C86">
        <v>0</v>
      </c>
      <c r="D86">
        <v>0</v>
      </c>
      <c r="E86" s="147">
        <v>144</v>
      </c>
      <c r="F86">
        <v>0</v>
      </c>
      <c r="G86">
        <v>0</v>
      </c>
      <c r="H86">
        <v>0</v>
      </c>
      <c r="I86">
        <v>0</v>
      </c>
      <c r="J86">
        <v>4.2</v>
      </c>
    </row>
    <row r="87" spans="1:10" x14ac:dyDescent="0.25">
      <c r="A87" s="147">
        <v>17600</v>
      </c>
      <c r="B87">
        <v>17600</v>
      </c>
      <c r="C87">
        <v>0</v>
      </c>
      <c r="D87">
        <v>0</v>
      </c>
      <c r="E87" s="147">
        <v>319</v>
      </c>
      <c r="F87">
        <v>0</v>
      </c>
      <c r="G87">
        <v>0</v>
      </c>
      <c r="H87">
        <v>0</v>
      </c>
      <c r="I87">
        <v>0</v>
      </c>
      <c r="J87">
        <v>3.7</v>
      </c>
    </row>
    <row r="88" spans="1:10" x14ac:dyDescent="0.25">
      <c r="A88" s="147">
        <v>17650</v>
      </c>
      <c r="B88">
        <v>17650</v>
      </c>
      <c r="C88">
        <v>0</v>
      </c>
      <c r="D88">
        <v>0</v>
      </c>
      <c r="E88" s="147">
        <v>9</v>
      </c>
      <c r="F88">
        <v>0</v>
      </c>
      <c r="G88">
        <v>0</v>
      </c>
      <c r="H88">
        <v>0</v>
      </c>
      <c r="I88">
        <v>0</v>
      </c>
      <c r="J88">
        <v>3.2</v>
      </c>
    </row>
    <row r="89" spans="1:10" x14ac:dyDescent="0.25">
      <c r="A89" s="147">
        <v>17700</v>
      </c>
      <c r="B89">
        <v>17700</v>
      </c>
      <c r="C89">
        <v>0</v>
      </c>
      <c r="D89">
        <v>0</v>
      </c>
      <c r="E89" s="147">
        <v>96</v>
      </c>
      <c r="F89">
        <v>0</v>
      </c>
      <c r="G89">
        <v>0</v>
      </c>
      <c r="H89">
        <v>0</v>
      </c>
      <c r="I89">
        <v>0</v>
      </c>
      <c r="J89">
        <v>2.8</v>
      </c>
    </row>
    <row r="90" spans="1:10" x14ac:dyDescent="0.25">
      <c r="A90" s="147">
        <v>17750</v>
      </c>
      <c r="B90">
        <v>17750</v>
      </c>
      <c r="C90">
        <v>0</v>
      </c>
      <c r="D90">
        <v>0</v>
      </c>
      <c r="E90" s="147">
        <v>1</v>
      </c>
      <c r="F90">
        <v>0</v>
      </c>
      <c r="G90">
        <v>0</v>
      </c>
      <c r="H90">
        <v>0</v>
      </c>
      <c r="I90">
        <v>0</v>
      </c>
      <c r="J90">
        <v>2.5</v>
      </c>
    </row>
    <row r="91" spans="1:10" x14ac:dyDescent="0.25">
      <c r="A91" s="147">
        <v>17800</v>
      </c>
      <c r="B91">
        <v>17800</v>
      </c>
      <c r="C91">
        <v>0</v>
      </c>
      <c r="D91">
        <v>0</v>
      </c>
      <c r="E91" s="147">
        <v>0</v>
      </c>
      <c r="F91">
        <v>0</v>
      </c>
      <c r="G91">
        <v>0</v>
      </c>
      <c r="H91">
        <v>0</v>
      </c>
      <c r="I91">
        <v>0</v>
      </c>
      <c r="J91">
        <v>2.2000000000000002</v>
      </c>
    </row>
    <row r="92" spans="1:10" x14ac:dyDescent="0.25">
      <c r="A92" s="147">
        <v>17850</v>
      </c>
      <c r="B92">
        <v>17850</v>
      </c>
      <c r="C92">
        <v>0</v>
      </c>
      <c r="D92">
        <v>0</v>
      </c>
      <c r="E92" s="147">
        <v>0</v>
      </c>
      <c r="F92">
        <v>0</v>
      </c>
      <c r="G92">
        <v>0</v>
      </c>
      <c r="H92">
        <v>0</v>
      </c>
      <c r="I92">
        <v>0</v>
      </c>
      <c r="J92">
        <v>1.9</v>
      </c>
    </row>
    <row r="93" spans="1:10" x14ac:dyDescent="0.25">
      <c r="A93" s="147">
        <v>17900</v>
      </c>
      <c r="B93">
        <v>17900</v>
      </c>
      <c r="C93">
        <v>0</v>
      </c>
      <c r="D93">
        <v>0</v>
      </c>
      <c r="E93" s="147">
        <v>0</v>
      </c>
      <c r="F93">
        <v>0</v>
      </c>
      <c r="G93">
        <v>0</v>
      </c>
      <c r="H93">
        <v>0</v>
      </c>
      <c r="I93">
        <v>0</v>
      </c>
      <c r="J93">
        <v>1.7</v>
      </c>
    </row>
    <row r="94" spans="1:10" x14ac:dyDescent="0.25">
      <c r="A94" s="147">
        <v>17950</v>
      </c>
      <c r="B94">
        <v>17950</v>
      </c>
      <c r="C94">
        <v>0</v>
      </c>
      <c r="D94">
        <v>0</v>
      </c>
      <c r="E94" s="147">
        <v>0</v>
      </c>
      <c r="F94">
        <v>0</v>
      </c>
      <c r="G94">
        <v>0</v>
      </c>
      <c r="H94">
        <v>0</v>
      </c>
      <c r="I94">
        <v>0</v>
      </c>
      <c r="J94">
        <v>1.5</v>
      </c>
    </row>
    <row r="95" spans="1:10" x14ac:dyDescent="0.25">
      <c r="A95" t="s">
        <v>146</v>
      </c>
      <c r="B95">
        <v>18000</v>
      </c>
      <c r="C95">
        <v>0</v>
      </c>
      <c r="D95">
        <v>0</v>
      </c>
      <c r="E95">
        <v>0</v>
      </c>
      <c r="F95">
        <v>0</v>
      </c>
      <c r="G95">
        <v>0</v>
      </c>
      <c r="H95">
        <v>0</v>
      </c>
      <c r="I95">
        <v>0</v>
      </c>
      <c r="J95">
        <v>1.3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72D1F-0FE5-40EF-BC9E-75B07DC46FFA}">
  <sheetPr codeName="Tabelle18"/>
  <dimension ref="A1:J95"/>
  <sheetViews>
    <sheetView workbookViewId="0"/>
  </sheetViews>
  <sheetFormatPr baseColWidth="10" defaultColWidth="9.140625" defaultRowHeight="15" x14ac:dyDescent="0.25"/>
  <sheetData>
    <row r="1" spans="1:10" x14ac:dyDescent="0.25">
      <c r="A1" s="150" t="s">
        <v>801</v>
      </c>
      <c r="B1" s="150" t="s">
        <v>802</v>
      </c>
      <c r="C1" s="150" t="s">
        <v>803</v>
      </c>
      <c r="D1" s="150" t="s">
        <v>804</v>
      </c>
      <c r="E1" s="150" t="s">
        <v>805</v>
      </c>
      <c r="F1" s="150" t="s">
        <v>806</v>
      </c>
      <c r="G1" s="150" t="s">
        <v>807</v>
      </c>
      <c r="H1" s="150" t="s">
        <v>808</v>
      </c>
      <c r="I1" s="150" t="s">
        <v>809</v>
      </c>
      <c r="J1" s="150" t="s">
        <v>810</v>
      </c>
    </row>
    <row r="2" spans="1:10" x14ac:dyDescent="0.25">
      <c r="A2" s="147">
        <v>11000</v>
      </c>
      <c r="B2">
        <v>11000</v>
      </c>
      <c r="C2">
        <v>0</v>
      </c>
      <c r="D2">
        <v>5</v>
      </c>
      <c r="E2" s="147">
        <v>99</v>
      </c>
      <c r="F2">
        <v>5</v>
      </c>
      <c r="G2">
        <v>5</v>
      </c>
      <c r="H2">
        <v>5</v>
      </c>
      <c r="I2">
        <v>5</v>
      </c>
      <c r="J2">
        <v>3.9</v>
      </c>
    </row>
    <row r="3" spans="1:10" x14ac:dyDescent="0.25">
      <c r="A3" s="147">
        <v>11200</v>
      </c>
      <c r="B3">
        <v>11200</v>
      </c>
      <c r="C3">
        <v>0</v>
      </c>
      <c r="D3">
        <v>0</v>
      </c>
      <c r="E3" s="147">
        <v>50</v>
      </c>
      <c r="F3">
        <v>0</v>
      </c>
      <c r="G3">
        <v>0</v>
      </c>
      <c r="H3">
        <v>0</v>
      </c>
      <c r="I3">
        <v>0</v>
      </c>
      <c r="J3">
        <v>4.4000000000000004</v>
      </c>
    </row>
    <row r="4" spans="1:10" x14ac:dyDescent="0.25">
      <c r="A4" s="147">
        <v>11400</v>
      </c>
      <c r="B4">
        <v>11400</v>
      </c>
      <c r="C4">
        <v>0</v>
      </c>
      <c r="D4">
        <v>0</v>
      </c>
      <c r="E4" s="147">
        <v>545</v>
      </c>
      <c r="F4">
        <v>0</v>
      </c>
      <c r="G4">
        <v>0</v>
      </c>
      <c r="H4">
        <v>0</v>
      </c>
      <c r="I4">
        <v>0</v>
      </c>
      <c r="J4">
        <v>5</v>
      </c>
    </row>
    <row r="5" spans="1:10" x14ac:dyDescent="0.25">
      <c r="A5" s="147">
        <v>11600</v>
      </c>
      <c r="B5">
        <v>11600</v>
      </c>
      <c r="C5">
        <v>0</v>
      </c>
      <c r="D5">
        <v>5</v>
      </c>
      <c r="E5" s="147">
        <v>15</v>
      </c>
      <c r="F5">
        <v>6.6</v>
      </c>
      <c r="G5">
        <v>6.6</v>
      </c>
      <c r="H5">
        <v>6.6</v>
      </c>
      <c r="I5">
        <v>6.6</v>
      </c>
      <c r="J5">
        <v>5.7</v>
      </c>
    </row>
    <row r="6" spans="1:10" x14ac:dyDescent="0.25">
      <c r="A6" s="147">
        <v>11800</v>
      </c>
      <c r="B6">
        <v>11800</v>
      </c>
      <c r="C6">
        <v>0</v>
      </c>
      <c r="D6">
        <v>0</v>
      </c>
      <c r="E6" s="147">
        <v>61</v>
      </c>
      <c r="F6">
        <v>0</v>
      </c>
      <c r="G6">
        <v>0</v>
      </c>
      <c r="H6">
        <v>0</v>
      </c>
      <c r="I6">
        <v>0</v>
      </c>
      <c r="J6">
        <v>6.5</v>
      </c>
    </row>
    <row r="7" spans="1:10" x14ac:dyDescent="0.25">
      <c r="A7" s="147">
        <v>12000</v>
      </c>
      <c r="B7">
        <v>12000</v>
      </c>
      <c r="C7">
        <v>0</v>
      </c>
      <c r="D7">
        <v>5</v>
      </c>
      <c r="E7" s="147">
        <v>430</v>
      </c>
      <c r="F7">
        <v>8</v>
      </c>
      <c r="G7">
        <v>8</v>
      </c>
      <c r="H7">
        <v>8</v>
      </c>
      <c r="I7">
        <v>8</v>
      </c>
      <c r="J7">
        <v>7.5</v>
      </c>
    </row>
    <row r="8" spans="1:10" x14ac:dyDescent="0.25">
      <c r="A8" s="147">
        <v>12200</v>
      </c>
      <c r="B8">
        <v>12200</v>
      </c>
      <c r="C8">
        <v>0</v>
      </c>
      <c r="D8">
        <v>0</v>
      </c>
      <c r="E8" s="147">
        <v>778</v>
      </c>
      <c r="F8">
        <v>0</v>
      </c>
      <c r="G8">
        <v>0</v>
      </c>
      <c r="H8">
        <v>0</v>
      </c>
      <c r="I8">
        <v>0</v>
      </c>
      <c r="J8">
        <v>8.5</v>
      </c>
    </row>
    <row r="9" spans="1:10" x14ac:dyDescent="0.25">
      <c r="A9" s="147">
        <v>12400</v>
      </c>
      <c r="B9">
        <v>12400</v>
      </c>
      <c r="C9">
        <v>0</v>
      </c>
      <c r="D9">
        <v>0</v>
      </c>
      <c r="E9" s="147">
        <v>407</v>
      </c>
      <c r="F9">
        <v>0</v>
      </c>
      <c r="G9">
        <v>0</v>
      </c>
      <c r="H9">
        <v>0</v>
      </c>
      <c r="I9">
        <v>0</v>
      </c>
      <c r="J9">
        <v>9.8000000000000007</v>
      </c>
    </row>
    <row r="10" spans="1:10" x14ac:dyDescent="0.25">
      <c r="A10" s="147">
        <v>12600</v>
      </c>
      <c r="B10">
        <v>12600</v>
      </c>
      <c r="C10">
        <v>0</v>
      </c>
      <c r="D10">
        <v>0</v>
      </c>
      <c r="E10" s="147">
        <v>423</v>
      </c>
      <c r="F10">
        <v>0</v>
      </c>
      <c r="G10">
        <v>0</v>
      </c>
      <c r="H10">
        <v>0</v>
      </c>
      <c r="I10">
        <v>0</v>
      </c>
      <c r="J10">
        <v>11.3</v>
      </c>
    </row>
    <row r="11" spans="1:10" x14ac:dyDescent="0.25">
      <c r="A11" s="147">
        <v>12800</v>
      </c>
      <c r="B11">
        <v>12800</v>
      </c>
      <c r="C11">
        <v>0</v>
      </c>
      <c r="D11">
        <v>0</v>
      </c>
      <c r="E11" s="147">
        <v>229</v>
      </c>
      <c r="F11">
        <v>0</v>
      </c>
      <c r="G11">
        <v>0</v>
      </c>
      <c r="H11">
        <v>0</v>
      </c>
      <c r="I11">
        <v>0</v>
      </c>
      <c r="J11">
        <v>13</v>
      </c>
    </row>
    <row r="12" spans="1:10" x14ac:dyDescent="0.25">
      <c r="A12" s="147">
        <v>13000</v>
      </c>
      <c r="B12">
        <v>13000</v>
      </c>
      <c r="C12">
        <v>0</v>
      </c>
      <c r="D12">
        <v>21</v>
      </c>
      <c r="E12" s="147">
        <v>537</v>
      </c>
      <c r="F12">
        <v>15.6</v>
      </c>
      <c r="G12">
        <v>15.6</v>
      </c>
      <c r="H12">
        <v>15</v>
      </c>
      <c r="I12">
        <v>15</v>
      </c>
      <c r="J12">
        <v>15.1</v>
      </c>
    </row>
    <row r="13" spans="1:10" x14ac:dyDescent="0.25">
      <c r="A13" s="147">
        <v>13200</v>
      </c>
      <c r="B13">
        <v>13200</v>
      </c>
      <c r="C13">
        <v>0</v>
      </c>
      <c r="D13">
        <v>0</v>
      </c>
      <c r="E13" s="147">
        <v>1183</v>
      </c>
      <c r="F13">
        <v>0</v>
      </c>
      <c r="G13">
        <v>0</v>
      </c>
      <c r="H13">
        <v>0</v>
      </c>
      <c r="I13">
        <v>0</v>
      </c>
      <c r="J13">
        <v>17.600000000000001</v>
      </c>
    </row>
    <row r="14" spans="1:10" x14ac:dyDescent="0.25">
      <c r="A14" s="147">
        <v>13400</v>
      </c>
      <c r="B14">
        <v>13400</v>
      </c>
      <c r="C14">
        <v>0</v>
      </c>
      <c r="D14">
        <v>3</v>
      </c>
      <c r="E14" s="147">
        <v>350</v>
      </c>
      <c r="F14">
        <v>20.399999999999999</v>
      </c>
      <c r="G14">
        <v>20.399999999999999</v>
      </c>
      <c r="H14">
        <v>20.399999999999999</v>
      </c>
      <c r="I14">
        <v>20.399999999999999</v>
      </c>
      <c r="J14">
        <v>20.7</v>
      </c>
    </row>
    <row r="15" spans="1:10" x14ac:dyDescent="0.25">
      <c r="A15" s="147">
        <v>13600</v>
      </c>
      <c r="B15">
        <v>13600</v>
      </c>
      <c r="C15">
        <v>0</v>
      </c>
      <c r="D15">
        <v>0</v>
      </c>
      <c r="E15" s="147">
        <v>338</v>
      </c>
      <c r="F15">
        <v>0</v>
      </c>
      <c r="G15">
        <v>0</v>
      </c>
      <c r="H15">
        <v>0</v>
      </c>
      <c r="I15">
        <v>0</v>
      </c>
      <c r="J15">
        <v>24.4</v>
      </c>
    </row>
    <row r="16" spans="1:10" x14ac:dyDescent="0.25">
      <c r="A16" s="147">
        <v>13800</v>
      </c>
      <c r="B16">
        <v>13800</v>
      </c>
      <c r="C16">
        <v>0</v>
      </c>
      <c r="D16">
        <v>2</v>
      </c>
      <c r="E16" s="147">
        <v>168</v>
      </c>
      <c r="F16">
        <v>29.5</v>
      </c>
      <c r="G16">
        <v>30</v>
      </c>
      <c r="H16">
        <v>29.5</v>
      </c>
      <c r="I16">
        <v>30</v>
      </c>
      <c r="J16">
        <v>29</v>
      </c>
    </row>
    <row r="17" spans="1:10" x14ac:dyDescent="0.25">
      <c r="A17" s="147">
        <v>13900</v>
      </c>
      <c r="B17">
        <v>13900</v>
      </c>
      <c r="C17">
        <v>0</v>
      </c>
      <c r="D17">
        <v>0</v>
      </c>
      <c r="E17" s="147">
        <v>13</v>
      </c>
      <c r="F17">
        <v>0</v>
      </c>
      <c r="G17">
        <v>0</v>
      </c>
      <c r="H17">
        <v>0</v>
      </c>
      <c r="I17">
        <v>0</v>
      </c>
      <c r="J17">
        <v>31.8</v>
      </c>
    </row>
    <row r="18" spans="1:10" x14ac:dyDescent="0.25">
      <c r="A18" s="147">
        <v>14000</v>
      </c>
      <c r="B18">
        <v>14000</v>
      </c>
      <c r="C18">
        <v>0</v>
      </c>
      <c r="D18">
        <v>0</v>
      </c>
      <c r="E18" s="147">
        <v>715</v>
      </c>
      <c r="F18">
        <v>0</v>
      </c>
      <c r="G18">
        <v>0</v>
      </c>
      <c r="H18">
        <v>0</v>
      </c>
      <c r="I18">
        <v>0</v>
      </c>
      <c r="J18">
        <v>34.9</v>
      </c>
    </row>
    <row r="19" spans="1:10" x14ac:dyDescent="0.25">
      <c r="A19" s="147">
        <v>14100</v>
      </c>
      <c r="B19">
        <v>14100</v>
      </c>
      <c r="C19">
        <v>0</v>
      </c>
      <c r="D19">
        <v>0</v>
      </c>
      <c r="E19" s="147">
        <v>53</v>
      </c>
      <c r="F19">
        <v>0</v>
      </c>
      <c r="G19">
        <v>0</v>
      </c>
      <c r="H19">
        <v>0</v>
      </c>
      <c r="I19">
        <v>0</v>
      </c>
      <c r="J19">
        <v>38.5</v>
      </c>
    </row>
    <row r="20" spans="1:10" x14ac:dyDescent="0.25">
      <c r="A20" s="147">
        <v>14200</v>
      </c>
      <c r="B20">
        <v>14200</v>
      </c>
      <c r="C20">
        <v>0</v>
      </c>
      <c r="D20">
        <v>1</v>
      </c>
      <c r="E20" s="147">
        <v>667</v>
      </c>
      <c r="F20">
        <v>48</v>
      </c>
      <c r="G20">
        <v>48</v>
      </c>
      <c r="H20">
        <v>48</v>
      </c>
      <c r="I20">
        <v>48</v>
      </c>
      <c r="J20">
        <v>42.7</v>
      </c>
    </row>
    <row r="21" spans="1:10" x14ac:dyDescent="0.25">
      <c r="A21" s="147">
        <v>14300</v>
      </c>
      <c r="B21">
        <v>14300</v>
      </c>
      <c r="C21">
        <v>0</v>
      </c>
      <c r="D21">
        <v>16</v>
      </c>
      <c r="E21" s="147">
        <v>134</v>
      </c>
      <c r="F21">
        <v>48</v>
      </c>
      <c r="G21">
        <v>48</v>
      </c>
      <c r="H21">
        <v>48</v>
      </c>
      <c r="I21">
        <v>48</v>
      </c>
      <c r="J21">
        <v>47.4</v>
      </c>
    </row>
    <row r="22" spans="1:10" x14ac:dyDescent="0.25">
      <c r="A22" s="147">
        <v>14350</v>
      </c>
      <c r="B22">
        <v>14350</v>
      </c>
      <c r="C22">
        <v>0</v>
      </c>
      <c r="D22">
        <v>0</v>
      </c>
      <c r="E22" s="147">
        <v>76</v>
      </c>
      <c r="F22">
        <v>0</v>
      </c>
      <c r="G22">
        <v>0</v>
      </c>
      <c r="H22">
        <v>0</v>
      </c>
      <c r="I22">
        <v>0</v>
      </c>
      <c r="J22">
        <v>50</v>
      </c>
    </row>
    <row r="23" spans="1:10" x14ac:dyDescent="0.25">
      <c r="A23" s="147">
        <v>14400</v>
      </c>
      <c r="B23">
        <v>14400</v>
      </c>
      <c r="C23">
        <v>0</v>
      </c>
      <c r="D23">
        <v>5</v>
      </c>
      <c r="E23" s="147">
        <v>504</v>
      </c>
      <c r="F23">
        <v>0</v>
      </c>
      <c r="G23">
        <v>0</v>
      </c>
      <c r="H23">
        <v>0</v>
      </c>
      <c r="I23">
        <v>0</v>
      </c>
      <c r="J23">
        <v>52.9</v>
      </c>
    </row>
    <row r="24" spans="1:10" x14ac:dyDescent="0.25">
      <c r="A24" s="147">
        <v>14450</v>
      </c>
      <c r="B24">
        <v>14450</v>
      </c>
      <c r="C24">
        <v>0</v>
      </c>
      <c r="D24">
        <v>0</v>
      </c>
      <c r="E24" s="147">
        <v>164</v>
      </c>
      <c r="F24">
        <v>0</v>
      </c>
      <c r="G24">
        <v>0</v>
      </c>
      <c r="H24">
        <v>0</v>
      </c>
      <c r="I24">
        <v>0</v>
      </c>
      <c r="J24">
        <v>56</v>
      </c>
    </row>
    <row r="25" spans="1:10" x14ac:dyDescent="0.25">
      <c r="A25" s="147">
        <v>14500</v>
      </c>
      <c r="B25">
        <v>14500</v>
      </c>
      <c r="C25">
        <v>0</v>
      </c>
      <c r="D25">
        <v>8</v>
      </c>
      <c r="E25" s="147">
        <v>723</v>
      </c>
      <c r="F25">
        <v>61.5</v>
      </c>
      <c r="G25">
        <v>62</v>
      </c>
      <c r="H25">
        <v>61.5</v>
      </c>
      <c r="I25">
        <v>62</v>
      </c>
      <c r="J25">
        <v>59.2</v>
      </c>
    </row>
    <row r="26" spans="1:10" x14ac:dyDescent="0.25">
      <c r="A26" s="147">
        <v>14550</v>
      </c>
      <c r="B26">
        <v>14550</v>
      </c>
      <c r="C26">
        <v>0</v>
      </c>
      <c r="D26">
        <v>8</v>
      </c>
      <c r="E26" s="147">
        <v>24</v>
      </c>
      <c r="F26">
        <v>0</v>
      </c>
      <c r="G26">
        <v>0</v>
      </c>
      <c r="H26">
        <v>0</v>
      </c>
      <c r="I26">
        <v>0</v>
      </c>
      <c r="J26">
        <v>62.8</v>
      </c>
    </row>
    <row r="27" spans="1:10" x14ac:dyDescent="0.25">
      <c r="A27" s="147">
        <v>14600</v>
      </c>
      <c r="B27">
        <v>14600</v>
      </c>
      <c r="C27">
        <v>0</v>
      </c>
      <c r="D27">
        <v>12</v>
      </c>
      <c r="E27" s="147">
        <v>253</v>
      </c>
      <c r="F27">
        <v>69.5</v>
      </c>
      <c r="G27">
        <v>69.5</v>
      </c>
      <c r="H27">
        <v>68</v>
      </c>
      <c r="I27">
        <v>68</v>
      </c>
      <c r="J27">
        <v>66.5</v>
      </c>
    </row>
    <row r="28" spans="1:10" x14ac:dyDescent="0.25">
      <c r="A28" s="147">
        <v>14650</v>
      </c>
      <c r="B28">
        <v>14650</v>
      </c>
      <c r="C28">
        <v>0</v>
      </c>
      <c r="D28">
        <v>0</v>
      </c>
      <c r="E28" s="147">
        <v>139</v>
      </c>
      <c r="F28">
        <v>0</v>
      </c>
      <c r="G28">
        <v>0</v>
      </c>
      <c r="H28">
        <v>0</v>
      </c>
      <c r="I28">
        <v>0</v>
      </c>
      <c r="J28">
        <v>70.599999999999994</v>
      </c>
    </row>
    <row r="29" spans="1:10" x14ac:dyDescent="0.25">
      <c r="A29" s="147">
        <v>14700</v>
      </c>
      <c r="B29">
        <v>14700</v>
      </c>
      <c r="C29">
        <v>0</v>
      </c>
      <c r="D29">
        <v>6</v>
      </c>
      <c r="E29" s="147">
        <v>314</v>
      </c>
      <c r="F29">
        <v>78</v>
      </c>
      <c r="G29">
        <v>80</v>
      </c>
      <c r="H29">
        <v>78</v>
      </c>
      <c r="I29">
        <v>80</v>
      </c>
      <c r="J29">
        <v>75</v>
      </c>
    </row>
    <row r="30" spans="1:10" x14ac:dyDescent="0.25">
      <c r="A30" s="147">
        <v>14750</v>
      </c>
      <c r="B30">
        <v>14750</v>
      </c>
      <c r="C30">
        <v>0</v>
      </c>
      <c r="D30">
        <v>0</v>
      </c>
      <c r="E30" s="147">
        <v>120</v>
      </c>
      <c r="F30">
        <v>0</v>
      </c>
      <c r="G30">
        <v>0</v>
      </c>
      <c r="H30">
        <v>0</v>
      </c>
      <c r="I30">
        <v>0</v>
      </c>
      <c r="J30">
        <v>79.599999999999994</v>
      </c>
    </row>
    <row r="31" spans="1:10" x14ac:dyDescent="0.25">
      <c r="A31" s="147">
        <v>14800</v>
      </c>
      <c r="B31">
        <v>14800</v>
      </c>
      <c r="C31">
        <v>0</v>
      </c>
      <c r="D31">
        <v>0</v>
      </c>
      <c r="E31" s="147">
        <v>506</v>
      </c>
      <c r="F31">
        <v>0</v>
      </c>
      <c r="G31">
        <v>0</v>
      </c>
      <c r="H31">
        <v>0</v>
      </c>
      <c r="I31">
        <v>0</v>
      </c>
      <c r="J31">
        <v>84.7</v>
      </c>
    </row>
    <row r="32" spans="1:10" x14ac:dyDescent="0.25">
      <c r="A32" s="147">
        <v>14850</v>
      </c>
      <c r="B32">
        <v>14850</v>
      </c>
      <c r="C32">
        <v>0</v>
      </c>
      <c r="D32">
        <v>8</v>
      </c>
      <c r="E32" s="147">
        <v>121</v>
      </c>
      <c r="F32">
        <v>86.5</v>
      </c>
      <c r="G32">
        <v>87</v>
      </c>
      <c r="H32">
        <v>86.5</v>
      </c>
      <c r="I32">
        <v>87</v>
      </c>
      <c r="J32">
        <v>90.1</v>
      </c>
    </row>
    <row r="33" spans="1:10" x14ac:dyDescent="0.25">
      <c r="A33" s="147">
        <v>14900</v>
      </c>
      <c r="B33">
        <v>14900</v>
      </c>
      <c r="C33">
        <v>0</v>
      </c>
      <c r="D33">
        <v>20</v>
      </c>
      <c r="E33" s="147">
        <v>85</v>
      </c>
      <c r="F33">
        <v>95.5</v>
      </c>
      <c r="G33">
        <v>95.5</v>
      </c>
      <c r="H33">
        <v>95.5</v>
      </c>
      <c r="I33">
        <v>95.5</v>
      </c>
      <c r="J33">
        <v>95.8</v>
      </c>
    </row>
    <row r="34" spans="1:10" x14ac:dyDescent="0.25">
      <c r="A34" s="147">
        <v>14950</v>
      </c>
      <c r="B34">
        <v>14950</v>
      </c>
      <c r="C34">
        <v>0</v>
      </c>
      <c r="D34">
        <v>0</v>
      </c>
      <c r="E34" s="147">
        <v>169</v>
      </c>
      <c r="F34">
        <v>0</v>
      </c>
      <c r="G34">
        <v>0</v>
      </c>
      <c r="H34">
        <v>0</v>
      </c>
      <c r="I34">
        <v>0</v>
      </c>
      <c r="J34">
        <v>102</v>
      </c>
    </row>
    <row r="35" spans="1:10" x14ac:dyDescent="0.25">
      <c r="A35" s="147">
        <v>15000</v>
      </c>
      <c r="B35">
        <v>15000</v>
      </c>
      <c r="C35">
        <v>0</v>
      </c>
      <c r="D35">
        <v>33</v>
      </c>
      <c r="E35" s="147">
        <v>704</v>
      </c>
      <c r="F35">
        <v>121</v>
      </c>
      <c r="G35">
        <v>121</v>
      </c>
      <c r="H35">
        <v>109</v>
      </c>
      <c r="I35">
        <v>109</v>
      </c>
      <c r="J35">
        <v>108.6</v>
      </c>
    </row>
    <row r="36" spans="1:10" x14ac:dyDescent="0.25">
      <c r="A36" s="147">
        <v>15050</v>
      </c>
      <c r="B36">
        <v>15050</v>
      </c>
      <c r="C36">
        <v>0</v>
      </c>
      <c r="D36">
        <v>0</v>
      </c>
      <c r="E36" s="147">
        <v>19</v>
      </c>
      <c r="F36">
        <v>0</v>
      </c>
      <c r="G36">
        <v>0</v>
      </c>
      <c r="H36">
        <v>0</v>
      </c>
      <c r="I36">
        <v>0</v>
      </c>
      <c r="J36">
        <v>115.7</v>
      </c>
    </row>
    <row r="37" spans="1:10" x14ac:dyDescent="0.25">
      <c r="A37" s="147">
        <v>15100</v>
      </c>
      <c r="B37">
        <v>15100</v>
      </c>
      <c r="C37">
        <v>0</v>
      </c>
      <c r="D37">
        <v>9</v>
      </c>
      <c r="E37" s="147">
        <v>655</v>
      </c>
      <c r="F37">
        <v>136</v>
      </c>
      <c r="G37">
        <v>136</v>
      </c>
      <c r="H37">
        <v>118.5</v>
      </c>
      <c r="I37">
        <v>120</v>
      </c>
      <c r="J37">
        <v>123.2</v>
      </c>
    </row>
    <row r="38" spans="1:10" x14ac:dyDescent="0.25">
      <c r="A38" s="147">
        <v>15150</v>
      </c>
      <c r="B38">
        <v>15150</v>
      </c>
      <c r="C38">
        <v>0</v>
      </c>
      <c r="D38">
        <v>18</v>
      </c>
      <c r="E38" s="147">
        <v>227</v>
      </c>
      <c r="F38">
        <v>0</v>
      </c>
      <c r="G38">
        <v>0</v>
      </c>
      <c r="H38">
        <v>0</v>
      </c>
      <c r="I38">
        <v>0</v>
      </c>
      <c r="J38">
        <v>131.1</v>
      </c>
    </row>
    <row r="39" spans="1:10" x14ac:dyDescent="0.25">
      <c r="A39" s="147">
        <v>15200</v>
      </c>
      <c r="B39">
        <v>15200</v>
      </c>
      <c r="C39">
        <v>0</v>
      </c>
      <c r="D39">
        <v>185</v>
      </c>
      <c r="E39" s="147">
        <v>451</v>
      </c>
      <c r="F39">
        <v>154</v>
      </c>
      <c r="G39">
        <v>155</v>
      </c>
      <c r="H39">
        <v>139.5</v>
      </c>
      <c r="I39">
        <v>139.5</v>
      </c>
      <c r="J39">
        <v>139.6</v>
      </c>
    </row>
    <row r="40" spans="1:10" x14ac:dyDescent="0.25">
      <c r="A40" s="147">
        <v>15250</v>
      </c>
      <c r="B40">
        <v>15250</v>
      </c>
      <c r="C40">
        <v>0</v>
      </c>
      <c r="D40">
        <v>5</v>
      </c>
      <c r="E40" s="147">
        <v>239</v>
      </c>
      <c r="F40">
        <v>155</v>
      </c>
      <c r="G40">
        <v>155</v>
      </c>
      <c r="H40">
        <v>155</v>
      </c>
      <c r="I40">
        <v>155</v>
      </c>
      <c r="J40">
        <v>148.69999999999999</v>
      </c>
    </row>
    <row r="41" spans="1:10" x14ac:dyDescent="0.25">
      <c r="A41" s="147">
        <v>15300</v>
      </c>
      <c r="B41">
        <v>15300</v>
      </c>
      <c r="C41">
        <v>0</v>
      </c>
      <c r="D41">
        <v>6</v>
      </c>
      <c r="E41" s="147">
        <v>914</v>
      </c>
      <c r="F41">
        <v>166</v>
      </c>
      <c r="G41">
        <v>166</v>
      </c>
      <c r="H41">
        <v>162</v>
      </c>
      <c r="I41">
        <v>162</v>
      </c>
      <c r="J41">
        <v>158.30000000000001</v>
      </c>
    </row>
    <row r="42" spans="1:10" x14ac:dyDescent="0.25">
      <c r="A42" s="147">
        <v>15350</v>
      </c>
      <c r="B42">
        <v>15350</v>
      </c>
      <c r="C42">
        <v>0</v>
      </c>
      <c r="D42">
        <v>0</v>
      </c>
      <c r="E42" s="147">
        <v>119</v>
      </c>
      <c r="F42">
        <v>0</v>
      </c>
      <c r="G42">
        <v>0</v>
      </c>
      <c r="H42">
        <v>0</v>
      </c>
      <c r="I42">
        <v>0</v>
      </c>
      <c r="J42">
        <v>168.5</v>
      </c>
    </row>
    <row r="43" spans="1:10" x14ac:dyDescent="0.25">
      <c r="A43" s="147">
        <v>15400</v>
      </c>
      <c r="B43">
        <v>15400</v>
      </c>
      <c r="C43">
        <v>0</v>
      </c>
      <c r="D43">
        <v>3</v>
      </c>
      <c r="E43" s="147">
        <v>370</v>
      </c>
      <c r="F43">
        <v>190</v>
      </c>
      <c r="G43">
        <v>190</v>
      </c>
      <c r="H43">
        <v>188</v>
      </c>
      <c r="I43">
        <v>188</v>
      </c>
      <c r="J43">
        <v>179.4</v>
      </c>
    </row>
    <row r="44" spans="1:10" x14ac:dyDescent="0.25">
      <c r="A44" s="147">
        <v>15450</v>
      </c>
      <c r="B44">
        <v>15450</v>
      </c>
      <c r="C44">
        <v>0</v>
      </c>
      <c r="D44">
        <v>10</v>
      </c>
      <c r="E44" s="147">
        <v>96</v>
      </c>
      <c r="F44">
        <v>193</v>
      </c>
      <c r="G44">
        <v>193</v>
      </c>
      <c r="H44">
        <v>193</v>
      </c>
      <c r="I44">
        <v>193</v>
      </c>
      <c r="J44">
        <v>191.1</v>
      </c>
    </row>
    <row r="45" spans="1:10" x14ac:dyDescent="0.25">
      <c r="A45" s="147">
        <v>15500</v>
      </c>
      <c r="B45">
        <v>15500</v>
      </c>
      <c r="C45">
        <v>0</v>
      </c>
      <c r="D45">
        <v>22</v>
      </c>
      <c r="E45" s="147">
        <v>142</v>
      </c>
      <c r="F45">
        <v>211.5</v>
      </c>
      <c r="G45">
        <v>211.5</v>
      </c>
      <c r="H45">
        <v>211.5</v>
      </c>
      <c r="I45">
        <v>211.5</v>
      </c>
      <c r="J45">
        <v>203.5</v>
      </c>
    </row>
    <row r="46" spans="1:10" x14ac:dyDescent="0.25">
      <c r="A46" s="147">
        <v>15550</v>
      </c>
      <c r="B46">
        <v>15550</v>
      </c>
      <c r="C46">
        <v>0</v>
      </c>
      <c r="D46">
        <v>0</v>
      </c>
      <c r="E46" s="147">
        <v>197</v>
      </c>
      <c r="F46">
        <v>0</v>
      </c>
      <c r="G46">
        <v>0</v>
      </c>
      <c r="H46">
        <v>0</v>
      </c>
      <c r="I46">
        <v>0</v>
      </c>
      <c r="J46">
        <v>216.7</v>
      </c>
    </row>
    <row r="47" spans="1:10" x14ac:dyDescent="0.25">
      <c r="A47" s="147">
        <v>15600</v>
      </c>
      <c r="B47">
        <v>15600</v>
      </c>
      <c r="C47">
        <v>0</v>
      </c>
      <c r="D47">
        <v>0</v>
      </c>
      <c r="E47" s="147">
        <v>1139</v>
      </c>
      <c r="F47">
        <v>0</v>
      </c>
      <c r="G47">
        <v>0</v>
      </c>
      <c r="H47">
        <v>0</v>
      </c>
      <c r="I47">
        <v>0</v>
      </c>
      <c r="J47">
        <v>230.9</v>
      </c>
    </row>
    <row r="48" spans="1:10" x14ac:dyDescent="0.25">
      <c r="A48" s="147">
        <v>15650</v>
      </c>
      <c r="B48">
        <v>15650</v>
      </c>
      <c r="C48">
        <v>0</v>
      </c>
      <c r="D48">
        <v>2</v>
      </c>
      <c r="E48" s="147">
        <v>536</v>
      </c>
      <c r="F48">
        <v>247.5</v>
      </c>
      <c r="G48">
        <v>250</v>
      </c>
      <c r="H48">
        <v>247.5</v>
      </c>
      <c r="I48">
        <v>250</v>
      </c>
      <c r="J48">
        <v>246.1</v>
      </c>
    </row>
    <row r="49" spans="1:10" x14ac:dyDescent="0.25">
      <c r="A49" s="147">
        <v>15700</v>
      </c>
      <c r="B49">
        <v>15700</v>
      </c>
      <c r="C49">
        <v>0</v>
      </c>
      <c r="D49">
        <v>16</v>
      </c>
      <c r="E49" s="147">
        <v>292</v>
      </c>
      <c r="F49">
        <v>277</v>
      </c>
      <c r="G49">
        <v>281</v>
      </c>
      <c r="H49">
        <v>258</v>
      </c>
      <c r="I49">
        <v>264</v>
      </c>
      <c r="J49">
        <v>262.3</v>
      </c>
    </row>
    <row r="50" spans="1:10" x14ac:dyDescent="0.25">
      <c r="A50" s="147">
        <v>15750</v>
      </c>
      <c r="B50">
        <v>15750</v>
      </c>
      <c r="C50">
        <v>0</v>
      </c>
      <c r="D50">
        <v>113</v>
      </c>
      <c r="E50" s="147">
        <v>288</v>
      </c>
      <c r="F50">
        <v>314</v>
      </c>
      <c r="G50">
        <v>314</v>
      </c>
      <c r="H50">
        <v>280</v>
      </c>
      <c r="I50">
        <v>280</v>
      </c>
      <c r="J50">
        <v>279.60000000000002</v>
      </c>
    </row>
    <row r="51" spans="1:10" x14ac:dyDescent="0.25">
      <c r="A51" s="147">
        <v>15800</v>
      </c>
      <c r="B51">
        <v>15800</v>
      </c>
      <c r="C51">
        <v>0</v>
      </c>
      <c r="D51">
        <v>45</v>
      </c>
      <c r="E51" s="147">
        <v>1410</v>
      </c>
      <c r="F51">
        <v>310</v>
      </c>
      <c r="G51">
        <v>311</v>
      </c>
      <c r="H51">
        <v>310</v>
      </c>
      <c r="I51">
        <v>311</v>
      </c>
      <c r="J51">
        <v>298</v>
      </c>
    </row>
    <row r="52" spans="1:10" x14ac:dyDescent="0.25">
      <c r="A52" s="147">
        <v>15850</v>
      </c>
      <c r="B52">
        <v>15850</v>
      </c>
      <c r="C52">
        <v>0</v>
      </c>
      <c r="D52">
        <v>2</v>
      </c>
      <c r="E52" s="147">
        <v>385</v>
      </c>
      <c r="F52">
        <v>340</v>
      </c>
      <c r="G52">
        <v>340</v>
      </c>
      <c r="H52">
        <v>330</v>
      </c>
      <c r="I52">
        <v>330</v>
      </c>
      <c r="J52">
        <v>317.60000000000002</v>
      </c>
    </row>
    <row r="53" spans="1:10" x14ac:dyDescent="0.25">
      <c r="A53" s="147">
        <v>15900</v>
      </c>
      <c r="B53">
        <v>15900</v>
      </c>
      <c r="C53">
        <v>0</v>
      </c>
      <c r="D53">
        <v>1</v>
      </c>
      <c r="E53" s="147">
        <v>136</v>
      </c>
      <c r="F53">
        <v>355</v>
      </c>
      <c r="G53">
        <v>355</v>
      </c>
      <c r="H53">
        <v>355</v>
      </c>
      <c r="I53">
        <v>355</v>
      </c>
      <c r="J53">
        <v>338.3</v>
      </c>
    </row>
    <row r="54" spans="1:10" x14ac:dyDescent="0.25">
      <c r="A54" s="147">
        <v>15950</v>
      </c>
      <c r="B54">
        <v>15950</v>
      </c>
      <c r="C54">
        <v>0</v>
      </c>
      <c r="D54">
        <v>4</v>
      </c>
      <c r="E54" s="147">
        <v>64</v>
      </c>
      <c r="F54">
        <v>355</v>
      </c>
      <c r="G54">
        <v>359</v>
      </c>
      <c r="H54">
        <v>355</v>
      </c>
      <c r="I54">
        <v>359</v>
      </c>
      <c r="J54">
        <v>360.3</v>
      </c>
    </row>
    <row r="55" spans="1:10" x14ac:dyDescent="0.25">
      <c r="A55" s="147">
        <v>16000</v>
      </c>
      <c r="B55">
        <v>16000</v>
      </c>
      <c r="C55">
        <v>0</v>
      </c>
      <c r="D55">
        <v>5</v>
      </c>
      <c r="E55" s="147">
        <v>231</v>
      </c>
      <c r="F55">
        <v>385</v>
      </c>
      <c r="G55">
        <v>385</v>
      </c>
      <c r="H55">
        <v>385</v>
      </c>
      <c r="I55">
        <v>385</v>
      </c>
      <c r="J55">
        <v>383.6</v>
      </c>
    </row>
    <row r="56" spans="1:10" x14ac:dyDescent="0.25">
      <c r="A56" s="147">
        <v>16050</v>
      </c>
      <c r="B56">
        <v>16050</v>
      </c>
      <c r="C56">
        <v>0</v>
      </c>
      <c r="D56">
        <v>7</v>
      </c>
      <c r="E56" s="147">
        <v>253</v>
      </c>
      <c r="F56">
        <v>440</v>
      </c>
      <c r="G56">
        <v>440</v>
      </c>
      <c r="H56">
        <v>405</v>
      </c>
      <c r="I56">
        <v>405</v>
      </c>
      <c r="J56">
        <v>408.4</v>
      </c>
    </row>
    <row r="57" spans="1:10" x14ac:dyDescent="0.25">
      <c r="A57" s="147">
        <v>16100</v>
      </c>
      <c r="B57">
        <v>16100</v>
      </c>
      <c r="C57">
        <v>0</v>
      </c>
      <c r="D57">
        <v>2</v>
      </c>
      <c r="E57" s="147">
        <v>162</v>
      </c>
      <c r="F57">
        <v>442</v>
      </c>
      <c r="G57">
        <v>442</v>
      </c>
      <c r="H57">
        <v>442</v>
      </c>
      <c r="I57">
        <v>442</v>
      </c>
      <c r="J57">
        <v>434.6</v>
      </c>
    </row>
    <row r="58" spans="1:10" x14ac:dyDescent="0.25">
      <c r="A58" s="147">
        <v>16150</v>
      </c>
      <c r="B58">
        <v>16150</v>
      </c>
      <c r="C58">
        <v>0</v>
      </c>
      <c r="D58">
        <v>0</v>
      </c>
      <c r="E58" s="147">
        <v>67</v>
      </c>
      <c r="F58">
        <v>0</v>
      </c>
      <c r="G58">
        <v>0</v>
      </c>
      <c r="H58">
        <v>0</v>
      </c>
      <c r="I58">
        <v>0</v>
      </c>
      <c r="J58">
        <v>462.4</v>
      </c>
    </row>
    <row r="59" spans="1:10" x14ac:dyDescent="0.25">
      <c r="A59" s="147">
        <v>16200</v>
      </c>
      <c r="B59">
        <v>16200</v>
      </c>
      <c r="C59">
        <v>0</v>
      </c>
      <c r="D59">
        <v>0</v>
      </c>
      <c r="E59" s="147">
        <v>99</v>
      </c>
      <c r="F59">
        <v>0</v>
      </c>
      <c r="G59">
        <v>0</v>
      </c>
      <c r="H59">
        <v>0</v>
      </c>
      <c r="I59">
        <v>0</v>
      </c>
      <c r="J59">
        <v>491.7</v>
      </c>
    </row>
    <row r="60" spans="1:10" x14ac:dyDescent="0.25">
      <c r="A60" s="147">
        <v>16250</v>
      </c>
      <c r="B60">
        <v>16250</v>
      </c>
      <c r="C60">
        <v>0</v>
      </c>
      <c r="D60">
        <v>0</v>
      </c>
      <c r="E60" s="147">
        <v>50</v>
      </c>
      <c r="F60">
        <v>0</v>
      </c>
      <c r="G60">
        <v>0</v>
      </c>
      <c r="H60">
        <v>0</v>
      </c>
      <c r="I60">
        <v>0</v>
      </c>
      <c r="J60">
        <v>522.4</v>
      </c>
    </row>
    <row r="61" spans="1:10" x14ac:dyDescent="0.25">
      <c r="A61" s="147">
        <v>16300</v>
      </c>
      <c r="B61">
        <v>16300</v>
      </c>
      <c r="C61">
        <v>0</v>
      </c>
      <c r="D61">
        <v>0</v>
      </c>
      <c r="E61" s="147">
        <v>31</v>
      </c>
      <c r="F61">
        <v>0</v>
      </c>
      <c r="G61">
        <v>0</v>
      </c>
      <c r="H61">
        <v>0</v>
      </c>
      <c r="I61">
        <v>0</v>
      </c>
      <c r="J61">
        <v>554.5</v>
      </c>
    </row>
    <row r="62" spans="1:10" x14ac:dyDescent="0.25">
      <c r="A62" s="147">
        <v>16350</v>
      </c>
      <c r="B62">
        <v>16350</v>
      </c>
      <c r="C62">
        <v>0</v>
      </c>
      <c r="D62">
        <v>0</v>
      </c>
      <c r="E62" s="147">
        <v>0</v>
      </c>
      <c r="F62">
        <v>0</v>
      </c>
      <c r="G62">
        <v>0</v>
      </c>
      <c r="H62">
        <v>0</v>
      </c>
      <c r="I62">
        <v>0</v>
      </c>
      <c r="J62">
        <v>588.1</v>
      </c>
    </row>
    <row r="63" spans="1:10" x14ac:dyDescent="0.25">
      <c r="A63" s="147">
        <v>16400</v>
      </c>
      <c r="B63">
        <v>16400</v>
      </c>
      <c r="C63">
        <v>0</v>
      </c>
      <c r="D63">
        <v>0</v>
      </c>
      <c r="E63" s="147">
        <v>70</v>
      </c>
      <c r="F63">
        <v>0</v>
      </c>
      <c r="G63">
        <v>0</v>
      </c>
      <c r="H63">
        <v>0</v>
      </c>
      <c r="I63">
        <v>0</v>
      </c>
      <c r="J63">
        <v>623.29999999999995</v>
      </c>
    </row>
    <row r="64" spans="1:10" x14ac:dyDescent="0.25">
      <c r="A64" s="147">
        <v>16450</v>
      </c>
      <c r="B64">
        <v>16450</v>
      </c>
      <c r="C64">
        <v>0</v>
      </c>
      <c r="D64">
        <v>0</v>
      </c>
      <c r="E64" s="147">
        <v>0</v>
      </c>
      <c r="F64">
        <v>0</v>
      </c>
      <c r="G64">
        <v>0</v>
      </c>
      <c r="H64">
        <v>0</v>
      </c>
      <c r="I64">
        <v>0</v>
      </c>
      <c r="J64">
        <v>659.9</v>
      </c>
    </row>
    <row r="65" spans="1:10" x14ac:dyDescent="0.25">
      <c r="A65" s="147">
        <v>16500</v>
      </c>
      <c r="B65">
        <v>16500</v>
      </c>
      <c r="C65">
        <v>0</v>
      </c>
      <c r="D65">
        <v>0</v>
      </c>
      <c r="E65" s="147">
        <v>2</v>
      </c>
      <c r="F65">
        <v>0</v>
      </c>
      <c r="G65">
        <v>0</v>
      </c>
      <c r="H65">
        <v>0</v>
      </c>
      <c r="I65">
        <v>0</v>
      </c>
      <c r="J65">
        <v>698</v>
      </c>
    </row>
    <row r="66" spans="1:10" x14ac:dyDescent="0.25">
      <c r="A66" s="147">
        <v>16550</v>
      </c>
      <c r="B66">
        <v>16550</v>
      </c>
      <c r="C66">
        <v>0</v>
      </c>
      <c r="D66">
        <v>0</v>
      </c>
      <c r="E66" s="147">
        <v>0</v>
      </c>
      <c r="F66">
        <v>0</v>
      </c>
      <c r="G66">
        <v>0</v>
      </c>
      <c r="H66">
        <v>0</v>
      </c>
      <c r="I66">
        <v>0</v>
      </c>
      <c r="J66">
        <v>737.2</v>
      </c>
    </row>
    <row r="67" spans="1:10" x14ac:dyDescent="0.25">
      <c r="A67" s="147">
        <v>16600</v>
      </c>
      <c r="B67">
        <v>16600</v>
      </c>
      <c r="C67">
        <v>0</v>
      </c>
      <c r="D67">
        <v>0</v>
      </c>
      <c r="E67" s="147">
        <v>0</v>
      </c>
      <c r="F67">
        <v>0</v>
      </c>
      <c r="G67">
        <v>0</v>
      </c>
      <c r="H67">
        <v>0</v>
      </c>
      <c r="I67">
        <v>0</v>
      </c>
      <c r="J67">
        <v>777.7</v>
      </c>
    </row>
    <row r="68" spans="1:10" x14ac:dyDescent="0.25">
      <c r="A68" s="147">
        <v>16650</v>
      </c>
      <c r="B68">
        <v>16650</v>
      </c>
      <c r="C68">
        <v>0</v>
      </c>
      <c r="D68">
        <v>0</v>
      </c>
      <c r="E68" s="147">
        <v>0</v>
      </c>
      <c r="F68">
        <v>0</v>
      </c>
      <c r="G68">
        <v>0</v>
      </c>
      <c r="H68">
        <v>0</v>
      </c>
      <c r="I68">
        <v>0</v>
      </c>
      <c r="J68">
        <v>819.2</v>
      </c>
    </row>
    <row r="69" spans="1:10" x14ac:dyDescent="0.25">
      <c r="A69" s="147">
        <v>16700</v>
      </c>
      <c r="B69">
        <v>16700</v>
      </c>
      <c r="C69">
        <v>0</v>
      </c>
      <c r="D69">
        <v>0</v>
      </c>
      <c r="E69" s="147">
        <v>1</v>
      </c>
      <c r="F69">
        <v>0</v>
      </c>
      <c r="G69">
        <v>0</v>
      </c>
      <c r="H69">
        <v>0</v>
      </c>
      <c r="I69">
        <v>0</v>
      </c>
      <c r="J69">
        <v>861.7</v>
      </c>
    </row>
    <row r="70" spans="1:10" x14ac:dyDescent="0.25">
      <c r="A70" s="147">
        <v>16750</v>
      </c>
      <c r="B70">
        <v>16750</v>
      </c>
      <c r="C70">
        <v>0</v>
      </c>
      <c r="D70">
        <v>0</v>
      </c>
      <c r="E70" s="147">
        <v>0</v>
      </c>
      <c r="F70">
        <v>0</v>
      </c>
      <c r="G70">
        <v>0</v>
      </c>
      <c r="H70">
        <v>0</v>
      </c>
      <c r="I70">
        <v>0</v>
      </c>
      <c r="J70">
        <v>905</v>
      </c>
    </row>
    <row r="71" spans="1:10" x14ac:dyDescent="0.25">
      <c r="A71" s="147">
        <v>16800</v>
      </c>
      <c r="B71">
        <v>16800</v>
      </c>
      <c r="C71">
        <v>0</v>
      </c>
      <c r="D71">
        <v>0</v>
      </c>
      <c r="E71" s="147">
        <v>0</v>
      </c>
      <c r="F71">
        <v>0</v>
      </c>
      <c r="G71">
        <v>0</v>
      </c>
      <c r="H71">
        <v>0</v>
      </c>
      <c r="I71">
        <v>0</v>
      </c>
      <c r="J71">
        <v>949.1</v>
      </c>
    </row>
    <row r="72" spans="1:10" x14ac:dyDescent="0.25">
      <c r="A72" s="147">
        <v>16850</v>
      </c>
      <c r="B72">
        <v>16850</v>
      </c>
      <c r="C72">
        <v>0</v>
      </c>
      <c r="D72">
        <v>0</v>
      </c>
      <c r="E72" s="147">
        <v>3</v>
      </c>
      <c r="F72">
        <v>0</v>
      </c>
      <c r="G72">
        <v>0</v>
      </c>
      <c r="H72">
        <v>0</v>
      </c>
      <c r="I72">
        <v>0</v>
      </c>
      <c r="J72">
        <v>994</v>
      </c>
    </row>
    <row r="73" spans="1:10" x14ac:dyDescent="0.25">
      <c r="A73" s="147">
        <v>16900</v>
      </c>
      <c r="B73">
        <v>16900</v>
      </c>
      <c r="C73">
        <v>0</v>
      </c>
      <c r="D73">
        <v>0</v>
      </c>
      <c r="E73" s="147">
        <v>10</v>
      </c>
      <c r="F73">
        <v>0</v>
      </c>
      <c r="G73">
        <v>0</v>
      </c>
      <c r="H73">
        <v>0</v>
      </c>
      <c r="I73">
        <v>0</v>
      </c>
      <c r="J73">
        <v>1039.5</v>
      </c>
    </row>
    <row r="74" spans="1:10" x14ac:dyDescent="0.25">
      <c r="A74" s="147">
        <v>16950</v>
      </c>
      <c r="B74">
        <v>16950</v>
      </c>
      <c r="C74">
        <v>0</v>
      </c>
      <c r="D74">
        <v>0</v>
      </c>
      <c r="E74" s="147">
        <v>0</v>
      </c>
      <c r="F74">
        <v>0</v>
      </c>
      <c r="G74">
        <v>0</v>
      </c>
      <c r="H74">
        <v>0</v>
      </c>
      <c r="I74">
        <v>0</v>
      </c>
      <c r="J74">
        <v>1085.5</v>
      </c>
    </row>
    <row r="75" spans="1:10" x14ac:dyDescent="0.25">
      <c r="A75" s="147">
        <v>17000</v>
      </c>
      <c r="B75">
        <v>17000</v>
      </c>
      <c r="C75">
        <v>0</v>
      </c>
      <c r="D75">
        <v>0</v>
      </c>
      <c r="E75" s="147">
        <v>3</v>
      </c>
      <c r="F75">
        <v>0</v>
      </c>
      <c r="G75">
        <v>0</v>
      </c>
      <c r="H75">
        <v>0</v>
      </c>
      <c r="I75">
        <v>0</v>
      </c>
      <c r="J75">
        <v>1132</v>
      </c>
    </row>
    <row r="76" spans="1:10" x14ac:dyDescent="0.25">
      <c r="A76" s="147">
        <v>17050</v>
      </c>
      <c r="B76">
        <v>17050</v>
      </c>
      <c r="C76">
        <v>0</v>
      </c>
      <c r="D76">
        <v>0</v>
      </c>
      <c r="E76" s="147">
        <v>0</v>
      </c>
      <c r="F76">
        <v>0</v>
      </c>
      <c r="G76">
        <v>0</v>
      </c>
      <c r="H76">
        <v>0</v>
      </c>
      <c r="I76">
        <v>0</v>
      </c>
      <c r="J76">
        <v>1179</v>
      </c>
    </row>
    <row r="77" spans="1:10" x14ac:dyDescent="0.25">
      <c r="A77" s="147">
        <v>17100</v>
      </c>
      <c r="B77">
        <v>17100</v>
      </c>
      <c r="C77">
        <v>0</v>
      </c>
      <c r="D77">
        <v>0</v>
      </c>
      <c r="E77" s="147">
        <v>0</v>
      </c>
      <c r="F77">
        <v>0</v>
      </c>
      <c r="G77">
        <v>0</v>
      </c>
      <c r="H77">
        <v>0</v>
      </c>
      <c r="I77">
        <v>0</v>
      </c>
      <c r="J77">
        <v>1226.3</v>
      </c>
    </row>
    <row r="78" spans="1:10" x14ac:dyDescent="0.25">
      <c r="A78" s="147">
        <v>17150</v>
      </c>
      <c r="B78">
        <v>17150</v>
      </c>
      <c r="C78">
        <v>0</v>
      </c>
      <c r="D78">
        <v>0</v>
      </c>
      <c r="E78" s="147">
        <v>0</v>
      </c>
      <c r="F78">
        <v>0</v>
      </c>
      <c r="G78">
        <v>0</v>
      </c>
      <c r="H78">
        <v>0</v>
      </c>
      <c r="I78">
        <v>0</v>
      </c>
      <c r="J78">
        <v>1273.9000000000001</v>
      </c>
    </row>
    <row r="79" spans="1:10" x14ac:dyDescent="0.25">
      <c r="A79" s="147">
        <v>17200</v>
      </c>
      <c r="B79">
        <v>17200</v>
      </c>
      <c r="C79">
        <v>0</v>
      </c>
      <c r="D79">
        <v>0</v>
      </c>
      <c r="E79" s="147">
        <v>1</v>
      </c>
      <c r="F79">
        <v>0</v>
      </c>
      <c r="G79">
        <v>0</v>
      </c>
      <c r="H79">
        <v>0</v>
      </c>
      <c r="I79">
        <v>0</v>
      </c>
      <c r="J79">
        <v>1321.9</v>
      </c>
    </row>
    <row r="80" spans="1:10" x14ac:dyDescent="0.25">
      <c r="A80" s="147">
        <v>17250</v>
      </c>
      <c r="B80">
        <v>17250</v>
      </c>
      <c r="C80">
        <v>0</v>
      </c>
      <c r="D80">
        <v>0</v>
      </c>
      <c r="E80" s="147">
        <v>0</v>
      </c>
      <c r="F80">
        <v>0</v>
      </c>
      <c r="G80">
        <v>0</v>
      </c>
      <c r="H80">
        <v>0</v>
      </c>
      <c r="I80">
        <v>0</v>
      </c>
      <c r="J80">
        <v>1370</v>
      </c>
    </row>
    <row r="81" spans="1:10" x14ac:dyDescent="0.25">
      <c r="A81" s="147">
        <v>17300</v>
      </c>
      <c r="B81">
        <v>17300</v>
      </c>
      <c r="C81">
        <v>0</v>
      </c>
      <c r="D81">
        <v>0</v>
      </c>
      <c r="E81" s="147">
        <v>6</v>
      </c>
      <c r="F81">
        <v>0</v>
      </c>
      <c r="G81">
        <v>0</v>
      </c>
      <c r="H81">
        <v>0</v>
      </c>
      <c r="I81">
        <v>0</v>
      </c>
      <c r="J81">
        <v>1418.4</v>
      </c>
    </row>
    <row r="82" spans="1:10" x14ac:dyDescent="0.25">
      <c r="A82" s="147">
        <v>17350</v>
      </c>
      <c r="B82">
        <v>17350</v>
      </c>
      <c r="C82">
        <v>0</v>
      </c>
      <c r="D82">
        <v>0</v>
      </c>
      <c r="E82" s="147">
        <v>0</v>
      </c>
      <c r="F82">
        <v>0</v>
      </c>
      <c r="G82">
        <v>0</v>
      </c>
      <c r="H82">
        <v>0</v>
      </c>
      <c r="I82">
        <v>0</v>
      </c>
      <c r="J82">
        <v>1467</v>
      </c>
    </row>
    <row r="83" spans="1:10" x14ac:dyDescent="0.25">
      <c r="A83" s="147">
        <v>17400</v>
      </c>
      <c r="B83">
        <v>17400</v>
      </c>
      <c r="C83">
        <v>0</v>
      </c>
      <c r="D83">
        <v>0</v>
      </c>
      <c r="E83" s="147">
        <v>1</v>
      </c>
      <c r="F83">
        <v>0</v>
      </c>
      <c r="G83">
        <v>0</v>
      </c>
      <c r="H83">
        <v>0</v>
      </c>
      <c r="I83">
        <v>0</v>
      </c>
      <c r="J83">
        <v>1515.7</v>
      </c>
    </row>
    <row r="84" spans="1:10" x14ac:dyDescent="0.25">
      <c r="A84" s="147">
        <v>17450</v>
      </c>
      <c r="B84">
        <v>17450</v>
      </c>
      <c r="C84">
        <v>0</v>
      </c>
      <c r="D84">
        <v>0</v>
      </c>
      <c r="E84" s="147">
        <v>0</v>
      </c>
      <c r="F84">
        <v>0</v>
      </c>
      <c r="G84">
        <v>0</v>
      </c>
      <c r="H84">
        <v>0</v>
      </c>
      <c r="I84">
        <v>0</v>
      </c>
      <c r="J84">
        <v>1564.6</v>
      </c>
    </row>
    <row r="85" spans="1:10" x14ac:dyDescent="0.25">
      <c r="A85" s="147">
        <v>17500</v>
      </c>
      <c r="B85">
        <v>17500</v>
      </c>
      <c r="C85">
        <v>0</v>
      </c>
      <c r="D85">
        <v>0</v>
      </c>
      <c r="E85" s="147">
        <v>0</v>
      </c>
      <c r="F85">
        <v>0</v>
      </c>
      <c r="G85">
        <v>0</v>
      </c>
      <c r="H85">
        <v>0</v>
      </c>
      <c r="I85">
        <v>0</v>
      </c>
      <c r="J85">
        <v>1613.5</v>
      </c>
    </row>
    <row r="86" spans="1:10" x14ac:dyDescent="0.25">
      <c r="A86" s="147">
        <v>17550</v>
      </c>
      <c r="B86">
        <v>17550</v>
      </c>
      <c r="C86">
        <v>0</v>
      </c>
      <c r="D86">
        <v>0</v>
      </c>
      <c r="E86" s="147">
        <v>0</v>
      </c>
      <c r="F86">
        <v>0</v>
      </c>
      <c r="G86">
        <v>0</v>
      </c>
      <c r="H86">
        <v>0</v>
      </c>
      <c r="I86">
        <v>0</v>
      </c>
      <c r="J86">
        <v>1662.6</v>
      </c>
    </row>
    <row r="87" spans="1:10" x14ac:dyDescent="0.25">
      <c r="A87" s="147">
        <v>17600</v>
      </c>
      <c r="B87">
        <v>17600</v>
      </c>
      <c r="C87">
        <v>0</v>
      </c>
      <c r="D87">
        <v>0</v>
      </c>
      <c r="E87" s="147">
        <v>0</v>
      </c>
      <c r="F87">
        <v>0</v>
      </c>
      <c r="G87">
        <v>0</v>
      </c>
      <c r="H87">
        <v>0</v>
      </c>
      <c r="I87">
        <v>0</v>
      </c>
      <c r="J87">
        <v>1711.8</v>
      </c>
    </row>
    <row r="88" spans="1:10" x14ac:dyDescent="0.25">
      <c r="A88" s="147">
        <v>17650</v>
      </c>
      <c r="B88">
        <v>17650</v>
      </c>
      <c r="C88">
        <v>0</v>
      </c>
      <c r="D88">
        <v>0</v>
      </c>
      <c r="E88" s="147">
        <v>0</v>
      </c>
      <c r="F88">
        <v>0</v>
      </c>
      <c r="G88">
        <v>0</v>
      </c>
      <c r="H88">
        <v>0</v>
      </c>
      <c r="I88">
        <v>0</v>
      </c>
      <c r="J88">
        <v>1761</v>
      </c>
    </row>
    <row r="89" spans="1:10" x14ac:dyDescent="0.25">
      <c r="A89" s="147">
        <v>17700</v>
      </c>
      <c r="B89">
        <v>17700</v>
      </c>
      <c r="C89">
        <v>0</v>
      </c>
      <c r="D89">
        <v>0</v>
      </c>
      <c r="E89" s="147">
        <v>0</v>
      </c>
      <c r="F89">
        <v>0</v>
      </c>
      <c r="G89">
        <v>0</v>
      </c>
      <c r="H89">
        <v>0</v>
      </c>
      <c r="I89">
        <v>0</v>
      </c>
      <c r="J89">
        <v>1810.2</v>
      </c>
    </row>
    <row r="90" spans="1:10" x14ac:dyDescent="0.25">
      <c r="A90" s="147">
        <v>17750</v>
      </c>
      <c r="B90">
        <v>17750</v>
      </c>
      <c r="C90">
        <v>0</v>
      </c>
      <c r="D90">
        <v>0</v>
      </c>
      <c r="E90" s="147">
        <v>0</v>
      </c>
      <c r="F90">
        <v>0</v>
      </c>
      <c r="G90">
        <v>0</v>
      </c>
      <c r="H90">
        <v>0</v>
      </c>
      <c r="I90">
        <v>0</v>
      </c>
      <c r="J90">
        <v>1859.6</v>
      </c>
    </row>
    <row r="91" spans="1:10" x14ac:dyDescent="0.25">
      <c r="A91" s="147">
        <v>17800</v>
      </c>
      <c r="B91">
        <v>17800</v>
      </c>
      <c r="C91">
        <v>0</v>
      </c>
      <c r="D91">
        <v>0</v>
      </c>
      <c r="E91" s="147">
        <v>10</v>
      </c>
      <c r="F91">
        <v>0</v>
      </c>
      <c r="G91">
        <v>0</v>
      </c>
      <c r="H91">
        <v>0</v>
      </c>
      <c r="I91">
        <v>0</v>
      </c>
      <c r="J91">
        <v>1908.9</v>
      </c>
    </row>
    <row r="92" spans="1:10" x14ac:dyDescent="0.25">
      <c r="A92" s="147">
        <v>17850</v>
      </c>
      <c r="B92">
        <v>17850</v>
      </c>
      <c r="C92">
        <v>0</v>
      </c>
      <c r="D92">
        <v>0</v>
      </c>
      <c r="E92" s="147">
        <v>0</v>
      </c>
      <c r="F92">
        <v>0</v>
      </c>
      <c r="G92">
        <v>0</v>
      </c>
      <c r="H92">
        <v>0</v>
      </c>
      <c r="I92">
        <v>0</v>
      </c>
      <c r="J92">
        <v>1958.4</v>
      </c>
    </row>
    <row r="93" spans="1:10" x14ac:dyDescent="0.25">
      <c r="A93" s="147">
        <v>17900</v>
      </c>
      <c r="B93">
        <v>17900</v>
      </c>
      <c r="C93">
        <v>0</v>
      </c>
      <c r="D93">
        <v>0</v>
      </c>
      <c r="E93" s="147">
        <v>0</v>
      </c>
      <c r="F93">
        <v>0</v>
      </c>
      <c r="G93">
        <v>0</v>
      </c>
      <c r="H93">
        <v>0</v>
      </c>
      <c r="I93">
        <v>0</v>
      </c>
      <c r="J93">
        <v>2007.8</v>
      </c>
    </row>
    <row r="94" spans="1:10" x14ac:dyDescent="0.25">
      <c r="A94" s="147">
        <v>17950</v>
      </c>
      <c r="B94">
        <v>17950</v>
      </c>
      <c r="C94">
        <v>0</v>
      </c>
      <c r="D94">
        <v>0</v>
      </c>
      <c r="E94" s="147">
        <v>0</v>
      </c>
      <c r="F94">
        <v>0</v>
      </c>
      <c r="G94">
        <v>0</v>
      </c>
      <c r="H94">
        <v>0</v>
      </c>
      <c r="I94">
        <v>0</v>
      </c>
      <c r="J94">
        <v>2057.3000000000002</v>
      </c>
    </row>
    <row r="95" spans="1:10" x14ac:dyDescent="0.25">
      <c r="A95" t="s">
        <v>145</v>
      </c>
      <c r="B95">
        <v>18000</v>
      </c>
      <c r="C95">
        <v>0</v>
      </c>
      <c r="D95">
        <v>0</v>
      </c>
      <c r="E95">
        <v>5</v>
      </c>
      <c r="F95">
        <v>0</v>
      </c>
      <c r="G95">
        <v>0</v>
      </c>
      <c r="H95">
        <v>0</v>
      </c>
      <c r="I95">
        <v>0</v>
      </c>
      <c r="J95">
        <v>2106.8000000000002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88770-B58B-4E5F-A0AE-6909F0BE0D10}">
  <sheetPr codeName="Tabelle17"/>
  <dimension ref="A1:AQ71"/>
  <sheetViews>
    <sheetView topLeftCell="H8" zoomScale="70" zoomScaleNormal="70" workbookViewId="0">
      <selection activeCell="S37" sqref="S37"/>
    </sheetView>
  </sheetViews>
  <sheetFormatPr baseColWidth="10" defaultRowHeight="15" x14ac:dyDescent="0.25"/>
  <cols>
    <col min="1" max="1" width="22.5703125" customWidth="1"/>
    <col min="14" max="14" width="15.5703125" customWidth="1"/>
    <col min="15" max="15" width="12.42578125" customWidth="1"/>
    <col min="19" max="19" width="13" customWidth="1"/>
  </cols>
  <sheetData>
    <row r="1" spans="1:43" x14ac:dyDescent="0.25">
      <c r="A1" t="s">
        <v>21</v>
      </c>
      <c r="B1" s="63" t="s">
        <v>134</v>
      </c>
      <c r="N1" t="s">
        <v>135</v>
      </c>
      <c r="W1" s="122" t="s">
        <v>299</v>
      </c>
      <c r="X1" t="s">
        <v>295</v>
      </c>
      <c r="AP1" t="s">
        <v>328</v>
      </c>
      <c r="AQ1">
        <v>1</v>
      </c>
    </row>
    <row r="2" spans="1:43" x14ac:dyDescent="0.25">
      <c r="A2" t="s">
        <v>137</v>
      </c>
      <c r="B2" t="s">
        <v>133</v>
      </c>
      <c r="W2" s="122" t="s">
        <v>299</v>
      </c>
      <c r="X2" t="s">
        <v>296</v>
      </c>
      <c r="AQ2" t="s">
        <v>329</v>
      </c>
    </row>
    <row r="3" spans="1:43" x14ac:dyDescent="0.25">
      <c r="A3" t="s">
        <v>138</v>
      </c>
      <c r="B3" s="63" t="s">
        <v>22</v>
      </c>
      <c r="W3" s="122" t="s">
        <v>299</v>
      </c>
      <c r="X3" t="s">
        <v>297</v>
      </c>
      <c r="AQ3" t="s">
        <v>330</v>
      </c>
    </row>
    <row r="4" spans="1:43" x14ac:dyDescent="0.25">
      <c r="W4" s="122" t="s">
        <v>299</v>
      </c>
      <c r="X4" t="s">
        <v>298</v>
      </c>
      <c r="AQ4" t="s">
        <v>331</v>
      </c>
    </row>
    <row r="5" spans="1:43" x14ac:dyDescent="0.25">
      <c r="W5" s="123" t="s">
        <v>300</v>
      </c>
      <c r="X5" s="121"/>
      <c r="AQ5" t="s">
        <v>332</v>
      </c>
    </row>
    <row r="6" spans="1:43" x14ac:dyDescent="0.25">
      <c r="M6" s="160" t="s">
        <v>368</v>
      </c>
      <c r="N6" s="160"/>
      <c r="O6" s="160"/>
      <c r="AQ6" t="s">
        <v>333</v>
      </c>
    </row>
    <row r="7" spans="1:43" x14ac:dyDescent="0.25">
      <c r="M7" s="139" t="s">
        <v>366</v>
      </c>
      <c r="N7" s="139" t="s">
        <v>238</v>
      </c>
      <c r="O7" s="139" t="s">
        <v>367</v>
      </c>
      <c r="W7" s="57">
        <f>Ueberhaenge!G1</f>
        <v>45190</v>
      </c>
      <c r="X7" t="s">
        <v>233</v>
      </c>
      <c r="AQ7" t="s">
        <v>334</v>
      </c>
    </row>
    <row r="8" spans="1:43" x14ac:dyDescent="0.25">
      <c r="M8" s="139"/>
      <c r="N8" s="139" t="s">
        <v>365</v>
      </c>
      <c r="O8" s="139" t="s">
        <v>367</v>
      </c>
      <c r="W8" t="s">
        <v>234</v>
      </c>
      <c r="X8">
        <f>SUM(X9:X12)</f>
        <v>3376</v>
      </c>
    </row>
    <row r="9" spans="1:43" x14ac:dyDescent="0.25">
      <c r="M9" s="139" t="s">
        <v>235</v>
      </c>
      <c r="N9" s="139" t="s">
        <v>238</v>
      </c>
      <c r="O9" s="139" t="s">
        <v>367</v>
      </c>
      <c r="W9" t="s">
        <v>238</v>
      </c>
      <c r="X9">
        <v>3098</v>
      </c>
      <c r="AP9" t="s">
        <v>328</v>
      </c>
      <c r="AQ9">
        <v>2</v>
      </c>
    </row>
    <row r="10" spans="1:43" x14ac:dyDescent="0.25">
      <c r="M10" s="139"/>
      <c r="N10" s="139" t="s">
        <v>365</v>
      </c>
      <c r="O10" s="139" t="s">
        <v>367</v>
      </c>
      <c r="W10" t="s">
        <v>235</v>
      </c>
      <c r="X10">
        <v>232</v>
      </c>
      <c r="AQ10" t="s">
        <v>329</v>
      </c>
    </row>
    <row r="11" spans="1:43" x14ac:dyDescent="0.25">
      <c r="W11" t="s">
        <v>236</v>
      </c>
      <c r="X11">
        <v>37</v>
      </c>
      <c r="AQ11" t="s">
        <v>330</v>
      </c>
    </row>
    <row r="12" spans="1:43" x14ac:dyDescent="0.25">
      <c r="W12" t="s">
        <v>237</v>
      </c>
      <c r="X12">
        <v>9</v>
      </c>
      <c r="AQ12" t="s">
        <v>335</v>
      </c>
    </row>
    <row r="13" spans="1:43" x14ac:dyDescent="0.25">
      <c r="O13" t="s">
        <v>214</v>
      </c>
      <c r="P13" s="63" t="s">
        <v>215</v>
      </c>
      <c r="AQ13" t="s">
        <v>332</v>
      </c>
    </row>
    <row r="14" spans="1:43" x14ac:dyDescent="0.25">
      <c r="AQ14" t="s">
        <v>333</v>
      </c>
    </row>
    <row r="15" spans="1:43" x14ac:dyDescent="0.25">
      <c r="AQ15" t="s">
        <v>334</v>
      </c>
    </row>
    <row r="17" spans="1:20" x14ac:dyDescent="0.25">
      <c r="O17" t="s">
        <v>209</v>
      </c>
      <c r="P17" s="63" t="s">
        <v>215</v>
      </c>
      <c r="R17" t="s">
        <v>216</v>
      </c>
      <c r="S17">
        <v>1</v>
      </c>
    </row>
    <row r="18" spans="1:20" x14ac:dyDescent="0.25">
      <c r="O18" t="s">
        <v>205</v>
      </c>
      <c r="P18" s="63" t="s">
        <v>213</v>
      </c>
    </row>
    <row r="19" spans="1:20" x14ac:dyDescent="0.25">
      <c r="O19" t="s">
        <v>206</v>
      </c>
      <c r="P19" t="s">
        <v>197</v>
      </c>
    </row>
    <row r="20" spans="1:20" x14ac:dyDescent="0.25">
      <c r="O20" t="s">
        <v>207</v>
      </c>
      <c r="P20" t="s">
        <v>217</v>
      </c>
    </row>
    <row r="21" spans="1:20" x14ac:dyDescent="0.25">
      <c r="O21" t="s">
        <v>212</v>
      </c>
      <c r="P21" t="s">
        <v>832</v>
      </c>
    </row>
    <row r="23" spans="1:20" ht="18.75" x14ac:dyDescent="0.25">
      <c r="A23" s="117" t="s">
        <v>44</v>
      </c>
    </row>
    <row r="24" spans="1:20" x14ac:dyDescent="0.25">
      <c r="A24" t="str">
        <f>A23 &amp; " - " &amp;Summery!C3 &amp; " Tage bis Verfall  - " &amp; (DAY(Summery!C9) &amp; "."&amp; MONTH(Summery!C9) &amp;"."&amp;YEAR(Summery!C9))</f>
        <v>Änderung des Hedgebedarfs für den Frontmonat (Kontrakte/P) - 29 Tage bis Verfall  - 21.9.2023</v>
      </c>
    </row>
    <row r="25" spans="1:20" x14ac:dyDescent="0.25">
      <c r="O25" t="s">
        <v>209</v>
      </c>
      <c r="P25" s="63" t="s">
        <v>210</v>
      </c>
      <c r="R25" t="s">
        <v>216</v>
      </c>
      <c r="S25">
        <v>2</v>
      </c>
    </row>
    <row r="26" spans="1:20" x14ac:dyDescent="0.25">
      <c r="A26" t="s">
        <v>50</v>
      </c>
      <c r="O26" t="s">
        <v>205</v>
      </c>
      <c r="P26" s="115" t="s">
        <v>211</v>
      </c>
    </row>
    <row r="27" spans="1:20" x14ac:dyDescent="0.25">
      <c r="O27" t="s">
        <v>206</v>
      </c>
      <c r="P27" t="s">
        <v>197</v>
      </c>
    </row>
    <row r="28" spans="1:20" x14ac:dyDescent="0.25">
      <c r="A28" t="str">
        <f>A26 &amp; " - " &amp;Summery!C3 &amp; " days until expiration    -   " &amp; (YEAR(Summery!C9)&amp;"-"&amp;MONTH(Summery!C9)&amp;"-"&amp;DAY(Summery!C9))&amp;" (last trading day closing:  "&amp;Ueberhaenge!X4&amp;")"</f>
        <v>Change in hedge requirement for front and following month (contracts/P, estimated) - 29 days until expiration    -   2023-9-21 (last trading day closing:  15648)</v>
      </c>
      <c r="O28" t="s">
        <v>207</v>
      </c>
      <c r="P28" t="s">
        <v>208</v>
      </c>
    </row>
    <row r="29" spans="1:20" x14ac:dyDescent="0.25">
      <c r="O29" t="s">
        <v>212</v>
      </c>
      <c r="P29" t="s">
        <v>830</v>
      </c>
    </row>
    <row r="30" spans="1:20" x14ac:dyDescent="0.25">
      <c r="O30" t="s">
        <v>420</v>
      </c>
      <c r="P30" t="s">
        <v>831</v>
      </c>
    </row>
    <row r="31" spans="1:20" x14ac:dyDescent="0.25">
      <c r="A31" t="s">
        <v>5</v>
      </c>
      <c r="B31" t="str">
        <f>O34&amp;"-"&amp;P34</f>
        <v>2023-10</v>
      </c>
    </row>
    <row r="32" spans="1:20" x14ac:dyDescent="0.25">
      <c r="A32" t="s">
        <v>52</v>
      </c>
      <c r="B32" t="str">
        <f>O36&amp;"-"&amp;P36</f>
        <v>2023-11</v>
      </c>
      <c r="N32" s="161" t="s">
        <v>114</v>
      </c>
      <c r="O32" s="159" t="s">
        <v>30</v>
      </c>
      <c r="P32" s="159"/>
      <c r="S32" s="159" t="s">
        <v>380</v>
      </c>
      <c r="T32" s="159"/>
    </row>
    <row r="33" spans="1:20" x14ac:dyDescent="0.25">
      <c r="A33" t="s">
        <v>53</v>
      </c>
      <c r="B33" t="str">
        <f>B31&amp;"+"&amp;B32</f>
        <v>2023-10+2023-11</v>
      </c>
      <c r="N33" s="161"/>
      <c r="O33" s="64" t="s">
        <v>115</v>
      </c>
      <c r="P33" s="64" t="s">
        <v>116</v>
      </c>
    </row>
    <row r="34" spans="1:20" x14ac:dyDescent="0.25">
      <c r="N34" t="s">
        <v>106</v>
      </c>
      <c r="O34" s="66">
        <v>2023</v>
      </c>
      <c r="P34" s="65" t="s">
        <v>799</v>
      </c>
      <c r="Q34" t="s">
        <v>149</v>
      </c>
      <c r="R34" s="69"/>
      <c r="S34" s="57">
        <v>45219</v>
      </c>
      <c r="T34" t="s">
        <v>241</v>
      </c>
    </row>
    <row r="35" spans="1:20" x14ac:dyDescent="0.25">
      <c r="A35" t="s">
        <v>54</v>
      </c>
      <c r="N35" t="s">
        <v>107</v>
      </c>
      <c r="O35" s="66">
        <v>2023</v>
      </c>
      <c r="P35" s="65" t="s">
        <v>799</v>
      </c>
      <c r="Q35" t="s">
        <v>149</v>
      </c>
      <c r="R35" s="69"/>
      <c r="S35" s="57"/>
    </row>
    <row r="36" spans="1:20" x14ac:dyDescent="0.25">
      <c r="A36" t="s">
        <v>222</v>
      </c>
      <c r="B36" t="s">
        <v>223</v>
      </c>
      <c r="N36" t="s">
        <v>108</v>
      </c>
      <c r="O36" s="66">
        <v>2023</v>
      </c>
      <c r="P36" s="65" t="s">
        <v>800</v>
      </c>
      <c r="Q36" t="s">
        <v>149</v>
      </c>
      <c r="R36" s="69"/>
      <c r="S36" s="57">
        <v>45248</v>
      </c>
      <c r="T36" t="s">
        <v>241</v>
      </c>
    </row>
    <row r="37" spans="1:20" ht="14.25" customHeight="1" x14ac:dyDescent="0.25">
      <c r="N37" t="s">
        <v>109</v>
      </c>
      <c r="O37" s="66">
        <v>2023</v>
      </c>
      <c r="P37" s="65" t="s">
        <v>800</v>
      </c>
      <c r="Q37" t="s">
        <v>149</v>
      </c>
      <c r="R37" s="69"/>
      <c r="S37" s="57"/>
    </row>
    <row r="38" spans="1:20" x14ac:dyDescent="0.25">
      <c r="A38" t="s">
        <v>376</v>
      </c>
      <c r="B38" t="s">
        <v>784</v>
      </c>
      <c r="N38" t="s">
        <v>110</v>
      </c>
      <c r="O38" s="66">
        <v>2023</v>
      </c>
      <c r="P38" s="65" t="s">
        <v>799</v>
      </c>
      <c r="Q38" t="s">
        <v>149</v>
      </c>
      <c r="R38" s="69"/>
    </row>
    <row r="39" spans="1:20" x14ac:dyDescent="0.25">
      <c r="A39" t="s">
        <v>66</v>
      </c>
      <c r="B39" t="s">
        <v>785</v>
      </c>
      <c r="N39" t="s">
        <v>111</v>
      </c>
      <c r="O39" s="66">
        <v>2023</v>
      </c>
      <c r="P39" s="65" t="s">
        <v>799</v>
      </c>
      <c r="Q39" t="s">
        <v>149</v>
      </c>
      <c r="R39" s="69"/>
    </row>
    <row r="40" spans="1:20" x14ac:dyDescent="0.25">
      <c r="A40" t="s">
        <v>67</v>
      </c>
      <c r="B40" t="s">
        <v>104</v>
      </c>
      <c r="C40" t="s">
        <v>197</v>
      </c>
      <c r="N40" t="s">
        <v>383</v>
      </c>
      <c r="O40" s="66">
        <v>2023</v>
      </c>
      <c r="P40" s="65" t="s">
        <v>799</v>
      </c>
      <c r="Q40" t="s">
        <v>149</v>
      </c>
      <c r="R40" s="56"/>
    </row>
    <row r="41" spans="1:20" x14ac:dyDescent="0.25">
      <c r="A41" t="s">
        <v>396</v>
      </c>
      <c r="B41" t="s">
        <v>786</v>
      </c>
      <c r="N41" t="s">
        <v>384</v>
      </c>
      <c r="O41" s="66">
        <v>2023</v>
      </c>
      <c r="P41" s="65" t="s">
        <v>799</v>
      </c>
      <c r="Q41" t="s">
        <v>149</v>
      </c>
      <c r="R41" s="56"/>
    </row>
    <row r="42" spans="1:20" x14ac:dyDescent="0.25">
      <c r="A42" t="s">
        <v>127</v>
      </c>
      <c r="N42" t="s">
        <v>385</v>
      </c>
      <c r="O42" s="66">
        <v>2023</v>
      </c>
      <c r="P42" s="65" t="s">
        <v>799</v>
      </c>
      <c r="Q42" t="s">
        <v>149</v>
      </c>
      <c r="R42" s="56"/>
    </row>
    <row r="43" spans="1:20" x14ac:dyDescent="0.25">
      <c r="A43" t="s">
        <v>123</v>
      </c>
      <c r="B43" t="s">
        <v>128</v>
      </c>
      <c r="C43" t="s">
        <v>129</v>
      </c>
      <c r="N43" t="s">
        <v>386</v>
      </c>
      <c r="O43" s="66">
        <v>2023</v>
      </c>
      <c r="P43" s="65" t="s">
        <v>799</v>
      </c>
      <c r="Q43" t="s">
        <v>149</v>
      </c>
      <c r="R43" s="56"/>
    </row>
    <row r="44" spans="1:20" x14ac:dyDescent="0.25">
      <c r="B44" t="s">
        <v>48</v>
      </c>
      <c r="C44" s="63" t="s">
        <v>130</v>
      </c>
      <c r="O44" s="66"/>
      <c r="P44" s="65"/>
      <c r="Q44" t="s">
        <v>136</v>
      </c>
      <c r="R44" s="56"/>
    </row>
    <row r="45" spans="1:20" x14ac:dyDescent="0.25">
      <c r="A45" t="s">
        <v>70</v>
      </c>
      <c r="B45" t="s">
        <v>123</v>
      </c>
      <c r="C45" t="s">
        <v>131</v>
      </c>
      <c r="O45" s="66"/>
      <c r="P45" s="65"/>
      <c r="Q45" t="s">
        <v>136</v>
      </c>
      <c r="R45" s="56"/>
    </row>
    <row r="46" spans="1:20" x14ac:dyDescent="0.25">
      <c r="O46" s="66"/>
      <c r="P46" s="65"/>
      <c r="Q46" t="s">
        <v>136</v>
      </c>
      <c r="R46" s="69"/>
    </row>
    <row r="47" spans="1:20" x14ac:dyDescent="0.25">
      <c r="O47" s="66"/>
      <c r="P47" s="65"/>
      <c r="Q47" t="s">
        <v>136</v>
      </c>
      <c r="R47" s="69"/>
    </row>
    <row r="49" spans="1:26" x14ac:dyDescent="0.25">
      <c r="A49" s="157" t="s">
        <v>112</v>
      </c>
      <c r="B49" s="157"/>
      <c r="C49" s="157"/>
      <c r="D49" s="157"/>
      <c r="E49" s="157"/>
      <c r="F49" s="157"/>
      <c r="G49" s="157"/>
      <c r="H49" s="157"/>
      <c r="I49" s="157"/>
      <c r="J49" s="157"/>
      <c r="K49" s="157"/>
      <c r="L49" s="157"/>
      <c r="M49" s="157"/>
      <c r="N49" s="157"/>
    </row>
    <row r="50" spans="1:26" ht="110.25" customHeight="1" x14ac:dyDescent="0.25">
      <c r="A50" t="s">
        <v>106</v>
      </c>
      <c r="B50" s="156" t="s">
        <v>790</v>
      </c>
      <c r="C50" s="156"/>
      <c r="D50" s="156"/>
      <c r="E50" s="156"/>
      <c r="F50" s="156"/>
      <c r="G50" s="156"/>
      <c r="H50" s="156"/>
      <c r="I50" s="156"/>
      <c r="J50" s="156"/>
      <c r="K50" s="156"/>
      <c r="L50" s="156"/>
      <c r="M50" s="156"/>
      <c r="N50" s="156"/>
      <c r="O50" s="156"/>
      <c r="P50" s="156"/>
      <c r="Q50" s="156"/>
      <c r="R50" s="156"/>
      <c r="S50" s="156"/>
      <c r="T50" s="156"/>
      <c r="U50" s="156"/>
      <c r="V50" s="156"/>
      <c r="W50" s="156"/>
      <c r="X50" s="156"/>
      <c r="Y50" s="156"/>
      <c r="Z50" s="156"/>
    </row>
    <row r="51" spans="1:26" ht="114.95" customHeight="1" x14ac:dyDescent="0.25">
      <c r="A51" t="s">
        <v>107</v>
      </c>
      <c r="B51" s="156" t="s">
        <v>791</v>
      </c>
      <c r="C51" s="156"/>
      <c r="D51" s="156"/>
      <c r="E51" s="156"/>
      <c r="F51" s="156"/>
      <c r="G51" s="156"/>
      <c r="H51" s="156"/>
      <c r="I51" s="156"/>
      <c r="J51" s="156"/>
      <c r="K51" s="156"/>
      <c r="L51" s="156"/>
      <c r="M51" s="156"/>
      <c r="N51" s="156"/>
      <c r="O51" s="156"/>
      <c r="P51" s="156"/>
      <c r="Q51" s="156"/>
      <c r="R51" s="156"/>
      <c r="S51" s="156"/>
      <c r="T51" s="156"/>
      <c r="U51" s="156"/>
      <c r="V51" s="156"/>
      <c r="W51" s="156"/>
      <c r="X51" s="156"/>
      <c r="Y51" s="156"/>
      <c r="Z51" s="156"/>
    </row>
    <row r="52" spans="1:26" ht="114.95" customHeight="1" x14ac:dyDescent="0.25">
      <c r="A52" t="s">
        <v>108</v>
      </c>
      <c r="B52" s="156" t="s">
        <v>792</v>
      </c>
      <c r="C52" s="156"/>
      <c r="D52" s="156"/>
      <c r="E52" s="156"/>
      <c r="F52" s="156"/>
      <c r="G52" s="156"/>
      <c r="H52" s="156"/>
      <c r="I52" s="156"/>
      <c r="J52" s="156"/>
      <c r="K52" s="156"/>
      <c r="L52" s="156"/>
      <c r="M52" s="156"/>
      <c r="N52" s="156"/>
      <c r="O52" s="156"/>
      <c r="P52" s="156"/>
      <c r="Q52" s="156"/>
      <c r="R52" s="156"/>
      <c r="S52" s="156"/>
      <c r="T52" s="156"/>
      <c r="U52" s="156"/>
      <c r="V52" s="156"/>
      <c r="W52" s="156"/>
      <c r="X52" s="156"/>
      <c r="Y52" s="156"/>
      <c r="Z52" s="156"/>
    </row>
    <row r="53" spans="1:26" ht="114.95" customHeight="1" x14ac:dyDescent="0.25">
      <c r="A53" t="s">
        <v>109</v>
      </c>
      <c r="B53" s="156" t="s">
        <v>793</v>
      </c>
      <c r="C53" s="156"/>
      <c r="D53" s="156"/>
      <c r="E53" s="156"/>
      <c r="F53" s="156"/>
      <c r="G53" s="156"/>
      <c r="H53" s="156"/>
      <c r="I53" s="156"/>
      <c r="J53" s="156"/>
      <c r="K53" s="156"/>
      <c r="L53" s="156"/>
      <c r="M53" s="156"/>
      <c r="N53" s="156"/>
      <c r="O53" s="156"/>
      <c r="P53" s="156"/>
      <c r="Q53" s="156"/>
      <c r="R53" s="156"/>
      <c r="S53" s="156"/>
      <c r="T53" s="156"/>
      <c r="U53" s="156"/>
      <c r="V53" s="156"/>
      <c r="W53" s="156"/>
      <c r="X53" s="156"/>
      <c r="Y53" s="156"/>
      <c r="Z53" s="156"/>
    </row>
    <row r="54" spans="1:26" ht="114.95" customHeight="1" x14ac:dyDescent="0.25">
      <c r="A54" t="s">
        <v>110</v>
      </c>
      <c r="B54" s="156" t="s">
        <v>794</v>
      </c>
      <c r="C54" s="156"/>
      <c r="D54" s="156"/>
      <c r="E54" s="156"/>
      <c r="F54" s="156"/>
      <c r="G54" s="156"/>
      <c r="H54" s="156"/>
      <c r="I54" s="156"/>
      <c r="J54" s="156"/>
      <c r="K54" s="156"/>
      <c r="L54" s="156"/>
      <c r="M54" s="156"/>
      <c r="N54" s="156"/>
      <c r="O54" s="156"/>
      <c r="P54" s="156"/>
      <c r="Q54" s="156"/>
      <c r="R54" s="156"/>
      <c r="S54" s="156"/>
      <c r="T54" s="156"/>
      <c r="U54" s="156"/>
      <c r="V54" s="156"/>
      <c r="W54" s="156"/>
      <c r="X54" s="156"/>
      <c r="Y54" s="156"/>
      <c r="Z54" s="156"/>
    </row>
    <row r="55" spans="1:26" ht="114.95" customHeight="1" x14ac:dyDescent="0.25">
      <c r="A55" t="s">
        <v>111</v>
      </c>
      <c r="B55" s="156" t="s">
        <v>795</v>
      </c>
      <c r="C55" s="156"/>
      <c r="D55" s="156"/>
      <c r="E55" s="156"/>
      <c r="F55" s="156"/>
      <c r="G55" s="156"/>
      <c r="H55" s="156"/>
      <c r="I55" s="156"/>
      <c r="J55" s="156"/>
      <c r="K55" s="156"/>
      <c r="L55" s="156"/>
      <c r="M55" s="156"/>
      <c r="N55" s="156"/>
      <c r="O55" s="156"/>
      <c r="P55" s="156"/>
      <c r="Q55" s="156"/>
      <c r="R55" s="156"/>
      <c r="S55" s="156"/>
      <c r="T55" s="156"/>
      <c r="U55" s="156"/>
      <c r="V55" s="156"/>
      <c r="W55" s="156"/>
      <c r="X55" s="156"/>
      <c r="Y55" s="156"/>
      <c r="Z55" s="156"/>
    </row>
    <row r="56" spans="1:26" ht="114.95" customHeight="1" x14ac:dyDescent="0.25">
      <c r="B56" s="156"/>
      <c r="C56" s="156"/>
      <c r="D56" s="156"/>
      <c r="E56" s="156"/>
      <c r="F56" s="156"/>
      <c r="G56" s="156"/>
      <c r="H56" s="156"/>
      <c r="I56" s="156"/>
      <c r="J56" s="156"/>
      <c r="K56" s="156"/>
      <c r="L56" s="156"/>
      <c r="M56" s="156"/>
      <c r="N56" s="156"/>
      <c r="O56" s="156"/>
      <c r="P56" s="156"/>
      <c r="Q56" s="156"/>
      <c r="R56" s="156"/>
      <c r="S56" s="156"/>
      <c r="T56" s="156"/>
      <c r="U56" s="156"/>
      <c r="V56" s="156"/>
      <c r="W56" s="156"/>
      <c r="X56" s="156"/>
      <c r="Y56" s="156"/>
      <c r="Z56" s="156"/>
    </row>
    <row r="57" spans="1:26" ht="114.95" customHeight="1" x14ac:dyDescent="0.25">
      <c r="B57" s="158"/>
      <c r="C57" s="156"/>
      <c r="D57" s="156"/>
      <c r="E57" s="156"/>
      <c r="F57" s="156"/>
      <c r="G57" s="156"/>
      <c r="H57" s="156"/>
      <c r="I57" s="156"/>
      <c r="J57" s="156"/>
      <c r="K57" s="156"/>
      <c r="L57" s="156"/>
      <c r="M57" s="156"/>
      <c r="N57" s="156"/>
      <c r="O57" s="156"/>
      <c r="P57" s="156"/>
      <c r="Q57" s="156"/>
      <c r="R57" s="156"/>
      <c r="S57" s="156"/>
      <c r="T57" s="156"/>
      <c r="U57" s="156"/>
      <c r="V57" s="156"/>
      <c r="W57" s="156"/>
      <c r="X57" s="156"/>
      <c r="Y57" s="156"/>
      <c r="Z57" s="156"/>
    </row>
    <row r="58" spans="1:26" ht="22.5" customHeight="1" x14ac:dyDescent="0.25">
      <c r="B58" s="158"/>
      <c r="C58" s="156"/>
      <c r="D58" s="156"/>
      <c r="E58" s="156"/>
      <c r="F58" s="156"/>
      <c r="G58" s="156"/>
      <c r="H58" s="156"/>
      <c r="I58" s="156"/>
      <c r="J58" s="156"/>
      <c r="K58" s="156"/>
      <c r="L58" s="156"/>
      <c r="M58" s="156"/>
      <c r="N58" s="156"/>
      <c r="O58" s="156"/>
      <c r="P58" s="156"/>
      <c r="Q58" s="156"/>
      <c r="R58" s="156"/>
      <c r="S58" s="156"/>
      <c r="T58" s="156"/>
      <c r="U58" s="156"/>
      <c r="V58" s="156"/>
      <c r="W58" s="156"/>
      <c r="X58" s="156"/>
      <c r="Y58" s="156"/>
      <c r="Z58" s="156"/>
    </row>
    <row r="59" spans="1:26" ht="114.95" customHeight="1" x14ac:dyDescent="0.25">
      <c r="B59" s="156"/>
      <c r="C59" s="156"/>
      <c r="D59" s="156"/>
      <c r="E59" s="156"/>
      <c r="F59" s="156"/>
      <c r="G59" s="156"/>
      <c r="H59" s="156"/>
      <c r="I59" s="156"/>
      <c r="J59" s="156"/>
      <c r="K59" s="156"/>
      <c r="L59" s="156"/>
      <c r="M59" s="156"/>
      <c r="N59" s="156"/>
      <c r="O59" s="156"/>
      <c r="P59" s="156"/>
      <c r="Q59" s="156"/>
      <c r="R59" s="156"/>
      <c r="S59" s="156"/>
      <c r="T59" s="156"/>
      <c r="U59" s="156"/>
      <c r="V59" s="156"/>
      <c r="W59" s="156"/>
      <c r="X59" s="156"/>
      <c r="Y59" s="156"/>
      <c r="Z59" s="156"/>
    </row>
    <row r="60" spans="1:26" ht="114.95" customHeight="1" x14ac:dyDescent="0.25">
      <c r="B60" s="156"/>
      <c r="C60" s="156"/>
      <c r="D60" s="156"/>
      <c r="E60" s="156"/>
      <c r="F60" s="156"/>
      <c r="G60" s="156"/>
      <c r="H60" s="156"/>
      <c r="I60" s="156"/>
      <c r="J60" s="156"/>
      <c r="K60" s="156"/>
      <c r="L60" s="156"/>
      <c r="M60" s="156"/>
      <c r="N60" s="156"/>
      <c r="O60" s="156"/>
      <c r="P60" s="156"/>
      <c r="Q60" s="156"/>
      <c r="R60" s="156"/>
      <c r="S60" s="156"/>
      <c r="T60" s="156"/>
      <c r="U60" s="156"/>
      <c r="V60" s="156"/>
      <c r="W60" s="156"/>
      <c r="X60" s="156"/>
      <c r="Y60" s="156"/>
      <c r="Z60" s="156"/>
    </row>
    <row r="61" spans="1:26" ht="114.95" customHeight="1" x14ac:dyDescent="0.25">
      <c r="B61" s="156"/>
      <c r="C61" s="156"/>
      <c r="D61" s="156"/>
      <c r="E61" s="156"/>
      <c r="F61" s="156"/>
      <c r="G61" s="156"/>
      <c r="H61" s="156"/>
      <c r="I61" s="156"/>
      <c r="J61" s="156"/>
      <c r="K61" s="156"/>
      <c r="L61" s="156"/>
      <c r="M61" s="156"/>
      <c r="N61" s="156"/>
      <c r="O61" s="156"/>
      <c r="P61" s="156"/>
      <c r="Q61" s="156"/>
      <c r="R61" s="156"/>
      <c r="S61" s="156"/>
      <c r="T61" s="156"/>
      <c r="U61" s="156"/>
      <c r="V61" s="156"/>
      <c r="W61" s="156"/>
      <c r="X61" s="156"/>
      <c r="Y61" s="156"/>
      <c r="Z61" s="156"/>
    </row>
    <row r="62" spans="1:26" ht="114.95" customHeight="1" x14ac:dyDescent="0.25">
      <c r="B62" s="156"/>
      <c r="C62" s="156"/>
      <c r="D62" s="156"/>
      <c r="E62" s="156"/>
      <c r="F62" s="156"/>
      <c r="G62" s="156"/>
      <c r="H62" s="156"/>
      <c r="I62" s="156"/>
      <c r="J62" s="156"/>
      <c r="K62" s="156"/>
      <c r="L62" s="156"/>
      <c r="M62" s="156"/>
      <c r="N62" s="156"/>
      <c r="O62" s="156"/>
      <c r="P62" s="156"/>
      <c r="Q62" s="156"/>
      <c r="R62" s="156"/>
      <c r="S62" s="156"/>
      <c r="T62" s="156"/>
      <c r="U62" s="156"/>
      <c r="V62" s="156"/>
      <c r="W62" s="156"/>
      <c r="X62" s="156"/>
      <c r="Y62" s="156"/>
      <c r="Z62" s="156"/>
    </row>
    <row r="63" spans="1:26" ht="114.95" customHeight="1" x14ac:dyDescent="0.25">
      <c r="A63" t="s">
        <v>383</v>
      </c>
      <c r="B63" s="156" t="s">
        <v>788</v>
      </c>
      <c r="C63" s="156"/>
      <c r="D63" s="156"/>
      <c r="E63" s="156"/>
      <c r="F63" s="156"/>
      <c r="G63" s="156"/>
      <c r="H63" s="156"/>
      <c r="I63" s="156"/>
      <c r="J63" s="156"/>
      <c r="K63" s="156"/>
      <c r="L63" s="156"/>
      <c r="M63" s="156"/>
      <c r="N63" s="156"/>
      <c r="O63" s="156"/>
      <c r="P63" s="156"/>
      <c r="Q63" s="156"/>
      <c r="R63" s="156"/>
      <c r="S63" s="156"/>
      <c r="T63" s="156"/>
      <c r="U63" s="156"/>
      <c r="V63" s="156"/>
      <c r="W63" s="156"/>
      <c r="X63" s="156"/>
      <c r="Y63" s="156"/>
      <c r="Z63" s="156"/>
    </row>
    <row r="64" spans="1:26" ht="409.5" x14ac:dyDescent="0.25">
      <c r="A64" t="s">
        <v>384</v>
      </c>
      <c r="B64" s="29" t="s">
        <v>789</v>
      </c>
    </row>
    <row r="65" spans="1:2" ht="409.5" x14ac:dyDescent="0.25">
      <c r="A65" t="s">
        <v>385</v>
      </c>
      <c r="B65" s="29" t="s">
        <v>789</v>
      </c>
    </row>
    <row r="66" spans="1:2" ht="409.5" x14ac:dyDescent="0.25">
      <c r="A66" t="s">
        <v>386</v>
      </c>
      <c r="B66" s="29" t="s">
        <v>788</v>
      </c>
    </row>
    <row r="67" spans="1:2" ht="409.5" x14ac:dyDescent="0.25">
      <c r="A67" t="s">
        <v>386</v>
      </c>
      <c r="B67" s="29" t="s">
        <v>460</v>
      </c>
    </row>
    <row r="68" spans="1:2" ht="409.5" x14ac:dyDescent="0.25">
      <c r="A68" t="s">
        <v>383</v>
      </c>
      <c r="B68" s="29" t="s">
        <v>442</v>
      </c>
    </row>
    <row r="69" spans="1:2" ht="409.5" x14ac:dyDescent="0.25">
      <c r="A69" t="s">
        <v>384</v>
      </c>
      <c r="B69" s="29" t="s">
        <v>441</v>
      </c>
    </row>
    <row r="70" spans="1:2" ht="409.5" x14ac:dyDescent="0.25">
      <c r="A70" t="s">
        <v>385</v>
      </c>
      <c r="B70" s="29" t="s">
        <v>445</v>
      </c>
    </row>
    <row r="71" spans="1:2" ht="409.5" x14ac:dyDescent="0.25">
      <c r="A71" t="s">
        <v>386</v>
      </c>
      <c r="B71" s="29" t="s">
        <v>446</v>
      </c>
    </row>
  </sheetData>
  <mergeCells count="19">
    <mergeCell ref="S32:T32"/>
    <mergeCell ref="M6:O6"/>
    <mergeCell ref="O32:P32"/>
    <mergeCell ref="N32:N33"/>
    <mergeCell ref="B62:Z62"/>
    <mergeCell ref="B63:Z63"/>
    <mergeCell ref="A49:N49"/>
    <mergeCell ref="B56:Z56"/>
    <mergeCell ref="B57:Z57"/>
    <mergeCell ref="B58:Z58"/>
    <mergeCell ref="B59:Z59"/>
    <mergeCell ref="B60:Z60"/>
    <mergeCell ref="B61:Z61"/>
    <mergeCell ref="B50:Z50"/>
    <mergeCell ref="B51:Z51"/>
    <mergeCell ref="B52:Z52"/>
    <mergeCell ref="B53:Z53"/>
    <mergeCell ref="B54:Z54"/>
    <mergeCell ref="B55:Z55"/>
  </mergeCells>
  <phoneticPr fontId="19" type="noConversion"/>
  <hyperlinks>
    <hyperlink ref="B3" r:id="rId1" xr:uid="{D05AEF50-1C01-45F3-9A5B-B6791B93B2B3}"/>
    <hyperlink ref="B1" r:id="rId2" xr:uid="{0E2D53BC-B9E7-4F6C-AC07-1D7B09D3D37F}"/>
    <hyperlink ref="C44" r:id="rId3" xr:uid="{13AC0715-F374-445E-A314-83D1C782352C}"/>
    <hyperlink ref="P26" r:id="rId4" display="info@dieball.de" xr:uid="{17623D57-2D05-4640-A0F4-D786B7EA752B}"/>
    <hyperlink ref="P25" r:id="rId5" xr:uid="{E14EE2CB-1447-4C14-A2F8-DC112181FCFE}"/>
    <hyperlink ref="P18" r:id="rId6" xr:uid="{6AF3AC29-3D59-4F04-9940-1BB47FA289E5}"/>
    <hyperlink ref="P13" r:id="rId7" xr:uid="{BA090DC7-893F-4080-B6F4-96B1AF05F5F1}"/>
    <hyperlink ref="P17" r:id="rId8" xr:uid="{57F88C23-DB32-4369-97ED-3BE8572F608F}"/>
  </hyperlinks>
  <pageMargins left="0.7" right="0.7" top="0.78740157499999996" bottom="0.78740157499999996" header="0.3" footer="0.3"/>
  <drawing r:id="rId9"/>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900BA-047E-4E38-B5D8-8C8AEDB2343E}">
  <sheetPr codeName="Tabelle45"/>
  <dimension ref="A2:W57"/>
  <sheetViews>
    <sheetView zoomScale="80" zoomScaleNormal="80" workbookViewId="0">
      <selection activeCell="C3" sqref="C3"/>
    </sheetView>
  </sheetViews>
  <sheetFormatPr baseColWidth="10" defaultRowHeight="15" x14ac:dyDescent="0.25"/>
  <cols>
    <col min="1" max="1" width="22.5703125" customWidth="1"/>
    <col min="13" max="13" width="14.85546875" customWidth="1"/>
    <col min="14" max="14" width="15.5703125" customWidth="1"/>
    <col min="19" max="19" width="13" customWidth="1"/>
    <col min="22" max="22" width="12.42578125" customWidth="1"/>
  </cols>
  <sheetData>
    <row r="2" spans="1:22" x14ac:dyDescent="0.25">
      <c r="B2" t="s">
        <v>798</v>
      </c>
      <c r="C2" s="148"/>
      <c r="V2" s="145">
        <f>SUM(V9:V119)</f>
        <v>263.44537815126051</v>
      </c>
    </row>
    <row r="6" spans="1:22" x14ac:dyDescent="0.25">
      <c r="B6" t="s">
        <v>214</v>
      </c>
      <c r="C6" s="63" t="s">
        <v>215</v>
      </c>
    </row>
    <row r="9" spans="1:22" x14ac:dyDescent="0.25">
      <c r="A9">
        <v>0</v>
      </c>
      <c r="C9" t="s">
        <v>322</v>
      </c>
      <c r="Q9">
        <v>280</v>
      </c>
      <c r="S9" s="146" t="s">
        <v>448</v>
      </c>
    </row>
    <row r="10" spans="1:22" x14ac:dyDescent="0.25">
      <c r="B10" t="s">
        <v>209</v>
      </c>
      <c r="C10" s="63" t="s">
        <v>215</v>
      </c>
      <c r="E10" t="s">
        <v>216</v>
      </c>
      <c r="F10">
        <v>1</v>
      </c>
    </row>
    <row r="11" spans="1:22" x14ac:dyDescent="0.25">
      <c r="B11" t="s">
        <v>205</v>
      </c>
      <c r="C11" s="63" t="s">
        <v>213</v>
      </c>
    </row>
    <row r="12" spans="1:22" x14ac:dyDescent="0.25">
      <c r="B12" t="s">
        <v>206</v>
      </c>
      <c r="C12" t="s">
        <v>197</v>
      </c>
    </row>
    <row r="13" spans="1:22" x14ac:dyDescent="0.25">
      <c r="B13" t="s">
        <v>207</v>
      </c>
      <c r="C13" t="s">
        <v>217</v>
      </c>
    </row>
    <row r="14" spans="1:22" x14ac:dyDescent="0.25">
      <c r="B14" t="s">
        <v>212</v>
      </c>
      <c r="C14" t="s">
        <v>303</v>
      </c>
    </row>
    <row r="17" spans="1:23" x14ac:dyDescent="0.25">
      <c r="A17">
        <v>1</v>
      </c>
      <c r="C17" t="s">
        <v>322</v>
      </c>
      <c r="N17" t="s">
        <v>436</v>
      </c>
      <c r="Q17">
        <v>344</v>
      </c>
      <c r="S17" s="146" t="s">
        <v>448</v>
      </c>
    </row>
    <row r="18" spans="1:23" x14ac:dyDescent="0.25">
      <c r="B18" t="s">
        <v>209</v>
      </c>
      <c r="C18" s="63" t="s">
        <v>210</v>
      </c>
      <c r="E18" t="s">
        <v>216</v>
      </c>
      <c r="F18">
        <v>2</v>
      </c>
    </row>
    <row r="19" spans="1:23" x14ac:dyDescent="0.25">
      <c r="B19" t="s">
        <v>205</v>
      </c>
      <c r="C19" s="115" t="s">
        <v>211</v>
      </c>
    </row>
    <row r="20" spans="1:23" x14ac:dyDescent="0.25">
      <c r="B20" t="s">
        <v>206</v>
      </c>
      <c r="C20" t="s">
        <v>197</v>
      </c>
    </row>
    <row r="21" spans="1:23" x14ac:dyDescent="0.25">
      <c r="B21" t="s">
        <v>207</v>
      </c>
      <c r="C21" t="s">
        <v>208</v>
      </c>
    </row>
    <row r="22" spans="1:23" x14ac:dyDescent="0.25">
      <c r="B22" t="s">
        <v>212</v>
      </c>
      <c r="C22" t="s">
        <v>302</v>
      </c>
    </row>
    <row r="25" spans="1:23" x14ac:dyDescent="0.25">
      <c r="A25">
        <v>2</v>
      </c>
      <c r="C25" t="s">
        <v>322</v>
      </c>
      <c r="M25" s="57">
        <v>44424</v>
      </c>
      <c r="N25">
        <v>18</v>
      </c>
      <c r="Q25">
        <v>277</v>
      </c>
      <c r="S25" s="146" t="s">
        <v>448</v>
      </c>
      <c r="T25">
        <v>12</v>
      </c>
      <c r="U25" s="145">
        <f>T25*N25</f>
        <v>216</v>
      </c>
      <c r="V25" s="145">
        <f>U25/1.19</f>
        <v>181.51260504201682</v>
      </c>
      <c r="W25" s="145">
        <f>U25-V25</f>
        <v>34.487394957983184</v>
      </c>
    </row>
    <row r="26" spans="1:23" x14ac:dyDescent="0.25">
      <c r="B26" t="s">
        <v>209</v>
      </c>
      <c r="C26" s="63" t="s">
        <v>215</v>
      </c>
      <c r="E26" t="s">
        <v>216</v>
      </c>
      <c r="F26">
        <v>1</v>
      </c>
    </row>
    <row r="27" spans="1:23" x14ac:dyDescent="0.25">
      <c r="B27" t="s">
        <v>205</v>
      </c>
      <c r="C27" s="115" t="s">
        <v>336</v>
      </c>
    </row>
    <row r="28" spans="1:23" x14ac:dyDescent="0.25">
      <c r="B28" t="s">
        <v>206</v>
      </c>
      <c r="C28" t="s">
        <v>197</v>
      </c>
    </row>
    <row r="29" spans="1:23" x14ac:dyDescent="0.25">
      <c r="B29" t="s">
        <v>207</v>
      </c>
      <c r="C29" t="s">
        <v>337</v>
      </c>
    </row>
    <row r="30" spans="1:23" x14ac:dyDescent="0.25">
      <c r="B30" t="s">
        <v>212</v>
      </c>
      <c r="C30" t="s">
        <v>303</v>
      </c>
    </row>
    <row r="33" spans="1:23" x14ac:dyDescent="0.25">
      <c r="A33">
        <v>3</v>
      </c>
      <c r="C33" t="s">
        <v>30</v>
      </c>
      <c r="Q33">
        <v>71</v>
      </c>
      <c r="S33" s="146" t="s">
        <v>448</v>
      </c>
    </row>
    <row r="34" spans="1:23" x14ac:dyDescent="0.25">
      <c r="B34" t="s">
        <v>209</v>
      </c>
      <c r="C34" s="63" t="s">
        <v>215</v>
      </c>
      <c r="E34" t="s">
        <v>216</v>
      </c>
      <c r="F34">
        <v>1</v>
      </c>
      <c r="N34" t="s">
        <v>436</v>
      </c>
    </row>
    <row r="35" spans="1:23" x14ac:dyDescent="0.25">
      <c r="B35" t="s">
        <v>205</v>
      </c>
      <c r="C35" s="115" t="s">
        <v>417</v>
      </c>
    </row>
    <row r="36" spans="1:23" x14ac:dyDescent="0.25">
      <c r="B36" t="s">
        <v>206</v>
      </c>
      <c r="C36" t="s">
        <v>416</v>
      </c>
    </row>
    <row r="37" spans="1:23" x14ac:dyDescent="0.25">
      <c r="B37" t="s">
        <v>207</v>
      </c>
      <c r="C37" t="s">
        <v>418</v>
      </c>
    </row>
    <row r="38" spans="1:23" x14ac:dyDescent="0.25">
      <c r="B38" t="s">
        <v>212</v>
      </c>
      <c r="C38" t="s">
        <v>303</v>
      </c>
    </row>
    <row r="41" spans="1:23" x14ac:dyDescent="0.25">
      <c r="A41">
        <v>4</v>
      </c>
      <c r="C41" t="s">
        <v>322</v>
      </c>
      <c r="M41" s="57">
        <v>44703</v>
      </c>
      <c r="N41">
        <v>19.5</v>
      </c>
      <c r="Q41">
        <v>277</v>
      </c>
      <c r="S41" s="146" t="s">
        <v>448</v>
      </c>
      <c r="T41">
        <v>5</v>
      </c>
      <c r="U41" s="145">
        <f>T41*N41</f>
        <v>97.5</v>
      </c>
      <c r="V41" s="145">
        <f>U41/1.19</f>
        <v>81.932773109243698</v>
      </c>
      <c r="W41" s="145">
        <f>U41-V41</f>
        <v>15.567226890756302</v>
      </c>
    </row>
    <row r="42" spans="1:23" x14ac:dyDescent="0.25">
      <c r="B42" t="s">
        <v>209</v>
      </c>
      <c r="C42" s="63" t="s">
        <v>215</v>
      </c>
      <c r="E42" t="s">
        <v>216</v>
      </c>
      <c r="F42">
        <v>1</v>
      </c>
    </row>
    <row r="43" spans="1:23" x14ac:dyDescent="0.25">
      <c r="B43" t="s">
        <v>205</v>
      </c>
      <c r="C43" s="63" t="s">
        <v>439</v>
      </c>
    </row>
    <row r="44" spans="1:23" x14ac:dyDescent="0.25">
      <c r="B44" t="s">
        <v>206</v>
      </c>
      <c r="C44" t="s">
        <v>197</v>
      </c>
    </row>
    <row r="45" spans="1:23" x14ac:dyDescent="0.25">
      <c r="B45" t="s">
        <v>207</v>
      </c>
      <c r="C45" t="s">
        <v>440</v>
      </c>
    </row>
    <row r="46" spans="1:23" x14ac:dyDescent="0.25">
      <c r="B46" t="s">
        <v>212</v>
      </c>
      <c r="C46" t="s">
        <v>303</v>
      </c>
    </row>
    <row r="47" spans="1:23" ht="22.5" customHeight="1" x14ac:dyDescent="0.25"/>
    <row r="48" spans="1:23" ht="114.95" customHeight="1" x14ac:dyDescent="0.25"/>
    <row r="49" spans="17:17" ht="114.95" customHeight="1" x14ac:dyDescent="0.25">
      <c r="Q49">
        <v>1</v>
      </c>
    </row>
    <row r="50" spans="17:17" ht="114.95" customHeight="1" x14ac:dyDescent="0.25"/>
    <row r="51" spans="17:17" ht="114.95" customHeight="1" x14ac:dyDescent="0.25"/>
    <row r="52" spans="17:17" ht="114.95" customHeight="1" x14ac:dyDescent="0.25"/>
    <row r="57" spans="17:17" x14ac:dyDescent="0.25">
      <c r="Q57">
        <v>1</v>
      </c>
    </row>
  </sheetData>
  <hyperlinks>
    <hyperlink ref="C19" r:id="rId1" display="info@dieball.de" xr:uid="{3BADA6FA-82AC-41EE-8A1B-C33E21906A11}"/>
    <hyperlink ref="C18" r:id="rId2" xr:uid="{FF11D64D-5FF5-495F-90ED-2EB541B1BF6A}"/>
    <hyperlink ref="C11" r:id="rId3" xr:uid="{89442A00-11CE-4264-A7EE-AA4E771A030F}"/>
    <hyperlink ref="C6" r:id="rId4" xr:uid="{9C19A557-DDE7-4980-B42C-29BAE00E908E}"/>
    <hyperlink ref="C10" r:id="rId5" xr:uid="{806C9B01-CAF3-446A-A894-C56AB58794AB}"/>
    <hyperlink ref="C27" r:id="rId6" display="info@dieball.de" xr:uid="{6A37E9A7-3652-4790-B3C7-099C8C57DF6C}"/>
    <hyperlink ref="C35" r:id="rId7" display="info@dieball.de" xr:uid="{696E3F4F-B051-4797-BF56-F772F834FE99}"/>
    <hyperlink ref="C43" r:id="rId8" display="mailto:kid-trading@gmx.de" xr:uid="{DBCBB33E-F7E5-4320-AD92-D83AC19D8408}"/>
  </hyperlinks>
  <pageMargins left="0.7" right="0.7" top="0.78740157499999996" bottom="0.78740157499999996"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5EE2E-23F0-4792-989D-02FD7381F38E}">
  <sheetPr codeName="Tabelle8"/>
  <dimension ref="A1:AA14"/>
  <sheetViews>
    <sheetView workbookViewId="0">
      <selection activeCell="A9" sqref="A9:XFD10"/>
    </sheetView>
  </sheetViews>
  <sheetFormatPr baseColWidth="10" defaultRowHeight="15" x14ac:dyDescent="0.25"/>
  <sheetData>
    <row r="1" spans="1:27" x14ac:dyDescent="0.25">
      <c r="A1">
        <v>5</v>
      </c>
      <c r="C1" t="s">
        <v>322</v>
      </c>
      <c r="M1" s="57">
        <v>44664</v>
      </c>
      <c r="N1">
        <v>19.5</v>
      </c>
      <c r="Q1">
        <v>248</v>
      </c>
      <c r="S1" s="146" t="s">
        <v>448</v>
      </c>
      <c r="T1">
        <v>6</v>
      </c>
      <c r="U1" s="145">
        <f>T1*N1</f>
        <v>117</v>
      </c>
      <c r="V1" s="145">
        <f>U1/1.19</f>
        <v>98.319327731092443</v>
      </c>
      <c r="W1" s="145">
        <f>U1-V1</f>
        <v>18.680672268907557</v>
      </c>
      <c r="Z1" t="s">
        <v>450</v>
      </c>
      <c r="AA1" s="57">
        <v>44865</v>
      </c>
    </row>
    <row r="2" spans="1:27" x14ac:dyDescent="0.25">
      <c r="B2" t="s">
        <v>209</v>
      </c>
      <c r="C2" s="63" t="s">
        <v>215</v>
      </c>
      <c r="E2" t="s">
        <v>216</v>
      </c>
      <c r="F2">
        <v>1</v>
      </c>
    </row>
    <row r="3" spans="1:27" x14ac:dyDescent="0.25">
      <c r="B3" t="s">
        <v>205</v>
      </c>
      <c r="C3" s="115" t="s">
        <v>434</v>
      </c>
    </row>
    <row r="4" spans="1:27" x14ac:dyDescent="0.25">
      <c r="B4" t="s">
        <v>206</v>
      </c>
      <c r="C4" t="s">
        <v>197</v>
      </c>
    </row>
    <row r="5" spans="1:27" x14ac:dyDescent="0.25">
      <c r="B5" t="s">
        <v>207</v>
      </c>
      <c r="C5" t="s">
        <v>435</v>
      </c>
    </row>
    <row r="6" spans="1:27" x14ac:dyDescent="0.25">
      <c r="B6" t="s">
        <v>212</v>
      </c>
      <c r="C6" t="s">
        <v>303</v>
      </c>
    </row>
    <row r="9" spans="1:27" x14ac:dyDescent="0.25">
      <c r="A9">
        <v>2</v>
      </c>
      <c r="C9" t="s">
        <v>30</v>
      </c>
      <c r="M9" s="144">
        <v>44348</v>
      </c>
      <c r="N9">
        <v>8</v>
      </c>
      <c r="Q9">
        <v>60</v>
      </c>
      <c r="S9" s="146" t="s">
        <v>448</v>
      </c>
      <c r="T9">
        <v>15</v>
      </c>
      <c r="U9" s="145">
        <f>T9*N9</f>
        <v>120</v>
      </c>
      <c r="V9" s="145">
        <f>U9/1.19</f>
        <v>100.84033613445379</v>
      </c>
      <c r="W9" s="145">
        <f>U9-V9</f>
        <v>19.159663865546207</v>
      </c>
    </row>
    <row r="10" spans="1:27" x14ac:dyDescent="0.25">
      <c r="B10" t="s">
        <v>209</v>
      </c>
      <c r="C10" s="63" t="s">
        <v>215</v>
      </c>
      <c r="E10" t="s">
        <v>216</v>
      </c>
      <c r="F10">
        <v>1</v>
      </c>
    </row>
    <row r="11" spans="1:27" x14ac:dyDescent="0.25">
      <c r="B11" t="s">
        <v>205</v>
      </c>
      <c r="C11" s="115" t="s">
        <v>323</v>
      </c>
    </row>
    <row r="12" spans="1:27" x14ac:dyDescent="0.25">
      <c r="B12" t="s">
        <v>206</v>
      </c>
      <c r="C12" t="s">
        <v>197</v>
      </c>
    </row>
    <row r="13" spans="1:27" x14ac:dyDescent="0.25">
      <c r="B13" t="s">
        <v>207</v>
      </c>
      <c r="C13" t="s">
        <v>324</v>
      </c>
    </row>
    <row r="14" spans="1:27" x14ac:dyDescent="0.25">
      <c r="B14" t="s">
        <v>212</v>
      </c>
      <c r="C14" t="s">
        <v>303</v>
      </c>
    </row>
  </sheetData>
  <hyperlinks>
    <hyperlink ref="C3" r:id="rId1" display="info@dieball.de" xr:uid="{8ECE303D-FA21-4699-8F4F-A0D34CE9B643}"/>
    <hyperlink ref="C11" r:id="rId2" display="info@dieball.de" xr:uid="{E8D80153-631B-4F85-852B-D8A0A90E0AEB}"/>
  </hyperlink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1877B-4400-4B87-B07E-112606CC6219}">
  <sheetPr codeName="Tabelle19">
    <pageSetUpPr fitToPage="1"/>
  </sheetPr>
  <dimension ref="A1:V200"/>
  <sheetViews>
    <sheetView tabSelected="1" view="pageBreakPreview" zoomScale="60" zoomScaleNormal="70" workbookViewId="0">
      <selection activeCell="Y1" sqref="Y1"/>
    </sheetView>
  </sheetViews>
  <sheetFormatPr baseColWidth="10" defaultRowHeight="15" x14ac:dyDescent="0.25"/>
  <cols>
    <col min="1" max="1" width="11.42578125" style="19"/>
    <col min="2" max="2" width="13.85546875" customWidth="1"/>
    <col min="3" max="3" width="15" customWidth="1"/>
    <col min="4" max="4" width="16" customWidth="1"/>
    <col min="7" max="7" width="12.7109375" customWidth="1"/>
    <col min="8" max="8" width="13.7109375" customWidth="1"/>
    <col min="14" max="14" width="12.42578125" customWidth="1"/>
    <col min="15" max="15" width="15.28515625" customWidth="1"/>
    <col min="16" max="16" width="16" customWidth="1"/>
    <col min="17" max="17" width="17.140625" customWidth="1"/>
  </cols>
  <sheetData>
    <row r="1" spans="1:22" ht="65.25" customHeight="1" x14ac:dyDescent="0.25">
      <c r="A1" s="169" t="s">
        <v>42</v>
      </c>
      <c r="B1" s="170"/>
      <c r="C1" s="170"/>
      <c r="D1" s="170"/>
      <c r="E1" s="170"/>
      <c r="F1" s="170"/>
      <c r="G1" s="171">
        <f>Ueberhaenge!G1</f>
        <v>45190</v>
      </c>
      <c r="H1" s="172"/>
      <c r="I1" s="54"/>
    </row>
    <row r="2" spans="1:22" x14ac:dyDescent="0.25">
      <c r="A2" s="52"/>
      <c r="B2" s="45"/>
      <c r="C2" s="45"/>
      <c r="D2" s="45"/>
      <c r="E2" s="45"/>
      <c r="F2" s="45"/>
      <c r="G2" s="45"/>
      <c r="H2" s="45"/>
      <c r="I2" s="45"/>
    </row>
    <row r="3" spans="1:22" ht="18.75" x14ac:dyDescent="0.3">
      <c r="A3" s="25" t="s">
        <v>35</v>
      </c>
      <c r="C3" s="27">
        <f>Ueberhaenge!G2</f>
        <v>29</v>
      </c>
      <c r="D3" s="45"/>
      <c r="E3" s="53" t="s">
        <v>40</v>
      </c>
      <c r="F3" s="30">
        <v>0.5</v>
      </c>
      <c r="G3" s="45"/>
      <c r="I3" s="1"/>
    </row>
    <row r="4" spans="1:22" x14ac:dyDescent="0.25">
      <c r="A4" s="21"/>
      <c r="B4" s="2"/>
      <c r="C4" s="2"/>
      <c r="D4" s="2"/>
      <c r="E4" s="2"/>
      <c r="F4" s="2"/>
      <c r="G4" s="2"/>
      <c r="H4" s="2"/>
      <c r="I4" s="45"/>
      <c r="J4" s="2"/>
      <c r="K4" s="2"/>
      <c r="L4" s="2"/>
      <c r="M4" s="2"/>
      <c r="N4" s="2"/>
      <c r="O4" s="2"/>
      <c r="P4" s="2"/>
      <c r="Q4" s="2"/>
      <c r="R4" s="2"/>
      <c r="S4" s="2"/>
    </row>
    <row r="5" spans="1:22" ht="5.25" customHeight="1" x14ac:dyDescent="0.25">
      <c r="A5" s="21"/>
      <c r="B5" s="2"/>
      <c r="C5" s="2"/>
      <c r="D5" s="2"/>
      <c r="E5" s="2"/>
      <c r="F5" s="2"/>
      <c r="G5" s="2"/>
      <c r="H5" s="2"/>
      <c r="I5" s="2"/>
      <c r="J5" s="2"/>
      <c r="K5" s="2"/>
      <c r="L5" s="2"/>
      <c r="M5" s="2"/>
      <c r="N5" s="2"/>
      <c r="O5" s="2"/>
      <c r="P5" s="2"/>
      <c r="Q5" s="2"/>
      <c r="R5" s="2"/>
      <c r="S5" s="2"/>
    </row>
    <row r="6" spans="1:22" ht="50.25" customHeight="1" thickBot="1" x14ac:dyDescent="0.3">
      <c r="A6" s="173" t="s">
        <v>41</v>
      </c>
      <c r="B6" s="174"/>
      <c r="C6" s="174"/>
      <c r="D6" s="174"/>
      <c r="E6" s="174"/>
      <c r="F6" s="174"/>
      <c r="G6" s="174"/>
      <c r="H6" s="174"/>
      <c r="I6" s="174"/>
      <c r="J6" s="2"/>
      <c r="K6" s="2"/>
      <c r="L6" s="2"/>
      <c r="M6" s="2"/>
      <c r="N6" s="180" t="s">
        <v>41</v>
      </c>
      <c r="O6" s="180"/>
      <c r="P6" s="180"/>
      <c r="Q6" s="180"/>
      <c r="R6" s="2"/>
      <c r="S6" s="2"/>
    </row>
    <row r="7" spans="1:22" ht="32.25" customHeight="1" thickBot="1" x14ac:dyDescent="0.55000000000000004">
      <c r="A7" s="177" t="s">
        <v>3</v>
      </c>
      <c r="B7" s="175" t="str">
        <f xml:space="preserve"> "Front: " &amp; Ueberhaenge!D8</f>
        <v>Front: 2023-10</v>
      </c>
      <c r="C7" s="175"/>
      <c r="D7" s="175"/>
      <c r="E7" s="26"/>
      <c r="F7" s="26"/>
      <c r="G7" s="26"/>
      <c r="H7" s="45"/>
      <c r="J7" s="2"/>
      <c r="K7" s="2"/>
      <c r="L7" s="2"/>
      <c r="M7" s="2"/>
      <c r="N7" s="180"/>
      <c r="O7" s="180"/>
      <c r="P7" s="180"/>
      <c r="Q7" s="180"/>
      <c r="R7" s="51"/>
      <c r="S7" s="51"/>
      <c r="T7" s="50"/>
      <c r="U7" s="50"/>
      <c r="V7" s="50"/>
    </row>
    <row r="8" spans="1:22" ht="21.75" thickBot="1" x14ac:dyDescent="0.4">
      <c r="A8" s="178"/>
      <c r="B8" s="176"/>
      <c r="C8" s="176"/>
      <c r="D8" s="176"/>
      <c r="E8" s="22"/>
      <c r="I8" s="2"/>
      <c r="J8" s="2"/>
      <c r="K8" s="2"/>
      <c r="L8" s="2"/>
      <c r="M8" s="2"/>
      <c r="N8" s="48"/>
      <c r="O8" s="166" t="str">
        <f xml:space="preserve"> "Summe: " &amp; Ueberhaenge!D8 &amp; " bis " &amp; Ueberhaenge!I8</f>
        <v>Summe: 2023-10 bis -</v>
      </c>
      <c r="P8" s="167"/>
      <c r="Q8" s="168"/>
      <c r="R8" s="2"/>
      <c r="S8" s="2"/>
    </row>
    <row r="9" spans="1:22" ht="19.5" thickBot="1" x14ac:dyDescent="0.35">
      <c r="A9" s="179"/>
      <c r="B9" s="47" t="s">
        <v>34</v>
      </c>
      <c r="C9" s="46">
        <f>Ueberhaenge!G5</f>
        <v>45190</v>
      </c>
      <c r="D9" s="46">
        <f>IF(WEEKDAY(C9,2)=1,C9-3,C9-1)</f>
        <v>45189</v>
      </c>
      <c r="E9" s="22"/>
      <c r="I9" s="2"/>
      <c r="J9" s="2"/>
      <c r="K9" s="2"/>
      <c r="L9" s="2"/>
      <c r="M9" s="2"/>
      <c r="N9" s="49" t="s">
        <v>3</v>
      </c>
      <c r="O9" s="24" t="s">
        <v>34</v>
      </c>
      <c r="P9" s="23">
        <f>C9</f>
        <v>45190</v>
      </c>
      <c r="Q9" s="23">
        <f>D9</f>
        <v>45189</v>
      </c>
      <c r="R9" s="2"/>
      <c r="S9" s="2"/>
    </row>
    <row r="10" spans="1:22" ht="18.75" x14ac:dyDescent="0.3">
      <c r="A10" s="31">
        <v>17000</v>
      </c>
      <c r="B10" s="32">
        <v>0</v>
      </c>
      <c r="C10" s="33">
        <v>-115.4</v>
      </c>
      <c r="D10" s="33">
        <v>-115.4</v>
      </c>
      <c r="E10" s="2"/>
      <c r="F10" s="2"/>
      <c r="G10" s="2"/>
      <c r="H10" s="2"/>
      <c r="I10" s="2"/>
      <c r="J10" s="2"/>
      <c r="K10" s="2"/>
      <c r="L10" s="2"/>
      <c r="M10" s="2"/>
      <c r="N10" s="31">
        <v>17000</v>
      </c>
      <c r="O10" s="35">
        <v>9.9999999999994316E-2</v>
      </c>
      <c r="P10" s="36">
        <v>-144.20000000000002</v>
      </c>
      <c r="Q10" s="37">
        <v>-144.30000000000001</v>
      </c>
      <c r="R10" s="2"/>
      <c r="S10" s="2"/>
      <c r="T10" s="25">
        <v>-144.30000000000001</v>
      </c>
    </row>
    <row r="11" spans="1:22" ht="18.75" x14ac:dyDescent="0.3">
      <c r="A11" s="31">
        <v>16950</v>
      </c>
      <c r="B11" s="35">
        <v>0</v>
      </c>
      <c r="C11" s="36">
        <v>-23.900000000000002</v>
      </c>
      <c r="D11" s="36">
        <v>-23.900000000000002</v>
      </c>
      <c r="E11" s="2"/>
      <c r="F11" s="2"/>
      <c r="G11" s="2"/>
      <c r="H11" s="2"/>
      <c r="I11" s="2"/>
      <c r="J11" s="2"/>
      <c r="K11" s="2"/>
      <c r="L11" s="2"/>
      <c r="M11" s="2"/>
      <c r="N11" s="31">
        <v>16950</v>
      </c>
      <c r="O11" s="35">
        <v>0</v>
      </c>
      <c r="P11" s="36">
        <v>-43.2</v>
      </c>
      <c r="Q11" s="37">
        <v>-43.2</v>
      </c>
      <c r="R11" s="2"/>
      <c r="S11" s="2"/>
      <c r="T11" s="25">
        <v>-43.2</v>
      </c>
    </row>
    <row r="12" spans="1:22" ht="18.75" x14ac:dyDescent="0.3">
      <c r="A12" s="31">
        <v>16900</v>
      </c>
      <c r="B12" s="35">
        <v>-0.20000000000000284</v>
      </c>
      <c r="C12" s="36">
        <v>-119.10000000000001</v>
      </c>
      <c r="D12" s="36">
        <v>-118.9</v>
      </c>
      <c r="E12" s="2"/>
      <c r="F12" s="2"/>
      <c r="G12" s="2"/>
      <c r="H12" s="2"/>
      <c r="I12" s="2"/>
      <c r="J12" s="2"/>
      <c r="K12" s="2"/>
      <c r="L12" s="2"/>
      <c r="M12" s="2"/>
      <c r="N12" s="31">
        <v>16900</v>
      </c>
      <c r="O12" s="35">
        <v>-0.19999999999998863</v>
      </c>
      <c r="P12" s="36">
        <v>-164.3</v>
      </c>
      <c r="Q12" s="37">
        <v>-164.10000000000002</v>
      </c>
      <c r="R12" s="2"/>
      <c r="S12" s="2"/>
      <c r="T12" s="25">
        <v>-164.10000000000002</v>
      </c>
    </row>
    <row r="13" spans="1:22" ht="18.75" x14ac:dyDescent="0.3">
      <c r="A13" s="31">
        <v>16850</v>
      </c>
      <c r="B13" s="35">
        <v>0</v>
      </c>
      <c r="C13" s="36">
        <v>-9.6000000000000014</v>
      </c>
      <c r="D13" s="36">
        <v>-9.6000000000000014</v>
      </c>
      <c r="E13" s="2"/>
      <c r="F13" s="2"/>
      <c r="G13" s="2"/>
      <c r="H13" s="2"/>
      <c r="I13" s="2"/>
      <c r="J13" s="2"/>
      <c r="K13" s="2"/>
      <c r="L13" s="2"/>
      <c r="M13" s="2"/>
      <c r="N13" s="31">
        <v>16850</v>
      </c>
      <c r="O13" s="35">
        <v>0</v>
      </c>
      <c r="P13" s="36">
        <v>-23.6</v>
      </c>
      <c r="Q13" s="37">
        <v>-23.6</v>
      </c>
      <c r="R13" s="2"/>
      <c r="S13" s="2"/>
      <c r="T13" s="25">
        <v>-23.6</v>
      </c>
    </row>
    <row r="14" spans="1:22" ht="18.75" x14ac:dyDescent="0.3">
      <c r="A14" s="31">
        <v>16800</v>
      </c>
      <c r="B14" s="35">
        <v>-1.3999999999999773</v>
      </c>
      <c r="C14" s="36">
        <v>-860.5</v>
      </c>
      <c r="D14" s="36">
        <v>-859.1</v>
      </c>
      <c r="E14" s="2"/>
      <c r="F14" s="2"/>
      <c r="G14" s="2"/>
      <c r="H14" s="2"/>
      <c r="I14" s="2"/>
      <c r="J14" s="2"/>
      <c r="K14" s="2"/>
      <c r="L14" s="2"/>
      <c r="M14" s="2"/>
      <c r="N14" s="31">
        <v>16800</v>
      </c>
      <c r="O14" s="35">
        <v>-1.5</v>
      </c>
      <c r="P14" s="36">
        <v>-892.80000000000007</v>
      </c>
      <c r="Q14" s="37">
        <v>-891.30000000000007</v>
      </c>
      <c r="R14" s="2"/>
      <c r="S14" s="2"/>
      <c r="T14" s="25">
        <v>-891.30000000000007</v>
      </c>
    </row>
    <row r="15" spans="1:22" ht="18.75" x14ac:dyDescent="0.3">
      <c r="A15" s="31">
        <v>16750</v>
      </c>
      <c r="B15" s="35">
        <v>-9.9999999999994316E-2</v>
      </c>
      <c r="C15" s="36">
        <v>-46.5</v>
      </c>
      <c r="D15" s="36">
        <v>-46.400000000000006</v>
      </c>
      <c r="E15" s="2"/>
      <c r="F15" s="2"/>
      <c r="G15" s="2"/>
      <c r="H15" s="2"/>
      <c r="I15" s="2"/>
      <c r="J15" s="2"/>
      <c r="K15" s="2"/>
      <c r="L15" s="2"/>
      <c r="M15" s="2"/>
      <c r="N15" s="31">
        <v>16750</v>
      </c>
      <c r="O15" s="35">
        <v>-9.9999999999994316E-2</v>
      </c>
      <c r="P15" s="36">
        <v>-101.4</v>
      </c>
      <c r="Q15" s="37">
        <v>-101.30000000000001</v>
      </c>
      <c r="R15" s="2"/>
      <c r="S15" s="2"/>
      <c r="T15" s="25">
        <v>-101.30000000000001</v>
      </c>
    </row>
    <row r="16" spans="1:22" ht="18.75" x14ac:dyDescent="0.3">
      <c r="A16" s="31">
        <v>16700</v>
      </c>
      <c r="B16" s="35">
        <v>2.2999999999999972</v>
      </c>
      <c r="C16" s="36">
        <v>-102.80000000000001</v>
      </c>
      <c r="D16" s="36">
        <v>-105.10000000000001</v>
      </c>
      <c r="E16" s="2"/>
      <c r="F16" s="2"/>
      <c r="G16" s="2"/>
      <c r="H16" s="2"/>
      <c r="I16" s="2"/>
      <c r="J16" s="2"/>
      <c r="K16" s="2"/>
      <c r="L16" s="2"/>
      <c r="M16" s="2"/>
      <c r="N16" s="31">
        <v>16700</v>
      </c>
      <c r="O16" s="35">
        <v>-1.5999999999999943</v>
      </c>
      <c r="P16" s="36">
        <v>-138.1</v>
      </c>
      <c r="Q16" s="37">
        <v>-136.5</v>
      </c>
      <c r="R16" s="2"/>
      <c r="S16" s="2"/>
      <c r="T16" s="25">
        <v>-136.5</v>
      </c>
    </row>
    <row r="17" spans="1:20" ht="18.75" x14ac:dyDescent="0.3">
      <c r="A17" s="31">
        <v>16650</v>
      </c>
      <c r="B17" s="35">
        <v>-1</v>
      </c>
      <c r="C17" s="36">
        <v>-28</v>
      </c>
      <c r="D17" s="36">
        <v>-27</v>
      </c>
      <c r="E17" s="2"/>
      <c r="F17" s="2"/>
      <c r="G17" s="2"/>
      <c r="H17" s="2"/>
      <c r="I17" s="2"/>
      <c r="J17" s="2"/>
      <c r="K17" s="2"/>
      <c r="L17" s="2"/>
      <c r="M17" s="2"/>
      <c r="N17" s="31">
        <v>16650</v>
      </c>
      <c r="O17" s="35">
        <v>-1</v>
      </c>
      <c r="P17" s="36">
        <v>-32.6</v>
      </c>
      <c r="Q17" s="37">
        <v>-31.6</v>
      </c>
      <c r="R17" s="2"/>
      <c r="S17" s="2"/>
      <c r="T17" s="25">
        <v>-31.6</v>
      </c>
    </row>
    <row r="18" spans="1:20" ht="18.75" x14ac:dyDescent="0.3">
      <c r="A18" s="31">
        <v>16600</v>
      </c>
      <c r="B18" s="35">
        <v>-1.1999999999999886</v>
      </c>
      <c r="C18" s="36">
        <v>-194.8</v>
      </c>
      <c r="D18" s="36">
        <v>-193.60000000000002</v>
      </c>
      <c r="E18" s="2"/>
      <c r="F18" s="2"/>
      <c r="G18" s="2"/>
      <c r="H18" s="2"/>
      <c r="I18" s="2"/>
      <c r="J18" s="2"/>
      <c r="K18" s="2"/>
      <c r="L18" s="2"/>
      <c r="M18" s="2"/>
      <c r="N18" s="31">
        <v>16600</v>
      </c>
      <c r="O18" s="35">
        <v>-1.1999999999999886</v>
      </c>
      <c r="P18" s="36">
        <v>-210.3</v>
      </c>
      <c r="Q18" s="37">
        <v>-209.10000000000002</v>
      </c>
      <c r="R18" s="2"/>
      <c r="S18" s="2"/>
      <c r="T18" s="25">
        <v>-209.10000000000002</v>
      </c>
    </row>
    <row r="19" spans="1:20" ht="18.75" x14ac:dyDescent="0.3">
      <c r="A19" s="31">
        <v>16550</v>
      </c>
      <c r="B19" s="35">
        <v>0.19999999999999574</v>
      </c>
      <c r="C19" s="36">
        <v>-39.800000000000004</v>
      </c>
      <c r="D19" s="36">
        <v>-40</v>
      </c>
      <c r="E19" s="2"/>
      <c r="F19" s="2"/>
      <c r="G19" s="2"/>
      <c r="H19" s="2"/>
      <c r="I19" s="2"/>
      <c r="J19" s="2"/>
      <c r="K19" s="2"/>
      <c r="L19" s="2"/>
      <c r="M19" s="2"/>
      <c r="N19" s="31">
        <v>16550</v>
      </c>
      <c r="O19" s="35">
        <v>0.10000000000000142</v>
      </c>
      <c r="P19" s="36">
        <v>-63.2</v>
      </c>
      <c r="Q19" s="37">
        <v>-63.300000000000004</v>
      </c>
      <c r="R19" s="2"/>
      <c r="S19" s="2"/>
      <c r="T19" s="25">
        <v>-63.300000000000004</v>
      </c>
    </row>
    <row r="20" spans="1:20" ht="18.75" x14ac:dyDescent="0.3">
      <c r="A20" s="31">
        <v>16500</v>
      </c>
      <c r="B20" s="35">
        <v>39.399999999999864</v>
      </c>
      <c r="C20" s="36">
        <v>-1926.8000000000002</v>
      </c>
      <c r="D20" s="36">
        <v>-1966.2</v>
      </c>
      <c r="E20" s="2"/>
      <c r="F20" s="2"/>
      <c r="G20" s="2"/>
      <c r="H20" s="2"/>
      <c r="I20" s="2"/>
      <c r="J20" s="2"/>
      <c r="K20" s="2"/>
      <c r="L20" s="2"/>
      <c r="M20" s="2"/>
      <c r="N20" s="31">
        <v>16500</v>
      </c>
      <c r="O20" s="35">
        <v>39</v>
      </c>
      <c r="P20" s="36">
        <v>-1967.4</v>
      </c>
      <c r="Q20" s="37">
        <v>-2006.4</v>
      </c>
      <c r="R20" s="2"/>
      <c r="S20" s="2"/>
      <c r="T20" s="25">
        <v>-2006.4</v>
      </c>
    </row>
    <row r="21" spans="1:20" ht="18.75" x14ac:dyDescent="0.3">
      <c r="A21" s="31">
        <v>16450</v>
      </c>
      <c r="B21" s="35">
        <v>-5.7000000000000028</v>
      </c>
      <c r="C21" s="36">
        <v>-48.300000000000004</v>
      </c>
      <c r="D21" s="36">
        <v>-42.6</v>
      </c>
      <c r="E21" s="2"/>
      <c r="F21" s="2"/>
      <c r="G21" s="2"/>
      <c r="H21" s="2"/>
      <c r="I21" s="2"/>
      <c r="J21" s="2"/>
      <c r="K21" s="2"/>
      <c r="L21" s="2"/>
      <c r="M21" s="2"/>
      <c r="N21" s="31">
        <v>16450</v>
      </c>
      <c r="O21" s="35">
        <v>-5.7000000000000028</v>
      </c>
      <c r="P21" s="36">
        <v>-53.7</v>
      </c>
      <c r="Q21" s="37">
        <v>-48</v>
      </c>
      <c r="R21" s="2"/>
      <c r="S21" s="2"/>
      <c r="T21" s="25">
        <v>-48</v>
      </c>
    </row>
    <row r="22" spans="1:20" ht="18.75" x14ac:dyDescent="0.3">
      <c r="A22" s="31">
        <v>16400</v>
      </c>
      <c r="B22" s="35">
        <v>-9</v>
      </c>
      <c r="C22" s="36">
        <v>-608.6</v>
      </c>
      <c r="D22" s="36">
        <v>-599.6</v>
      </c>
      <c r="E22" s="2"/>
      <c r="F22" s="2"/>
      <c r="G22" s="2"/>
      <c r="H22" s="2"/>
      <c r="I22" s="2"/>
      <c r="J22" s="2"/>
      <c r="K22" s="2"/>
      <c r="L22" s="2"/>
      <c r="M22" s="2"/>
      <c r="N22" s="31">
        <v>16400</v>
      </c>
      <c r="O22" s="35">
        <v>-9.1999999999999318</v>
      </c>
      <c r="P22" s="36">
        <v>-628.1</v>
      </c>
      <c r="Q22" s="37">
        <v>-618.90000000000009</v>
      </c>
      <c r="R22" s="2"/>
      <c r="S22" s="2"/>
      <c r="T22" s="25">
        <v>-618.90000000000009</v>
      </c>
    </row>
    <row r="23" spans="1:20" ht="18.75" x14ac:dyDescent="0.3">
      <c r="A23" s="31">
        <v>16350</v>
      </c>
      <c r="B23" s="35">
        <v>-2.1000000000000014</v>
      </c>
      <c r="C23" s="36">
        <v>-44.400000000000006</v>
      </c>
      <c r="D23" s="36">
        <v>-42.300000000000004</v>
      </c>
      <c r="E23" s="2"/>
      <c r="F23" s="2"/>
      <c r="G23" s="2"/>
      <c r="H23" s="2"/>
      <c r="I23" s="2"/>
      <c r="J23" s="2"/>
      <c r="K23" s="2"/>
      <c r="L23" s="2"/>
      <c r="M23" s="2"/>
      <c r="N23" s="31">
        <v>16350</v>
      </c>
      <c r="O23" s="35">
        <v>-2.1000000000000014</v>
      </c>
      <c r="P23" s="36">
        <v>-54.6</v>
      </c>
      <c r="Q23" s="37">
        <v>-52.5</v>
      </c>
      <c r="R23" s="2"/>
      <c r="S23" s="2"/>
      <c r="T23" s="25">
        <v>-52.5</v>
      </c>
    </row>
    <row r="24" spans="1:20" ht="18.75" x14ac:dyDescent="0.3">
      <c r="A24" s="31">
        <v>16300</v>
      </c>
      <c r="B24" s="35">
        <v>-2.1999999999999886</v>
      </c>
      <c r="C24" s="36">
        <v>-281.10000000000002</v>
      </c>
      <c r="D24" s="36">
        <v>-278.90000000000003</v>
      </c>
      <c r="E24" s="2"/>
      <c r="F24" s="2"/>
      <c r="G24" s="2"/>
      <c r="H24" s="2"/>
      <c r="I24" s="2"/>
      <c r="J24" s="2"/>
      <c r="K24" s="2"/>
      <c r="L24" s="2"/>
      <c r="M24" s="2"/>
      <c r="N24" s="31">
        <v>16300</v>
      </c>
      <c r="O24" s="35">
        <v>-1.9000000000000341</v>
      </c>
      <c r="P24" s="36">
        <v>-294.40000000000003</v>
      </c>
      <c r="Q24" s="37">
        <v>-292.5</v>
      </c>
      <c r="R24" s="2"/>
      <c r="S24" s="2"/>
      <c r="T24" s="25">
        <v>-292.5</v>
      </c>
    </row>
    <row r="25" spans="1:20" ht="18.75" x14ac:dyDescent="0.3">
      <c r="A25" s="31">
        <v>16250</v>
      </c>
      <c r="B25" s="35">
        <v>0.40000000000000568</v>
      </c>
      <c r="C25" s="36">
        <v>-103.5</v>
      </c>
      <c r="D25" s="36">
        <v>-103.9</v>
      </c>
      <c r="E25" s="2"/>
      <c r="F25" s="2"/>
      <c r="G25" s="2"/>
      <c r="H25" s="2"/>
      <c r="I25" s="2"/>
      <c r="J25" s="2"/>
      <c r="K25" s="2"/>
      <c r="L25" s="2"/>
      <c r="M25" s="2"/>
      <c r="N25" s="31">
        <v>16250</v>
      </c>
      <c r="O25" s="35">
        <v>0.5</v>
      </c>
      <c r="P25" s="36">
        <v>-105</v>
      </c>
      <c r="Q25" s="37">
        <v>-105.5</v>
      </c>
      <c r="R25" s="2"/>
      <c r="S25" s="2"/>
      <c r="T25" s="25">
        <v>-105.5</v>
      </c>
    </row>
    <row r="26" spans="1:20" ht="18.75" x14ac:dyDescent="0.3">
      <c r="A26" s="31">
        <v>16200</v>
      </c>
      <c r="B26" s="35">
        <v>15.100000000000023</v>
      </c>
      <c r="C26" s="36">
        <v>-256.3</v>
      </c>
      <c r="D26" s="36">
        <v>-271.40000000000003</v>
      </c>
      <c r="E26" s="2"/>
      <c r="F26" s="2"/>
      <c r="G26" s="2"/>
      <c r="H26" s="2"/>
      <c r="I26" s="2"/>
      <c r="J26" s="2"/>
      <c r="K26" s="2"/>
      <c r="L26" s="2"/>
      <c r="M26" s="2"/>
      <c r="N26" s="31">
        <v>16200</v>
      </c>
      <c r="O26" s="35">
        <v>15.100000000000023</v>
      </c>
      <c r="P26" s="36">
        <v>-264</v>
      </c>
      <c r="Q26" s="37">
        <v>-279.10000000000002</v>
      </c>
      <c r="R26" s="2"/>
      <c r="S26" s="2"/>
      <c r="T26" s="25">
        <v>-279.10000000000002</v>
      </c>
    </row>
    <row r="27" spans="1:20" ht="18.75" x14ac:dyDescent="0.3">
      <c r="A27" s="31">
        <v>16150</v>
      </c>
      <c r="B27" s="35">
        <v>0</v>
      </c>
      <c r="C27" s="36">
        <v>34.4</v>
      </c>
      <c r="D27" s="36">
        <v>34.4</v>
      </c>
      <c r="E27" s="2"/>
      <c r="F27" s="2"/>
      <c r="G27" s="2"/>
      <c r="H27" s="2"/>
      <c r="I27" s="2"/>
      <c r="J27" s="2"/>
      <c r="K27" s="2"/>
      <c r="L27" s="2"/>
      <c r="M27" s="2"/>
      <c r="N27" s="31">
        <v>16150</v>
      </c>
      <c r="O27" s="35">
        <v>0</v>
      </c>
      <c r="P27" s="36">
        <v>38.900000000000006</v>
      </c>
      <c r="Q27" s="37">
        <v>38.900000000000006</v>
      </c>
      <c r="R27" s="2"/>
      <c r="S27" s="2"/>
      <c r="T27" s="25">
        <v>38.900000000000006</v>
      </c>
    </row>
    <row r="28" spans="1:20" ht="18.75" x14ac:dyDescent="0.3">
      <c r="A28" s="31">
        <v>16100</v>
      </c>
      <c r="B28" s="35">
        <v>-12.299999999999997</v>
      </c>
      <c r="C28" s="36">
        <v>-64.2</v>
      </c>
      <c r="D28" s="36">
        <v>-51.900000000000006</v>
      </c>
      <c r="E28" s="2"/>
      <c r="F28" s="2"/>
      <c r="G28" s="2"/>
      <c r="H28" s="2"/>
      <c r="I28" s="2"/>
      <c r="J28" s="2"/>
      <c r="K28" s="2"/>
      <c r="L28" s="2"/>
      <c r="M28" s="2"/>
      <c r="N28" s="31">
        <v>16100</v>
      </c>
      <c r="O28" s="35">
        <v>-12.500000000000007</v>
      </c>
      <c r="P28" s="36">
        <v>-75.600000000000009</v>
      </c>
      <c r="Q28" s="37">
        <v>-63.1</v>
      </c>
      <c r="R28" s="2"/>
      <c r="S28" s="2"/>
      <c r="T28" s="25">
        <v>-63.1</v>
      </c>
    </row>
    <row r="29" spans="1:20" ht="18.75" x14ac:dyDescent="0.3">
      <c r="A29" s="31">
        <v>16050</v>
      </c>
      <c r="B29" s="35">
        <v>-0.10000000000000142</v>
      </c>
      <c r="C29" s="36">
        <v>-48.800000000000004</v>
      </c>
      <c r="D29" s="36">
        <v>-48.7</v>
      </c>
      <c r="E29" s="2"/>
      <c r="F29" s="2"/>
      <c r="G29" s="2"/>
      <c r="H29" s="2"/>
      <c r="I29" s="2"/>
      <c r="J29" s="2"/>
      <c r="K29" s="2"/>
      <c r="L29" s="2"/>
      <c r="M29" s="2"/>
      <c r="N29" s="31">
        <v>16050</v>
      </c>
      <c r="O29" s="35">
        <v>0.69999999999999574</v>
      </c>
      <c r="P29" s="36">
        <v>-37.200000000000003</v>
      </c>
      <c r="Q29" s="37">
        <v>-37.9</v>
      </c>
      <c r="R29" s="2"/>
      <c r="S29" s="2"/>
      <c r="T29" s="25">
        <v>-37.9</v>
      </c>
    </row>
    <row r="30" spans="1:20" ht="18.75" x14ac:dyDescent="0.3">
      <c r="A30" s="31">
        <v>16000</v>
      </c>
      <c r="B30" s="35">
        <v>-15.5</v>
      </c>
      <c r="C30" s="36">
        <v>80.600000000000009</v>
      </c>
      <c r="D30" s="36">
        <v>96.100000000000009</v>
      </c>
      <c r="E30" s="2"/>
      <c r="F30" s="2"/>
      <c r="G30" s="2"/>
      <c r="H30" s="2"/>
      <c r="I30" s="2"/>
      <c r="J30" s="2"/>
      <c r="K30" s="2"/>
      <c r="L30" s="2"/>
      <c r="M30" s="2"/>
      <c r="N30" s="31">
        <v>16000</v>
      </c>
      <c r="O30" s="35">
        <v>-15.099999999999994</v>
      </c>
      <c r="P30" s="36">
        <v>63.900000000000006</v>
      </c>
      <c r="Q30" s="37">
        <v>79</v>
      </c>
      <c r="R30" s="2"/>
      <c r="S30" s="2"/>
      <c r="T30" s="25">
        <v>79</v>
      </c>
    </row>
    <row r="31" spans="1:20" ht="18.75" x14ac:dyDescent="0.3">
      <c r="A31" s="31">
        <v>15950</v>
      </c>
      <c r="B31" s="35">
        <v>-2.1000000000000014</v>
      </c>
      <c r="C31" s="36">
        <v>34.200000000000003</v>
      </c>
      <c r="D31" s="36">
        <v>36.300000000000004</v>
      </c>
      <c r="E31" s="2"/>
      <c r="F31" s="2"/>
      <c r="G31" s="2"/>
      <c r="H31" s="2"/>
      <c r="I31" s="2"/>
      <c r="J31" s="2"/>
      <c r="K31" s="2"/>
      <c r="L31" s="2"/>
      <c r="M31" s="2"/>
      <c r="N31" s="31">
        <v>15950</v>
      </c>
      <c r="O31" s="35">
        <v>-6.6999999999999993</v>
      </c>
      <c r="P31" s="36">
        <v>10.600000000000001</v>
      </c>
      <c r="Q31" s="37">
        <v>17.3</v>
      </c>
      <c r="R31" s="2"/>
      <c r="S31" s="2"/>
      <c r="T31" s="25">
        <v>17.3</v>
      </c>
    </row>
    <row r="32" spans="1:20" ht="18.75" x14ac:dyDescent="0.3">
      <c r="A32" s="31">
        <v>15900</v>
      </c>
      <c r="B32" s="35">
        <v>-1.7999999999999829</v>
      </c>
      <c r="C32" s="36">
        <v>196.60000000000002</v>
      </c>
      <c r="D32" s="36">
        <v>198.4</v>
      </c>
      <c r="E32" s="2"/>
      <c r="F32" s="2"/>
      <c r="G32" s="2"/>
      <c r="H32" s="2"/>
      <c r="I32" s="2"/>
      <c r="J32" s="2"/>
      <c r="K32" s="2"/>
      <c r="L32" s="2"/>
      <c r="M32" s="2"/>
      <c r="N32" s="31">
        <v>15900</v>
      </c>
      <c r="O32" s="35">
        <v>-11.699999999999989</v>
      </c>
      <c r="P32" s="36">
        <v>175.60000000000002</v>
      </c>
      <c r="Q32" s="37">
        <v>187.3</v>
      </c>
      <c r="R32" s="2"/>
      <c r="S32" s="2"/>
      <c r="T32" s="25">
        <v>187.3</v>
      </c>
    </row>
    <row r="33" spans="1:20" ht="18.75" x14ac:dyDescent="0.3">
      <c r="A33" s="31">
        <v>15850</v>
      </c>
      <c r="B33" s="35">
        <v>-0.20000000000001705</v>
      </c>
      <c r="C33" s="36">
        <v>149.1</v>
      </c>
      <c r="D33" s="36">
        <v>149.30000000000001</v>
      </c>
      <c r="E33" s="2"/>
      <c r="F33" s="2"/>
      <c r="G33" s="2"/>
      <c r="H33" s="2"/>
      <c r="I33" s="2"/>
      <c r="J33" s="2"/>
      <c r="K33" s="2"/>
      <c r="L33" s="2"/>
      <c r="M33" s="2"/>
      <c r="N33" s="31">
        <v>15850</v>
      </c>
      <c r="O33" s="35">
        <v>-0.19999999999998863</v>
      </c>
      <c r="P33" s="36">
        <v>181.20000000000002</v>
      </c>
      <c r="Q33" s="37">
        <v>181.4</v>
      </c>
      <c r="R33" s="2"/>
      <c r="S33" s="2"/>
      <c r="T33" s="25">
        <v>181.4</v>
      </c>
    </row>
    <row r="34" spans="1:20" ht="18.75" x14ac:dyDescent="0.3">
      <c r="A34" s="31">
        <v>15800</v>
      </c>
      <c r="B34" s="35">
        <v>-1.3000000000000114</v>
      </c>
      <c r="C34" s="36">
        <v>114.5</v>
      </c>
      <c r="D34" s="36">
        <v>115.80000000000001</v>
      </c>
      <c r="E34" s="2"/>
      <c r="F34" s="2"/>
      <c r="G34" s="2"/>
      <c r="H34" s="2"/>
      <c r="I34" s="2"/>
      <c r="J34" s="2"/>
      <c r="K34" s="2"/>
      <c r="L34" s="2"/>
      <c r="M34" s="2"/>
      <c r="N34" s="31">
        <v>15800</v>
      </c>
      <c r="O34" s="35">
        <v>2.8000000000000114</v>
      </c>
      <c r="P34" s="36">
        <v>236.60000000000002</v>
      </c>
      <c r="Q34" s="37">
        <v>233.8</v>
      </c>
      <c r="R34" s="2"/>
      <c r="S34" s="2"/>
      <c r="T34" s="25">
        <v>233.8</v>
      </c>
    </row>
    <row r="35" spans="1:20" ht="18.75" x14ac:dyDescent="0.3">
      <c r="A35" s="31">
        <v>15750</v>
      </c>
      <c r="B35" s="35">
        <v>-1.9000000000000057</v>
      </c>
      <c r="C35" s="36">
        <v>-103.60000000000001</v>
      </c>
      <c r="D35" s="36">
        <v>-101.7</v>
      </c>
      <c r="E35" s="2"/>
      <c r="F35" s="2"/>
      <c r="G35" s="2"/>
      <c r="H35" s="2"/>
      <c r="I35" s="2"/>
      <c r="J35" s="2"/>
      <c r="K35" s="2"/>
      <c r="L35" s="2"/>
      <c r="M35" s="2"/>
      <c r="N35" s="31">
        <v>15750</v>
      </c>
      <c r="O35" s="35">
        <v>4.0999999999999943</v>
      </c>
      <c r="P35" s="36">
        <v>-85.800000000000011</v>
      </c>
      <c r="Q35" s="37">
        <v>-89.9</v>
      </c>
      <c r="R35" s="2"/>
      <c r="S35" s="2"/>
      <c r="T35" s="25">
        <v>-89.9</v>
      </c>
    </row>
    <row r="36" spans="1:20" ht="18.75" x14ac:dyDescent="0.3">
      <c r="A36" s="31">
        <v>15700</v>
      </c>
      <c r="B36" s="35">
        <v>92.5</v>
      </c>
      <c r="C36" s="36">
        <v>1960.8000000000002</v>
      </c>
      <c r="D36" s="36">
        <v>1868.3000000000002</v>
      </c>
      <c r="E36" s="2"/>
      <c r="F36" s="2"/>
      <c r="G36" s="2"/>
      <c r="H36" s="2"/>
      <c r="I36" s="2"/>
      <c r="J36" s="2"/>
      <c r="K36" s="2"/>
      <c r="L36" s="2"/>
      <c r="M36" s="2"/>
      <c r="N36" s="31">
        <v>15700</v>
      </c>
      <c r="O36" s="35">
        <v>93.400000000000091</v>
      </c>
      <c r="P36" s="36">
        <v>1980.1000000000001</v>
      </c>
      <c r="Q36" s="37">
        <v>1886.7</v>
      </c>
      <c r="R36" s="2"/>
      <c r="S36" s="2"/>
      <c r="T36" s="25">
        <v>1886.7</v>
      </c>
    </row>
    <row r="37" spans="1:20" ht="18.75" x14ac:dyDescent="0.3">
      <c r="A37" s="31">
        <v>15650</v>
      </c>
      <c r="B37" s="35">
        <v>-3.4000000000000057</v>
      </c>
      <c r="C37" s="36">
        <v>97.9</v>
      </c>
      <c r="D37" s="36">
        <v>101.30000000000001</v>
      </c>
      <c r="E37" s="2"/>
      <c r="F37" s="2"/>
      <c r="G37" s="2"/>
      <c r="H37" s="2"/>
      <c r="I37" s="2"/>
      <c r="J37" s="2"/>
      <c r="K37" s="2"/>
      <c r="L37" s="2"/>
      <c r="M37" s="2"/>
      <c r="N37" s="31">
        <v>15650</v>
      </c>
      <c r="O37" s="35">
        <v>-3.4000000000000057</v>
      </c>
      <c r="P37" s="36">
        <v>140.6</v>
      </c>
      <c r="Q37" s="37">
        <v>144</v>
      </c>
      <c r="R37" s="2"/>
      <c r="S37" s="2"/>
      <c r="T37" s="25">
        <v>144</v>
      </c>
    </row>
    <row r="38" spans="1:20" ht="18.75" x14ac:dyDescent="0.3">
      <c r="A38" s="31">
        <v>15600</v>
      </c>
      <c r="B38" s="35">
        <v>-1.8000000000000114</v>
      </c>
      <c r="C38" s="36">
        <v>248.8</v>
      </c>
      <c r="D38" s="36">
        <v>250.60000000000002</v>
      </c>
      <c r="E38" s="2"/>
      <c r="F38" s="2"/>
      <c r="G38" s="2"/>
      <c r="H38" s="2"/>
      <c r="I38" s="2"/>
      <c r="J38" s="2"/>
      <c r="K38" s="2"/>
      <c r="L38" s="2"/>
      <c r="M38" s="2"/>
      <c r="N38" s="31">
        <v>15600</v>
      </c>
      <c r="O38" s="35">
        <v>-1.8000000000000114</v>
      </c>
      <c r="P38" s="36">
        <v>359.3</v>
      </c>
      <c r="Q38" s="37">
        <v>361.1</v>
      </c>
      <c r="R38" s="2"/>
      <c r="S38" s="2"/>
      <c r="T38" s="25">
        <v>361.1</v>
      </c>
    </row>
    <row r="39" spans="1:20" ht="18.75" x14ac:dyDescent="0.3">
      <c r="A39" s="31">
        <v>15550</v>
      </c>
      <c r="B39" s="35">
        <v>0</v>
      </c>
      <c r="C39" s="36">
        <v>50</v>
      </c>
      <c r="D39" s="36">
        <v>50</v>
      </c>
      <c r="E39" s="2"/>
      <c r="F39" s="2"/>
      <c r="G39" s="2"/>
      <c r="H39" s="2"/>
      <c r="I39" s="2"/>
      <c r="J39" s="2"/>
      <c r="K39" s="2"/>
      <c r="L39" s="2"/>
      <c r="M39" s="2"/>
      <c r="N39" s="31">
        <v>15550</v>
      </c>
      <c r="O39" s="35">
        <v>0</v>
      </c>
      <c r="P39" s="36">
        <v>68.3</v>
      </c>
      <c r="Q39" s="37">
        <v>68.3</v>
      </c>
      <c r="R39" s="2"/>
      <c r="S39" s="2"/>
      <c r="T39" s="25">
        <v>68.3</v>
      </c>
    </row>
    <row r="40" spans="1:20" ht="18.75" x14ac:dyDescent="0.3">
      <c r="A40" s="31">
        <v>15500</v>
      </c>
      <c r="B40" s="35">
        <v>11.700000000000045</v>
      </c>
      <c r="C40" s="36">
        <v>317.20000000000005</v>
      </c>
      <c r="D40" s="36">
        <v>305.5</v>
      </c>
      <c r="E40" s="2"/>
      <c r="F40" s="2"/>
      <c r="G40" s="2"/>
      <c r="H40" s="2"/>
      <c r="I40" s="2"/>
      <c r="J40" s="2"/>
      <c r="K40" s="2"/>
      <c r="L40" s="2"/>
      <c r="M40" s="2"/>
      <c r="N40" s="31">
        <v>15500</v>
      </c>
      <c r="O40" s="35">
        <v>11.800000000000011</v>
      </c>
      <c r="P40" s="36">
        <v>327.3</v>
      </c>
      <c r="Q40" s="37">
        <v>315.5</v>
      </c>
      <c r="R40" s="2"/>
      <c r="S40" s="2"/>
      <c r="T40" s="25">
        <v>315.5</v>
      </c>
    </row>
    <row r="41" spans="1:20" ht="18.75" x14ac:dyDescent="0.3">
      <c r="A41" s="31">
        <v>15450</v>
      </c>
      <c r="B41" s="35">
        <v>0</v>
      </c>
      <c r="C41" s="36">
        <v>70.5</v>
      </c>
      <c r="D41" s="36">
        <v>70.5</v>
      </c>
      <c r="E41" s="2"/>
      <c r="F41" s="2"/>
      <c r="G41" s="2"/>
      <c r="H41" s="2"/>
      <c r="I41" s="2"/>
      <c r="J41" s="2"/>
      <c r="K41" s="2"/>
      <c r="L41" s="2"/>
      <c r="M41" s="2"/>
      <c r="N41" s="31">
        <v>15450</v>
      </c>
      <c r="O41" s="35">
        <v>1</v>
      </c>
      <c r="P41" s="36">
        <v>80.100000000000009</v>
      </c>
      <c r="Q41" s="37">
        <v>79.100000000000009</v>
      </c>
      <c r="R41" s="2"/>
      <c r="S41" s="2"/>
      <c r="T41" s="25">
        <v>79.100000000000009</v>
      </c>
    </row>
    <row r="42" spans="1:20" ht="18.75" x14ac:dyDescent="0.3">
      <c r="A42" s="31">
        <v>15400</v>
      </c>
      <c r="B42" s="35">
        <v>0.59999999999999432</v>
      </c>
      <c r="C42" s="36">
        <v>237</v>
      </c>
      <c r="D42" s="36">
        <v>236.4</v>
      </c>
      <c r="E42" s="2"/>
      <c r="F42" s="2"/>
      <c r="G42" s="2"/>
      <c r="H42" s="2"/>
      <c r="I42" s="2"/>
      <c r="J42" s="2"/>
      <c r="K42" s="2"/>
      <c r="L42" s="2"/>
      <c r="M42" s="2"/>
      <c r="N42" s="31">
        <v>15400</v>
      </c>
      <c r="O42" s="35">
        <v>0.80000000000001137</v>
      </c>
      <c r="P42" s="36">
        <v>273.3</v>
      </c>
      <c r="Q42" s="37">
        <v>272.5</v>
      </c>
      <c r="R42" s="2"/>
      <c r="S42" s="2"/>
      <c r="T42" s="25">
        <v>272.5</v>
      </c>
    </row>
    <row r="43" spans="1:20" ht="18.75" x14ac:dyDescent="0.3">
      <c r="A43" s="31">
        <v>15350</v>
      </c>
      <c r="B43" s="35">
        <v>0</v>
      </c>
      <c r="C43" s="36">
        <v>1202.1000000000001</v>
      </c>
      <c r="D43" s="36">
        <v>1202.1000000000001</v>
      </c>
      <c r="E43" s="2"/>
      <c r="F43" s="2"/>
      <c r="G43" s="2"/>
      <c r="H43" s="2"/>
      <c r="I43" s="2"/>
      <c r="J43" s="2"/>
      <c r="K43" s="2"/>
      <c r="L43" s="2"/>
      <c r="M43" s="2"/>
      <c r="N43" s="31">
        <v>15350</v>
      </c>
      <c r="O43" s="35">
        <v>0</v>
      </c>
      <c r="P43" s="36">
        <v>1214</v>
      </c>
      <c r="Q43" s="37">
        <v>1214</v>
      </c>
      <c r="R43" s="2"/>
      <c r="S43" s="2"/>
      <c r="T43" s="25">
        <v>1214</v>
      </c>
    </row>
    <row r="44" spans="1:20" ht="18.75" x14ac:dyDescent="0.3">
      <c r="A44" s="31">
        <v>15300</v>
      </c>
      <c r="B44" s="35">
        <v>0.19999999999993179</v>
      </c>
      <c r="C44" s="36">
        <v>701.1</v>
      </c>
      <c r="D44" s="36">
        <v>700.90000000000009</v>
      </c>
      <c r="E44" s="2"/>
      <c r="F44" s="2"/>
      <c r="G44" s="2"/>
      <c r="H44" s="2"/>
      <c r="I44" s="2"/>
      <c r="J44" s="2"/>
      <c r="K44" s="2"/>
      <c r="L44" s="2"/>
      <c r="M44" s="2"/>
      <c r="N44" s="31">
        <v>15300</v>
      </c>
      <c r="O44" s="35">
        <v>0.39999999999997726</v>
      </c>
      <c r="P44" s="36">
        <v>792.5</v>
      </c>
      <c r="Q44" s="37">
        <v>792.1</v>
      </c>
      <c r="R44" s="2"/>
      <c r="S44" s="2"/>
      <c r="T44" s="25">
        <v>792.1</v>
      </c>
    </row>
    <row r="45" spans="1:20" ht="18.75" x14ac:dyDescent="0.3">
      <c r="A45" s="31">
        <v>15250</v>
      </c>
      <c r="B45" s="35">
        <v>0.80000000000000426</v>
      </c>
      <c r="C45" s="36">
        <v>45.800000000000004</v>
      </c>
      <c r="D45" s="36">
        <v>45</v>
      </c>
      <c r="E45" s="2"/>
      <c r="F45" s="2"/>
      <c r="G45" s="2"/>
      <c r="H45" s="2"/>
      <c r="I45" s="2"/>
      <c r="J45" s="2"/>
      <c r="K45" s="2"/>
      <c r="L45" s="2"/>
      <c r="M45" s="2"/>
      <c r="N45" s="31">
        <v>15250</v>
      </c>
      <c r="O45" s="35">
        <v>1.2999999999999972</v>
      </c>
      <c r="P45" s="36">
        <v>69.7</v>
      </c>
      <c r="Q45" s="37">
        <v>68.400000000000006</v>
      </c>
      <c r="R45" s="2"/>
      <c r="S45" s="2"/>
      <c r="T45" s="25">
        <v>68.400000000000006</v>
      </c>
    </row>
    <row r="46" spans="1:20" ht="18.75" x14ac:dyDescent="0.3">
      <c r="A46" s="31">
        <v>15200</v>
      </c>
      <c r="B46" s="35">
        <v>-1.1000000000000227</v>
      </c>
      <c r="C46" s="36">
        <v>428</v>
      </c>
      <c r="D46" s="36">
        <v>429.1</v>
      </c>
      <c r="E46" s="2"/>
      <c r="F46" s="2"/>
      <c r="G46" s="2"/>
      <c r="H46" s="2"/>
      <c r="I46" s="2"/>
      <c r="J46" s="2"/>
      <c r="K46" s="2"/>
      <c r="L46" s="2"/>
      <c r="M46" s="2"/>
      <c r="N46" s="31">
        <v>15200</v>
      </c>
      <c r="O46" s="35">
        <v>13.5</v>
      </c>
      <c r="P46" s="36">
        <v>473.1</v>
      </c>
      <c r="Q46" s="37">
        <v>459.6</v>
      </c>
      <c r="R46" s="2"/>
      <c r="S46" s="2"/>
      <c r="T46" s="25">
        <v>459.6</v>
      </c>
    </row>
    <row r="47" spans="1:20" ht="18.75" x14ac:dyDescent="0.3">
      <c r="A47" s="31">
        <v>15150</v>
      </c>
      <c r="B47" s="35">
        <v>2</v>
      </c>
      <c r="C47" s="36">
        <v>40.400000000000006</v>
      </c>
      <c r="D47" s="36">
        <v>38.400000000000006</v>
      </c>
      <c r="E47" s="2"/>
      <c r="F47" s="2"/>
      <c r="G47" s="2"/>
      <c r="H47" s="2"/>
      <c r="I47" s="2"/>
      <c r="J47" s="2"/>
      <c r="K47" s="2"/>
      <c r="L47" s="2"/>
      <c r="M47" s="2"/>
      <c r="N47" s="31">
        <v>15150</v>
      </c>
      <c r="O47" s="35">
        <v>3.1999999999999957</v>
      </c>
      <c r="P47" s="36">
        <v>63.1</v>
      </c>
      <c r="Q47" s="37">
        <v>59.900000000000006</v>
      </c>
      <c r="R47" s="2"/>
      <c r="S47" s="2"/>
      <c r="T47" s="25">
        <v>59.900000000000006</v>
      </c>
    </row>
    <row r="48" spans="1:20" ht="18.75" x14ac:dyDescent="0.3">
      <c r="A48" s="31">
        <v>15100</v>
      </c>
      <c r="B48" s="35">
        <v>-3.6999999999999886</v>
      </c>
      <c r="C48" s="36">
        <v>143.30000000000001</v>
      </c>
      <c r="D48" s="36">
        <v>147</v>
      </c>
      <c r="E48" s="2"/>
      <c r="F48" s="2"/>
      <c r="G48" s="2"/>
      <c r="H48" s="2"/>
      <c r="I48" s="2"/>
      <c r="J48" s="2"/>
      <c r="K48" s="2"/>
      <c r="L48" s="2"/>
      <c r="M48" s="2"/>
      <c r="N48" s="31">
        <v>15100</v>
      </c>
      <c r="O48" s="35">
        <v>-3.7999999999999829</v>
      </c>
      <c r="P48" s="36">
        <v>203.60000000000002</v>
      </c>
      <c r="Q48" s="37">
        <v>207.4</v>
      </c>
      <c r="R48" s="2"/>
      <c r="S48" s="2"/>
      <c r="T48" s="25">
        <v>207.4</v>
      </c>
    </row>
    <row r="49" spans="1:20" ht="18.75" x14ac:dyDescent="0.3">
      <c r="A49" s="31">
        <v>15050</v>
      </c>
      <c r="B49" s="35">
        <v>0</v>
      </c>
      <c r="C49" s="36">
        <v>51.400000000000006</v>
      </c>
      <c r="D49" s="36">
        <v>51.400000000000006</v>
      </c>
      <c r="E49" s="2"/>
      <c r="F49" s="2"/>
      <c r="G49" s="2"/>
      <c r="H49" s="2"/>
      <c r="I49" s="2"/>
      <c r="J49" s="2"/>
      <c r="K49" s="2"/>
      <c r="L49" s="2"/>
      <c r="M49" s="2"/>
      <c r="N49" s="31">
        <v>15050</v>
      </c>
      <c r="O49" s="35">
        <v>0</v>
      </c>
      <c r="P49" s="36">
        <v>53.2</v>
      </c>
      <c r="Q49" s="37">
        <v>53.2</v>
      </c>
      <c r="R49" s="2"/>
      <c r="S49" s="2"/>
      <c r="T49" s="25">
        <v>53.2</v>
      </c>
    </row>
    <row r="50" spans="1:20" ht="19.5" thickBot="1" x14ac:dyDescent="0.35">
      <c r="A50" s="38">
        <v>15000</v>
      </c>
      <c r="B50" s="35">
        <v>2.1999999999999886</v>
      </c>
      <c r="C50" s="40">
        <v>430.1</v>
      </c>
      <c r="D50" s="40">
        <v>427.90000000000003</v>
      </c>
      <c r="E50" s="2"/>
      <c r="F50" s="2"/>
      <c r="G50" s="2"/>
      <c r="H50" s="2"/>
      <c r="I50" s="2"/>
      <c r="J50" s="2"/>
      <c r="K50" s="2"/>
      <c r="L50" s="2"/>
      <c r="M50" s="2"/>
      <c r="N50" s="38">
        <v>15000</v>
      </c>
      <c r="O50" s="35">
        <v>2.3000000000000114</v>
      </c>
      <c r="P50" s="36">
        <v>499.8</v>
      </c>
      <c r="Q50" s="41">
        <v>497.5</v>
      </c>
      <c r="R50" s="2"/>
      <c r="S50" s="2"/>
      <c r="T50" s="25">
        <v>497.5</v>
      </c>
    </row>
    <row r="51" spans="1:20" ht="19.5" thickBot="1" x14ac:dyDescent="0.35">
      <c r="A51" s="149"/>
      <c r="B51" s="2"/>
      <c r="C51" s="2"/>
      <c r="D51" s="2"/>
      <c r="E51" s="2"/>
      <c r="F51" s="2"/>
      <c r="G51" s="2"/>
      <c r="H51" s="2"/>
      <c r="I51" s="2"/>
      <c r="J51" s="2"/>
      <c r="K51" s="2"/>
      <c r="L51" s="2"/>
      <c r="M51" s="2"/>
      <c r="N51" s="2"/>
      <c r="O51" s="44"/>
      <c r="P51" s="44"/>
      <c r="Q51" s="44"/>
      <c r="R51" s="2"/>
      <c r="S51" s="2"/>
    </row>
    <row r="52" spans="1:20" ht="60.75" customHeight="1" thickBot="1" x14ac:dyDescent="0.3">
      <c r="A52" s="149"/>
      <c r="B52" s="163" t="s">
        <v>39</v>
      </c>
      <c r="C52" s="164"/>
      <c r="D52" s="165"/>
      <c r="E52" s="2"/>
      <c r="F52" s="2"/>
      <c r="G52" s="2"/>
      <c r="H52" s="2"/>
      <c r="I52" s="2"/>
      <c r="J52" s="2"/>
      <c r="K52" s="2"/>
      <c r="L52" s="2"/>
      <c r="M52" s="2"/>
      <c r="N52" s="2"/>
      <c r="O52" s="163" t="s">
        <v>38</v>
      </c>
      <c r="P52" s="164"/>
      <c r="Q52" s="165"/>
      <c r="R52" s="2"/>
      <c r="S52" s="2"/>
    </row>
    <row r="53" spans="1:20" x14ac:dyDescent="0.25">
      <c r="A53" s="21"/>
      <c r="B53" s="2"/>
      <c r="C53" s="2"/>
      <c r="D53" s="2"/>
      <c r="E53" s="2"/>
      <c r="F53" s="2"/>
      <c r="G53" s="2"/>
      <c r="H53" s="2"/>
      <c r="I53" s="2"/>
      <c r="J53" s="2"/>
      <c r="K53" s="2"/>
      <c r="L53" s="2"/>
      <c r="M53" s="2"/>
      <c r="N53" s="2"/>
      <c r="O53" s="2"/>
      <c r="P53" s="2"/>
      <c r="Q53" s="2"/>
      <c r="R53" s="2"/>
      <c r="S53" s="2"/>
    </row>
    <row r="54" spans="1:20" ht="18.75" x14ac:dyDescent="0.3">
      <c r="A54" s="42" t="s">
        <v>36</v>
      </c>
      <c r="B54" s="42"/>
      <c r="C54" s="42"/>
      <c r="D54" s="42"/>
      <c r="E54" s="28"/>
      <c r="F54" s="28"/>
      <c r="G54" s="28"/>
      <c r="H54" s="28"/>
      <c r="I54" s="2"/>
      <c r="J54" s="2"/>
      <c r="K54" s="2"/>
      <c r="L54" s="2"/>
      <c r="M54" s="2"/>
      <c r="N54" s="42" t="s">
        <v>36</v>
      </c>
      <c r="O54" s="42"/>
      <c r="P54" s="42"/>
      <c r="Q54" s="42"/>
      <c r="R54" s="2"/>
      <c r="S54" s="2"/>
    </row>
    <row r="55" spans="1:20" ht="18.75" x14ac:dyDescent="0.3">
      <c r="A55" s="43" t="s">
        <v>37</v>
      </c>
      <c r="B55" s="43"/>
      <c r="C55" s="43"/>
      <c r="D55" s="43"/>
      <c r="E55" s="28"/>
      <c r="F55" s="28"/>
      <c r="G55" s="71" t="s">
        <v>141</v>
      </c>
      <c r="H55" s="28"/>
      <c r="I55" s="2"/>
      <c r="J55" s="2"/>
      <c r="K55" s="2"/>
      <c r="L55" s="2"/>
      <c r="M55" s="2"/>
      <c r="N55" s="43" t="s">
        <v>37</v>
      </c>
      <c r="O55" s="43"/>
      <c r="P55" s="43"/>
      <c r="Q55" s="43"/>
      <c r="R55" s="2"/>
      <c r="S55" s="2"/>
    </row>
    <row r="56" spans="1:20" x14ac:dyDescent="0.25">
      <c r="A56" s="28"/>
      <c r="B56" s="28"/>
      <c r="C56" s="28"/>
      <c r="D56" s="28"/>
      <c r="E56" s="28"/>
      <c r="F56" s="28"/>
      <c r="G56" s="28"/>
      <c r="H56" s="28"/>
      <c r="I56" s="2"/>
      <c r="J56" s="2"/>
      <c r="K56" s="2"/>
      <c r="L56" s="2"/>
      <c r="M56" s="2"/>
      <c r="N56" s="2"/>
      <c r="O56" s="2"/>
      <c r="P56" s="2"/>
      <c r="Q56" s="2"/>
      <c r="R56" s="2"/>
      <c r="S56" s="2"/>
    </row>
    <row r="57" spans="1:20" ht="117.75" customHeight="1" x14ac:dyDescent="0.25">
      <c r="A57" s="181" t="s">
        <v>105</v>
      </c>
      <c r="B57" s="182"/>
      <c r="C57" s="182"/>
      <c r="D57" s="182"/>
      <c r="E57" s="182"/>
      <c r="F57" s="182"/>
      <c r="G57" s="182"/>
      <c r="H57" s="182"/>
      <c r="I57" s="182"/>
      <c r="J57" s="2"/>
      <c r="K57" s="2"/>
      <c r="L57" s="2"/>
      <c r="M57" s="2"/>
      <c r="N57" s="162" t="s">
        <v>43</v>
      </c>
      <c r="O57" s="162"/>
      <c r="P57" s="162"/>
      <c r="Q57" s="162"/>
      <c r="R57" s="2"/>
      <c r="S57" s="2"/>
    </row>
    <row r="58" spans="1:20" x14ac:dyDescent="0.25">
      <c r="A58" s="28"/>
      <c r="B58" s="28"/>
      <c r="C58" s="28"/>
      <c r="D58" s="28"/>
      <c r="E58" s="28"/>
      <c r="F58" s="28"/>
      <c r="G58" s="28"/>
      <c r="H58" s="28"/>
      <c r="I58" s="2"/>
      <c r="J58" s="2"/>
      <c r="K58" s="2"/>
      <c r="L58" s="2"/>
      <c r="M58" s="2"/>
      <c r="N58" s="2"/>
      <c r="O58" s="2"/>
      <c r="P58" s="2"/>
      <c r="Q58" s="2"/>
      <c r="R58" s="2"/>
      <c r="S58" s="2"/>
    </row>
    <row r="59" spans="1:20" x14ac:dyDescent="0.25">
      <c r="A59" s="28"/>
      <c r="B59" s="28"/>
      <c r="C59" s="28"/>
      <c r="D59" s="28"/>
      <c r="E59" s="28"/>
      <c r="F59" s="28"/>
      <c r="G59" s="28"/>
      <c r="H59" s="28"/>
      <c r="I59" s="2"/>
      <c r="J59" s="2"/>
      <c r="K59" s="2"/>
      <c r="L59" s="2"/>
      <c r="M59" s="2"/>
      <c r="N59" s="2"/>
      <c r="O59" s="2"/>
      <c r="P59" s="2"/>
      <c r="Q59" s="2"/>
      <c r="R59" s="2"/>
      <c r="S59" s="2"/>
    </row>
    <row r="60" spans="1:20" x14ac:dyDescent="0.25">
      <c r="A60" s="28"/>
      <c r="B60" s="28"/>
      <c r="C60" s="28"/>
      <c r="D60" s="28"/>
      <c r="E60" s="28"/>
      <c r="F60" s="28"/>
      <c r="G60" s="28"/>
      <c r="H60" s="28"/>
      <c r="I60" s="2"/>
      <c r="J60" s="2"/>
      <c r="K60" s="2"/>
      <c r="L60" s="2"/>
      <c r="M60" s="2"/>
      <c r="N60" s="2"/>
      <c r="O60" s="2"/>
      <c r="P60" s="2"/>
      <c r="Q60" s="2"/>
      <c r="R60" s="2"/>
      <c r="S60" s="2"/>
    </row>
    <row r="61" spans="1:20" x14ac:dyDescent="0.25">
      <c r="A61" s="28"/>
      <c r="B61" s="28"/>
      <c r="C61" s="28"/>
      <c r="D61" s="28"/>
      <c r="E61" s="28"/>
      <c r="F61" s="28"/>
      <c r="G61" s="28"/>
      <c r="H61" s="28"/>
      <c r="I61" s="2"/>
      <c r="J61" s="2"/>
      <c r="K61" s="2"/>
      <c r="L61" s="2"/>
      <c r="M61" s="2"/>
      <c r="N61" s="2"/>
      <c r="O61" s="2"/>
      <c r="P61" s="2"/>
      <c r="Q61" s="2"/>
      <c r="R61" s="2"/>
      <c r="S61" s="2"/>
    </row>
    <row r="62" spans="1:20" x14ac:dyDescent="0.25">
      <c r="A62" s="28"/>
      <c r="B62" s="28"/>
      <c r="C62" s="28"/>
      <c r="D62" s="28"/>
      <c r="E62" s="28"/>
      <c r="F62" s="28"/>
      <c r="G62" s="28"/>
      <c r="H62" s="28"/>
      <c r="I62" s="2"/>
      <c r="J62" s="2"/>
      <c r="K62" s="2"/>
      <c r="L62" s="2"/>
      <c r="M62" s="2"/>
      <c r="N62" s="2"/>
      <c r="O62" s="2"/>
      <c r="P62" s="2"/>
      <c r="Q62" s="2"/>
      <c r="R62" s="2"/>
      <c r="S62" s="2"/>
    </row>
    <row r="63" spans="1:20" x14ac:dyDescent="0.25">
      <c r="A63" s="28"/>
      <c r="B63" s="28"/>
      <c r="C63" s="28"/>
      <c r="D63" s="28"/>
      <c r="E63" s="28"/>
      <c r="F63" s="28"/>
      <c r="G63" s="28"/>
      <c r="H63" s="28"/>
      <c r="I63" s="2"/>
      <c r="J63" s="2"/>
      <c r="K63" s="2"/>
      <c r="L63" s="2"/>
      <c r="M63" s="2"/>
      <c r="N63" s="2"/>
      <c r="O63" s="2"/>
      <c r="P63" s="2"/>
      <c r="Q63" s="2"/>
      <c r="R63" s="2"/>
      <c r="S63" s="2"/>
    </row>
    <row r="64" spans="1:20" x14ac:dyDescent="0.25">
      <c r="A64" s="28"/>
      <c r="B64" s="28"/>
      <c r="C64" s="28"/>
      <c r="D64" s="28"/>
      <c r="E64" s="28"/>
      <c r="F64" s="28"/>
      <c r="G64" s="28"/>
      <c r="H64" s="28"/>
      <c r="I64" s="2"/>
      <c r="J64" s="2"/>
      <c r="K64" s="2"/>
      <c r="L64" s="2"/>
      <c r="M64" s="2"/>
      <c r="N64" s="2"/>
      <c r="O64" s="2"/>
      <c r="P64" s="2"/>
      <c r="Q64" s="2"/>
      <c r="R64" s="2"/>
      <c r="S64" s="2"/>
    </row>
    <row r="65" spans="1:19" x14ac:dyDescent="0.25">
      <c r="A65" s="21"/>
      <c r="B65" s="2"/>
      <c r="C65" s="2"/>
      <c r="D65" s="2"/>
      <c r="E65" s="2"/>
      <c r="F65" s="2"/>
      <c r="G65" s="2"/>
      <c r="H65" s="2"/>
      <c r="I65" s="2"/>
      <c r="J65" s="2"/>
      <c r="K65" s="2"/>
      <c r="L65" s="2"/>
      <c r="M65" s="2"/>
      <c r="N65" s="2"/>
      <c r="O65" s="2"/>
      <c r="P65" s="2"/>
      <c r="Q65" s="2"/>
      <c r="R65" s="2"/>
      <c r="S65" s="2"/>
    </row>
    <row r="66" spans="1:19" x14ac:dyDescent="0.25">
      <c r="A66" s="21"/>
      <c r="B66" s="2"/>
      <c r="C66" s="2"/>
      <c r="D66" s="2"/>
      <c r="E66" s="2"/>
      <c r="F66" s="2"/>
      <c r="G66" s="2"/>
      <c r="H66" s="2"/>
      <c r="I66" s="2"/>
      <c r="J66" s="2"/>
      <c r="K66" s="2"/>
      <c r="L66" s="2"/>
      <c r="M66" s="2"/>
      <c r="N66" s="2"/>
      <c r="O66" s="2"/>
      <c r="P66" s="2"/>
      <c r="Q66" s="2"/>
      <c r="R66" s="2"/>
      <c r="S66" s="2"/>
    </row>
    <row r="67" spans="1:19" x14ac:dyDescent="0.25">
      <c r="A67" s="21"/>
      <c r="B67" s="2"/>
      <c r="C67" s="2"/>
      <c r="D67" s="2"/>
      <c r="E67" s="2"/>
      <c r="F67" s="2"/>
      <c r="G67" s="2"/>
      <c r="H67" s="2"/>
      <c r="I67" s="2"/>
      <c r="J67" s="2"/>
      <c r="K67" s="2"/>
      <c r="L67" s="2"/>
      <c r="M67" s="2"/>
      <c r="N67" s="2"/>
      <c r="O67" s="2"/>
      <c r="P67" s="2"/>
      <c r="Q67" s="2"/>
      <c r="R67" s="2"/>
      <c r="S67" s="2"/>
    </row>
    <row r="68" spans="1:19" x14ac:dyDescent="0.25">
      <c r="A68" s="21"/>
      <c r="B68" s="2"/>
      <c r="C68" s="2"/>
      <c r="D68" s="2"/>
      <c r="E68" s="2"/>
      <c r="F68" s="2"/>
      <c r="G68" s="2"/>
      <c r="H68" s="2"/>
      <c r="I68" s="2"/>
      <c r="J68" s="2"/>
      <c r="K68" s="2"/>
      <c r="L68" s="2"/>
      <c r="M68" s="2"/>
      <c r="N68" s="2"/>
      <c r="O68" s="2"/>
      <c r="P68" s="2"/>
      <c r="Q68" s="2"/>
      <c r="R68" s="2"/>
      <c r="S68" s="2"/>
    </row>
    <row r="69" spans="1:19" x14ac:dyDescent="0.25">
      <c r="A69" s="21"/>
      <c r="B69" s="2"/>
      <c r="C69" s="2"/>
      <c r="D69" s="2"/>
      <c r="E69" s="2"/>
      <c r="F69" s="2"/>
      <c r="G69" s="2"/>
      <c r="H69" s="2"/>
      <c r="I69" s="2"/>
      <c r="J69" s="2"/>
      <c r="K69" s="2"/>
      <c r="L69" s="2"/>
      <c r="M69" s="2"/>
      <c r="N69" s="2"/>
      <c r="O69" s="2"/>
      <c r="P69" s="2"/>
      <c r="Q69" s="2"/>
      <c r="R69" s="2"/>
      <c r="S69" s="2"/>
    </row>
    <row r="70" spans="1:19" x14ac:dyDescent="0.25">
      <c r="A70" s="21"/>
      <c r="B70" s="2"/>
      <c r="C70" s="2"/>
      <c r="D70" s="2"/>
      <c r="E70" s="2"/>
      <c r="F70" s="2"/>
      <c r="G70" s="2"/>
      <c r="H70" s="2"/>
      <c r="I70" s="2"/>
      <c r="J70" s="2"/>
      <c r="K70" s="2"/>
      <c r="L70" s="2"/>
      <c r="M70" s="2"/>
      <c r="N70" s="2"/>
      <c r="O70" s="2"/>
      <c r="P70" s="2"/>
      <c r="Q70" s="2"/>
      <c r="R70" s="2"/>
      <c r="S70" s="2"/>
    </row>
    <row r="71" spans="1:19" x14ac:dyDescent="0.25">
      <c r="A71" s="21"/>
      <c r="B71" s="2"/>
      <c r="C71" s="2"/>
      <c r="D71" s="2"/>
      <c r="E71" s="2"/>
      <c r="F71" s="2"/>
      <c r="G71" s="2"/>
      <c r="H71" s="2"/>
      <c r="I71" s="2"/>
      <c r="J71" s="2"/>
      <c r="K71" s="2"/>
      <c r="L71" s="2"/>
      <c r="M71" s="2"/>
      <c r="N71" s="2"/>
      <c r="O71" s="2"/>
      <c r="P71" s="2"/>
      <c r="Q71" s="2"/>
      <c r="R71" s="2"/>
      <c r="S71" s="2"/>
    </row>
    <row r="72" spans="1:19" x14ac:dyDescent="0.25">
      <c r="A72" s="21"/>
      <c r="B72" s="2"/>
      <c r="C72" s="2"/>
      <c r="D72" s="2"/>
      <c r="E72" s="2"/>
      <c r="F72" s="2"/>
      <c r="G72" s="2"/>
      <c r="H72" s="2"/>
      <c r="I72" s="2"/>
      <c r="J72" s="2"/>
      <c r="K72" s="2"/>
      <c r="L72" s="2"/>
      <c r="M72" s="2"/>
      <c r="N72" s="2"/>
      <c r="O72" s="2"/>
      <c r="P72" s="2"/>
      <c r="Q72" s="2"/>
      <c r="R72" s="2"/>
      <c r="S72" s="2"/>
    </row>
    <row r="73" spans="1:19" x14ac:dyDescent="0.25">
      <c r="A73" s="21"/>
      <c r="B73" s="2"/>
      <c r="C73" s="2"/>
      <c r="D73" s="2"/>
      <c r="E73" s="2"/>
      <c r="F73" s="2"/>
      <c r="G73" s="2"/>
      <c r="H73" s="2"/>
      <c r="I73" s="2"/>
      <c r="J73" s="2"/>
      <c r="K73" s="2"/>
      <c r="L73" s="2"/>
      <c r="M73" s="2"/>
      <c r="N73" s="2"/>
      <c r="O73" s="2"/>
      <c r="P73" s="2"/>
      <c r="Q73" s="2"/>
      <c r="R73" s="2"/>
      <c r="S73" s="2"/>
    </row>
    <row r="74" spans="1:19" x14ac:dyDescent="0.25">
      <c r="A74" s="21"/>
      <c r="B74" s="2"/>
      <c r="C74" s="2"/>
      <c r="D74" s="2"/>
      <c r="E74" s="2"/>
      <c r="F74" s="2"/>
      <c r="G74" s="2"/>
      <c r="H74" s="2"/>
      <c r="I74" s="2"/>
      <c r="J74" s="2"/>
      <c r="K74" s="2"/>
      <c r="L74" s="2"/>
      <c r="M74" s="2"/>
      <c r="N74" s="2"/>
      <c r="O74" s="2"/>
      <c r="P74" s="2"/>
      <c r="Q74" s="2"/>
      <c r="R74" s="2"/>
      <c r="S74" s="2"/>
    </row>
    <row r="75" spans="1:19" x14ac:dyDescent="0.25">
      <c r="A75" s="21"/>
      <c r="B75" s="2"/>
      <c r="C75" s="2"/>
      <c r="D75" s="2"/>
      <c r="E75" s="2"/>
      <c r="F75" s="2"/>
      <c r="G75" s="2"/>
      <c r="H75" s="2"/>
      <c r="I75" s="2"/>
      <c r="J75" s="2"/>
      <c r="K75" s="2"/>
      <c r="L75" s="2"/>
      <c r="M75" s="2"/>
      <c r="N75" s="2"/>
      <c r="O75" s="2"/>
      <c r="P75" s="2"/>
      <c r="Q75" s="2"/>
      <c r="R75" s="2"/>
      <c r="S75" s="2"/>
    </row>
    <row r="76" spans="1:19" x14ac:dyDescent="0.25">
      <c r="A76" s="21"/>
      <c r="B76" s="2"/>
      <c r="C76" s="2"/>
      <c r="D76" s="2"/>
      <c r="E76" s="2"/>
      <c r="F76" s="2"/>
      <c r="G76" s="2"/>
      <c r="H76" s="2"/>
      <c r="I76" s="2"/>
      <c r="J76" s="2"/>
      <c r="K76" s="2"/>
      <c r="L76" s="2"/>
      <c r="M76" s="2"/>
      <c r="N76" s="2"/>
      <c r="O76" s="2"/>
      <c r="P76" s="2"/>
      <c r="Q76" s="2"/>
      <c r="R76" s="2"/>
      <c r="S76" s="2"/>
    </row>
    <row r="77" spans="1:19" x14ac:dyDescent="0.25">
      <c r="A77" s="21"/>
      <c r="B77" s="2"/>
      <c r="C77" s="2"/>
      <c r="D77" s="2"/>
      <c r="E77" s="2"/>
      <c r="F77" s="2"/>
      <c r="G77" s="2"/>
      <c r="H77" s="2"/>
      <c r="I77" s="2"/>
      <c r="J77" s="2"/>
      <c r="K77" s="2"/>
      <c r="L77" s="2"/>
      <c r="M77" s="2"/>
      <c r="N77" s="2"/>
      <c r="O77" s="2"/>
      <c r="P77" s="2"/>
      <c r="Q77" s="2"/>
      <c r="R77" s="2"/>
      <c r="S77" s="2"/>
    </row>
    <row r="78" spans="1:19" x14ac:dyDescent="0.25">
      <c r="A78" s="21"/>
      <c r="B78" s="2"/>
      <c r="C78" s="2"/>
      <c r="D78" s="2"/>
      <c r="E78" s="2"/>
      <c r="F78" s="2"/>
      <c r="G78" s="2"/>
      <c r="H78" s="2"/>
      <c r="I78" s="2"/>
      <c r="J78" s="2"/>
      <c r="K78" s="2"/>
      <c r="L78" s="2"/>
      <c r="M78" s="2"/>
      <c r="N78" s="2"/>
      <c r="O78" s="2"/>
      <c r="P78" s="2"/>
      <c r="Q78" s="2"/>
      <c r="R78" s="2"/>
      <c r="S78" s="2"/>
    </row>
    <row r="79" spans="1:19" x14ac:dyDescent="0.25">
      <c r="A79" s="21"/>
      <c r="B79" s="2"/>
      <c r="C79" s="2"/>
      <c r="D79" s="2"/>
      <c r="E79" s="2"/>
      <c r="F79" s="2"/>
      <c r="G79" s="2"/>
      <c r="H79" s="2"/>
      <c r="I79" s="2"/>
      <c r="J79" s="2"/>
      <c r="K79" s="2"/>
      <c r="L79" s="2"/>
      <c r="M79" s="2"/>
      <c r="N79" s="2"/>
      <c r="O79" s="2"/>
      <c r="P79" s="2"/>
      <c r="Q79" s="2"/>
      <c r="R79" s="2"/>
      <c r="S79" s="2"/>
    </row>
    <row r="80" spans="1:19" x14ac:dyDescent="0.25">
      <c r="A80" s="21"/>
      <c r="B80" s="2"/>
      <c r="C80" s="2"/>
      <c r="D80" s="2"/>
      <c r="E80" s="2"/>
      <c r="F80" s="2"/>
      <c r="G80" s="2"/>
      <c r="H80" s="2"/>
      <c r="I80" s="2"/>
      <c r="J80" s="2"/>
      <c r="K80" s="2"/>
      <c r="L80" s="2"/>
      <c r="M80" s="2"/>
      <c r="N80" s="2"/>
      <c r="O80" s="2"/>
      <c r="P80" s="2"/>
      <c r="Q80" s="2"/>
      <c r="R80" s="2"/>
      <c r="S80" s="2"/>
    </row>
    <row r="81" spans="1:19" x14ac:dyDescent="0.25">
      <c r="A81" s="21"/>
      <c r="B81" s="2"/>
      <c r="C81" s="2"/>
      <c r="D81" s="2"/>
      <c r="E81" s="2"/>
      <c r="F81" s="2"/>
      <c r="G81" s="2"/>
      <c r="H81" s="2"/>
      <c r="I81" s="2"/>
      <c r="J81" s="2"/>
      <c r="K81" s="2"/>
      <c r="L81" s="2"/>
      <c r="M81" s="2"/>
      <c r="N81" s="2"/>
      <c r="O81" s="2"/>
      <c r="P81" s="2"/>
      <c r="Q81" s="2"/>
      <c r="R81" s="2"/>
      <c r="S81" s="2"/>
    </row>
    <row r="82" spans="1:19" x14ac:dyDescent="0.25">
      <c r="A82" s="21"/>
      <c r="B82" s="2"/>
      <c r="C82" s="2"/>
      <c r="D82" s="2"/>
      <c r="E82" s="2"/>
      <c r="F82" s="2"/>
      <c r="G82" s="2"/>
      <c r="H82" s="2"/>
      <c r="I82" s="2"/>
      <c r="J82" s="2"/>
      <c r="K82" s="2"/>
      <c r="L82" s="2"/>
      <c r="M82" s="2"/>
      <c r="N82" s="2"/>
      <c r="O82" s="2"/>
      <c r="P82" s="2"/>
      <c r="Q82" s="2"/>
      <c r="R82" s="2"/>
      <c r="S82" s="2"/>
    </row>
    <row r="83" spans="1:19" x14ac:dyDescent="0.25">
      <c r="A83" s="21"/>
      <c r="B83" s="2"/>
      <c r="C83" s="2"/>
      <c r="D83" s="2"/>
      <c r="E83" s="2"/>
      <c r="F83" s="2"/>
      <c r="G83" s="2"/>
      <c r="H83" s="2"/>
      <c r="I83" s="2"/>
      <c r="J83" s="2"/>
      <c r="K83" s="2"/>
      <c r="L83" s="2"/>
      <c r="M83" s="2"/>
      <c r="N83" s="2"/>
      <c r="O83" s="2"/>
      <c r="P83" s="2"/>
      <c r="Q83" s="2"/>
      <c r="R83" s="2"/>
      <c r="S83" s="2"/>
    </row>
    <row r="84" spans="1:19" x14ac:dyDescent="0.25">
      <c r="A84" s="21"/>
      <c r="B84" s="2"/>
      <c r="C84" s="2"/>
      <c r="D84" s="2"/>
      <c r="E84" s="2"/>
      <c r="F84" s="2"/>
      <c r="G84" s="2"/>
      <c r="H84" s="2"/>
      <c r="I84" s="2"/>
      <c r="J84" s="2"/>
      <c r="K84" s="2"/>
      <c r="L84" s="2"/>
      <c r="M84" s="2"/>
      <c r="N84" s="2"/>
      <c r="O84" s="2"/>
      <c r="P84" s="2"/>
      <c r="Q84" s="2"/>
      <c r="R84" s="2"/>
      <c r="S84" s="2"/>
    </row>
    <row r="85" spans="1:19" x14ac:dyDescent="0.25">
      <c r="A85" s="21"/>
      <c r="B85" s="2"/>
      <c r="C85" s="2"/>
      <c r="D85" s="2"/>
      <c r="E85" s="2"/>
      <c r="F85" s="2"/>
      <c r="G85" s="2"/>
      <c r="H85" s="2"/>
      <c r="I85" s="2"/>
      <c r="J85" s="2"/>
      <c r="K85" s="2"/>
      <c r="L85" s="2"/>
      <c r="M85" s="2"/>
      <c r="N85" s="2"/>
      <c r="O85" s="2"/>
      <c r="P85" s="2"/>
      <c r="Q85" s="2"/>
      <c r="R85" s="2"/>
      <c r="S85" s="2"/>
    </row>
    <row r="86" spans="1:19" x14ac:dyDescent="0.25">
      <c r="A86" s="21"/>
      <c r="B86" s="2"/>
      <c r="C86" s="2"/>
      <c r="D86" s="2"/>
      <c r="E86" s="2"/>
      <c r="F86" s="2"/>
      <c r="G86" s="2"/>
      <c r="H86" s="2"/>
      <c r="I86" s="2"/>
      <c r="J86" s="2"/>
      <c r="K86" s="2"/>
      <c r="L86" s="2"/>
      <c r="M86" s="2"/>
      <c r="N86" s="2"/>
      <c r="O86" s="2"/>
      <c r="P86" s="2"/>
      <c r="Q86" s="2"/>
      <c r="R86" s="2"/>
      <c r="S86" s="2"/>
    </row>
    <row r="87" spans="1:19" x14ac:dyDescent="0.25">
      <c r="A87" s="21"/>
      <c r="B87" s="2"/>
      <c r="C87" s="2"/>
      <c r="D87" s="2"/>
      <c r="E87" s="2"/>
      <c r="F87" s="2"/>
      <c r="G87" s="2"/>
      <c r="H87" s="2"/>
      <c r="I87" s="2"/>
      <c r="J87" s="2"/>
      <c r="K87" s="2"/>
      <c r="L87" s="2"/>
      <c r="M87" s="2"/>
      <c r="N87" s="2"/>
      <c r="O87" s="2"/>
      <c r="P87" s="2"/>
      <c r="Q87" s="2"/>
      <c r="R87" s="2"/>
      <c r="S87" s="2"/>
    </row>
    <row r="88" spans="1:19" x14ac:dyDescent="0.25">
      <c r="A88" s="21"/>
      <c r="B88" s="2"/>
      <c r="C88" s="2"/>
      <c r="D88" s="2"/>
      <c r="E88" s="2"/>
      <c r="F88" s="2"/>
      <c r="G88" s="2"/>
      <c r="H88" s="2"/>
      <c r="I88" s="2"/>
      <c r="J88" s="2"/>
      <c r="K88" s="2"/>
      <c r="L88" s="2"/>
      <c r="M88" s="2"/>
      <c r="N88" s="2"/>
      <c r="O88" s="2"/>
      <c r="P88" s="2"/>
      <c r="Q88" s="2"/>
      <c r="R88" s="2"/>
      <c r="S88" s="2"/>
    </row>
    <row r="89" spans="1:19" x14ac:dyDescent="0.25">
      <c r="A89" s="21"/>
      <c r="B89" s="2"/>
      <c r="C89" s="2"/>
      <c r="D89" s="2"/>
      <c r="E89" s="2"/>
      <c r="F89" s="2"/>
      <c r="G89" s="2"/>
      <c r="H89" s="2"/>
      <c r="I89" s="2"/>
      <c r="J89" s="2"/>
      <c r="K89" s="2"/>
      <c r="L89" s="2"/>
      <c r="M89" s="2"/>
      <c r="N89" s="2"/>
      <c r="O89" s="2"/>
      <c r="P89" s="2"/>
      <c r="Q89" s="2"/>
      <c r="R89" s="2"/>
      <c r="S89" s="2"/>
    </row>
    <row r="90" spans="1:19" x14ac:dyDescent="0.25">
      <c r="A90" s="21"/>
      <c r="B90" s="2"/>
      <c r="C90" s="2"/>
      <c r="D90" s="2"/>
      <c r="E90" s="2"/>
      <c r="F90" s="2"/>
      <c r="G90" s="2"/>
      <c r="H90" s="2"/>
      <c r="I90" s="2"/>
      <c r="J90" s="2"/>
      <c r="K90" s="2"/>
      <c r="L90" s="2"/>
      <c r="M90" s="2"/>
      <c r="N90" s="2"/>
      <c r="O90" s="2"/>
      <c r="P90" s="2"/>
      <c r="Q90" s="2"/>
      <c r="R90" s="2"/>
      <c r="S90" s="2"/>
    </row>
    <row r="91" spans="1:19" x14ac:dyDescent="0.25">
      <c r="A91" s="21"/>
      <c r="B91" s="2"/>
      <c r="C91" s="2"/>
      <c r="D91" s="2"/>
      <c r="E91" s="2"/>
      <c r="F91" s="2"/>
      <c r="G91" s="2"/>
      <c r="H91" s="2"/>
      <c r="I91" s="2"/>
      <c r="J91" s="2"/>
      <c r="K91" s="2"/>
      <c r="L91" s="2"/>
      <c r="M91" s="2"/>
      <c r="N91" s="2"/>
      <c r="O91" s="2"/>
      <c r="P91" s="2"/>
      <c r="Q91" s="2"/>
      <c r="R91" s="2"/>
      <c r="S91" s="2"/>
    </row>
    <row r="92" spans="1:19" x14ac:dyDescent="0.25">
      <c r="A92" s="21"/>
      <c r="B92" s="2"/>
      <c r="C92" s="2"/>
      <c r="D92" s="2"/>
      <c r="E92" s="2"/>
      <c r="F92" s="2"/>
      <c r="G92" s="2"/>
      <c r="H92" s="2"/>
      <c r="I92" s="2"/>
      <c r="J92" s="2"/>
      <c r="K92" s="2"/>
      <c r="L92" s="2"/>
      <c r="M92" s="2"/>
      <c r="N92" s="2"/>
      <c r="O92" s="2"/>
      <c r="P92" s="2"/>
      <c r="Q92" s="2"/>
      <c r="R92" s="2"/>
      <c r="S92" s="2"/>
    </row>
    <row r="93" spans="1:19" x14ac:dyDescent="0.25">
      <c r="A93" s="21"/>
      <c r="B93" s="2"/>
      <c r="C93" s="2"/>
      <c r="D93" s="2"/>
      <c r="E93" s="2"/>
      <c r="F93" s="2"/>
      <c r="G93" s="2"/>
      <c r="H93" s="2"/>
      <c r="I93" s="2"/>
      <c r="J93" s="2"/>
      <c r="K93" s="2"/>
      <c r="L93" s="2"/>
      <c r="M93" s="2"/>
      <c r="N93" s="2"/>
      <c r="O93" s="2"/>
      <c r="P93" s="2"/>
      <c r="Q93" s="2"/>
      <c r="R93" s="2"/>
      <c r="S93" s="2"/>
    </row>
    <row r="94" spans="1:19" x14ac:dyDescent="0.25">
      <c r="A94" s="21"/>
      <c r="B94" s="2"/>
      <c r="C94" s="2"/>
      <c r="D94" s="2"/>
      <c r="E94" s="2"/>
      <c r="F94" s="2"/>
      <c r="G94" s="2"/>
      <c r="H94" s="2"/>
      <c r="I94" s="2"/>
      <c r="J94" s="2"/>
      <c r="K94" s="2"/>
      <c r="L94" s="2"/>
      <c r="M94" s="2"/>
      <c r="N94" s="2"/>
      <c r="O94" s="2"/>
      <c r="P94" s="2"/>
      <c r="Q94" s="2"/>
      <c r="R94" s="2"/>
      <c r="S94" s="2"/>
    </row>
    <row r="95" spans="1:19" x14ac:dyDescent="0.25">
      <c r="A95" s="21"/>
      <c r="B95" s="2"/>
      <c r="C95" s="2"/>
      <c r="D95" s="2"/>
      <c r="E95" s="2"/>
      <c r="F95" s="2"/>
      <c r="G95" s="2"/>
      <c r="H95" s="2"/>
      <c r="I95" s="2"/>
      <c r="J95" s="2"/>
      <c r="K95" s="2"/>
      <c r="L95" s="2"/>
      <c r="M95" s="2"/>
      <c r="N95" s="2"/>
      <c r="O95" s="2"/>
      <c r="P95" s="2"/>
      <c r="Q95" s="2"/>
      <c r="R95" s="2"/>
      <c r="S95" s="2"/>
    </row>
    <row r="96" spans="1:19" x14ac:dyDescent="0.25">
      <c r="A96" s="21"/>
      <c r="B96" s="2"/>
      <c r="C96" s="2"/>
      <c r="D96" s="2"/>
      <c r="E96" s="2"/>
      <c r="F96" s="2"/>
      <c r="G96" s="2"/>
      <c r="H96" s="2"/>
      <c r="I96" s="2"/>
      <c r="J96" s="2"/>
      <c r="K96" s="2"/>
      <c r="L96" s="2"/>
      <c r="M96" s="2"/>
      <c r="N96" s="2"/>
      <c r="O96" s="2"/>
      <c r="P96" s="2"/>
      <c r="Q96" s="2"/>
      <c r="R96" s="2"/>
      <c r="S96" s="2"/>
    </row>
    <row r="97" spans="1:19" x14ac:dyDescent="0.25">
      <c r="A97" s="21"/>
      <c r="B97" s="2"/>
      <c r="C97" s="2"/>
      <c r="D97" s="2"/>
      <c r="E97" s="2"/>
      <c r="F97" s="2"/>
      <c r="G97" s="2"/>
      <c r="H97" s="2"/>
      <c r="I97" s="2"/>
      <c r="J97" s="2"/>
      <c r="K97" s="2"/>
      <c r="L97" s="2"/>
      <c r="M97" s="2"/>
      <c r="N97" s="2"/>
      <c r="O97" s="2"/>
      <c r="P97" s="2"/>
      <c r="Q97" s="2"/>
      <c r="R97" s="2"/>
      <c r="S97" s="2"/>
    </row>
    <row r="98" spans="1:19" x14ac:dyDescent="0.25">
      <c r="A98" s="21"/>
      <c r="B98" s="2"/>
      <c r="C98" s="2"/>
      <c r="D98" s="2"/>
      <c r="E98" s="2"/>
      <c r="F98" s="2"/>
      <c r="G98" s="2"/>
      <c r="H98" s="2"/>
      <c r="I98" s="2"/>
      <c r="J98" s="2"/>
      <c r="K98" s="2"/>
      <c r="L98" s="2"/>
      <c r="M98" s="2"/>
      <c r="N98" s="2"/>
      <c r="O98" s="2"/>
      <c r="P98" s="2"/>
      <c r="Q98" s="2"/>
      <c r="R98" s="2"/>
      <c r="S98" s="2"/>
    </row>
    <row r="99" spans="1:19" x14ac:dyDescent="0.25">
      <c r="A99" s="21"/>
      <c r="B99" s="2"/>
      <c r="C99" s="2"/>
      <c r="D99" s="2"/>
      <c r="E99" s="2"/>
      <c r="F99" s="2"/>
      <c r="G99" s="2"/>
      <c r="H99" s="2"/>
      <c r="I99" s="2"/>
      <c r="J99" s="2"/>
      <c r="K99" s="2"/>
      <c r="L99" s="2"/>
      <c r="M99" s="2"/>
      <c r="N99" s="2"/>
      <c r="O99" s="2"/>
      <c r="P99" s="2"/>
      <c r="Q99" s="2"/>
      <c r="R99" s="2"/>
      <c r="S99" s="2"/>
    </row>
    <row r="100" spans="1:19" x14ac:dyDescent="0.25">
      <c r="A100" s="21"/>
      <c r="B100" s="2"/>
      <c r="C100" s="2"/>
      <c r="D100" s="2"/>
      <c r="E100" s="2"/>
      <c r="F100" s="2"/>
      <c r="G100" s="2"/>
      <c r="H100" s="2"/>
      <c r="I100" s="2"/>
      <c r="J100" s="2"/>
      <c r="K100" s="2"/>
      <c r="L100" s="2"/>
      <c r="M100" s="2"/>
      <c r="N100" s="2"/>
      <c r="O100" s="2"/>
      <c r="P100" s="2"/>
      <c r="Q100" s="2"/>
      <c r="R100" s="2"/>
      <c r="S100" s="2"/>
    </row>
    <row r="101" spans="1:19" x14ac:dyDescent="0.25">
      <c r="A101" s="21"/>
      <c r="B101" s="2"/>
      <c r="C101" s="2"/>
      <c r="D101" s="2"/>
      <c r="E101" s="2"/>
      <c r="F101" s="2"/>
      <c r="G101" s="2"/>
      <c r="H101" s="2"/>
      <c r="I101" s="2"/>
      <c r="J101" s="2"/>
      <c r="K101" s="2"/>
      <c r="L101" s="2"/>
      <c r="M101" s="2"/>
      <c r="N101" s="2"/>
      <c r="O101" s="2"/>
      <c r="P101" s="2"/>
      <c r="Q101" s="2"/>
      <c r="R101" s="2"/>
      <c r="S101" s="2"/>
    </row>
    <row r="102" spans="1:19" x14ac:dyDescent="0.25">
      <c r="A102" s="21"/>
      <c r="B102" s="2"/>
      <c r="C102" s="2"/>
      <c r="D102" s="2"/>
      <c r="E102" s="2"/>
      <c r="F102" s="2"/>
      <c r="G102" s="2"/>
      <c r="H102" s="2"/>
      <c r="I102" s="2"/>
      <c r="J102" s="2"/>
      <c r="K102" s="2"/>
      <c r="L102" s="2"/>
      <c r="M102" s="2"/>
      <c r="N102" s="2"/>
      <c r="O102" s="2"/>
      <c r="P102" s="2"/>
      <c r="Q102" s="2"/>
      <c r="R102" s="2"/>
      <c r="S102" s="2"/>
    </row>
    <row r="103" spans="1:19" x14ac:dyDescent="0.25">
      <c r="A103" s="21"/>
      <c r="B103" s="2"/>
      <c r="C103" s="2"/>
      <c r="D103" s="2"/>
      <c r="E103" s="2"/>
      <c r="F103" s="2"/>
      <c r="G103" s="2"/>
      <c r="H103" s="2"/>
      <c r="I103" s="2"/>
      <c r="J103" s="2"/>
      <c r="K103" s="2"/>
      <c r="L103" s="2"/>
      <c r="M103" s="2"/>
      <c r="N103" s="2"/>
      <c r="O103" s="2"/>
      <c r="P103" s="2"/>
      <c r="Q103" s="2"/>
      <c r="R103" s="2"/>
      <c r="S103" s="2"/>
    </row>
    <row r="104" spans="1:19" x14ac:dyDescent="0.25">
      <c r="A104" s="21"/>
      <c r="B104" s="2"/>
      <c r="C104" s="2"/>
      <c r="D104" s="2"/>
      <c r="E104" s="2"/>
      <c r="F104" s="2"/>
      <c r="G104" s="2"/>
      <c r="H104" s="2"/>
      <c r="I104" s="2"/>
      <c r="J104" s="2"/>
      <c r="K104" s="2"/>
      <c r="L104" s="2"/>
      <c r="M104" s="2"/>
      <c r="N104" s="2"/>
      <c r="O104" s="2"/>
      <c r="P104" s="2"/>
      <c r="Q104" s="2"/>
      <c r="R104" s="2"/>
      <c r="S104" s="2"/>
    </row>
    <row r="105" spans="1:19" x14ac:dyDescent="0.25">
      <c r="A105" s="21"/>
      <c r="B105" s="2"/>
      <c r="C105" s="2"/>
      <c r="D105" s="2"/>
      <c r="E105" s="2"/>
      <c r="F105" s="2"/>
      <c r="G105" s="2"/>
      <c r="H105" s="2"/>
      <c r="I105" s="2"/>
      <c r="J105" s="2"/>
      <c r="K105" s="2"/>
      <c r="L105" s="2"/>
      <c r="M105" s="2"/>
      <c r="N105" s="2"/>
      <c r="O105" s="2"/>
      <c r="P105" s="2"/>
      <c r="Q105" s="2"/>
      <c r="R105" s="2"/>
      <c r="S105" s="2"/>
    </row>
    <row r="106" spans="1:19" x14ac:dyDescent="0.25">
      <c r="A106" s="21"/>
      <c r="B106" s="2"/>
      <c r="C106" s="2"/>
      <c r="D106" s="2"/>
      <c r="E106" s="2"/>
      <c r="F106" s="2"/>
      <c r="G106" s="2"/>
      <c r="H106" s="2"/>
      <c r="I106" s="2"/>
      <c r="J106" s="2"/>
      <c r="K106" s="2"/>
      <c r="L106" s="2"/>
      <c r="M106" s="2"/>
      <c r="N106" s="2"/>
      <c r="O106" s="2"/>
      <c r="P106" s="2"/>
      <c r="Q106" s="2"/>
      <c r="R106" s="2"/>
      <c r="S106" s="2"/>
    </row>
    <row r="107" spans="1:19" x14ac:dyDescent="0.25">
      <c r="A107" s="21"/>
      <c r="B107" s="2"/>
      <c r="C107" s="2"/>
      <c r="D107" s="2"/>
      <c r="E107" s="2"/>
      <c r="F107" s="2"/>
      <c r="G107" s="2"/>
      <c r="H107" s="2"/>
      <c r="I107" s="2"/>
      <c r="J107" s="2"/>
      <c r="K107" s="2"/>
      <c r="L107" s="2"/>
      <c r="M107" s="2"/>
      <c r="N107" s="2"/>
      <c r="O107" s="2"/>
      <c r="P107" s="2"/>
      <c r="Q107" s="2"/>
      <c r="R107" s="2"/>
      <c r="S107" s="2"/>
    </row>
    <row r="108" spans="1:19" x14ac:dyDescent="0.25">
      <c r="A108" s="21"/>
      <c r="B108" s="2"/>
      <c r="C108" s="2"/>
      <c r="D108" s="2"/>
      <c r="E108" s="2"/>
      <c r="F108" s="2"/>
      <c r="G108" s="2"/>
      <c r="H108" s="2"/>
      <c r="I108" s="2"/>
      <c r="J108" s="2"/>
      <c r="K108" s="2"/>
      <c r="L108" s="2"/>
      <c r="M108" s="2"/>
      <c r="N108" s="2"/>
      <c r="O108" s="2"/>
      <c r="P108" s="2"/>
      <c r="Q108" s="2"/>
      <c r="R108" s="2"/>
      <c r="S108" s="2"/>
    </row>
    <row r="109" spans="1:19" x14ac:dyDescent="0.25">
      <c r="A109" s="21"/>
      <c r="B109" s="2"/>
      <c r="C109" s="2"/>
      <c r="D109" s="2"/>
      <c r="E109" s="2"/>
      <c r="F109" s="2"/>
      <c r="G109" s="2"/>
      <c r="H109" s="2"/>
      <c r="I109" s="2"/>
      <c r="J109" s="2"/>
      <c r="K109" s="2"/>
      <c r="L109" s="2"/>
      <c r="M109" s="2"/>
      <c r="N109" s="2"/>
      <c r="O109" s="2"/>
      <c r="P109" s="2"/>
      <c r="Q109" s="2"/>
      <c r="R109" s="2"/>
      <c r="S109" s="2"/>
    </row>
    <row r="110" spans="1:19" x14ac:dyDescent="0.25">
      <c r="A110" s="21"/>
      <c r="B110" s="2"/>
      <c r="C110" s="2"/>
      <c r="D110" s="2"/>
      <c r="E110" s="2"/>
      <c r="F110" s="2"/>
      <c r="G110" s="2"/>
      <c r="H110" s="2"/>
      <c r="I110" s="2"/>
      <c r="J110" s="2"/>
      <c r="K110" s="2"/>
      <c r="L110" s="2"/>
      <c r="M110" s="2"/>
      <c r="N110" s="2"/>
      <c r="O110" s="2"/>
      <c r="P110" s="2"/>
      <c r="Q110" s="2"/>
      <c r="R110" s="2"/>
      <c r="S110" s="2"/>
    </row>
    <row r="111" spans="1:19" x14ac:dyDescent="0.25">
      <c r="A111" s="21"/>
      <c r="B111" s="2"/>
      <c r="C111" s="2"/>
      <c r="D111" s="2"/>
      <c r="E111" s="2"/>
      <c r="F111" s="2"/>
      <c r="G111" s="2"/>
      <c r="H111" s="2"/>
      <c r="I111" s="2"/>
      <c r="J111" s="2"/>
      <c r="K111" s="2"/>
      <c r="L111" s="2"/>
      <c r="M111" s="2"/>
      <c r="N111" s="2"/>
      <c r="O111" s="2"/>
      <c r="P111" s="2"/>
      <c r="Q111" s="2"/>
      <c r="R111" s="2"/>
      <c r="S111" s="2"/>
    </row>
    <row r="112" spans="1:19" x14ac:dyDescent="0.25">
      <c r="A112" s="21"/>
      <c r="B112" s="2"/>
      <c r="C112" s="2"/>
      <c r="D112" s="2"/>
      <c r="E112" s="2"/>
      <c r="F112" s="2"/>
      <c r="G112" s="2"/>
      <c r="H112" s="2"/>
      <c r="I112" s="2"/>
      <c r="J112" s="2"/>
      <c r="K112" s="2"/>
      <c r="L112" s="2"/>
      <c r="M112" s="2"/>
      <c r="N112" s="2"/>
      <c r="O112" s="2"/>
      <c r="P112" s="2"/>
      <c r="Q112" s="2"/>
      <c r="R112" s="2"/>
      <c r="S112" s="2"/>
    </row>
    <row r="113" spans="1:19" x14ac:dyDescent="0.25">
      <c r="A113" s="21"/>
      <c r="B113" s="2"/>
      <c r="C113" s="2"/>
      <c r="D113" s="2"/>
      <c r="E113" s="2"/>
      <c r="F113" s="2"/>
      <c r="G113" s="2"/>
      <c r="H113" s="2"/>
      <c r="I113" s="2"/>
      <c r="J113" s="2"/>
      <c r="K113" s="2"/>
      <c r="L113" s="2"/>
      <c r="M113" s="2"/>
      <c r="N113" s="2"/>
      <c r="O113" s="2"/>
      <c r="P113" s="2"/>
      <c r="Q113" s="2"/>
      <c r="R113" s="2"/>
      <c r="S113" s="2"/>
    </row>
    <row r="114" spans="1:19" x14ac:dyDescent="0.25">
      <c r="A114" s="21"/>
      <c r="B114" s="2"/>
      <c r="C114" s="2"/>
      <c r="D114" s="2"/>
      <c r="E114" s="2"/>
      <c r="F114" s="2"/>
      <c r="G114" s="2"/>
      <c r="H114" s="2"/>
      <c r="I114" s="2"/>
      <c r="J114" s="2"/>
      <c r="K114" s="2"/>
      <c r="L114" s="2"/>
      <c r="M114" s="2"/>
      <c r="N114" s="2"/>
      <c r="O114" s="2"/>
      <c r="P114" s="2"/>
      <c r="Q114" s="2"/>
      <c r="R114" s="2"/>
      <c r="S114" s="2"/>
    </row>
    <row r="115" spans="1:19" x14ac:dyDescent="0.25">
      <c r="A115" s="21"/>
      <c r="B115" s="2"/>
      <c r="C115" s="2"/>
      <c r="D115" s="2"/>
      <c r="E115" s="2"/>
      <c r="F115" s="2"/>
      <c r="G115" s="2"/>
      <c r="H115" s="2"/>
      <c r="I115" s="2"/>
      <c r="J115" s="2"/>
      <c r="K115" s="2"/>
      <c r="L115" s="2"/>
      <c r="M115" s="2"/>
      <c r="N115" s="2"/>
      <c r="O115" s="2"/>
      <c r="P115" s="2"/>
      <c r="Q115" s="2"/>
      <c r="R115" s="2"/>
      <c r="S115" s="2"/>
    </row>
    <row r="116" spans="1:19" x14ac:dyDescent="0.25">
      <c r="A116" s="21"/>
      <c r="B116" s="2"/>
      <c r="C116" s="2"/>
      <c r="D116" s="2"/>
      <c r="E116" s="2"/>
      <c r="F116" s="2"/>
      <c r="G116" s="2"/>
      <c r="H116" s="2"/>
      <c r="I116" s="2"/>
      <c r="J116" s="2"/>
      <c r="K116" s="2"/>
      <c r="L116" s="2"/>
      <c r="M116" s="2"/>
      <c r="N116" s="2"/>
      <c r="O116" s="2"/>
      <c r="P116" s="2"/>
      <c r="Q116" s="2"/>
      <c r="R116" s="2"/>
      <c r="S116" s="2"/>
    </row>
    <row r="117" spans="1:19" x14ac:dyDescent="0.25">
      <c r="A117" s="21"/>
      <c r="B117" s="2"/>
      <c r="C117" s="2"/>
      <c r="D117" s="2"/>
      <c r="E117" s="2"/>
      <c r="F117" s="2"/>
      <c r="G117" s="2"/>
      <c r="H117" s="2"/>
      <c r="I117" s="2"/>
      <c r="J117" s="2"/>
      <c r="K117" s="2"/>
      <c r="L117" s="2"/>
      <c r="M117" s="2"/>
      <c r="N117" s="2"/>
      <c r="O117" s="2"/>
      <c r="P117" s="2"/>
      <c r="Q117" s="2"/>
      <c r="R117" s="2"/>
      <c r="S117" s="2"/>
    </row>
    <row r="118" spans="1:19" x14ac:dyDescent="0.25">
      <c r="A118" s="21"/>
      <c r="B118" s="2"/>
      <c r="C118" s="2"/>
      <c r="D118" s="2"/>
      <c r="E118" s="2"/>
      <c r="F118" s="2"/>
      <c r="G118" s="2"/>
      <c r="H118" s="2"/>
      <c r="I118" s="2"/>
      <c r="J118" s="2"/>
      <c r="K118" s="2"/>
      <c r="L118" s="2"/>
      <c r="M118" s="2"/>
      <c r="N118" s="2"/>
      <c r="O118" s="2"/>
      <c r="P118" s="2"/>
      <c r="Q118" s="2"/>
      <c r="R118" s="2"/>
      <c r="S118" s="2"/>
    </row>
    <row r="119" spans="1:19" x14ac:dyDescent="0.25">
      <c r="A119" s="21"/>
      <c r="B119" s="2"/>
      <c r="C119" s="2"/>
      <c r="D119" s="2"/>
      <c r="E119" s="2"/>
      <c r="F119" s="2"/>
      <c r="G119" s="2"/>
      <c r="H119" s="2"/>
      <c r="I119" s="2"/>
      <c r="J119" s="2"/>
      <c r="K119" s="2"/>
      <c r="L119" s="2"/>
      <c r="M119" s="2"/>
      <c r="N119" s="2"/>
      <c r="O119" s="2"/>
      <c r="P119" s="2"/>
      <c r="Q119" s="2"/>
      <c r="R119" s="2"/>
      <c r="S119" s="2"/>
    </row>
    <row r="120" spans="1:19" x14ac:dyDescent="0.25">
      <c r="A120" s="21"/>
      <c r="B120" s="2"/>
      <c r="C120" s="2"/>
      <c r="D120" s="2"/>
      <c r="E120" s="2"/>
      <c r="F120" s="2"/>
      <c r="G120" s="2"/>
      <c r="H120" s="2"/>
      <c r="I120" s="2"/>
      <c r="J120" s="2"/>
      <c r="K120" s="2"/>
      <c r="L120" s="2"/>
      <c r="M120" s="2"/>
      <c r="N120" s="2"/>
      <c r="O120" s="2"/>
      <c r="P120" s="2"/>
      <c r="Q120" s="2"/>
      <c r="R120" s="2"/>
      <c r="S120" s="2"/>
    </row>
    <row r="121" spans="1:19" x14ac:dyDescent="0.25">
      <c r="A121" s="21"/>
      <c r="B121" s="2"/>
      <c r="C121" s="2"/>
      <c r="D121" s="2"/>
      <c r="E121" s="2"/>
      <c r="F121" s="2"/>
      <c r="G121" s="2"/>
      <c r="H121" s="2"/>
      <c r="I121" s="2"/>
      <c r="J121" s="2"/>
      <c r="K121" s="2"/>
      <c r="L121" s="2"/>
      <c r="M121" s="2"/>
      <c r="N121" s="2"/>
      <c r="O121" s="2"/>
      <c r="P121" s="2"/>
      <c r="Q121" s="2"/>
      <c r="R121" s="2"/>
      <c r="S121" s="2"/>
    </row>
    <row r="122" spans="1:19" x14ac:dyDescent="0.25">
      <c r="A122" s="21"/>
      <c r="B122" s="2"/>
      <c r="C122" s="2"/>
      <c r="D122" s="2"/>
      <c r="E122" s="2"/>
      <c r="F122" s="2"/>
      <c r="G122" s="2"/>
      <c r="H122" s="2"/>
      <c r="I122" s="2"/>
      <c r="J122" s="2"/>
      <c r="K122" s="2"/>
      <c r="L122" s="2"/>
      <c r="M122" s="2"/>
      <c r="N122" s="2"/>
      <c r="O122" s="2"/>
      <c r="P122" s="2"/>
      <c r="Q122" s="2"/>
      <c r="R122" s="2"/>
      <c r="S122" s="2"/>
    </row>
    <row r="123" spans="1:19" x14ac:dyDescent="0.25">
      <c r="A123" s="21"/>
      <c r="B123" s="2"/>
      <c r="C123" s="2"/>
      <c r="D123" s="2"/>
      <c r="E123" s="2"/>
      <c r="F123" s="2"/>
      <c r="G123" s="2"/>
      <c r="H123" s="2"/>
      <c r="I123" s="2"/>
      <c r="J123" s="2"/>
      <c r="K123" s="2"/>
      <c r="L123" s="2"/>
      <c r="M123" s="2"/>
      <c r="N123" s="2"/>
      <c r="O123" s="2"/>
      <c r="P123" s="2"/>
      <c r="Q123" s="2"/>
      <c r="R123" s="2"/>
      <c r="S123" s="2"/>
    </row>
    <row r="124" spans="1:19" x14ac:dyDescent="0.25">
      <c r="A124" s="21"/>
      <c r="B124" s="2"/>
      <c r="C124" s="2"/>
      <c r="D124" s="2"/>
      <c r="E124" s="2"/>
      <c r="F124" s="2"/>
      <c r="G124" s="2"/>
      <c r="H124" s="2"/>
      <c r="I124" s="2"/>
      <c r="J124" s="2"/>
      <c r="K124" s="2"/>
      <c r="L124" s="2"/>
      <c r="M124" s="2"/>
      <c r="N124" s="2"/>
      <c r="O124" s="2"/>
      <c r="P124" s="2"/>
      <c r="Q124" s="2"/>
      <c r="R124" s="2"/>
      <c r="S124" s="2"/>
    </row>
    <row r="125" spans="1:19" x14ac:dyDescent="0.25">
      <c r="A125" s="21"/>
      <c r="B125" s="2"/>
      <c r="C125" s="2"/>
      <c r="D125" s="2"/>
      <c r="E125" s="2"/>
      <c r="F125" s="2"/>
      <c r="G125" s="2"/>
      <c r="H125" s="2"/>
      <c r="I125" s="2"/>
      <c r="J125" s="2"/>
      <c r="K125" s="2"/>
      <c r="L125" s="2"/>
      <c r="M125" s="2"/>
      <c r="N125" s="2"/>
      <c r="O125" s="2"/>
      <c r="P125" s="2"/>
      <c r="Q125" s="2"/>
      <c r="R125" s="2"/>
      <c r="S125" s="2"/>
    </row>
    <row r="126" spans="1:19" x14ac:dyDescent="0.25">
      <c r="A126" s="21"/>
      <c r="B126" s="2"/>
      <c r="C126" s="2"/>
      <c r="D126" s="2"/>
      <c r="E126" s="2"/>
      <c r="F126" s="2"/>
      <c r="G126" s="2"/>
      <c r="H126" s="2"/>
      <c r="I126" s="2"/>
      <c r="J126" s="2"/>
      <c r="K126" s="2"/>
      <c r="L126" s="2"/>
      <c r="M126" s="2"/>
      <c r="N126" s="2"/>
      <c r="O126" s="2"/>
      <c r="P126" s="2"/>
      <c r="Q126" s="2"/>
      <c r="R126" s="2"/>
      <c r="S126" s="2"/>
    </row>
    <row r="127" spans="1:19" x14ac:dyDescent="0.25">
      <c r="A127" s="21"/>
      <c r="B127" s="2"/>
      <c r="C127" s="2"/>
      <c r="D127" s="2"/>
      <c r="E127" s="2"/>
      <c r="F127" s="2"/>
      <c r="G127" s="2"/>
      <c r="H127" s="2"/>
      <c r="I127" s="2"/>
      <c r="J127" s="2"/>
      <c r="K127" s="2"/>
      <c r="L127" s="2"/>
      <c r="M127" s="2"/>
      <c r="N127" s="2"/>
      <c r="O127" s="2"/>
      <c r="P127" s="2"/>
      <c r="Q127" s="2"/>
      <c r="R127" s="2"/>
      <c r="S127" s="2"/>
    </row>
    <row r="128" spans="1:19" x14ac:dyDescent="0.25">
      <c r="A128" s="21"/>
      <c r="B128" s="2"/>
      <c r="C128" s="2"/>
      <c r="D128" s="2"/>
      <c r="E128" s="2"/>
      <c r="F128" s="2"/>
      <c r="G128" s="2"/>
      <c r="H128" s="2"/>
      <c r="I128" s="2"/>
      <c r="J128" s="2"/>
      <c r="K128" s="2"/>
      <c r="L128" s="2"/>
      <c r="M128" s="2"/>
      <c r="N128" s="2"/>
      <c r="O128" s="2"/>
      <c r="P128" s="2"/>
      <c r="Q128" s="2"/>
      <c r="R128" s="2"/>
      <c r="S128" s="2"/>
    </row>
    <row r="129" spans="1:19" x14ac:dyDescent="0.25">
      <c r="A129" s="21"/>
      <c r="B129" s="2"/>
      <c r="C129" s="2"/>
      <c r="D129" s="2"/>
      <c r="E129" s="2"/>
      <c r="F129" s="2"/>
      <c r="G129" s="2"/>
      <c r="H129" s="2"/>
      <c r="I129" s="2"/>
      <c r="J129" s="2"/>
      <c r="K129" s="2"/>
      <c r="L129" s="2"/>
      <c r="M129" s="2"/>
      <c r="N129" s="2"/>
      <c r="O129" s="2"/>
      <c r="P129" s="2"/>
      <c r="Q129" s="2"/>
      <c r="R129" s="2"/>
      <c r="S129" s="2"/>
    </row>
    <row r="130" spans="1:19" x14ac:dyDescent="0.25">
      <c r="A130" s="21"/>
      <c r="B130" s="2"/>
      <c r="C130" s="2"/>
      <c r="D130" s="2"/>
      <c r="E130" s="2"/>
      <c r="F130" s="2"/>
      <c r="G130" s="2"/>
      <c r="H130" s="2"/>
      <c r="I130" s="2"/>
      <c r="J130" s="2"/>
      <c r="K130" s="2"/>
      <c r="L130" s="2"/>
      <c r="M130" s="2"/>
      <c r="N130" s="2"/>
      <c r="O130" s="2"/>
      <c r="P130" s="2"/>
      <c r="Q130" s="2"/>
      <c r="R130" s="2"/>
      <c r="S130" s="2"/>
    </row>
    <row r="131" spans="1:19" x14ac:dyDescent="0.25">
      <c r="A131" s="21"/>
      <c r="B131" s="2"/>
      <c r="C131" s="2"/>
      <c r="D131" s="2"/>
      <c r="E131" s="2"/>
      <c r="F131" s="2"/>
      <c r="G131" s="2"/>
      <c r="H131" s="2"/>
      <c r="I131" s="2"/>
      <c r="J131" s="2"/>
      <c r="K131" s="2"/>
      <c r="L131" s="2"/>
      <c r="M131" s="2"/>
      <c r="N131" s="2"/>
      <c r="O131" s="2"/>
      <c r="P131" s="2"/>
      <c r="Q131" s="2"/>
      <c r="R131" s="2"/>
      <c r="S131" s="2"/>
    </row>
    <row r="132" spans="1:19" x14ac:dyDescent="0.25">
      <c r="A132" s="21"/>
      <c r="B132" s="2"/>
      <c r="C132" s="2"/>
      <c r="D132" s="2"/>
      <c r="E132" s="2"/>
      <c r="F132" s="2"/>
      <c r="G132" s="2"/>
      <c r="H132" s="2"/>
      <c r="I132" s="2"/>
      <c r="J132" s="2"/>
      <c r="K132" s="2"/>
      <c r="L132" s="2"/>
      <c r="M132" s="2"/>
      <c r="N132" s="2"/>
      <c r="O132" s="2"/>
      <c r="P132" s="2"/>
      <c r="Q132" s="2"/>
      <c r="R132" s="2"/>
      <c r="S132" s="2"/>
    </row>
    <row r="133" spans="1:19" x14ac:dyDescent="0.25">
      <c r="A133" s="21"/>
      <c r="B133" s="2"/>
      <c r="C133" s="2"/>
      <c r="D133" s="2"/>
      <c r="E133" s="2"/>
      <c r="F133" s="2"/>
      <c r="G133" s="2"/>
      <c r="H133" s="2"/>
      <c r="I133" s="2"/>
      <c r="J133" s="2"/>
      <c r="K133" s="2"/>
      <c r="L133" s="2"/>
      <c r="M133" s="2"/>
      <c r="N133" s="2"/>
      <c r="O133" s="2"/>
      <c r="P133" s="2"/>
      <c r="Q133" s="2"/>
      <c r="R133" s="2"/>
      <c r="S133" s="2"/>
    </row>
    <row r="134" spans="1:19" x14ac:dyDescent="0.25">
      <c r="A134" s="21"/>
      <c r="B134" s="2"/>
      <c r="C134" s="2"/>
      <c r="D134" s="2"/>
      <c r="E134" s="2"/>
      <c r="F134" s="2"/>
      <c r="G134" s="2"/>
      <c r="H134" s="2"/>
      <c r="I134" s="2"/>
      <c r="J134" s="2"/>
      <c r="K134" s="2"/>
      <c r="L134" s="2"/>
      <c r="M134" s="2"/>
      <c r="N134" s="2"/>
      <c r="O134" s="2"/>
      <c r="P134" s="2"/>
      <c r="Q134" s="2"/>
      <c r="R134" s="2"/>
      <c r="S134" s="2"/>
    </row>
    <row r="135" spans="1:19" x14ac:dyDescent="0.25">
      <c r="A135" s="21"/>
      <c r="B135" s="2"/>
      <c r="C135" s="2"/>
      <c r="D135" s="2"/>
      <c r="E135" s="2"/>
      <c r="F135" s="2"/>
      <c r="G135" s="2"/>
      <c r="H135" s="2"/>
      <c r="I135" s="2"/>
      <c r="J135" s="2"/>
      <c r="K135" s="2"/>
      <c r="L135" s="2"/>
      <c r="M135" s="2"/>
      <c r="N135" s="2"/>
      <c r="O135" s="2"/>
      <c r="P135" s="2"/>
      <c r="Q135" s="2"/>
      <c r="R135" s="2"/>
      <c r="S135" s="2"/>
    </row>
    <row r="136" spans="1:19" x14ac:dyDescent="0.25">
      <c r="A136" s="21"/>
      <c r="B136" s="2"/>
      <c r="C136" s="2"/>
      <c r="D136" s="2"/>
      <c r="E136" s="2"/>
      <c r="F136" s="2"/>
      <c r="G136" s="2"/>
      <c r="H136" s="2"/>
      <c r="I136" s="2"/>
      <c r="J136" s="2"/>
      <c r="K136" s="2"/>
      <c r="L136" s="2"/>
      <c r="M136" s="2"/>
      <c r="N136" s="2"/>
      <c r="O136" s="2"/>
      <c r="P136" s="2"/>
      <c r="Q136" s="2"/>
      <c r="R136" s="2"/>
      <c r="S136" s="2"/>
    </row>
    <row r="137" spans="1:19" x14ac:dyDescent="0.25">
      <c r="A137" s="21"/>
      <c r="B137" s="2"/>
      <c r="C137" s="2"/>
      <c r="D137" s="2"/>
      <c r="E137" s="2"/>
      <c r="F137" s="2"/>
      <c r="G137" s="2"/>
      <c r="H137" s="2"/>
      <c r="I137" s="2"/>
      <c r="J137" s="2"/>
      <c r="K137" s="2"/>
      <c r="L137" s="2"/>
      <c r="M137" s="2"/>
      <c r="N137" s="2"/>
      <c r="O137" s="2"/>
      <c r="P137" s="2"/>
      <c r="Q137" s="2"/>
      <c r="R137" s="2"/>
      <c r="S137" s="2"/>
    </row>
    <row r="138" spans="1:19" x14ac:dyDescent="0.25">
      <c r="A138" s="21"/>
      <c r="B138" s="2"/>
      <c r="C138" s="2"/>
      <c r="D138" s="2"/>
      <c r="E138" s="2"/>
      <c r="F138" s="2"/>
      <c r="G138" s="2"/>
      <c r="H138" s="2"/>
      <c r="I138" s="2"/>
      <c r="J138" s="2"/>
      <c r="K138" s="2"/>
      <c r="L138" s="2"/>
      <c r="M138" s="2"/>
      <c r="N138" s="2"/>
      <c r="O138" s="2"/>
      <c r="P138" s="2"/>
      <c r="Q138" s="2"/>
      <c r="R138" s="2"/>
      <c r="S138" s="2"/>
    </row>
    <row r="139" spans="1:19" x14ac:dyDescent="0.25">
      <c r="A139" s="21"/>
      <c r="B139" s="2"/>
      <c r="C139" s="2"/>
      <c r="D139" s="2"/>
      <c r="E139" s="2"/>
      <c r="F139" s="2"/>
      <c r="G139" s="2"/>
      <c r="H139" s="2"/>
      <c r="I139" s="2"/>
      <c r="J139" s="2"/>
      <c r="K139" s="2"/>
      <c r="L139" s="2"/>
      <c r="M139" s="2"/>
      <c r="N139" s="2"/>
      <c r="O139" s="2"/>
      <c r="P139" s="2"/>
      <c r="Q139" s="2"/>
      <c r="R139" s="2"/>
      <c r="S139" s="2"/>
    </row>
    <row r="140" spans="1:19" x14ac:dyDescent="0.25">
      <c r="A140" s="21"/>
      <c r="B140" s="2"/>
      <c r="C140" s="2"/>
      <c r="D140" s="2"/>
      <c r="E140" s="2"/>
      <c r="F140" s="2"/>
      <c r="G140" s="2"/>
      <c r="H140" s="2"/>
      <c r="I140" s="2"/>
      <c r="J140" s="2"/>
      <c r="K140" s="2"/>
      <c r="L140" s="2"/>
      <c r="M140" s="2"/>
      <c r="N140" s="2"/>
      <c r="O140" s="2"/>
      <c r="P140" s="2"/>
      <c r="Q140" s="2"/>
      <c r="R140" s="2"/>
      <c r="S140" s="2"/>
    </row>
    <row r="141" spans="1:19" x14ac:dyDescent="0.25">
      <c r="A141" s="21"/>
      <c r="B141" s="2"/>
      <c r="C141" s="2"/>
      <c r="D141" s="2"/>
      <c r="E141" s="2"/>
      <c r="F141" s="2"/>
      <c r="G141" s="2"/>
      <c r="H141" s="2"/>
      <c r="I141" s="2"/>
      <c r="J141" s="2"/>
      <c r="K141" s="2"/>
      <c r="L141" s="2"/>
      <c r="M141" s="2"/>
      <c r="N141" s="2"/>
      <c r="O141" s="2"/>
      <c r="P141" s="2"/>
      <c r="Q141" s="2"/>
      <c r="R141" s="2"/>
      <c r="S141" s="2"/>
    </row>
    <row r="142" spans="1:19" x14ac:dyDescent="0.25">
      <c r="A142" s="21"/>
      <c r="B142" s="2"/>
      <c r="C142" s="2"/>
      <c r="D142" s="2"/>
      <c r="E142" s="2"/>
      <c r="F142" s="2"/>
      <c r="G142" s="2"/>
      <c r="H142" s="2"/>
      <c r="I142" s="2"/>
      <c r="J142" s="2"/>
      <c r="K142" s="2"/>
      <c r="L142" s="2"/>
      <c r="M142" s="2"/>
      <c r="N142" s="2"/>
      <c r="O142" s="2"/>
      <c r="P142" s="2"/>
      <c r="Q142" s="2"/>
      <c r="R142" s="2"/>
      <c r="S142" s="2"/>
    </row>
    <row r="143" spans="1:19" x14ac:dyDescent="0.25">
      <c r="A143" s="21"/>
      <c r="B143" s="2"/>
      <c r="C143" s="2"/>
      <c r="D143" s="2"/>
      <c r="E143" s="2"/>
      <c r="F143" s="2"/>
      <c r="G143" s="2"/>
      <c r="H143" s="2"/>
      <c r="I143" s="2"/>
      <c r="J143" s="2"/>
      <c r="K143" s="2"/>
      <c r="L143" s="2"/>
      <c r="M143" s="2"/>
      <c r="N143" s="2"/>
      <c r="O143" s="2"/>
      <c r="P143" s="2"/>
      <c r="Q143" s="2"/>
      <c r="R143" s="2"/>
      <c r="S143" s="2"/>
    </row>
    <row r="144" spans="1:19" x14ac:dyDescent="0.25">
      <c r="A144" s="21"/>
      <c r="B144" s="2"/>
      <c r="C144" s="2"/>
      <c r="D144" s="2"/>
      <c r="E144" s="2"/>
      <c r="F144" s="2"/>
      <c r="G144" s="2"/>
      <c r="H144" s="2"/>
      <c r="I144" s="2"/>
      <c r="J144" s="2"/>
      <c r="K144" s="2"/>
      <c r="L144" s="2"/>
      <c r="M144" s="2"/>
      <c r="N144" s="2"/>
      <c r="O144" s="2"/>
      <c r="P144" s="2"/>
      <c r="Q144" s="2"/>
      <c r="R144" s="2"/>
      <c r="S144" s="2"/>
    </row>
    <row r="145" spans="1:19" x14ac:dyDescent="0.25">
      <c r="A145" s="21"/>
      <c r="B145" s="2"/>
      <c r="C145" s="2"/>
      <c r="D145" s="2"/>
      <c r="E145" s="2"/>
      <c r="F145" s="2"/>
      <c r="G145" s="2"/>
      <c r="H145" s="2"/>
      <c r="I145" s="2"/>
      <c r="J145" s="2"/>
      <c r="K145" s="2"/>
      <c r="L145" s="2"/>
      <c r="M145" s="2"/>
      <c r="N145" s="2"/>
      <c r="O145" s="2"/>
      <c r="P145" s="2"/>
      <c r="Q145" s="2"/>
      <c r="R145" s="2"/>
      <c r="S145" s="2"/>
    </row>
    <row r="146" spans="1:19" x14ac:dyDescent="0.25">
      <c r="A146" s="21"/>
      <c r="B146" s="2"/>
      <c r="C146" s="2"/>
      <c r="D146" s="2"/>
      <c r="E146" s="2"/>
      <c r="F146" s="2"/>
      <c r="G146" s="2"/>
      <c r="H146" s="2"/>
      <c r="I146" s="2"/>
      <c r="J146" s="2"/>
      <c r="K146" s="2"/>
      <c r="L146" s="2"/>
      <c r="M146" s="2"/>
      <c r="N146" s="2"/>
      <c r="O146" s="2"/>
      <c r="P146" s="2"/>
      <c r="Q146" s="2"/>
      <c r="R146" s="2"/>
      <c r="S146" s="2"/>
    </row>
    <row r="147" spans="1:19" x14ac:dyDescent="0.25">
      <c r="A147" s="21"/>
      <c r="B147" s="2"/>
      <c r="C147" s="2"/>
      <c r="D147" s="2"/>
      <c r="E147" s="2"/>
      <c r="F147" s="2"/>
      <c r="G147" s="2"/>
      <c r="H147" s="2"/>
      <c r="I147" s="2"/>
      <c r="J147" s="2"/>
      <c r="K147" s="2"/>
      <c r="L147" s="2"/>
      <c r="M147" s="2"/>
      <c r="N147" s="2"/>
      <c r="O147" s="2"/>
      <c r="P147" s="2"/>
      <c r="Q147" s="2"/>
      <c r="R147" s="2"/>
      <c r="S147" s="2"/>
    </row>
    <row r="148" spans="1:19" x14ac:dyDescent="0.25">
      <c r="A148" s="21"/>
      <c r="B148" s="2"/>
      <c r="C148" s="2"/>
      <c r="D148" s="2"/>
      <c r="E148" s="2"/>
      <c r="F148" s="2"/>
      <c r="G148" s="2"/>
      <c r="H148" s="2"/>
      <c r="I148" s="2"/>
      <c r="J148" s="2"/>
      <c r="K148" s="2"/>
      <c r="L148" s="2"/>
      <c r="M148" s="2"/>
      <c r="N148" s="2"/>
      <c r="O148" s="2"/>
      <c r="P148" s="2"/>
      <c r="Q148" s="2"/>
      <c r="R148" s="2"/>
      <c r="S148" s="2"/>
    </row>
    <row r="149" spans="1:19" x14ac:dyDescent="0.25">
      <c r="A149" s="21"/>
      <c r="B149" s="2"/>
      <c r="C149" s="2"/>
      <c r="D149" s="2"/>
      <c r="E149" s="2"/>
      <c r="F149" s="2"/>
      <c r="G149" s="2"/>
      <c r="H149" s="2"/>
      <c r="I149" s="2"/>
      <c r="J149" s="2"/>
      <c r="K149" s="2"/>
      <c r="L149" s="2"/>
      <c r="M149" s="2"/>
      <c r="N149" s="2"/>
      <c r="O149" s="2"/>
      <c r="P149" s="2"/>
      <c r="Q149" s="2"/>
      <c r="R149" s="2"/>
      <c r="S149" s="2"/>
    </row>
    <row r="150" spans="1:19" x14ac:dyDescent="0.25">
      <c r="A150" s="21"/>
      <c r="B150" s="2"/>
      <c r="C150" s="2"/>
      <c r="D150" s="2"/>
      <c r="E150" s="2"/>
      <c r="F150" s="2"/>
      <c r="G150" s="2"/>
      <c r="H150" s="2"/>
      <c r="I150" s="2"/>
      <c r="J150" s="2"/>
      <c r="K150" s="2"/>
      <c r="L150" s="2"/>
      <c r="M150" s="2"/>
      <c r="N150" s="2"/>
      <c r="O150" s="2"/>
      <c r="P150" s="2"/>
      <c r="Q150" s="2"/>
      <c r="R150" s="2"/>
      <c r="S150" s="2"/>
    </row>
    <row r="151" spans="1:19" x14ac:dyDescent="0.25">
      <c r="A151" s="21"/>
      <c r="B151" s="2"/>
      <c r="C151" s="2"/>
      <c r="D151" s="2"/>
      <c r="E151" s="2"/>
      <c r="F151" s="2"/>
      <c r="G151" s="2"/>
      <c r="H151" s="2"/>
      <c r="I151" s="2"/>
      <c r="J151" s="2"/>
      <c r="K151" s="2"/>
      <c r="L151" s="2"/>
      <c r="M151" s="2"/>
      <c r="N151" s="2"/>
      <c r="O151" s="2"/>
      <c r="P151" s="2"/>
      <c r="Q151" s="2"/>
      <c r="R151" s="2"/>
      <c r="S151" s="2"/>
    </row>
    <row r="152" spans="1:19" x14ac:dyDescent="0.25">
      <c r="A152" s="21"/>
      <c r="B152" s="2"/>
      <c r="C152" s="2"/>
      <c r="D152" s="2"/>
      <c r="E152" s="2"/>
      <c r="F152" s="2"/>
      <c r="G152" s="2"/>
      <c r="H152" s="2"/>
      <c r="I152" s="2"/>
      <c r="J152" s="2"/>
      <c r="K152" s="2"/>
      <c r="L152" s="2"/>
      <c r="M152" s="2"/>
      <c r="N152" s="2"/>
      <c r="O152" s="2"/>
      <c r="P152" s="2"/>
      <c r="Q152" s="2"/>
      <c r="R152" s="2"/>
      <c r="S152" s="2"/>
    </row>
    <row r="153" spans="1:19" x14ac:dyDescent="0.25">
      <c r="A153" s="21"/>
      <c r="B153" s="2"/>
      <c r="C153" s="2"/>
      <c r="D153" s="2"/>
      <c r="E153" s="2"/>
      <c r="F153" s="2"/>
      <c r="G153" s="2"/>
      <c r="H153" s="2"/>
      <c r="I153" s="2"/>
      <c r="J153" s="2"/>
      <c r="K153" s="2"/>
      <c r="L153" s="2"/>
      <c r="M153" s="2"/>
      <c r="N153" s="2"/>
      <c r="O153" s="2"/>
      <c r="P153" s="2"/>
      <c r="Q153" s="2"/>
      <c r="R153" s="2"/>
      <c r="S153" s="2"/>
    </row>
    <row r="154" spans="1:19" x14ac:dyDescent="0.25">
      <c r="A154" s="21"/>
      <c r="B154" s="2"/>
      <c r="C154" s="2"/>
      <c r="D154" s="2"/>
      <c r="E154" s="2"/>
      <c r="F154" s="2"/>
      <c r="G154" s="2"/>
      <c r="H154" s="2"/>
      <c r="I154" s="2"/>
      <c r="J154" s="2"/>
      <c r="K154" s="2"/>
      <c r="L154" s="2"/>
      <c r="M154" s="2"/>
      <c r="N154" s="2"/>
      <c r="O154" s="2"/>
      <c r="P154" s="2"/>
      <c r="Q154" s="2"/>
      <c r="R154" s="2"/>
      <c r="S154" s="2"/>
    </row>
    <row r="155" spans="1:19" x14ac:dyDescent="0.25">
      <c r="A155" s="21"/>
      <c r="B155" s="2"/>
      <c r="C155" s="2"/>
      <c r="D155" s="2"/>
      <c r="E155" s="2"/>
      <c r="F155" s="2"/>
      <c r="G155" s="2"/>
      <c r="H155" s="2"/>
      <c r="I155" s="2"/>
      <c r="J155" s="2"/>
      <c r="K155" s="2"/>
      <c r="L155" s="2"/>
      <c r="M155" s="2"/>
      <c r="N155" s="2"/>
      <c r="O155" s="2"/>
      <c r="P155" s="2"/>
      <c r="Q155" s="2"/>
      <c r="R155" s="2"/>
      <c r="S155" s="2"/>
    </row>
    <row r="156" spans="1:19" x14ac:dyDescent="0.25">
      <c r="A156" s="21"/>
      <c r="B156" s="2"/>
      <c r="C156" s="2"/>
      <c r="D156" s="2"/>
      <c r="E156" s="2"/>
      <c r="F156" s="2"/>
      <c r="G156" s="2"/>
      <c r="H156" s="2"/>
      <c r="I156" s="2"/>
      <c r="J156" s="2"/>
      <c r="K156" s="2"/>
      <c r="L156" s="2"/>
      <c r="M156" s="2"/>
      <c r="N156" s="2"/>
      <c r="O156" s="2"/>
      <c r="P156" s="2"/>
      <c r="Q156" s="2"/>
      <c r="R156" s="2"/>
      <c r="S156" s="2"/>
    </row>
    <row r="157" spans="1:19" x14ac:dyDescent="0.25">
      <c r="A157" s="21"/>
      <c r="B157" s="2"/>
      <c r="C157" s="2"/>
      <c r="D157" s="2"/>
      <c r="E157" s="2"/>
      <c r="F157" s="2"/>
      <c r="G157" s="2"/>
      <c r="H157" s="2"/>
      <c r="I157" s="2"/>
      <c r="J157" s="2"/>
      <c r="K157" s="2"/>
      <c r="L157" s="2"/>
      <c r="M157" s="2"/>
      <c r="N157" s="2"/>
      <c r="O157" s="2"/>
      <c r="P157" s="2"/>
      <c r="Q157" s="2"/>
      <c r="R157" s="2"/>
      <c r="S157" s="2"/>
    </row>
    <row r="158" spans="1:19" x14ac:dyDescent="0.25">
      <c r="A158" s="21"/>
      <c r="B158" s="2"/>
      <c r="C158" s="2"/>
      <c r="D158" s="2"/>
      <c r="E158" s="2"/>
      <c r="F158" s="2"/>
      <c r="G158" s="2"/>
      <c r="H158" s="2"/>
      <c r="I158" s="2"/>
      <c r="J158" s="2"/>
      <c r="K158" s="2"/>
      <c r="L158" s="2"/>
      <c r="M158" s="2"/>
      <c r="N158" s="2"/>
      <c r="O158" s="2"/>
      <c r="P158" s="2"/>
      <c r="Q158" s="2"/>
      <c r="R158" s="2"/>
      <c r="S158" s="2"/>
    </row>
    <row r="159" spans="1:19" x14ac:dyDescent="0.25">
      <c r="A159" s="21"/>
      <c r="B159" s="2"/>
      <c r="C159" s="2"/>
      <c r="D159" s="2"/>
      <c r="E159" s="2"/>
      <c r="F159" s="2"/>
      <c r="G159" s="2"/>
      <c r="H159" s="2"/>
      <c r="I159" s="2"/>
      <c r="J159" s="2"/>
      <c r="K159" s="2"/>
      <c r="L159" s="2"/>
      <c r="M159" s="2"/>
      <c r="N159" s="2"/>
      <c r="O159" s="2"/>
      <c r="P159" s="2"/>
      <c r="Q159" s="2"/>
      <c r="R159" s="2"/>
      <c r="S159" s="2"/>
    </row>
    <row r="160" spans="1:19" x14ac:dyDescent="0.25">
      <c r="A160" s="21"/>
      <c r="B160" s="2"/>
      <c r="C160" s="2"/>
      <c r="D160" s="2"/>
      <c r="E160" s="2"/>
      <c r="F160" s="2"/>
      <c r="G160" s="2"/>
      <c r="H160" s="2"/>
      <c r="I160" s="2"/>
      <c r="J160" s="2"/>
      <c r="K160" s="2"/>
      <c r="L160" s="2"/>
      <c r="M160" s="2"/>
      <c r="N160" s="2"/>
      <c r="O160" s="2"/>
      <c r="P160" s="2"/>
      <c r="Q160" s="2"/>
      <c r="R160" s="2"/>
      <c r="S160" s="2"/>
    </row>
    <row r="161" spans="1:19" x14ac:dyDescent="0.25">
      <c r="A161" s="21"/>
      <c r="B161" s="2"/>
      <c r="C161" s="2"/>
      <c r="D161" s="2"/>
      <c r="E161" s="2"/>
      <c r="F161" s="2"/>
      <c r="G161" s="2"/>
      <c r="H161" s="2"/>
      <c r="I161" s="2"/>
      <c r="J161" s="2"/>
      <c r="K161" s="2"/>
      <c r="L161" s="2"/>
      <c r="M161" s="2"/>
      <c r="N161" s="2"/>
      <c r="O161" s="2"/>
      <c r="P161" s="2"/>
      <c r="Q161" s="2"/>
      <c r="R161" s="2"/>
      <c r="S161" s="2"/>
    </row>
    <row r="162" spans="1:19" x14ac:dyDescent="0.25">
      <c r="A162" s="21"/>
      <c r="B162" s="2"/>
      <c r="C162" s="2"/>
      <c r="D162" s="2"/>
      <c r="E162" s="2"/>
      <c r="F162" s="2"/>
      <c r="G162" s="2"/>
      <c r="H162" s="2"/>
      <c r="I162" s="2"/>
      <c r="J162" s="2"/>
      <c r="K162" s="2"/>
      <c r="L162" s="2"/>
      <c r="M162" s="2"/>
      <c r="N162" s="2"/>
      <c r="O162" s="2"/>
      <c r="P162" s="2"/>
      <c r="Q162" s="2"/>
      <c r="R162" s="2"/>
      <c r="S162" s="2"/>
    </row>
    <row r="163" spans="1:19" x14ac:dyDescent="0.25">
      <c r="A163" s="21"/>
      <c r="B163" s="2"/>
      <c r="C163" s="2"/>
      <c r="D163" s="2"/>
      <c r="E163" s="2"/>
      <c r="F163" s="2"/>
      <c r="G163" s="2"/>
      <c r="H163" s="2"/>
      <c r="I163" s="2"/>
      <c r="J163" s="2"/>
      <c r="K163" s="2"/>
      <c r="L163" s="2"/>
      <c r="M163" s="2"/>
      <c r="N163" s="2"/>
      <c r="O163" s="2"/>
      <c r="P163" s="2"/>
      <c r="Q163" s="2"/>
      <c r="R163" s="2"/>
      <c r="S163" s="2"/>
    </row>
    <row r="164" spans="1:19" x14ac:dyDescent="0.25">
      <c r="A164" s="21"/>
      <c r="B164" s="2"/>
      <c r="C164" s="2"/>
      <c r="D164" s="2"/>
      <c r="E164" s="2"/>
      <c r="F164" s="2"/>
      <c r="G164" s="2"/>
      <c r="H164" s="2"/>
      <c r="I164" s="2"/>
      <c r="J164" s="2"/>
      <c r="K164" s="2"/>
      <c r="L164" s="2"/>
      <c r="M164" s="2"/>
      <c r="N164" s="2"/>
      <c r="O164" s="2"/>
      <c r="P164" s="2"/>
      <c r="Q164" s="2"/>
      <c r="R164" s="2"/>
      <c r="S164" s="2"/>
    </row>
    <row r="165" spans="1:19" x14ac:dyDescent="0.25">
      <c r="A165" s="21"/>
      <c r="B165" s="2"/>
      <c r="C165" s="2"/>
      <c r="D165" s="2"/>
      <c r="E165" s="2"/>
      <c r="F165" s="2"/>
      <c r="G165" s="2"/>
      <c r="H165" s="2"/>
      <c r="I165" s="2"/>
      <c r="J165" s="2"/>
      <c r="K165" s="2"/>
      <c r="L165" s="2"/>
      <c r="M165" s="2"/>
      <c r="N165" s="2"/>
      <c r="O165" s="2"/>
      <c r="P165" s="2"/>
      <c r="Q165" s="2"/>
      <c r="R165" s="2"/>
      <c r="S165" s="2"/>
    </row>
    <row r="166" spans="1:19" x14ac:dyDescent="0.25">
      <c r="A166" s="21"/>
      <c r="B166" s="2"/>
      <c r="C166" s="2"/>
      <c r="D166" s="2"/>
      <c r="E166" s="2"/>
      <c r="F166" s="2"/>
      <c r="G166" s="2"/>
      <c r="H166" s="2"/>
      <c r="I166" s="2"/>
      <c r="J166" s="2"/>
      <c r="K166" s="2"/>
      <c r="L166" s="2"/>
      <c r="M166" s="2"/>
      <c r="N166" s="2"/>
      <c r="O166" s="2"/>
      <c r="P166" s="2"/>
      <c r="Q166" s="2"/>
      <c r="R166" s="2"/>
      <c r="S166" s="2"/>
    </row>
    <row r="167" spans="1:19" x14ac:dyDescent="0.25">
      <c r="A167" s="21"/>
      <c r="B167" s="2"/>
      <c r="C167" s="2"/>
      <c r="D167" s="2"/>
      <c r="E167" s="2"/>
      <c r="F167" s="2"/>
      <c r="G167" s="2"/>
      <c r="H167" s="2"/>
      <c r="I167" s="2"/>
      <c r="J167" s="2"/>
      <c r="K167" s="2"/>
      <c r="L167" s="2"/>
      <c r="M167" s="2"/>
      <c r="N167" s="2"/>
      <c r="O167" s="2"/>
      <c r="P167" s="2"/>
      <c r="Q167" s="2"/>
      <c r="R167" s="2"/>
      <c r="S167" s="2"/>
    </row>
    <row r="168" spans="1:19" x14ac:dyDescent="0.25">
      <c r="A168" s="21"/>
      <c r="B168" s="2"/>
      <c r="C168" s="2"/>
      <c r="D168" s="2"/>
      <c r="E168" s="2"/>
      <c r="F168" s="2"/>
      <c r="G168" s="2"/>
      <c r="H168" s="2"/>
      <c r="I168" s="2"/>
      <c r="J168" s="2"/>
      <c r="K168" s="2"/>
      <c r="L168" s="2"/>
      <c r="M168" s="2"/>
      <c r="N168" s="2"/>
      <c r="O168" s="2"/>
      <c r="P168" s="2"/>
      <c r="Q168" s="2"/>
      <c r="R168" s="2"/>
      <c r="S168" s="2"/>
    </row>
    <row r="169" spans="1:19" x14ac:dyDescent="0.25">
      <c r="A169" s="21"/>
      <c r="B169" s="2"/>
      <c r="C169" s="2"/>
      <c r="D169" s="2"/>
      <c r="E169" s="2"/>
      <c r="F169" s="2"/>
      <c r="G169" s="2"/>
      <c r="H169" s="2"/>
      <c r="I169" s="2"/>
      <c r="J169" s="2"/>
      <c r="K169" s="2"/>
      <c r="L169" s="2"/>
      <c r="M169" s="2"/>
      <c r="N169" s="2"/>
      <c r="O169" s="2"/>
      <c r="P169" s="2"/>
      <c r="Q169" s="2"/>
      <c r="R169" s="2"/>
      <c r="S169" s="2"/>
    </row>
    <row r="170" spans="1:19" x14ac:dyDescent="0.25">
      <c r="A170" s="21"/>
      <c r="B170" s="2"/>
      <c r="C170" s="2"/>
      <c r="D170" s="2"/>
      <c r="E170" s="2"/>
      <c r="F170" s="2"/>
      <c r="G170" s="2"/>
      <c r="H170" s="2"/>
      <c r="I170" s="2"/>
      <c r="J170" s="2"/>
      <c r="K170" s="2"/>
      <c r="L170" s="2"/>
      <c r="M170" s="2"/>
      <c r="N170" s="2"/>
      <c r="O170" s="2"/>
      <c r="P170" s="2"/>
      <c r="Q170" s="2"/>
      <c r="R170" s="2"/>
      <c r="S170" s="2"/>
    </row>
    <row r="171" spans="1:19" x14ac:dyDescent="0.25">
      <c r="A171" s="21"/>
      <c r="B171" s="2"/>
      <c r="C171" s="2"/>
      <c r="D171" s="2"/>
      <c r="E171" s="2"/>
      <c r="F171" s="2"/>
      <c r="G171" s="2"/>
      <c r="H171" s="2"/>
      <c r="I171" s="2"/>
      <c r="J171" s="2"/>
      <c r="K171" s="2"/>
      <c r="L171" s="2"/>
      <c r="M171" s="2"/>
      <c r="N171" s="2"/>
      <c r="O171" s="2"/>
      <c r="P171" s="2"/>
      <c r="Q171" s="2"/>
      <c r="R171" s="2"/>
      <c r="S171" s="2"/>
    </row>
    <row r="172" spans="1:19" x14ac:dyDescent="0.25">
      <c r="A172" s="21"/>
      <c r="B172" s="2"/>
      <c r="C172" s="2"/>
      <c r="D172" s="2"/>
      <c r="E172" s="2"/>
      <c r="F172" s="2"/>
      <c r="G172" s="2"/>
      <c r="H172" s="2"/>
      <c r="I172" s="2"/>
      <c r="J172" s="2"/>
      <c r="K172" s="2"/>
      <c r="L172" s="2"/>
      <c r="M172" s="2"/>
      <c r="N172" s="2"/>
      <c r="O172" s="2"/>
      <c r="P172" s="2"/>
      <c r="Q172" s="2"/>
      <c r="R172" s="2"/>
      <c r="S172" s="2"/>
    </row>
    <row r="173" spans="1:19" x14ac:dyDescent="0.25">
      <c r="A173" s="21"/>
      <c r="B173" s="2"/>
      <c r="C173" s="2"/>
      <c r="D173" s="2"/>
      <c r="E173" s="2"/>
      <c r="F173" s="2"/>
      <c r="G173" s="2"/>
      <c r="H173" s="2"/>
      <c r="I173" s="2"/>
      <c r="J173" s="2"/>
      <c r="K173" s="2"/>
      <c r="L173" s="2"/>
      <c r="M173" s="2"/>
      <c r="N173" s="2"/>
      <c r="O173" s="2"/>
      <c r="P173" s="2"/>
      <c r="Q173" s="2"/>
      <c r="R173" s="2"/>
      <c r="S173" s="2"/>
    </row>
    <row r="174" spans="1:19" x14ac:dyDescent="0.25">
      <c r="A174" s="21"/>
      <c r="B174" s="2"/>
      <c r="C174" s="2"/>
      <c r="D174" s="2"/>
      <c r="E174" s="2"/>
      <c r="F174" s="2"/>
      <c r="G174" s="2"/>
      <c r="H174" s="2"/>
      <c r="I174" s="2"/>
      <c r="J174" s="2"/>
      <c r="K174" s="2"/>
      <c r="L174" s="2"/>
      <c r="M174" s="2"/>
      <c r="N174" s="2"/>
      <c r="O174" s="2"/>
      <c r="P174" s="2"/>
      <c r="Q174" s="2"/>
      <c r="R174" s="2"/>
      <c r="S174" s="2"/>
    </row>
    <row r="175" spans="1:19" x14ac:dyDescent="0.25">
      <c r="A175" s="21"/>
      <c r="B175" s="2"/>
      <c r="C175" s="2"/>
      <c r="D175" s="2"/>
      <c r="E175" s="2"/>
      <c r="F175" s="2"/>
      <c r="G175" s="2"/>
      <c r="H175" s="2"/>
      <c r="I175" s="2"/>
      <c r="J175" s="2"/>
      <c r="K175" s="2"/>
      <c r="L175" s="2"/>
      <c r="M175" s="2"/>
      <c r="N175" s="2"/>
      <c r="O175" s="2"/>
      <c r="P175" s="2"/>
      <c r="Q175" s="2"/>
      <c r="R175" s="2"/>
      <c r="S175" s="2"/>
    </row>
    <row r="176" spans="1:19" x14ac:dyDescent="0.25">
      <c r="A176" s="21"/>
      <c r="B176" s="2"/>
      <c r="C176" s="2"/>
      <c r="D176" s="2"/>
      <c r="E176" s="2"/>
      <c r="F176" s="2"/>
      <c r="G176" s="2"/>
      <c r="H176" s="2"/>
      <c r="I176" s="2"/>
      <c r="J176" s="2"/>
      <c r="K176" s="2"/>
      <c r="L176" s="2"/>
      <c r="M176" s="2"/>
      <c r="N176" s="2"/>
      <c r="O176" s="2"/>
      <c r="P176" s="2"/>
      <c r="Q176" s="2"/>
      <c r="R176" s="2"/>
      <c r="S176" s="2"/>
    </row>
    <row r="177" spans="1:19" x14ac:dyDescent="0.25">
      <c r="A177" s="21"/>
      <c r="B177" s="2"/>
      <c r="C177" s="2"/>
      <c r="D177" s="2"/>
      <c r="E177" s="2"/>
      <c r="F177" s="2"/>
      <c r="G177" s="2"/>
      <c r="H177" s="2"/>
      <c r="I177" s="2"/>
      <c r="J177" s="2"/>
      <c r="K177" s="2"/>
      <c r="L177" s="2"/>
      <c r="M177" s="2"/>
      <c r="N177" s="2"/>
      <c r="O177" s="2"/>
      <c r="P177" s="2"/>
      <c r="Q177" s="2"/>
      <c r="R177" s="2"/>
      <c r="S177" s="2"/>
    </row>
    <row r="178" spans="1:19" x14ac:dyDescent="0.25">
      <c r="A178" s="21"/>
      <c r="B178" s="2"/>
      <c r="C178" s="2"/>
      <c r="D178" s="2"/>
      <c r="E178" s="2"/>
      <c r="F178" s="2"/>
      <c r="G178" s="2"/>
      <c r="H178" s="2"/>
      <c r="I178" s="2"/>
      <c r="J178" s="2"/>
      <c r="K178" s="2"/>
      <c r="L178" s="2"/>
      <c r="M178" s="2"/>
      <c r="N178" s="2"/>
      <c r="O178" s="2"/>
      <c r="P178" s="2"/>
      <c r="Q178" s="2"/>
      <c r="R178" s="2"/>
      <c r="S178" s="2"/>
    </row>
    <row r="179" spans="1:19" x14ac:dyDescent="0.25">
      <c r="A179" s="21"/>
      <c r="B179" s="2"/>
      <c r="C179" s="2"/>
      <c r="D179" s="2"/>
      <c r="E179" s="2"/>
      <c r="F179" s="2"/>
      <c r="G179" s="2"/>
      <c r="H179" s="2"/>
      <c r="I179" s="2"/>
      <c r="J179" s="2"/>
      <c r="K179" s="2"/>
      <c r="L179" s="2"/>
      <c r="M179" s="2"/>
      <c r="N179" s="2"/>
      <c r="O179" s="2"/>
      <c r="P179" s="2"/>
      <c r="Q179" s="2"/>
      <c r="R179" s="2"/>
      <c r="S179" s="2"/>
    </row>
    <row r="180" spans="1:19" x14ac:dyDescent="0.25">
      <c r="A180" s="21"/>
      <c r="B180" s="2"/>
      <c r="C180" s="2"/>
      <c r="D180" s="2"/>
      <c r="E180" s="2"/>
      <c r="F180" s="2"/>
      <c r="G180" s="2"/>
      <c r="H180" s="2"/>
      <c r="I180" s="2"/>
      <c r="J180" s="2"/>
      <c r="K180" s="2"/>
      <c r="L180" s="2"/>
      <c r="M180" s="2"/>
      <c r="N180" s="2"/>
      <c r="O180" s="2"/>
      <c r="P180" s="2"/>
      <c r="Q180" s="2"/>
      <c r="R180" s="2"/>
      <c r="S180" s="2"/>
    </row>
    <row r="181" spans="1:19" x14ac:dyDescent="0.25">
      <c r="A181" s="21"/>
      <c r="B181" s="2"/>
      <c r="C181" s="2"/>
      <c r="D181" s="2"/>
      <c r="E181" s="2"/>
      <c r="F181" s="2"/>
      <c r="G181" s="2"/>
      <c r="H181" s="2"/>
      <c r="I181" s="2"/>
      <c r="J181" s="2"/>
      <c r="K181" s="2"/>
      <c r="L181" s="2"/>
      <c r="M181" s="2"/>
      <c r="N181" s="2"/>
      <c r="O181" s="2"/>
      <c r="P181" s="2"/>
      <c r="Q181" s="2"/>
      <c r="R181" s="2"/>
      <c r="S181" s="2"/>
    </row>
    <row r="182" spans="1:19" x14ac:dyDescent="0.25">
      <c r="A182" s="21"/>
      <c r="B182" s="2"/>
      <c r="C182" s="2"/>
      <c r="D182" s="2"/>
      <c r="E182" s="2"/>
      <c r="F182" s="2"/>
      <c r="G182" s="2"/>
      <c r="H182" s="2"/>
      <c r="I182" s="2"/>
      <c r="J182" s="2"/>
      <c r="K182" s="2"/>
      <c r="L182" s="2"/>
      <c r="M182" s="2"/>
      <c r="N182" s="2"/>
      <c r="O182" s="2"/>
      <c r="P182" s="2"/>
      <c r="Q182" s="2"/>
      <c r="R182" s="2"/>
      <c r="S182" s="2"/>
    </row>
    <row r="183" spans="1:19" x14ac:dyDescent="0.25">
      <c r="A183" s="21"/>
      <c r="B183" s="2"/>
      <c r="C183" s="2"/>
      <c r="D183" s="2"/>
      <c r="E183" s="2"/>
      <c r="F183" s="2"/>
      <c r="G183" s="2"/>
      <c r="H183" s="2"/>
      <c r="I183" s="2"/>
      <c r="J183" s="2"/>
      <c r="K183" s="2"/>
      <c r="L183" s="2"/>
      <c r="M183" s="2"/>
      <c r="N183" s="2"/>
      <c r="O183" s="2"/>
      <c r="P183" s="2"/>
      <c r="Q183" s="2"/>
      <c r="R183" s="2"/>
      <c r="S183" s="2"/>
    </row>
    <row r="184" spans="1:19" x14ac:dyDescent="0.25">
      <c r="A184" s="21"/>
      <c r="B184" s="2"/>
      <c r="C184" s="2"/>
      <c r="D184" s="2"/>
      <c r="E184" s="2"/>
      <c r="F184" s="2"/>
      <c r="G184" s="2"/>
      <c r="H184" s="2"/>
      <c r="I184" s="2"/>
      <c r="J184" s="2"/>
      <c r="K184" s="2"/>
      <c r="L184" s="2"/>
      <c r="M184" s="2"/>
      <c r="N184" s="2"/>
      <c r="O184" s="2"/>
      <c r="P184" s="2"/>
      <c r="Q184" s="2"/>
      <c r="R184" s="2"/>
      <c r="S184" s="2"/>
    </row>
    <row r="185" spans="1:19" x14ac:dyDescent="0.25">
      <c r="A185" s="21"/>
      <c r="B185" s="2"/>
      <c r="C185" s="2"/>
      <c r="D185" s="2"/>
      <c r="E185" s="2"/>
      <c r="F185" s="2"/>
      <c r="G185" s="2"/>
      <c r="H185" s="2"/>
      <c r="I185" s="2"/>
      <c r="J185" s="2"/>
      <c r="K185" s="2"/>
      <c r="L185" s="2"/>
      <c r="M185" s="2"/>
      <c r="N185" s="2"/>
      <c r="O185" s="2"/>
      <c r="P185" s="2"/>
      <c r="Q185" s="2"/>
      <c r="R185" s="2"/>
      <c r="S185" s="2"/>
    </row>
    <row r="186" spans="1:19" x14ac:dyDescent="0.25">
      <c r="A186" s="21"/>
      <c r="B186" s="2"/>
      <c r="C186" s="2"/>
      <c r="D186" s="2"/>
      <c r="E186" s="2"/>
      <c r="F186" s="2"/>
      <c r="G186" s="2"/>
      <c r="H186" s="2"/>
      <c r="I186" s="2"/>
      <c r="J186" s="2"/>
      <c r="K186" s="2"/>
      <c r="L186" s="2"/>
      <c r="M186" s="2"/>
      <c r="N186" s="2"/>
      <c r="O186" s="2"/>
      <c r="P186" s="2"/>
      <c r="Q186" s="2"/>
      <c r="R186" s="2"/>
      <c r="S186" s="2"/>
    </row>
    <row r="187" spans="1:19" x14ac:dyDescent="0.25">
      <c r="A187" s="21"/>
      <c r="B187" s="2"/>
      <c r="C187" s="2"/>
      <c r="D187" s="2"/>
      <c r="E187" s="2"/>
      <c r="F187" s="2"/>
      <c r="G187" s="2"/>
      <c r="H187" s="2"/>
      <c r="I187" s="2"/>
      <c r="J187" s="2"/>
      <c r="K187" s="2"/>
      <c r="L187" s="2"/>
      <c r="M187" s="2"/>
      <c r="N187" s="2"/>
      <c r="O187" s="2"/>
      <c r="P187" s="2"/>
      <c r="Q187" s="2"/>
      <c r="R187" s="2"/>
      <c r="S187" s="2"/>
    </row>
    <row r="188" spans="1:19" x14ac:dyDescent="0.25">
      <c r="A188" s="21"/>
      <c r="B188" s="2"/>
      <c r="C188" s="2"/>
      <c r="D188" s="2"/>
      <c r="E188" s="2"/>
      <c r="F188" s="2"/>
      <c r="G188" s="2"/>
      <c r="H188" s="2"/>
      <c r="I188" s="2"/>
      <c r="J188" s="2"/>
      <c r="K188" s="2"/>
      <c r="L188" s="2"/>
      <c r="M188" s="2"/>
      <c r="N188" s="2"/>
      <c r="O188" s="2"/>
      <c r="P188" s="2"/>
      <c r="Q188" s="2"/>
      <c r="R188" s="2"/>
      <c r="S188" s="2"/>
    </row>
    <row r="189" spans="1:19" x14ac:dyDescent="0.25">
      <c r="A189" s="21"/>
      <c r="B189" s="2"/>
      <c r="C189" s="2"/>
      <c r="D189" s="2"/>
      <c r="E189" s="2"/>
      <c r="F189" s="2"/>
      <c r="G189" s="2"/>
      <c r="H189" s="2"/>
      <c r="I189" s="2"/>
      <c r="J189" s="2"/>
      <c r="K189" s="2"/>
      <c r="L189" s="2"/>
      <c r="M189" s="2"/>
      <c r="N189" s="2"/>
      <c r="O189" s="2"/>
      <c r="P189" s="2"/>
      <c r="Q189" s="2"/>
      <c r="R189" s="2"/>
      <c r="S189" s="2"/>
    </row>
    <row r="190" spans="1:19" x14ac:dyDescent="0.25">
      <c r="A190" s="21"/>
      <c r="B190" s="2"/>
      <c r="C190" s="2"/>
      <c r="D190" s="2"/>
      <c r="E190" s="2"/>
      <c r="F190" s="2"/>
      <c r="G190" s="2"/>
      <c r="H190" s="2"/>
      <c r="I190" s="2"/>
      <c r="J190" s="2"/>
      <c r="K190" s="2"/>
      <c r="L190" s="2"/>
      <c r="M190" s="2"/>
      <c r="N190" s="2"/>
      <c r="O190" s="2"/>
      <c r="P190" s="2"/>
      <c r="Q190" s="2"/>
      <c r="R190" s="2"/>
      <c r="S190" s="2"/>
    </row>
    <row r="191" spans="1:19" x14ac:dyDescent="0.25">
      <c r="A191" s="21"/>
      <c r="B191" s="2"/>
      <c r="C191" s="2"/>
      <c r="D191" s="2"/>
      <c r="E191" s="2"/>
      <c r="F191" s="2"/>
      <c r="G191" s="2"/>
      <c r="H191" s="2"/>
      <c r="I191" s="2"/>
      <c r="J191" s="2"/>
      <c r="K191" s="2"/>
      <c r="L191" s="2"/>
      <c r="M191" s="2"/>
      <c r="N191" s="2"/>
      <c r="O191" s="2"/>
      <c r="P191" s="2"/>
      <c r="Q191" s="2"/>
      <c r="R191" s="2"/>
      <c r="S191" s="2"/>
    </row>
    <row r="192" spans="1:19" x14ac:dyDescent="0.25">
      <c r="A192" s="21"/>
      <c r="B192" s="2"/>
      <c r="C192" s="2"/>
      <c r="D192" s="2"/>
      <c r="E192" s="2"/>
      <c r="F192" s="2"/>
      <c r="G192" s="2"/>
      <c r="H192" s="2"/>
      <c r="I192" s="2"/>
      <c r="J192" s="2"/>
      <c r="K192" s="2"/>
      <c r="L192" s="2"/>
      <c r="M192" s="2"/>
      <c r="N192" s="2"/>
      <c r="O192" s="2"/>
      <c r="P192" s="2"/>
      <c r="Q192" s="2"/>
      <c r="R192" s="2"/>
      <c r="S192" s="2"/>
    </row>
    <row r="193" spans="1:19" x14ac:dyDescent="0.25">
      <c r="A193" s="21"/>
      <c r="B193" s="2"/>
      <c r="C193" s="2"/>
      <c r="D193" s="2"/>
      <c r="E193" s="2"/>
      <c r="F193" s="2"/>
      <c r="G193" s="2"/>
      <c r="H193" s="2"/>
      <c r="I193" s="2"/>
      <c r="J193" s="2"/>
      <c r="K193" s="2"/>
      <c r="L193" s="2"/>
      <c r="M193" s="2"/>
      <c r="N193" s="2"/>
      <c r="O193" s="2"/>
      <c r="P193" s="2"/>
      <c r="Q193" s="2"/>
      <c r="R193" s="2"/>
      <c r="S193" s="2"/>
    </row>
    <row r="194" spans="1:19" x14ac:dyDescent="0.25">
      <c r="A194" s="21"/>
      <c r="B194" s="2"/>
      <c r="C194" s="2"/>
      <c r="D194" s="2"/>
      <c r="E194" s="2"/>
      <c r="F194" s="2"/>
      <c r="G194" s="2"/>
      <c r="H194" s="2"/>
      <c r="I194" s="2"/>
      <c r="J194" s="2"/>
      <c r="K194" s="2"/>
      <c r="L194" s="2"/>
      <c r="M194" s="2"/>
      <c r="N194" s="2"/>
      <c r="O194" s="2"/>
      <c r="P194" s="2"/>
      <c r="Q194" s="2"/>
      <c r="R194" s="2"/>
      <c r="S194" s="2"/>
    </row>
    <row r="195" spans="1:19" x14ac:dyDescent="0.25">
      <c r="A195" s="21"/>
      <c r="B195" s="2"/>
      <c r="C195" s="2"/>
      <c r="D195" s="2"/>
      <c r="E195" s="2"/>
      <c r="F195" s="2"/>
      <c r="G195" s="2"/>
      <c r="H195" s="2"/>
      <c r="I195" s="2"/>
      <c r="J195" s="2"/>
      <c r="K195" s="2"/>
      <c r="L195" s="2"/>
      <c r="M195" s="2"/>
      <c r="N195" s="2"/>
      <c r="O195" s="2"/>
      <c r="P195" s="2"/>
      <c r="Q195" s="2"/>
      <c r="R195" s="2"/>
      <c r="S195" s="2"/>
    </row>
    <row r="196" spans="1:19" x14ac:dyDescent="0.25">
      <c r="A196" s="21"/>
      <c r="B196" s="2"/>
      <c r="C196" s="2"/>
      <c r="D196" s="2"/>
      <c r="E196" s="2"/>
      <c r="F196" s="2"/>
      <c r="G196" s="2"/>
      <c r="H196" s="2"/>
      <c r="I196" s="2"/>
      <c r="J196" s="2"/>
      <c r="K196" s="2"/>
      <c r="L196" s="2"/>
      <c r="M196" s="2"/>
      <c r="N196" s="2"/>
      <c r="O196" s="2"/>
      <c r="P196" s="2"/>
      <c r="Q196" s="2"/>
      <c r="R196" s="2"/>
      <c r="S196" s="2"/>
    </row>
    <row r="197" spans="1:19" x14ac:dyDescent="0.25">
      <c r="A197" s="21"/>
      <c r="B197" s="2"/>
      <c r="C197" s="2"/>
      <c r="D197" s="2"/>
      <c r="E197" s="2"/>
      <c r="F197" s="2"/>
      <c r="G197" s="2"/>
      <c r="H197" s="2"/>
      <c r="I197" s="2"/>
      <c r="J197" s="2"/>
      <c r="K197" s="2"/>
      <c r="L197" s="2"/>
      <c r="M197" s="2"/>
      <c r="N197" s="2"/>
      <c r="O197" s="2"/>
      <c r="P197" s="2"/>
      <c r="Q197" s="2"/>
      <c r="R197" s="2"/>
      <c r="S197" s="2"/>
    </row>
    <row r="198" spans="1:19" x14ac:dyDescent="0.25">
      <c r="A198" s="21"/>
      <c r="B198" s="2"/>
      <c r="C198" s="2"/>
      <c r="D198" s="2"/>
      <c r="E198" s="2"/>
      <c r="F198" s="2"/>
      <c r="G198" s="2"/>
      <c r="H198" s="2"/>
      <c r="I198" s="2"/>
      <c r="J198" s="2"/>
      <c r="K198" s="2"/>
      <c r="L198" s="2"/>
      <c r="M198" s="2"/>
      <c r="N198" s="2"/>
      <c r="O198" s="2"/>
      <c r="P198" s="2"/>
      <c r="Q198" s="2"/>
      <c r="R198" s="2"/>
      <c r="S198" s="2"/>
    </row>
    <row r="199" spans="1:19" x14ac:dyDescent="0.25">
      <c r="A199" s="21"/>
      <c r="B199" s="2"/>
      <c r="C199" s="2"/>
      <c r="D199" s="2"/>
      <c r="E199" s="2"/>
      <c r="F199" s="2"/>
      <c r="G199" s="2"/>
      <c r="H199" s="2"/>
      <c r="I199" s="2"/>
      <c r="J199" s="2"/>
      <c r="K199" s="2"/>
      <c r="L199" s="2"/>
      <c r="M199" s="2"/>
      <c r="N199" s="2"/>
      <c r="O199" s="2"/>
      <c r="P199" s="2"/>
      <c r="Q199" s="2"/>
      <c r="R199" s="2"/>
      <c r="S199" s="2"/>
    </row>
    <row r="200" spans="1:19" x14ac:dyDescent="0.25">
      <c r="A200" s="21"/>
      <c r="B200" s="2"/>
      <c r="C200" s="2"/>
      <c r="D200" s="2"/>
      <c r="E200" s="2"/>
      <c r="F200" s="2"/>
      <c r="G200" s="2"/>
      <c r="H200" s="2"/>
      <c r="I200" s="2"/>
      <c r="J200" s="2"/>
      <c r="K200" s="2"/>
      <c r="L200" s="2"/>
      <c r="M200" s="2"/>
      <c r="N200" s="2"/>
      <c r="O200" s="2"/>
      <c r="P200" s="2"/>
      <c r="Q200" s="2"/>
      <c r="R200" s="2"/>
      <c r="S200" s="2"/>
    </row>
  </sheetData>
  <mergeCells count="11">
    <mergeCell ref="N57:Q57"/>
    <mergeCell ref="O52:Q52"/>
    <mergeCell ref="B52:D52"/>
    <mergeCell ref="O8:Q8"/>
    <mergeCell ref="A1:F1"/>
    <mergeCell ref="G1:H1"/>
    <mergeCell ref="A6:I6"/>
    <mergeCell ref="B7:D8"/>
    <mergeCell ref="A7:A9"/>
    <mergeCell ref="N6:Q7"/>
    <mergeCell ref="A57:I57"/>
  </mergeCells>
  <conditionalFormatting sqref="C10:C50">
    <cfRule type="cellIs" dxfId="56" priority="9" operator="lessThan">
      <formula>0</formula>
    </cfRule>
    <cfRule type="cellIs" dxfId="55" priority="10" operator="greaterThan">
      <formula>0</formula>
    </cfRule>
  </conditionalFormatting>
  <conditionalFormatting sqref="P10:Q50">
    <cfRule type="cellIs" dxfId="54" priority="7" operator="lessThan">
      <formula>0</formula>
    </cfRule>
    <cfRule type="cellIs" dxfId="53" priority="8" operator="greaterThan">
      <formula>0</formula>
    </cfRule>
  </conditionalFormatting>
  <conditionalFormatting sqref="B10:B50">
    <cfRule type="colorScale" priority="6">
      <colorScale>
        <cfvo type="num" val="-100"/>
        <cfvo type="num" val="0"/>
        <cfvo type="num" val="100"/>
        <color rgb="FFF8696B"/>
        <color rgb="FFFCFCFF"/>
        <color rgb="FF5A8AC6"/>
      </colorScale>
    </cfRule>
  </conditionalFormatting>
  <conditionalFormatting sqref="O10:O50">
    <cfRule type="colorScale" priority="5">
      <colorScale>
        <cfvo type="num" val="-100"/>
        <cfvo type="num" val="0"/>
        <cfvo type="num" val="100"/>
        <color rgb="FFF8696B"/>
        <color rgb="FFFCFCFF"/>
        <color rgb="FF5A8AC6"/>
      </colorScale>
    </cfRule>
  </conditionalFormatting>
  <conditionalFormatting sqref="F3">
    <cfRule type="cellIs" dxfId="52" priority="3" operator="lessThan">
      <formula>0.55</formula>
    </cfRule>
    <cfRule type="cellIs" dxfId="51" priority="4" operator="greaterThan">
      <formula>0.6</formula>
    </cfRule>
  </conditionalFormatting>
  <conditionalFormatting sqref="D10:D50">
    <cfRule type="cellIs" dxfId="50" priority="1" operator="lessThan">
      <formula>0</formula>
    </cfRule>
    <cfRule type="cellIs" dxfId="49" priority="2" operator="greaterThan">
      <formula>0</formula>
    </cfRule>
  </conditionalFormatting>
  <pageMargins left="0.70866141732283472" right="0.70866141732283472" top="0.59055118110236227" bottom="0.39370078740157483" header="0.31496062992125984" footer="0.31496062992125984"/>
  <pageSetup paperSize="9" scale="74" fitToHeight="0" orientation="portrait" r:id="rId1"/>
  <rowBreaks count="1" manualBreakCount="1">
    <brk id="60" max="10"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C4E09-1645-4815-A861-C2E76AE5FA9B}">
  <sheetPr codeName="Tabelle24">
    <pageSetUpPr fitToPage="1"/>
  </sheetPr>
  <dimension ref="A1:AB200"/>
  <sheetViews>
    <sheetView view="pageBreakPreview" topLeftCell="R1" zoomScale="75" zoomScaleNormal="70" zoomScaleSheetLayoutView="75" workbookViewId="0">
      <selection activeCell="Y1" sqref="Y1"/>
    </sheetView>
  </sheetViews>
  <sheetFormatPr baseColWidth="10" defaultRowHeight="15" x14ac:dyDescent="0.25"/>
  <cols>
    <col min="1" max="1" width="11.42578125" style="19"/>
    <col min="2" max="2" width="13.85546875" customWidth="1"/>
    <col min="3" max="3" width="15" customWidth="1"/>
    <col min="4" max="4" width="16" customWidth="1"/>
    <col min="7" max="7" width="12.7109375" customWidth="1"/>
    <col min="8" max="8" width="13.7109375" customWidth="1"/>
    <col min="9" max="9" width="13.140625" customWidth="1"/>
    <col min="14" max="14" width="12.42578125" customWidth="1"/>
    <col min="15" max="15" width="15.28515625" customWidth="1"/>
    <col min="16" max="16" width="16" customWidth="1"/>
    <col min="17" max="17" width="17.140625" customWidth="1"/>
    <col min="18" max="18" width="12.42578125" customWidth="1"/>
    <col min="21" max="21" width="15.85546875" bestFit="1" customWidth="1"/>
    <col min="22" max="22" width="17.7109375" style="99" bestFit="1" customWidth="1"/>
  </cols>
  <sheetData>
    <row r="1" spans="1:28" ht="65.25" customHeight="1" x14ac:dyDescent="0.25">
      <c r="A1" s="169" t="s">
        <v>42</v>
      </c>
      <c r="B1" s="170"/>
      <c r="C1" s="170"/>
      <c r="D1" s="170"/>
      <c r="E1" s="170"/>
      <c r="F1" s="170"/>
      <c r="G1" s="171">
        <f>Ueberhaenge!G1</f>
        <v>45190</v>
      </c>
      <c r="H1" s="172"/>
      <c r="I1" s="54"/>
      <c r="S1" s="156" t="s">
        <v>148</v>
      </c>
      <c r="T1" s="156"/>
      <c r="U1">
        <v>1.5</v>
      </c>
      <c r="V1" s="99">
        <v>0.8</v>
      </c>
    </row>
    <row r="2" spans="1:28" x14ac:dyDescent="0.25">
      <c r="A2" s="52"/>
      <c r="B2" s="45"/>
      <c r="C2" s="45"/>
      <c r="D2" s="45"/>
      <c r="E2" s="45"/>
      <c r="F2" s="45"/>
      <c r="G2" s="45"/>
      <c r="H2" s="45"/>
      <c r="I2" s="45"/>
    </row>
    <row r="3" spans="1:28" ht="18.75" x14ac:dyDescent="0.3">
      <c r="A3" s="25" t="s">
        <v>35</v>
      </c>
      <c r="C3" s="27">
        <f>Ueberhaenge!G2</f>
        <v>29</v>
      </c>
      <c r="D3" s="45"/>
      <c r="E3" s="53" t="s">
        <v>40</v>
      </c>
      <c r="F3" s="30">
        <f>Summery!F3</f>
        <v>0.5</v>
      </c>
      <c r="G3" s="45"/>
      <c r="H3" t="str">
        <f>IF(F3&gt;0.9,SummeryVerfall!H3,"")</f>
        <v/>
      </c>
      <c r="V3" s="99" t="s">
        <v>185</v>
      </c>
      <c r="W3">
        <v>5000</v>
      </c>
    </row>
    <row r="4" spans="1:28" x14ac:dyDescent="0.25">
      <c r="A4" s="21"/>
      <c r="B4" s="2"/>
      <c r="C4" s="2"/>
      <c r="D4" s="2"/>
      <c r="E4" s="2"/>
      <c r="F4" s="2"/>
      <c r="G4" s="2"/>
      <c r="H4" s="2"/>
      <c r="I4" s="45"/>
      <c r="J4" s="2"/>
      <c r="K4" s="2"/>
      <c r="L4" s="2"/>
      <c r="M4" s="2"/>
      <c r="N4" s="2"/>
      <c r="O4" s="2"/>
      <c r="P4" s="2"/>
      <c r="Q4" s="2"/>
      <c r="R4" s="2"/>
      <c r="S4" s="2"/>
      <c r="V4" s="99" t="s">
        <v>186</v>
      </c>
      <c r="W4">
        <v>1000</v>
      </c>
      <c r="X4" t="s">
        <v>187</v>
      </c>
      <c r="Y4" s="101">
        <v>0.2</v>
      </c>
    </row>
    <row r="5" spans="1:28" ht="5.25" customHeight="1" x14ac:dyDescent="0.25">
      <c r="A5" s="21"/>
      <c r="B5" s="2"/>
      <c r="C5" s="2"/>
      <c r="D5" s="2"/>
      <c r="E5" s="2"/>
      <c r="F5" s="2"/>
      <c r="G5" s="2"/>
      <c r="H5" s="2"/>
      <c r="I5" s="2"/>
      <c r="J5" s="2"/>
      <c r="K5" s="2"/>
      <c r="L5" s="2"/>
      <c r="M5" s="2"/>
      <c r="N5" s="2"/>
      <c r="O5" s="2"/>
      <c r="P5" s="2"/>
      <c r="Q5" s="2"/>
      <c r="R5" s="2"/>
      <c r="S5" s="2"/>
    </row>
    <row r="6" spans="1:28" ht="50.25" customHeight="1" thickBot="1" x14ac:dyDescent="0.3">
      <c r="A6" s="173" t="s">
        <v>41</v>
      </c>
      <c r="B6" s="174"/>
      <c r="C6" s="174"/>
      <c r="D6" s="174"/>
      <c r="E6" s="174"/>
      <c r="F6" s="174"/>
      <c r="G6" s="174"/>
      <c r="H6" s="174"/>
      <c r="I6" s="174"/>
      <c r="J6" s="2"/>
      <c r="K6" s="2"/>
      <c r="L6" s="2"/>
      <c r="M6" s="2"/>
      <c r="N6" s="180" t="s">
        <v>41</v>
      </c>
      <c r="O6" s="180"/>
      <c r="P6" s="180"/>
      <c r="Q6" s="180"/>
      <c r="R6" s="2"/>
      <c r="S6" s="2"/>
      <c r="AB6" t="str">
        <f ca="1">$L$41&amp;"     Put    "&amp;$L$42</f>
        <v>40183     Put    43898</v>
      </c>
    </row>
    <row r="7" spans="1:28" ht="32.25" customHeight="1" thickBot="1" x14ac:dyDescent="0.55000000000000004">
      <c r="A7" s="177" t="s">
        <v>3</v>
      </c>
      <c r="B7" s="175" t="str">
        <f xml:space="preserve"> "Front: " &amp; Ueberhaenge!D8</f>
        <v>Front: 2023-10</v>
      </c>
      <c r="C7" s="175"/>
      <c r="D7" s="175"/>
      <c r="E7" s="26"/>
      <c r="F7" s="26"/>
      <c r="G7" s="26"/>
      <c r="H7" s="45"/>
      <c r="J7" s="183" t="s">
        <v>188</v>
      </c>
      <c r="K7" s="183"/>
      <c r="L7" s="2"/>
      <c r="M7" s="2"/>
      <c r="N7" s="180"/>
      <c r="O7" s="180"/>
      <c r="P7" s="180"/>
      <c r="Q7" s="180"/>
      <c r="R7" s="51"/>
      <c r="S7" s="51"/>
      <c r="T7" s="50"/>
      <c r="U7" s="50"/>
      <c r="V7" s="100"/>
      <c r="AB7" t="str">
        <f ca="1">$M$41&amp;"    Call    "&amp;$M$42</f>
        <v>64741    Call    3262</v>
      </c>
    </row>
    <row r="8" spans="1:28" ht="32.25" thickBot="1" x14ac:dyDescent="0.55000000000000004">
      <c r="A8" s="178"/>
      <c r="B8" s="176"/>
      <c r="C8" s="176"/>
      <c r="D8" s="176"/>
      <c r="E8" s="22"/>
      <c r="I8" s="2"/>
      <c r="J8" s="183" t="s">
        <v>5</v>
      </c>
      <c r="K8" s="183"/>
      <c r="L8" s="2"/>
      <c r="M8" s="2"/>
      <c r="N8" s="48"/>
      <c r="O8" s="166" t="str">
        <f xml:space="preserve"> "Summe: " &amp; Ueberhaenge!D8 &amp; " bis " &amp; Ueberhaenge!I8</f>
        <v>Summe: 2023-10 bis -</v>
      </c>
      <c r="P8" s="167"/>
      <c r="Q8" s="168"/>
      <c r="R8" s="105" t="s">
        <v>195</v>
      </c>
      <c r="S8" s="106">
        <f>MAX(J10:K50)</f>
        <v>20486</v>
      </c>
      <c r="U8" s="50"/>
      <c r="V8" s="100"/>
    </row>
    <row r="9" spans="1:28" ht="32.25" thickBot="1" x14ac:dyDescent="0.55000000000000004">
      <c r="A9" s="179"/>
      <c r="B9" s="47" t="s">
        <v>34</v>
      </c>
      <c r="C9" s="46">
        <f>Ueberhaenge!G5</f>
        <v>45190</v>
      </c>
      <c r="D9" s="46">
        <f>IF(WEEKDAY(C9,2)=1,C9-3,C9-1)</f>
        <v>45189</v>
      </c>
      <c r="E9" s="22"/>
      <c r="I9" s="2"/>
      <c r="J9" s="72" t="s">
        <v>145</v>
      </c>
      <c r="K9" s="72" t="s">
        <v>146</v>
      </c>
      <c r="L9" s="2"/>
      <c r="M9" s="2"/>
      <c r="N9" s="49" t="s">
        <v>3</v>
      </c>
      <c r="O9" s="24" t="s">
        <v>34</v>
      </c>
      <c r="P9" s="23">
        <f>C9</f>
        <v>45190</v>
      </c>
      <c r="Q9" s="23">
        <f>D9</f>
        <v>45189</v>
      </c>
      <c r="R9" s="107" t="s">
        <v>196</v>
      </c>
      <c r="S9" s="108">
        <f>(ROUND(S8/1000,0) +1)*1000</f>
        <v>21000</v>
      </c>
      <c r="U9" s="50"/>
      <c r="V9" s="100"/>
    </row>
    <row r="10" spans="1:28" ht="18.75" customHeight="1" x14ac:dyDescent="0.5">
      <c r="A10" s="31">
        <v>17000</v>
      </c>
      <c r="B10" s="32">
        <v>0</v>
      </c>
      <c r="C10" s="33">
        <v>-115.4</v>
      </c>
      <c r="D10" s="33">
        <v>-115.4</v>
      </c>
      <c r="E10" s="2"/>
      <c r="F10" s="2"/>
      <c r="G10" s="2"/>
      <c r="H10" s="2"/>
      <c r="I10" s="2"/>
      <c r="J10" s="109">
        <v>6</v>
      </c>
      <c r="K10" s="110">
        <v>1160</v>
      </c>
      <c r="L10" s="2"/>
      <c r="M10" s="2"/>
      <c r="N10" s="31"/>
      <c r="O10" s="35"/>
      <c r="P10" s="36"/>
      <c r="Q10" s="37"/>
      <c r="R10" s="2"/>
      <c r="S10" s="2"/>
      <c r="T10" s="25">
        <v>-998.30000000000007</v>
      </c>
      <c r="U10" s="50"/>
      <c r="V10" s="100">
        <f>ABS(K10-J10)</f>
        <v>1154</v>
      </c>
      <c r="W10">
        <f>IF(AND(K10&gt;W$3,J10&gt;W$3,V10&lt;W$4),1,0)</f>
        <v>0</v>
      </c>
      <c r="X10">
        <f>IF(AND(K10&gt;W$3,J10&gt;W$3,V10&lt;MIN(J10:K10)*Y$4),1,0)</f>
        <v>0</v>
      </c>
      <c r="AB10" t="s">
        <v>189</v>
      </c>
    </row>
    <row r="11" spans="1:28" ht="18.75" customHeight="1" x14ac:dyDescent="0.5">
      <c r="A11" s="31">
        <v>16950</v>
      </c>
      <c r="B11" s="35">
        <v>0</v>
      </c>
      <c r="C11" s="36">
        <v>-23.900000000000002</v>
      </c>
      <c r="D11" s="36">
        <v>-23.900000000000002</v>
      </c>
      <c r="E11" s="2"/>
      <c r="F11" s="2"/>
      <c r="G11" s="2"/>
      <c r="H11" s="2"/>
      <c r="I11" s="2"/>
      <c r="J11" s="109">
        <v>4</v>
      </c>
      <c r="K11" s="110">
        <v>243</v>
      </c>
      <c r="L11" s="2"/>
      <c r="M11" s="2"/>
      <c r="N11" s="31">
        <v>13450</v>
      </c>
      <c r="O11" s="35">
        <v>0</v>
      </c>
      <c r="P11" s="36">
        <v>-73.900000000000006</v>
      </c>
      <c r="Q11" s="37">
        <v>-73.900000000000006</v>
      </c>
      <c r="R11" s="2">
        <f t="shared" ref="R11:R50" si="0">-J11</f>
        <v>-4</v>
      </c>
      <c r="S11" s="2"/>
      <c r="T11" s="25">
        <v>-73.900000000000006</v>
      </c>
      <c r="U11" s="50"/>
      <c r="V11" s="100">
        <f t="shared" ref="V11:V50" si="1">ABS(K11-J11)</f>
        <v>239</v>
      </c>
      <c r="W11">
        <f t="shared" ref="W11:W50" si="2">IF(AND(K11&gt;W$3,J11&gt;W$3,V11&lt;W$4),1,0)</f>
        <v>0</v>
      </c>
      <c r="X11">
        <f t="shared" ref="X11:X50" si="3">IF(AND(K11&gt;W$3,J11&gt;W$3,V11&lt;MIN(J11:K11)*Y$4),1,0)</f>
        <v>0</v>
      </c>
      <c r="AB11">
        <f ca="1">INDIRECT(AB10)</f>
        <v>1154</v>
      </c>
    </row>
    <row r="12" spans="1:28" ht="18.75" customHeight="1" x14ac:dyDescent="0.5">
      <c r="A12" s="31">
        <v>16900</v>
      </c>
      <c r="B12" s="35">
        <v>-0.20000000000000284</v>
      </c>
      <c r="C12" s="36">
        <v>-119.10000000000001</v>
      </c>
      <c r="D12" s="36">
        <v>-118.9</v>
      </c>
      <c r="E12" s="2"/>
      <c r="F12" s="2"/>
      <c r="G12" s="2"/>
      <c r="H12" s="2"/>
      <c r="I12" s="2"/>
      <c r="J12" s="109">
        <v>15</v>
      </c>
      <c r="K12" s="110">
        <v>1206</v>
      </c>
      <c r="L12" s="2"/>
      <c r="M12" s="2"/>
      <c r="N12" s="31">
        <v>13400</v>
      </c>
      <c r="O12" s="35">
        <v>0.39999999999997726</v>
      </c>
      <c r="P12" s="36">
        <v>-524.5</v>
      </c>
      <c r="Q12" s="37">
        <v>-524.9</v>
      </c>
      <c r="R12" s="2">
        <f t="shared" si="0"/>
        <v>-15</v>
      </c>
      <c r="S12" s="2"/>
      <c r="T12" s="25">
        <v>-524.9</v>
      </c>
      <c r="U12" s="50"/>
      <c r="V12" s="100">
        <f t="shared" si="1"/>
        <v>1191</v>
      </c>
      <c r="W12">
        <f t="shared" si="2"/>
        <v>0</v>
      </c>
      <c r="X12">
        <f t="shared" si="3"/>
        <v>0</v>
      </c>
    </row>
    <row r="13" spans="1:28" ht="18.75" customHeight="1" x14ac:dyDescent="0.5">
      <c r="A13" s="31">
        <v>16850</v>
      </c>
      <c r="B13" s="35">
        <v>0</v>
      </c>
      <c r="C13" s="36">
        <v>-9.6000000000000014</v>
      </c>
      <c r="D13" s="36">
        <v>-9.6000000000000014</v>
      </c>
      <c r="E13" s="2"/>
      <c r="F13" s="2"/>
      <c r="G13" s="2"/>
      <c r="H13" s="2"/>
      <c r="I13" s="2"/>
      <c r="J13" s="109">
        <v>0</v>
      </c>
      <c r="K13" s="110">
        <v>96</v>
      </c>
      <c r="L13" s="2"/>
      <c r="M13" s="2"/>
      <c r="N13" s="31">
        <v>13350</v>
      </c>
      <c r="O13" s="35">
        <v>0.40000000000000568</v>
      </c>
      <c r="P13" s="36">
        <v>-94.4</v>
      </c>
      <c r="Q13" s="37">
        <v>-94.800000000000011</v>
      </c>
      <c r="R13" s="2">
        <f t="shared" si="0"/>
        <v>0</v>
      </c>
      <c r="S13" s="2"/>
      <c r="T13" s="25">
        <v>-94.800000000000011</v>
      </c>
      <c r="U13" s="50"/>
      <c r="V13" s="100">
        <f t="shared" si="1"/>
        <v>96</v>
      </c>
      <c r="W13">
        <f t="shared" si="2"/>
        <v>0</v>
      </c>
      <c r="X13">
        <f t="shared" si="3"/>
        <v>0</v>
      </c>
    </row>
    <row r="14" spans="1:28" ht="18.75" customHeight="1" x14ac:dyDescent="0.5">
      <c r="A14" s="31">
        <v>16800</v>
      </c>
      <c r="B14" s="35">
        <v>-1.3999999999999773</v>
      </c>
      <c r="C14" s="36">
        <v>-860.5</v>
      </c>
      <c r="D14" s="36">
        <v>-859.1</v>
      </c>
      <c r="E14" s="2"/>
      <c r="F14" s="2"/>
      <c r="G14" s="2"/>
      <c r="H14" s="2"/>
      <c r="I14" s="2"/>
      <c r="J14" s="109">
        <v>5</v>
      </c>
      <c r="K14" s="110">
        <v>8610</v>
      </c>
      <c r="L14" s="2"/>
      <c r="M14" s="2"/>
      <c r="N14" s="31">
        <v>13300</v>
      </c>
      <c r="O14" s="35">
        <v>0.30000000000001137</v>
      </c>
      <c r="P14" s="36">
        <v>-339.90000000000003</v>
      </c>
      <c r="Q14" s="37">
        <v>-340.20000000000005</v>
      </c>
      <c r="R14" s="2">
        <f t="shared" si="0"/>
        <v>-5</v>
      </c>
      <c r="S14" s="2"/>
      <c r="T14" s="25">
        <v>-340.20000000000005</v>
      </c>
      <c r="U14" s="50"/>
      <c r="V14" s="100">
        <f t="shared" si="1"/>
        <v>8605</v>
      </c>
      <c r="W14">
        <f t="shared" si="2"/>
        <v>0</v>
      </c>
      <c r="X14">
        <f t="shared" si="3"/>
        <v>0</v>
      </c>
    </row>
    <row r="15" spans="1:28" ht="18.75" customHeight="1" x14ac:dyDescent="0.5">
      <c r="A15" s="31">
        <v>16750</v>
      </c>
      <c r="B15" s="35">
        <v>-9.9999999999994316E-2</v>
      </c>
      <c r="C15" s="36">
        <v>-46.5</v>
      </c>
      <c r="D15" s="36">
        <v>-46.400000000000006</v>
      </c>
      <c r="E15" s="2"/>
      <c r="F15" s="2"/>
      <c r="G15" s="2"/>
      <c r="H15" s="2"/>
      <c r="I15" s="2"/>
      <c r="J15" s="109">
        <v>6</v>
      </c>
      <c r="K15" s="110">
        <v>471</v>
      </c>
      <c r="L15" s="2"/>
      <c r="M15" s="2"/>
      <c r="N15" s="31">
        <v>13250</v>
      </c>
      <c r="O15" s="35">
        <v>9.9999999999965894E-2</v>
      </c>
      <c r="P15" s="36">
        <v>-448.20000000000005</v>
      </c>
      <c r="Q15" s="37">
        <v>-448.3</v>
      </c>
      <c r="R15" s="2">
        <f t="shared" si="0"/>
        <v>-6</v>
      </c>
      <c r="S15" s="2"/>
      <c r="T15" s="25">
        <v>-448.3</v>
      </c>
      <c r="U15" s="50"/>
      <c r="V15" s="100">
        <f t="shared" si="1"/>
        <v>465</v>
      </c>
      <c r="W15">
        <f t="shared" si="2"/>
        <v>0</v>
      </c>
      <c r="X15">
        <f t="shared" si="3"/>
        <v>0</v>
      </c>
    </row>
    <row r="16" spans="1:28" ht="18.75" customHeight="1" x14ac:dyDescent="0.5">
      <c r="A16" s="31">
        <v>16700</v>
      </c>
      <c r="B16" s="35">
        <v>2.2999999999999972</v>
      </c>
      <c r="C16" s="36">
        <v>-102.80000000000001</v>
      </c>
      <c r="D16" s="36">
        <v>-105.10000000000001</v>
      </c>
      <c r="E16" s="2"/>
      <c r="F16" s="2"/>
      <c r="G16" s="2"/>
      <c r="H16" s="2"/>
      <c r="I16" s="2"/>
      <c r="J16" s="109">
        <v>3</v>
      </c>
      <c r="K16" s="110">
        <v>1031</v>
      </c>
      <c r="L16" s="2"/>
      <c r="M16" s="2"/>
      <c r="N16" s="31">
        <v>13200</v>
      </c>
      <c r="O16" s="35">
        <v>-0.20000000000004547</v>
      </c>
      <c r="P16" s="36">
        <v>-1518.1000000000001</v>
      </c>
      <c r="Q16" s="37">
        <v>-1517.9</v>
      </c>
      <c r="R16" s="2">
        <f t="shared" si="0"/>
        <v>-3</v>
      </c>
      <c r="S16" s="2"/>
      <c r="T16" s="25">
        <v>-1517.9</v>
      </c>
      <c r="U16" s="50"/>
      <c r="V16" s="100">
        <f t="shared" si="1"/>
        <v>1028</v>
      </c>
      <c r="W16">
        <f t="shared" si="2"/>
        <v>0</v>
      </c>
      <c r="X16">
        <f t="shared" si="3"/>
        <v>0</v>
      </c>
    </row>
    <row r="17" spans="1:24" ht="18.75" customHeight="1" x14ac:dyDescent="0.5">
      <c r="A17" s="31">
        <v>16650</v>
      </c>
      <c r="B17" s="35">
        <v>-1</v>
      </c>
      <c r="C17" s="36">
        <v>-28</v>
      </c>
      <c r="D17" s="36">
        <v>-27</v>
      </c>
      <c r="E17" s="2"/>
      <c r="F17" s="2"/>
      <c r="G17" s="2"/>
      <c r="H17" s="2"/>
      <c r="I17" s="2"/>
      <c r="J17" s="109">
        <v>0</v>
      </c>
      <c r="K17" s="110">
        <v>280</v>
      </c>
      <c r="L17" s="2"/>
      <c r="M17" s="2"/>
      <c r="N17" s="31">
        <v>13150</v>
      </c>
      <c r="O17" s="35">
        <v>0</v>
      </c>
      <c r="P17" s="36">
        <v>-248.3</v>
      </c>
      <c r="Q17" s="37">
        <v>-248.3</v>
      </c>
      <c r="R17" s="2">
        <f t="shared" si="0"/>
        <v>0</v>
      </c>
      <c r="S17" s="2"/>
      <c r="T17" s="25">
        <v>-248.3</v>
      </c>
      <c r="U17" s="50"/>
      <c r="V17" s="100">
        <f t="shared" si="1"/>
        <v>280</v>
      </c>
      <c r="W17">
        <f t="shared" si="2"/>
        <v>0</v>
      </c>
      <c r="X17">
        <f t="shared" si="3"/>
        <v>0</v>
      </c>
    </row>
    <row r="18" spans="1:24" ht="18.75" customHeight="1" x14ac:dyDescent="0.5">
      <c r="A18" s="31">
        <v>16600</v>
      </c>
      <c r="B18" s="35">
        <v>-1.1999999999999886</v>
      </c>
      <c r="C18" s="36">
        <v>-194.8</v>
      </c>
      <c r="D18" s="36">
        <v>-193.60000000000002</v>
      </c>
      <c r="E18" s="2"/>
      <c r="F18" s="2"/>
      <c r="G18" s="2"/>
      <c r="H18" s="2"/>
      <c r="I18" s="2"/>
      <c r="J18" s="109">
        <v>28</v>
      </c>
      <c r="K18" s="110">
        <v>1976</v>
      </c>
      <c r="L18" s="2"/>
      <c r="M18" s="2"/>
      <c r="N18" s="31">
        <v>13100</v>
      </c>
      <c r="O18" s="35">
        <v>-5.7999999999999545</v>
      </c>
      <c r="P18" s="36">
        <v>-561.9</v>
      </c>
      <c r="Q18" s="37">
        <v>-556.1</v>
      </c>
      <c r="R18" s="2">
        <f t="shared" si="0"/>
        <v>-28</v>
      </c>
      <c r="S18" s="2"/>
      <c r="T18" s="25">
        <v>-556.1</v>
      </c>
      <c r="U18" s="50"/>
      <c r="V18" s="100">
        <f t="shared" si="1"/>
        <v>1948</v>
      </c>
      <c r="W18">
        <f t="shared" si="2"/>
        <v>0</v>
      </c>
      <c r="X18">
        <f t="shared" si="3"/>
        <v>0</v>
      </c>
    </row>
    <row r="19" spans="1:24" ht="18.75" customHeight="1" x14ac:dyDescent="0.3">
      <c r="A19" s="31">
        <v>16550</v>
      </c>
      <c r="B19" s="35">
        <v>0.19999999999999574</v>
      </c>
      <c r="C19" s="36">
        <v>-39.800000000000004</v>
      </c>
      <c r="D19" s="36">
        <v>-40</v>
      </c>
      <c r="E19" s="2"/>
      <c r="F19" s="2"/>
      <c r="G19" s="2"/>
      <c r="H19" s="2"/>
      <c r="I19" s="2"/>
      <c r="J19" s="109">
        <v>1</v>
      </c>
      <c r="K19" s="110">
        <v>399</v>
      </c>
      <c r="L19" s="2"/>
      <c r="M19" s="2"/>
      <c r="N19" s="31">
        <v>13050</v>
      </c>
      <c r="O19" s="35">
        <v>-4</v>
      </c>
      <c r="P19" s="36">
        <v>-266.40000000000003</v>
      </c>
      <c r="Q19" s="37">
        <v>-262.40000000000003</v>
      </c>
      <c r="R19" s="2">
        <f t="shared" si="0"/>
        <v>-1</v>
      </c>
      <c r="S19" s="2"/>
      <c r="T19" s="25">
        <v>-262.40000000000003</v>
      </c>
      <c r="V19" s="100">
        <f t="shared" si="1"/>
        <v>398</v>
      </c>
      <c r="W19">
        <f t="shared" si="2"/>
        <v>0</v>
      </c>
      <c r="X19">
        <f t="shared" si="3"/>
        <v>0</v>
      </c>
    </row>
    <row r="20" spans="1:24" ht="18.75" customHeight="1" x14ac:dyDescent="0.3">
      <c r="A20" s="31">
        <v>16500</v>
      </c>
      <c r="B20" s="35">
        <v>39.399999999999864</v>
      </c>
      <c r="C20" s="36">
        <v>-1926.8000000000002</v>
      </c>
      <c r="D20" s="36">
        <v>-1966.2</v>
      </c>
      <c r="E20" s="2"/>
      <c r="F20" s="2"/>
      <c r="G20" s="2"/>
      <c r="H20" s="2"/>
      <c r="I20" s="2"/>
      <c r="J20" s="109">
        <v>66</v>
      </c>
      <c r="K20" s="110">
        <v>19334</v>
      </c>
      <c r="L20" s="2"/>
      <c r="M20" s="2"/>
      <c r="N20" s="31">
        <v>13000</v>
      </c>
      <c r="O20" s="35">
        <v>-158.70000000000027</v>
      </c>
      <c r="P20" s="36">
        <v>-3612.6000000000004</v>
      </c>
      <c r="Q20" s="37">
        <v>-3453.9</v>
      </c>
      <c r="R20" s="2">
        <f t="shared" si="0"/>
        <v>-66</v>
      </c>
      <c r="S20" s="2"/>
      <c r="T20" s="25">
        <v>-3453.9</v>
      </c>
      <c r="V20" s="100">
        <f t="shared" si="1"/>
        <v>19268</v>
      </c>
      <c r="W20">
        <f t="shared" si="2"/>
        <v>0</v>
      </c>
      <c r="X20">
        <f t="shared" si="3"/>
        <v>0</v>
      </c>
    </row>
    <row r="21" spans="1:24" ht="18.75" customHeight="1" x14ac:dyDescent="0.3">
      <c r="A21" s="31">
        <v>16450</v>
      </c>
      <c r="B21" s="35">
        <v>-5.7000000000000028</v>
      </c>
      <c r="C21" s="36">
        <v>-48.300000000000004</v>
      </c>
      <c r="D21" s="36">
        <v>-42.6</v>
      </c>
      <c r="E21" s="2"/>
      <c r="F21" s="2"/>
      <c r="G21" s="2"/>
      <c r="H21" s="2"/>
      <c r="I21" s="2"/>
      <c r="J21" s="109">
        <v>61</v>
      </c>
      <c r="K21" s="110">
        <v>544</v>
      </c>
      <c r="L21" s="2"/>
      <c r="M21" s="2"/>
      <c r="N21" s="31">
        <v>12950</v>
      </c>
      <c r="O21" s="35">
        <v>9.9999999999909051E-2</v>
      </c>
      <c r="P21" s="36">
        <v>-3042.9</v>
      </c>
      <c r="Q21" s="37">
        <v>-3043</v>
      </c>
      <c r="R21" s="2">
        <f t="shared" si="0"/>
        <v>-61</v>
      </c>
      <c r="S21" s="2"/>
      <c r="T21" s="25">
        <v>-3043</v>
      </c>
      <c r="V21" s="100">
        <f t="shared" si="1"/>
        <v>483</v>
      </c>
      <c r="W21">
        <f t="shared" si="2"/>
        <v>0</v>
      </c>
      <c r="X21">
        <f t="shared" si="3"/>
        <v>0</v>
      </c>
    </row>
    <row r="22" spans="1:24" ht="18.75" customHeight="1" x14ac:dyDescent="0.3">
      <c r="A22" s="31">
        <v>16400</v>
      </c>
      <c r="B22" s="35">
        <v>-9</v>
      </c>
      <c r="C22" s="36">
        <v>-608.6</v>
      </c>
      <c r="D22" s="36">
        <v>-599.6</v>
      </c>
      <c r="E22" s="2"/>
      <c r="F22" s="2"/>
      <c r="G22" s="2"/>
      <c r="H22" s="2"/>
      <c r="I22" s="2"/>
      <c r="J22" s="109">
        <v>82</v>
      </c>
      <c r="K22" s="110">
        <v>6168</v>
      </c>
      <c r="L22" s="2"/>
      <c r="M22" s="2"/>
      <c r="N22" s="31">
        <v>12900</v>
      </c>
      <c r="O22" s="35">
        <v>-74.5</v>
      </c>
      <c r="P22" s="36">
        <v>-1530.1000000000001</v>
      </c>
      <c r="Q22" s="37">
        <v>-1455.6000000000001</v>
      </c>
      <c r="R22" s="2">
        <f t="shared" si="0"/>
        <v>-82</v>
      </c>
      <c r="S22" s="2"/>
      <c r="T22" s="25">
        <v>-1455.6000000000001</v>
      </c>
      <c r="V22" s="100">
        <f t="shared" si="1"/>
        <v>6086</v>
      </c>
      <c r="W22">
        <f t="shared" si="2"/>
        <v>0</v>
      </c>
      <c r="X22">
        <f>IF(AND(K22&gt;W$3,J22&gt;W$3,V22&lt;MIN(J22:K22)*Y$4),1,0)</f>
        <v>0</v>
      </c>
    </row>
    <row r="23" spans="1:24" ht="18.75" customHeight="1" x14ac:dyDescent="0.3">
      <c r="A23" s="31">
        <v>16350</v>
      </c>
      <c r="B23" s="35">
        <v>-2.1000000000000014</v>
      </c>
      <c r="C23" s="36">
        <v>-44.400000000000006</v>
      </c>
      <c r="D23" s="36">
        <v>-42.300000000000004</v>
      </c>
      <c r="E23" s="2"/>
      <c r="F23" s="2"/>
      <c r="G23" s="2"/>
      <c r="H23" s="2"/>
      <c r="I23" s="2"/>
      <c r="J23" s="109">
        <v>118</v>
      </c>
      <c r="K23" s="110">
        <v>562</v>
      </c>
      <c r="L23" s="2"/>
      <c r="M23" s="2"/>
      <c r="N23" s="31">
        <v>12850</v>
      </c>
      <c r="O23" s="35">
        <v>-8.6999999999999886</v>
      </c>
      <c r="P23" s="36">
        <v>-465.90000000000003</v>
      </c>
      <c r="Q23" s="37">
        <v>-457.20000000000005</v>
      </c>
      <c r="R23" s="2">
        <f t="shared" si="0"/>
        <v>-118</v>
      </c>
      <c r="S23" s="2"/>
      <c r="T23" s="25">
        <v>-457.20000000000005</v>
      </c>
      <c r="V23" s="100">
        <f t="shared" si="1"/>
        <v>444</v>
      </c>
      <c r="W23">
        <f t="shared" si="2"/>
        <v>0</v>
      </c>
      <c r="X23">
        <f t="shared" si="3"/>
        <v>0</v>
      </c>
    </row>
    <row r="24" spans="1:24" ht="18.75" customHeight="1" x14ac:dyDescent="0.3">
      <c r="A24" s="31">
        <v>16300</v>
      </c>
      <c r="B24" s="35">
        <v>-2.1999999999999886</v>
      </c>
      <c r="C24" s="36">
        <v>-281.10000000000002</v>
      </c>
      <c r="D24" s="36">
        <v>-278.90000000000003</v>
      </c>
      <c r="E24" s="2"/>
      <c r="F24" s="2"/>
      <c r="G24" s="2"/>
      <c r="H24" s="2"/>
      <c r="I24" s="2"/>
      <c r="J24" s="109">
        <v>151</v>
      </c>
      <c r="K24" s="110">
        <v>2962</v>
      </c>
      <c r="L24" s="2"/>
      <c r="M24" s="2"/>
      <c r="N24" s="31">
        <v>12800</v>
      </c>
      <c r="O24" s="35">
        <v>-227.70000000000027</v>
      </c>
      <c r="P24" s="36">
        <v>-2377.8000000000002</v>
      </c>
      <c r="Q24" s="37">
        <v>-2150.1</v>
      </c>
      <c r="R24" s="2">
        <f t="shared" si="0"/>
        <v>-151</v>
      </c>
      <c r="S24" s="2"/>
      <c r="T24" s="25">
        <v>-2150.1</v>
      </c>
      <c r="V24" s="100">
        <f t="shared" si="1"/>
        <v>2811</v>
      </c>
      <c r="W24">
        <f t="shared" si="2"/>
        <v>0</v>
      </c>
      <c r="X24">
        <f t="shared" si="3"/>
        <v>0</v>
      </c>
    </row>
    <row r="25" spans="1:24" ht="18.75" customHeight="1" x14ac:dyDescent="0.3">
      <c r="A25" s="31">
        <v>16250</v>
      </c>
      <c r="B25" s="35">
        <v>0.40000000000000568</v>
      </c>
      <c r="C25" s="36">
        <v>-103.5</v>
      </c>
      <c r="D25" s="36">
        <v>-103.9</v>
      </c>
      <c r="E25" s="2"/>
      <c r="F25" s="2"/>
      <c r="G25" s="2"/>
      <c r="H25" s="2"/>
      <c r="I25" s="2"/>
      <c r="J25" s="109">
        <v>123</v>
      </c>
      <c r="K25" s="110">
        <v>1158</v>
      </c>
      <c r="L25" s="2"/>
      <c r="M25" s="2"/>
      <c r="N25" s="31">
        <v>12750</v>
      </c>
      <c r="O25" s="35">
        <v>236.10000000000014</v>
      </c>
      <c r="P25" s="36">
        <v>-1040.7</v>
      </c>
      <c r="Q25" s="37">
        <v>-1276.8000000000002</v>
      </c>
      <c r="R25" s="2">
        <f t="shared" si="0"/>
        <v>-123</v>
      </c>
      <c r="S25" s="2"/>
      <c r="T25" s="25">
        <v>-1276.8000000000002</v>
      </c>
      <c r="V25" s="100">
        <f t="shared" si="1"/>
        <v>1035</v>
      </c>
      <c r="W25">
        <f t="shared" si="2"/>
        <v>0</v>
      </c>
      <c r="X25">
        <f t="shared" si="3"/>
        <v>0</v>
      </c>
    </row>
    <row r="26" spans="1:24" ht="18.75" customHeight="1" x14ac:dyDescent="0.3">
      <c r="A26" s="31">
        <v>16200</v>
      </c>
      <c r="B26" s="35">
        <v>15.100000000000023</v>
      </c>
      <c r="C26" s="36">
        <v>-256.3</v>
      </c>
      <c r="D26" s="36">
        <v>-271.40000000000003</v>
      </c>
      <c r="E26" s="2"/>
      <c r="F26" s="2"/>
      <c r="G26" s="2"/>
      <c r="H26" s="2"/>
      <c r="I26" s="2"/>
      <c r="J26" s="109">
        <v>247</v>
      </c>
      <c r="K26" s="110">
        <v>2810</v>
      </c>
      <c r="L26" s="2"/>
      <c r="M26" s="2"/>
      <c r="N26" s="31">
        <v>12700</v>
      </c>
      <c r="O26" s="35">
        <v>45.200000000000045</v>
      </c>
      <c r="P26" s="36">
        <v>-1394.5</v>
      </c>
      <c r="Q26" s="37">
        <v>-1439.7</v>
      </c>
      <c r="R26" s="2">
        <f t="shared" si="0"/>
        <v>-247</v>
      </c>
      <c r="S26" s="2"/>
      <c r="T26" s="25">
        <v>-1439.7</v>
      </c>
      <c r="V26" s="100">
        <f t="shared" si="1"/>
        <v>2563</v>
      </c>
      <c r="W26">
        <f t="shared" si="2"/>
        <v>0</v>
      </c>
      <c r="X26">
        <f t="shared" si="3"/>
        <v>0</v>
      </c>
    </row>
    <row r="27" spans="1:24" ht="18.75" customHeight="1" x14ac:dyDescent="0.3">
      <c r="A27" s="31">
        <v>16150</v>
      </c>
      <c r="B27" s="35">
        <v>0</v>
      </c>
      <c r="C27" s="36">
        <v>34.4</v>
      </c>
      <c r="D27" s="36">
        <v>34.4</v>
      </c>
      <c r="E27" s="2"/>
      <c r="F27" s="2"/>
      <c r="G27" s="2"/>
      <c r="H27" s="2"/>
      <c r="I27" s="2"/>
      <c r="J27" s="109">
        <v>1357</v>
      </c>
      <c r="K27" s="110">
        <v>1013</v>
      </c>
      <c r="L27" s="2"/>
      <c r="M27" s="2"/>
      <c r="N27" s="31">
        <v>12650</v>
      </c>
      <c r="O27" s="35">
        <v>61.300000000000068</v>
      </c>
      <c r="P27" s="36">
        <v>-844.6</v>
      </c>
      <c r="Q27" s="37">
        <v>-905.90000000000009</v>
      </c>
      <c r="R27" s="2">
        <f t="shared" si="0"/>
        <v>-1357</v>
      </c>
      <c r="S27" s="2"/>
      <c r="T27" s="25">
        <v>-905.90000000000009</v>
      </c>
      <c r="V27" s="100">
        <f t="shared" si="1"/>
        <v>344</v>
      </c>
      <c r="W27">
        <f t="shared" si="2"/>
        <v>0</v>
      </c>
      <c r="X27">
        <f t="shared" si="3"/>
        <v>0</v>
      </c>
    </row>
    <row r="28" spans="1:24" ht="18.75" customHeight="1" x14ac:dyDescent="0.3">
      <c r="A28" s="31">
        <v>16100</v>
      </c>
      <c r="B28" s="35">
        <v>-12.299999999999997</v>
      </c>
      <c r="C28" s="36">
        <v>-64.2</v>
      </c>
      <c r="D28" s="36">
        <v>-51.900000000000006</v>
      </c>
      <c r="E28" s="2"/>
      <c r="F28" s="2"/>
      <c r="G28" s="2"/>
      <c r="H28" s="2"/>
      <c r="I28" s="2"/>
      <c r="J28" s="109">
        <v>517</v>
      </c>
      <c r="K28" s="110">
        <v>1159</v>
      </c>
      <c r="L28" s="2"/>
      <c r="M28" s="2"/>
      <c r="N28" s="31">
        <v>12600</v>
      </c>
      <c r="O28" s="35">
        <v>52.399999999999864</v>
      </c>
      <c r="P28" s="36">
        <v>-1644.3000000000002</v>
      </c>
      <c r="Q28" s="37">
        <v>-1696.7</v>
      </c>
      <c r="R28" s="2">
        <f t="shared" si="0"/>
        <v>-517</v>
      </c>
      <c r="S28" s="2"/>
      <c r="T28" s="25">
        <v>-1696.7</v>
      </c>
      <c r="V28" s="100">
        <f t="shared" si="1"/>
        <v>642</v>
      </c>
      <c r="W28">
        <f t="shared" si="2"/>
        <v>0</v>
      </c>
      <c r="X28">
        <f t="shared" si="3"/>
        <v>0</v>
      </c>
    </row>
    <row r="29" spans="1:24" ht="18.75" customHeight="1" x14ac:dyDescent="0.3">
      <c r="A29" s="31">
        <v>16050</v>
      </c>
      <c r="B29" s="35">
        <v>-0.10000000000000142</v>
      </c>
      <c r="C29" s="36">
        <v>-48.800000000000004</v>
      </c>
      <c r="D29" s="36">
        <v>-48.7</v>
      </c>
      <c r="E29" s="2"/>
      <c r="F29" s="2"/>
      <c r="G29" s="2"/>
      <c r="H29" s="2"/>
      <c r="I29" s="2"/>
      <c r="J29" s="109">
        <v>330</v>
      </c>
      <c r="K29" s="110">
        <v>818</v>
      </c>
      <c r="L29" s="2"/>
      <c r="M29" s="2"/>
      <c r="N29" s="31">
        <v>12550</v>
      </c>
      <c r="O29" s="35">
        <v>-0.89999999999997726</v>
      </c>
      <c r="P29" s="36">
        <v>-304.7</v>
      </c>
      <c r="Q29" s="37">
        <v>-303.8</v>
      </c>
      <c r="R29" s="2">
        <f t="shared" si="0"/>
        <v>-330</v>
      </c>
      <c r="S29" s="2"/>
      <c r="T29" s="25">
        <v>-303.8</v>
      </c>
      <c r="V29" s="100">
        <f t="shared" si="1"/>
        <v>488</v>
      </c>
      <c r="W29">
        <f t="shared" si="2"/>
        <v>0</v>
      </c>
      <c r="X29">
        <f t="shared" si="3"/>
        <v>0</v>
      </c>
    </row>
    <row r="30" spans="1:24" ht="18.75" customHeight="1" x14ac:dyDescent="0.3">
      <c r="A30" s="31">
        <v>16000</v>
      </c>
      <c r="B30" s="35">
        <v>-15.5</v>
      </c>
      <c r="C30" s="36">
        <v>80.600000000000009</v>
      </c>
      <c r="D30" s="36">
        <v>96.100000000000009</v>
      </c>
      <c r="E30" s="2"/>
      <c r="F30" s="2"/>
      <c r="G30" s="2"/>
      <c r="H30" s="2"/>
      <c r="I30" s="2"/>
      <c r="J30" s="109">
        <v>4529</v>
      </c>
      <c r="K30" s="110">
        <v>3723</v>
      </c>
      <c r="L30" s="2"/>
      <c r="M30" s="2"/>
      <c r="N30" s="31">
        <v>12500</v>
      </c>
      <c r="O30" s="35">
        <v>242.70000000000005</v>
      </c>
      <c r="P30" s="36">
        <v>-1261.5</v>
      </c>
      <c r="Q30" s="37">
        <v>-1504.2</v>
      </c>
      <c r="R30" s="2">
        <f t="shared" si="0"/>
        <v>-4529</v>
      </c>
      <c r="S30" s="2"/>
      <c r="T30" s="25">
        <v>-1504.2</v>
      </c>
      <c r="V30" s="100">
        <f t="shared" si="1"/>
        <v>806</v>
      </c>
      <c r="W30">
        <f t="shared" si="2"/>
        <v>0</v>
      </c>
      <c r="X30">
        <f t="shared" si="3"/>
        <v>0</v>
      </c>
    </row>
    <row r="31" spans="1:24" ht="18.75" customHeight="1" x14ac:dyDescent="0.3">
      <c r="A31" s="31">
        <v>15950</v>
      </c>
      <c r="B31" s="35">
        <v>-2.1000000000000014</v>
      </c>
      <c r="C31" s="36">
        <v>34.200000000000003</v>
      </c>
      <c r="D31" s="36">
        <v>36.300000000000004</v>
      </c>
      <c r="E31" s="2"/>
      <c r="F31" s="2"/>
      <c r="G31" s="2"/>
      <c r="H31" s="2"/>
      <c r="I31" s="2"/>
      <c r="J31" s="109">
        <v>704</v>
      </c>
      <c r="K31" s="110">
        <v>362</v>
      </c>
      <c r="L31" s="2"/>
      <c r="M31" s="2"/>
      <c r="N31" s="31">
        <v>12450</v>
      </c>
      <c r="O31" s="35">
        <v>12.5</v>
      </c>
      <c r="P31" s="36">
        <v>-91.600000000000009</v>
      </c>
      <c r="Q31" s="37">
        <v>-104.10000000000001</v>
      </c>
      <c r="R31" s="2">
        <f t="shared" si="0"/>
        <v>-704</v>
      </c>
      <c r="S31" s="2"/>
      <c r="T31" s="25">
        <v>-104.10000000000001</v>
      </c>
      <c r="V31" s="100">
        <f t="shared" si="1"/>
        <v>342</v>
      </c>
      <c r="W31">
        <f t="shared" si="2"/>
        <v>0</v>
      </c>
      <c r="X31">
        <f t="shared" si="3"/>
        <v>0</v>
      </c>
    </row>
    <row r="32" spans="1:24" ht="18.75" customHeight="1" x14ac:dyDescent="0.3">
      <c r="A32" s="31">
        <v>15900</v>
      </c>
      <c r="B32" s="35">
        <v>-1.7999999999999829</v>
      </c>
      <c r="C32" s="36">
        <v>196.60000000000002</v>
      </c>
      <c r="D32" s="36">
        <v>198.4</v>
      </c>
      <c r="E32" s="2"/>
      <c r="F32" s="2"/>
      <c r="G32" s="2"/>
      <c r="H32" s="2"/>
      <c r="I32" s="2"/>
      <c r="J32" s="109">
        <v>2982</v>
      </c>
      <c r="K32" s="110">
        <v>1016</v>
      </c>
      <c r="L32" s="2"/>
      <c r="M32" s="2"/>
      <c r="N32" s="31">
        <v>12400</v>
      </c>
      <c r="O32" s="35">
        <v>-19.799999999999997</v>
      </c>
      <c r="P32" s="36">
        <v>-111.2</v>
      </c>
      <c r="Q32" s="37">
        <v>-91.4</v>
      </c>
      <c r="R32" s="2">
        <f t="shared" si="0"/>
        <v>-2982</v>
      </c>
      <c r="S32" s="2"/>
      <c r="T32" s="25">
        <v>-91.4</v>
      </c>
      <c r="V32" s="100">
        <f t="shared" si="1"/>
        <v>1966</v>
      </c>
      <c r="W32">
        <f t="shared" si="2"/>
        <v>0</v>
      </c>
      <c r="X32">
        <f t="shared" si="3"/>
        <v>0</v>
      </c>
    </row>
    <row r="33" spans="1:24" ht="18.75" customHeight="1" x14ac:dyDescent="0.3">
      <c r="A33" s="31">
        <v>15850</v>
      </c>
      <c r="B33" s="35">
        <v>-0.20000000000001705</v>
      </c>
      <c r="C33" s="36">
        <v>149.1</v>
      </c>
      <c r="D33" s="36">
        <v>149.30000000000001</v>
      </c>
      <c r="E33" s="2"/>
      <c r="F33" s="2"/>
      <c r="G33" s="2"/>
      <c r="H33" s="2"/>
      <c r="I33" s="2"/>
      <c r="J33" s="109">
        <v>1871</v>
      </c>
      <c r="K33" s="110">
        <v>380</v>
      </c>
      <c r="L33" s="2"/>
      <c r="M33" s="2"/>
      <c r="N33" s="31">
        <v>12350</v>
      </c>
      <c r="O33" s="35">
        <v>79.800000000000011</v>
      </c>
      <c r="P33" s="36">
        <v>141.4</v>
      </c>
      <c r="Q33" s="37">
        <v>61.6</v>
      </c>
      <c r="R33" s="2">
        <f t="shared" si="0"/>
        <v>-1871</v>
      </c>
      <c r="S33" s="2"/>
      <c r="T33" s="25">
        <v>61.6</v>
      </c>
      <c r="V33" s="100">
        <f t="shared" si="1"/>
        <v>1491</v>
      </c>
      <c r="W33">
        <f t="shared" si="2"/>
        <v>0</v>
      </c>
      <c r="X33">
        <f t="shared" si="3"/>
        <v>0</v>
      </c>
    </row>
    <row r="34" spans="1:24" ht="18.75" customHeight="1" x14ac:dyDescent="0.3">
      <c r="A34" s="31">
        <v>15800</v>
      </c>
      <c r="B34" s="35">
        <v>-1.3000000000000114</v>
      </c>
      <c r="C34" s="36">
        <v>114.5</v>
      </c>
      <c r="D34" s="36">
        <v>115.80000000000001</v>
      </c>
      <c r="E34" s="2"/>
      <c r="F34" s="2"/>
      <c r="G34" s="2"/>
      <c r="H34" s="2"/>
      <c r="I34" s="2"/>
      <c r="J34" s="109">
        <v>5777</v>
      </c>
      <c r="K34" s="110">
        <v>4632</v>
      </c>
      <c r="L34" s="2"/>
      <c r="M34" s="2"/>
      <c r="N34" s="31">
        <v>12300</v>
      </c>
      <c r="O34" s="35">
        <v>19.899999999999977</v>
      </c>
      <c r="P34" s="36">
        <v>424.1</v>
      </c>
      <c r="Q34" s="37">
        <v>404.20000000000005</v>
      </c>
      <c r="R34" s="2">
        <f t="shared" si="0"/>
        <v>-5777</v>
      </c>
      <c r="S34" s="2"/>
      <c r="T34" s="25">
        <v>404.20000000000005</v>
      </c>
      <c r="V34" s="100">
        <f t="shared" si="1"/>
        <v>1145</v>
      </c>
      <c r="W34">
        <f t="shared" si="2"/>
        <v>0</v>
      </c>
      <c r="X34">
        <f t="shared" si="3"/>
        <v>0</v>
      </c>
    </row>
    <row r="35" spans="1:24" ht="18.75" customHeight="1" x14ac:dyDescent="0.3">
      <c r="A35" s="31">
        <v>15750</v>
      </c>
      <c r="B35" s="35">
        <v>-1.9000000000000057</v>
      </c>
      <c r="C35" s="36">
        <v>-103.60000000000001</v>
      </c>
      <c r="D35" s="36">
        <v>-101.7</v>
      </c>
      <c r="E35" s="2"/>
      <c r="F35" s="2"/>
      <c r="G35" s="2"/>
      <c r="H35" s="2"/>
      <c r="I35" s="2"/>
      <c r="J35" s="109">
        <v>714</v>
      </c>
      <c r="K35" s="110">
        <v>1750</v>
      </c>
      <c r="L35" s="2"/>
      <c r="M35" s="2"/>
      <c r="N35" s="31">
        <v>12250</v>
      </c>
      <c r="O35" s="35">
        <v>83.800000000000011</v>
      </c>
      <c r="P35" s="36">
        <v>229.3</v>
      </c>
      <c r="Q35" s="37">
        <v>145.5</v>
      </c>
      <c r="R35" s="2">
        <f t="shared" si="0"/>
        <v>-714</v>
      </c>
      <c r="S35" s="2"/>
      <c r="T35" s="25">
        <v>145.5</v>
      </c>
      <c r="V35" s="100">
        <f t="shared" si="1"/>
        <v>1036</v>
      </c>
      <c r="W35">
        <f t="shared" si="2"/>
        <v>0</v>
      </c>
      <c r="X35">
        <f t="shared" si="3"/>
        <v>0</v>
      </c>
    </row>
    <row r="36" spans="1:24" ht="18.75" customHeight="1" x14ac:dyDescent="0.3">
      <c r="A36" s="31">
        <v>15700</v>
      </c>
      <c r="B36" s="35">
        <v>92.5</v>
      </c>
      <c r="C36" s="36">
        <v>1960.8000000000002</v>
      </c>
      <c r="D36" s="36">
        <v>1868.3000000000002</v>
      </c>
      <c r="E36" s="2"/>
      <c r="F36" s="2"/>
      <c r="G36" s="2"/>
      <c r="H36" s="2"/>
      <c r="I36" s="2"/>
      <c r="J36" s="109">
        <v>20486</v>
      </c>
      <c r="K36" s="110">
        <v>878</v>
      </c>
      <c r="L36" s="2"/>
      <c r="M36" s="2"/>
      <c r="N36" s="31">
        <v>12200</v>
      </c>
      <c r="O36" s="35">
        <v>11.300000000000011</v>
      </c>
      <c r="P36" s="36">
        <v>490.8</v>
      </c>
      <c r="Q36" s="37">
        <v>479.5</v>
      </c>
      <c r="R36" s="2">
        <f t="shared" si="0"/>
        <v>-20486</v>
      </c>
      <c r="S36" s="2"/>
      <c r="T36" s="25">
        <v>479.5</v>
      </c>
      <c r="V36" s="100">
        <f t="shared" si="1"/>
        <v>19608</v>
      </c>
      <c r="W36">
        <f t="shared" si="2"/>
        <v>0</v>
      </c>
      <c r="X36">
        <f t="shared" si="3"/>
        <v>0</v>
      </c>
    </row>
    <row r="37" spans="1:24" ht="18.75" customHeight="1" x14ac:dyDescent="0.3">
      <c r="A37" s="31">
        <v>15650</v>
      </c>
      <c r="B37" s="35">
        <v>-3.4000000000000057</v>
      </c>
      <c r="C37" s="36">
        <v>97.9</v>
      </c>
      <c r="D37" s="36">
        <v>101.30000000000001</v>
      </c>
      <c r="E37" s="2"/>
      <c r="F37" s="2"/>
      <c r="G37" s="2"/>
      <c r="H37" s="2"/>
      <c r="I37" s="2"/>
      <c r="J37" s="109">
        <v>1627</v>
      </c>
      <c r="K37" s="110">
        <v>648</v>
      </c>
      <c r="L37" s="2"/>
      <c r="M37" s="2"/>
      <c r="N37" s="31">
        <v>12150</v>
      </c>
      <c r="O37" s="35">
        <v>4</v>
      </c>
      <c r="P37" s="36">
        <v>221.5</v>
      </c>
      <c r="Q37" s="37">
        <v>217.5</v>
      </c>
      <c r="R37" s="2">
        <f t="shared" si="0"/>
        <v>-1627</v>
      </c>
      <c r="S37" s="2"/>
      <c r="T37" s="25">
        <v>217.5</v>
      </c>
      <c r="V37" s="100">
        <f t="shared" si="1"/>
        <v>979</v>
      </c>
      <c r="W37">
        <f t="shared" si="2"/>
        <v>0</v>
      </c>
      <c r="X37">
        <f t="shared" si="3"/>
        <v>0</v>
      </c>
    </row>
    <row r="38" spans="1:24" ht="18.75" customHeight="1" x14ac:dyDescent="0.3">
      <c r="A38" s="31">
        <v>15600</v>
      </c>
      <c r="B38" s="35">
        <v>-1.8000000000000114</v>
      </c>
      <c r="C38" s="36">
        <v>248.8</v>
      </c>
      <c r="D38" s="36">
        <v>250.60000000000002</v>
      </c>
      <c r="E38" s="2"/>
      <c r="F38" s="2"/>
      <c r="G38" s="2"/>
      <c r="H38" s="2"/>
      <c r="I38" s="2"/>
      <c r="J38" s="109">
        <v>3813</v>
      </c>
      <c r="K38" s="110">
        <v>1325</v>
      </c>
      <c r="L38" s="2"/>
      <c r="M38" s="2"/>
      <c r="N38" s="31">
        <v>12100</v>
      </c>
      <c r="O38" s="35">
        <v>-60.5</v>
      </c>
      <c r="P38" s="36">
        <v>222.10000000000002</v>
      </c>
      <c r="Q38" s="37">
        <v>282.60000000000002</v>
      </c>
      <c r="R38" s="2">
        <f t="shared" si="0"/>
        <v>-3813</v>
      </c>
      <c r="S38" s="2"/>
      <c r="T38" s="25">
        <v>282.60000000000002</v>
      </c>
      <c r="V38" s="100">
        <f t="shared" si="1"/>
        <v>2488</v>
      </c>
      <c r="W38">
        <f t="shared" si="2"/>
        <v>0</v>
      </c>
      <c r="X38">
        <f t="shared" si="3"/>
        <v>0</v>
      </c>
    </row>
    <row r="39" spans="1:24" ht="18.75" customHeight="1" x14ac:dyDescent="0.3">
      <c r="A39" s="31">
        <v>15550</v>
      </c>
      <c r="B39" s="35">
        <v>0</v>
      </c>
      <c r="C39" s="36">
        <v>50</v>
      </c>
      <c r="D39" s="36">
        <v>50</v>
      </c>
      <c r="E39" s="2"/>
      <c r="F39" s="2"/>
      <c r="G39" s="2"/>
      <c r="H39" s="2"/>
      <c r="I39" s="2"/>
      <c r="J39" s="109">
        <v>527</v>
      </c>
      <c r="K39" s="110">
        <v>27</v>
      </c>
      <c r="L39" s="2"/>
      <c r="M39" s="2"/>
      <c r="N39" s="31">
        <v>12050</v>
      </c>
      <c r="O39" s="35">
        <v>-15.100000000000023</v>
      </c>
      <c r="P39" s="36">
        <v>411.6</v>
      </c>
      <c r="Q39" s="37">
        <v>426.70000000000005</v>
      </c>
      <c r="R39" s="2">
        <f t="shared" si="0"/>
        <v>-527</v>
      </c>
      <c r="S39" s="2"/>
      <c r="T39" s="25">
        <v>426.70000000000005</v>
      </c>
      <c r="V39" s="100">
        <f t="shared" si="1"/>
        <v>500</v>
      </c>
      <c r="W39">
        <f t="shared" si="2"/>
        <v>0</v>
      </c>
      <c r="X39">
        <f t="shared" si="3"/>
        <v>0</v>
      </c>
    </row>
    <row r="40" spans="1:24" ht="18.75" customHeight="1" x14ac:dyDescent="0.3">
      <c r="A40" s="31">
        <v>15500</v>
      </c>
      <c r="B40" s="35">
        <v>11.700000000000045</v>
      </c>
      <c r="C40" s="36">
        <v>317.20000000000005</v>
      </c>
      <c r="D40" s="36">
        <v>305.5</v>
      </c>
      <c r="E40" s="2"/>
      <c r="F40" s="2"/>
      <c r="G40" s="2"/>
      <c r="H40" s="2"/>
      <c r="I40" s="2"/>
      <c r="J40" s="109">
        <v>3682</v>
      </c>
      <c r="K40" s="110">
        <v>510</v>
      </c>
      <c r="L40" s="2" t="s">
        <v>145</v>
      </c>
      <c r="M40" s="2" t="s">
        <v>146</v>
      </c>
      <c r="N40" s="31">
        <v>12000</v>
      </c>
      <c r="O40" s="35">
        <v>28.5</v>
      </c>
      <c r="P40" s="36">
        <v>1522</v>
      </c>
      <c r="Q40" s="37">
        <v>1493.5</v>
      </c>
      <c r="R40" s="2">
        <f t="shared" si="0"/>
        <v>-3682</v>
      </c>
      <c r="S40" s="2"/>
      <c r="T40" s="25">
        <v>1493.5</v>
      </c>
      <c r="V40" s="100">
        <f t="shared" si="1"/>
        <v>3172</v>
      </c>
      <c r="W40">
        <f t="shared" si="2"/>
        <v>0</v>
      </c>
      <c r="X40">
        <f t="shared" si="3"/>
        <v>0</v>
      </c>
    </row>
    <row r="41" spans="1:24" ht="18.75" customHeight="1" x14ac:dyDescent="0.3">
      <c r="A41" s="31">
        <v>15450</v>
      </c>
      <c r="B41" s="35">
        <v>0</v>
      </c>
      <c r="C41" s="36">
        <v>70.5</v>
      </c>
      <c r="D41" s="36">
        <v>70.5</v>
      </c>
      <c r="E41" s="2"/>
      <c r="F41" s="2"/>
      <c r="G41" s="2"/>
      <c r="H41" s="2"/>
      <c r="I41" s="2"/>
      <c r="J41" s="109">
        <v>833</v>
      </c>
      <c r="K41" s="110">
        <v>128</v>
      </c>
      <c r="L41" s="2">
        <f ca="1">SUM(J10:INDIRECT("J"&amp;(Ueberhaenge!AB4-1)))</f>
        <v>40183</v>
      </c>
      <c r="M41" s="2">
        <f ca="1">SUM(K10:INDIRECT("K"&amp;(Ueberhaenge!AB4-1)))</f>
        <v>64741</v>
      </c>
      <c r="N41" s="31">
        <v>11950</v>
      </c>
      <c r="O41" s="35">
        <v>-31.100000000000023</v>
      </c>
      <c r="P41" s="36">
        <v>357.3</v>
      </c>
      <c r="Q41" s="37">
        <v>388.40000000000003</v>
      </c>
      <c r="R41" s="2">
        <f t="shared" si="0"/>
        <v>-833</v>
      </c>
      <c r="S41" s="2"/>
      <c r="T41" s="25">
        <v>388.40000000000003</v>
      </c>
      <c r="V41" s="100">
        <f t="shared" si="1"/>
        <v>705</v>
      </c>
      <c r="W41">
        <f t="shared" si="2"/>
        <v>0</v>
      </c>
      <c r="X41">
        <f t="shared" si="3"/>
        <v>0</v>
      </c>
    </row>
    <row r="42" spans="1:24" ht="18.75" customHeight="1" x14ac:dyDescent="0.3">
      <c r="A42" s="31">
        <v>15400</v>
      </c>
      <c r="B42" s="35">
        <v>0.59999999999999432</v>
      </c>
      <c r="C42" s="36">
        <v>237</v>
      </c>
      <c r="D42" s="36">
        <v>236.4</v>
      </c>
      <c r="E42" s="2"/>
      <c r="F42" s="2"/>
      <c r="G42" s="2"/>
      <c r="H42" s="2"/>
      <c r="I42" s="2"/>
      <c r="J42" s="109">
        <v>2669</v>
      </c>
      <c r="K42" s="110">
        <v>299</v>
      </c>
      <c r="L42" s="2">
        <f ca="1">SUM(INDIRECT("J"&amp;(Ueberhaenge!AB4)):J50)</f>
        <v>43898</v>
      </c>
      <c r="M42" s="2">
        <f ca="1">SUM(INDIRECT("K"&amp;(Ueberhaenge!AB4)):K50)</f>
        <v>3262</v>
      </c>
      <c r="N42" s="31">
        <v>11900</v>
      </c>
      <c r="O42" s="35">
        <v>13.5</v>
      </c>
      <c r="P42" s="36">
        <v>704.5</v>
      </c>
      <c r="Q42" s="37">
        <v>691</v>
      </c>
      <c r="R42" s="2">
        <f t="shared" si="0"/>
        <v>-2669</v>
      </c>
      <c r="S42" s="2"/>
      <c r="T42" s="25">
        <v>691</v>
      </c>
      <c r="V42" s="100">
        <f t="shared" si="1"/>
        <v>2370</v>
      </c>
      <c r="W42">
        <f t="shared" si="2"/>
        <v>0</v>
      </c>
      <c r="X42">
        <f t="shared" si="3"/>
        <v>0</v>
      </c>
    </row>
    <row r="43" spans="1:24" ht="18.75" customHeight="1" x14ac:dyDescent="0.3">
      <c r="A43" s="31">
        <v>15350</v>
      </c>
      <c r="B43" s="35">
        <v>0</v>
      </c>
      <c r="C43" s="36">
        <v>1202.1000000000001</v>
      </c>
      <c r="D43" s="36">
        <v>1202.1000000000001</v>
      </c>
      <c r="E43" s="2"/>
      <c r="F43" s="2"/>
      <c r="G43" s="2"/>
      <c r="H43" s="2"/>
      <c r="I43" s="2"/>
      <c r="J43" s="109">
        <v>12036</v>
      </c>
      <c r="K43" s="110">
        <v>15</v>
      </c>
      <c r="L43" s="2"/>
      <c r="M43" s="2"/>
      <c r="N43" s="31">
        <v>11850</v>
      </c>
      <c r="O43" s="35">
        <v>13.400000000000006</v>
      </c>
      <c r="P43" s="36">
        <v>241.70000000000002</v>
      </c>
      <c r="Q43" s="37">
        <v>228.3</v>
      </c>
      <c r="R43" s="2">
        <f t="shared" si="0"/>
        <v>-12036</v>
      </c>
      <c r="S43" s="2"/>
      <c r="T43" s="25">
        <v>228.3</v>
      </c>
      <c r="V43" s="100">
        <f t="shared" si="1"/>
        <v>12021</v>
      </c>
      <c r="W43">
        <f t="shared" si="2"/>
        <v>0</v>
      </c>
      <c r="X43">
        <f t="shared" si="3"/>
        <v>0</v>
      </c>
    </row>
    <row r="44" spans="1:24" ht="18.75" customHeight="1" x14ac:dyDescent="0.3">
      <c r="A44" s="31">
        <v>15300</v>
      </c>
      <c r="B44" s="35">
        <v>0.19999999999993179</v>
      </c>
      <c r="C44" s="36">
        <v>701.1</v>
      </c>
      <c r="D44" s="36">
        <v>700.90000000000009</v>
      </c>
      <c r="E44" s="2"/>
      <c r="F44" s="2"/>
      <c r="G44" s="2"/>
      <c r="H44" s="2"/>
      <c r="I44" s="2"/>
      <c r="J44" s="109">
        <v>7044</v>
      </c>
      <c r="K44" s="110">
        <v>33</v>
      </c>
      <c r="L44" s="2"/>
      <c r="M44" s="2"/>
      <c r="N44" s="31">
        <v>11800</v>
      </c>
      <c r="O44" s="35">
        <v>-25.799999999999955</v>
      </c>
      <c r="P44" s="36">
        <v>1246.2</v>
      </c>
      <c r="Q44" s="37">
        <v>1272</v>
      </c>
      <c r="R44" s="2">
        <f t="shared" si="0"/>
        <v>-7044</v>
      </c>
      <c r="S44" s="2"/>
      <c r="T44" s="25">
        <v>1272</v>
      </c>
      <c r="V44" s="100">
        <f t="shared" si="1"/>
        <v>7011</v>
      </c>
      <c r="W44">
        <f t="shared" si="2"/>
        <v>0</v>
      </c>
      <c r="X44">
        <f t="shared" si="3"/>
        <v>0</v>
      </c>
    </row>
    <row r="45" spans="1:24" ht="18.75" customHeight="1" x14ac:dyDescent="0.3">
      <c r="A45" s="31">
        <v>15250</v>
      </c>
      <c r="B45" s="35">
        <v>0.80000000000000426</v>
      </c>
      <c r="C45" s="36">
        <v>45.800000000000004</v>
      </c>
      <c r="D45" s="36">
        <v>45</v>
      </c>
      <c r="E45" s="2"/>
      <c r="F45" s="2"/>
      <c r="G45" s="2"/>
      <c r="H45" s="2"/>
      <c r="I45" s="2"/>
      <c r="J45" s="109">
        <v>459</v>
      </c>
      <c r="K45" s="110">
        <v>1</v>
      </c>
      <c r="L45" s="2"/>
      <c r="M45" s="2"/>
      <c r="N45" s="31">
        <v>11750</v>
      </c>
      <c r="O45" s="35">
        <v>-0.5</v>
      </c>
      <c r="P45" s="36">
        <v>642.40000000000009</v>
      </c>
      <c r="Q45" s="37">
        <v>642.90000000000009</v>
      </c>
      <c r="R45" s="2">
        <f t="shared" si="0"/>
        <v>-459</v>
      </c>
      <c r="S45" s="2"/>
      <c r="T45" s="25">
        <v>642.90000000000009</v>
      </c>
      <c r="V45" s="100">
        <f t="shared" si="1"/>
        <v>458</v>
      </c>
      <c r="W45">
        <f t="shared" si="2"/>
        <v>0</v>
      </c>
      <c r="X45">
        <f t="shared" si="3"/>
        <v>0</v>
      </c>
    </row>
    <row r="46" spans="1:24" ht="18.75" customHeight="1" x14ac:dyDescent="0.3">
      <c r="A46" s="31">
        <v>15200</v>
      </c>
      <c r="B46" s="35">
        <v>-1.1000000000000227</v>
      </c>
      <c r="C46" s="36">
        <v>428</v>
      </c>
      <c r="D46" s="36">
        <v>429.1</v>
      </c>
      <c r="E46" s="2"/>
      <c r="F46" s="2"/>
      <c r="G46" s="2"/>
      <c r="H46" s="2"/>
      <c r="I46" s="2"/>
      <c r="J46" s="109">
        <v>4389</v>
      </c>
      <c r="K46" s="110">
        <v>109</v>
      </c>
      <c r="L46" s="2"/>
      <c r="M46" s="2"/>
      <c r="N46" s="31">
        <v>11700</v>
      </c>
      <c r="O46" s="35">
        <v>18.900000000000091</v>
      </c>
      <c r="P46" s="36">
        <v>705.40000000000009</v>
      </c>
      <c r="Q46" s="37">
        <v>686.5</v>
      </c>
      <c r="R46" s="2">
        <f t="shared" si="0"/>
        <v>-4389</v>
      </c>
      <c r="S46" s="2"/>
      <c r="T46" s="25">
        <v>686.5</v>
      </c>
      <c r="V46" s="100">
        <f t="shared" si="1"/>
        <v>4280</v>
      </c>
      <c r="W46">
        <f t="shared" si="2"/>
        <v>0</v>
      </c>
      <c r="X46">
        <f t="shared" si="3"/>
        <v>0</v>
      </c>
    </row>
    <row r="47" spans="1:24" ht="18.75" customHeight="1" x14ac:dyDescent="0.3">
      <c r="A47" s="31">
        <v>15150</v>
      </c>
      <c r="B47" s="35">
        <v>2</v>
      </c>
      <c r="C47" s="36">
        <v>40.400000000000006</v>
      </c>
      <c r="D47" s="36">
        <v>38.400000000000006</v>
      </c>
      <c r="E47" s="2"/>
      <c r="F47" s="2"/>
      <c r="G47" s="2"/>
      <c r="H47" s="2"/>
      <c r="I47" s="2"/>
      <c r="J47" s="109">
        <v>404</v>
      </c>
      <c r="K47" s="110">
        <v>0</v>
      </c>
      <c r="L47" s="2"/>
      <c r="M47" s="2"/>
      <c r="N47" s="31">
        <v>11650</v>
      </c>
      <c r="O47" s="35">
        <v>0.39999999999999858</v>
      </c>
      <c r="P47" s="36">
        <v>18.8</v>
      </c>
      <c r="Q47" s="37">
        <v>18.400000000000002</v>
      </c>
      <c r="R47" s="2">
        <f t="shared" si="0"/>
        <v>-404</v>
      </c>
      <c r="S47" s="2"/>
      <c r="T47" s="25">
        <v>18.400000000000002</v>
      </c>
      <c r="V47" s="100">
        <f t="shared" si="1"/>
        <v>404</v>
      </c>
      <c r="W47">
        <f t="shared" si="2"/>
        <v>0</v>
      </c>
      <c r="X47">
        <f t="shared" si="3"/>
        <v>0</v>
      </c>
    </row>
    <row r="48" spans="1:24" ht="18.75" customHeight="1" x14ac:dyDescent="0.3">
      <c r="A48" s="31">
        <v>15100</v>
      </c>
      <c r="B48" s="35">
        <v>-3.6999999999999886</v>
      </c>
      <c r="C48" s="36">
        <v>143.30000000000001</v>
      </c>
      <c r="D48" s="36">
        <v>147</v>
      </c>
      <c r="E48" s="2"/>
      <c r="F48" s="2"/>
      <c r="G48" s="2"/>
      <c r="H48" s="2"/>
      <c r="I48" s="2"/>
      <c r="J48" s="109">
        <v>1492</v>
      </c>
      <c r="K48" s="110">
        <v>59</v>
      </c>
      <c r="L48" s="2"/>
      <c r="M48" s="2"/>
      <c r="N48" s="31">
        <v>11600</v>
      </c>
      <c r="O48" s="35">
        <v>57.099999999999909</v>
      </c>
      <c r="P48" s="36">
        <v>1220.8</v>
      </c>
      <c r="Q48" s="37">
        <v>1163.7</v>
      </c>
      <c r="R48" s="2">
        <f t="shared" si="0"/>
        <v>-1492</v>
      </c>
      <c r="S48" s="2"/>
      <c r="T48" s="25">
        <v>1163.7</v>
      </c>
      <c r="V48" s="100">
        <f t="shared" si="1"/>
        <v>1433</v>
      </c>
      <c r="W48">
        <f t="shared" si="2"/>
        <v>0</v>
      </c>
      <c r="X48">
        <f t="shared" si="3"/>
        <v>0</v>
      </c>
    </row>
    <row r="49" spans="1:24" ht="18.75" customHeight="1" x14ac:dyDescent="0.3">
      <c r="A49" s="31">
        <v>15050</v>
      </c>
      <c r="B49" s="35">
        <v>0</v>
      </c>
      <c r="C49" s="36">
        <v>51.400000000000006</v>
      </c>
      <c r="D49" s="36">
        <v>51.400000000000006</v>
      </c>
      <c r="E49" s="2"/>
      <c r="F49" s="2"/>
      <c r="G49" s="2"/>
      <c r="H49" s="2"/>
      <c r="I49" s="2"/>
      <c r="J49" s="109">
        <v>516</v>
      </c>
      <c r="K49" s="110">
        <v>2</v>
      </c>
      <c r="L49" s="2"/>
      <c r="M49" s="2"/>
      <c r="N49" s="31">
        <v>11550</v>
      </c>
      <c r="O49" s="35">
        <v>0</v>
      </c>
      <c r="P49" s="36">
        <v>358.8</v>
      </c>
      <c r="Q49" s="37">
        <v>358.8</v>
      </c>
      <c r="R49" s="2">
        <f t="shared" si="0"/>
        <v>-516</v>
      </c>
      <c r="S49" s="2"/>
      <c r="T49" s="25">
        <v>358.8</v>
      </c>
      <c r="V49" s="100">
        <f t="shared" si="1"/>
        <v>514</v>
      </c>
      <c r="W49">
        <f t="shared" si="2"/>
        <v>0</v>
      </c>
      <c r="X49">
        <f t="shared" si="3"/>
        <v>0</v>
      </c>
    </row>
    <row r="50" spans="1:24" ht="18.75" customHeight="1" thickBot="1" x14ac:dyDescent="0.35">
      <c r="A50" s="31">
        <v>15000</v>
      </c>
      <c r="B50" s="35">
        <v>2.1999999999999886</v>
      </c>
      <c r="C50" s="40">
        <v>430.1</v>
      </c>
      <c r="D50" s="40">
        <v>427.90000000000003</v>
      </c>
      <c r="E50" s="2"/>
      <c r="F50" s="2"/>
      <c r="G50" s="2"/>
      <c r="H50" s="2"/>
      <c r="I50" s="2"/>
      <c r="J50" s="109">
        <v>4407</v>
      </c>
      <c r="K50" s="110">
        <v>106</v>
      </c>
      <c r="L50" s="2"/>
      <c r="M50" s="2"/>
      <c r="N50" s="38">
        <v>11500</v>
      </c>
      <c r="O50" s="35">
        <v>41.400000000000091</v>
      </c>
      <c r="P50" s="36">
        <v>1775.1000000000001</v>
      </c>
      <c r="Q50" s="41">
        <v>1733.7</v>
      </c>
      <c r="R50" s="2">
        <f t="shared" si="0"/>
        <v>-4407</v>
      </c>
      <c r="S50" s="2"/>
      <c r="T50" s="25">
        <v>1733.7</v>
      </c>
      <c r="V50" s="100">
        <f t="shared" si="1"/>
        <v>4301</v>
      </c>
      <c r="W50">
        <f t="shared" si="2"/>
        <v>0</v>
      </c>
      <c r="X50">
        <f t="shared" si="3"/>
        <v>0</v>
      </c>
    </row>
    <row r="51" spans="1:24" ht="28.5" customHeight="1" thickBot="1" x14ac:dyDescent="0.35">
      <c r="A51" s="149"/>
      <c r="B51" s="3" t="s">
        <v>190</v>
      </c>
      <c r="C51" s="2"/>
      <c r="D51" s="2"/>
      <c r="E51" s="2"/>
      <c r="F51" s="2"/>
      <c r="G51" s="2"/>
      <c r="H51" s="2"/>
      <c r="I51" s="2"/>
      <c r="J51" s="2"/>
      <c r="K51" s="2"/>
      <c r="L51" s="2"/>
      <c r="M51" s="2"/>
      <c r="N51" s="2"/>
      <c r="O51" s="44"/>
      <c r="P51" s="44"/>
      <c r="Q51" s="44"/>
      <c r="R51" s="2"/>
      <c r="S51" s="2"/>
    </row>
    <row r="52" spans="1:24" ht="60.75" customHeight="1" thickBot="1" x14ac:dyDescent="0.3">
      <c r="A52" s="149"/>
      <c r="B52" s="163" t="s">
        <v>39</v>
      </c>
      <c r="C52" s="164"/>
      <c r="D52" s="165"/>
      <c r="E52" s="2"/>
      <c r="F52" s="113" t="e">
        <f>ROUND(Ueberhaenge!G6,0)</f>
        <v>#VALUE!</v>
      </c>
      <c r="G52" s="114" t="s">
        <v>192</v>
      </c>
      <c r="H52" s="2"/>
      <c r="I52" s="73" t="s">
        <v>147</v>
      </c>
      <c r="J52" s="104">
        <f>SUM(J10:J50)</f>
        <v>84081</v>
      </c>
      <c r="K52" s="104">
        <f>SUM(K10:K50)</f>
        <v>68003</v>
      </c>
      <c r="L52" s="2"/>
      <c r="M52" s="2"/>
      <c r="N52" s="2"/>
      <c r="O52" s="163" t="s">
        <v>38</v>
      </c>
      <c r="P52" s="164"/>
      <c r="Q52" s="165"/>
      <c r="R52" s="2"/>
      <c r="S52" s="2"/>
    </row>
    <row r="53" spans="1:24" x14ac:dyDescent="0.25">
      <c r="A53" s="21"/>
      <c r="B53" s="2"/>
      <c r="C53" s="2"/>
      <c r="D53" s="2"/>
      <c r="E53" s="2"/>
      <c r="F53" s="2"/>
      <c r="G53" s="2"/>
      <c r="H53" s="2"/>
      <c r="I53" s="2"/>
      <c r="J53" s="2"/>
      <c r="K53" s="2"/>
      <c r="L53" s="2"/>
      <c r="M53" s="2"/>
      <c r="N53" s="2"/>
      <c r="O53" s="2"/>
      <c r="P53" s="2"/>
      <c r="Q53" s="2"/>
      <c r="R53" s="2"/>
      <c r="S53" s="2"/>
    </row>
    <row r="54" spans="1:24" ht="18.75" x14ac:dyDescent="0.3">
      <c r="A54" s="42" t="s">
        <v>36</v>
      </c>
      <c r="B54" s="42"/>
      <c r="C54" s="42"/>
      <c r="D54" s="42"/>
      <c r="E54" s="28"/>
      <c r="F54" s="28"/>
      <c r="G54" s="28" t="str">
        <f>Infos!B33</f>
        <v>2023-10+2023-11</v>
      </c>
      <c r="H54" s="28"/>
      <c r="I54" s="2"/>
      <c r="J54" s="2"/>
      <c r="K54" s="2"/>
      <c r="L54" s="2"/>
      <c r="M54" s="2"/>
      <c r="N54" s="42" t="s">
        <v>36</v>
      </c>
      <c r="O54" s="42"/>
      <c r="P54" s="42"/>
      <c r="Q54" s="42"/>
      <c r="R54" s="2"/>
      <c r="S54" s="2"/>
    </row>
    <row r="55" spans="1:24" ht="18.75" x14ac:dyDescent="0.3">
      <c r="A55" s="43" t="s">
        <v>37</v>
      </c>
      <c r="B55" s="43"/>
      <c r="C55" s="43"/>
      <c r="D55" s="43"/>
      <c r="E55" s="28"/>
      <c r="F55" s="28"/>
      <c r="G55" t="str">
        <f>Infos!B32</f>
        <v>2023-11</v>
      </c>
      <c r="H55" s="28"/>
      <c r="I55" s="71" t="s">
        <v>141</v>
      </c>
      <c r="J55" s="2"/>
      <c r="K55" s="2"/>
      <c r="L55" s="2"/>
      <c r="M55" s="2"/>
      <c r="N55" s="43" t="s">
        <v>37</v>
      </c>
      <c r="O55" s="43"/>
      <c r="P55" s="43"/>
      <c r="Q55" s="43"/>
      <c r="R55" s="2"/>
      <c r="S55" s="2"/>
    </row>
    <row r="56" spans="1:24" x14ac:dyDescent="0.25">
      <c r="A56" s="28"/>
      <c r="B56" s="28"/>
      <c r="C56" s="28"/>
      <c r="D56" s="28"/>
      <c r="E56" s="28"/>
      <c r="F56" s="28"/>
      <c r="G56" s="28"/>
      <c r="H56" s="28"/>
      <c r="I56" s="2"/>
      <c r="J56" s="2"/>
      <c r="K56" s="2"/>
      <c r="L56" s="2"/>
      <c r="M56" s="2"/>
      <c r="N56" s="2"/>
      <c r="O56" s="2"/>
      <c r="P56" s="2"/>
      <c r="Q56" s="2"/>
      <c r="R56" s="2"/>
      <c r="S56" s="2"/>
    </row>
    <row r="57" spans="1:24" ht="117.75" customHeight="1" x14ac:dyDescent="0.25">
      <c r="A57" s="181" t="s">
        <v>105</v>
      </c>
      <c r="B57" s="182"/>
      <c r="C57" s="182"/>
      <c r="D57" s="182"/>
      <c r="E57" s="182"/>
      <c r="F57" s="182"/>
      <c r="G57" s="182"/>
      <c r="H57" s="182"/>
      <c r="I57" s="182"/>
      <c r="J57" s="2"/>
      <c r="K57" s="2"/>
      <c r="L57" s="2"/>
      <c r="M57" s="2"/>
      <c r="N57" s="162" t="s">
        <v>43</v>
      </c>
      <c r="O57" s="162"/>
      <c r="P57" s="162"/>
      <c r="Q57" s="162"/>
      <c r="R57" s="2"/>
      <c r="S57" s="2"/>
    </row>
    <row r="58" spans="1:24" x14ac:dyDescent="0.25">
      <c r="A58" s="28"/>
      <c r="B58" s="28"/>
      <c r="C58" s="28"/>
      <c r="D58" s="28"/>
      <c r="E58" s="28"/>
      <c r="F58" s="28"/>
      <c r="G58" s="28"/>
      <c r="H58" s="28"/>
      <c r="I58" s="2"/>
      <c r="J58" s="2"/>
      <c r="K58" s="2"/>
      <c r="L58" s="2"/>
      <c r="M58" s="2"/>
      <c r="N58" s="2"/>
      <c r="O58" s="2"/>
      <c r="P58" s="2"/>
      <c r="Q58" s="2"/>
      <c r="R58" s="2"/>
      <c r="S58" s="2"/>
    </row>
    <row r="59" spans="1:24" x14ac:dyDescent="0.25">
      <c r="A59" s="28"/>
      <c r="B59" s="28"/>
      <c r="C59" s="28"/>
      <c r="D59" s="28"/>
      <c r="E59" s="28"/>
      <c r="F59" s="28"/>
      <c r="G59" s="28"/>
      <c r="H59" s="28"/>
      <c r="I59" s="2"/>
      <c r="J59" s="2"/>
      <c r="K59" s="2"/>
      <c r="L59" s="2"/>
      <c r="M59" s="2"/>
      <c r="N59" s="2"/>
      <c r="O59" s="2"/>
      <c r="P59" s="2"/>
      <c r="Q59" s="2"/>
      <c r="R59" s="2"/>
      <c r="S59" s="2"/>
    </row>
    <row r="60" spans="1:24" x14ac:dyDescent="0.25">
      <c r="A60" s="28"/>
      <c r="B60" s="28"/>
      <c r="C60" s="28"/>
      <c r="D60" s="28"/>
      <c r="E60" s="28"/>
      <c r="F60" s="28"/>
      <c r="G60" s="28"/>
      <c r="H60" s="28"/>
      <c r="I60" s="2"/>
      <c r="J60" s="2"/>
      <c r="K60" s="2"/>
      <c r="L60" s="2"/>
      <c r="M60" s="2"/>
      <c r="N60" s="2"/>
      <c r="O60" s="2"/>
      <c r="P60" s="2"/>
      <c r="Q60" s="2"/>
      <c r="R60" s="2"/>
      <c r="S60" s="2"/>
    </row>
    <row r="61" spans="1:24" x14ac:dyDescent="0.25">
      <c r="A61" s="28"/>
      <c r="B61" s="28"/>
      <c r="C61" s="28"/>
      <c r="D61" s="28"/>
      <c r="E61" s="28"/>
      <c r="F61" s="28"/>
      <c r="G61" s="28"/>
      <c r="H61" s="28"/>
      <c r="I61" s="2"/>
      <c r="J61" s="2"/>
      <c r="K61" s="2"/>
      <c r="L61" s="2"/>
      <c r="M61" s="2"/>
      <c r="N61" s="2"/>
      <c r="O61" s="2"/>
      <c r="P61" s="2"/>
      <c r="Q61" s="2"/>
      <c r="R61" s="2"/>
      <c r="S61" s="2"/>
    </row>
    <row r="62" spans="1:24" x14ac:dyDescent="0.25">
      <c r="A62" s="28"/>
      <c r="B62" s="28"/>
      <c r="C62" s="28"/>
      <c r="D62" s="28"/>
      <c r="E62" s="28"/>
      <c r="F62" s="28"/>
      <c r="G62" s="28"/>
      <c r="H62" s="28"/>
      <c r="I62" s="2"/>
      <c r="J62" s="2"/>
      <c r="K62" s="2"/>
      <c r="L62" s="2"/>
      <c r="M62" s="2"/>
      <c r="N62" s="2"/>
      <c r="O62" s="2"/>
      <c r="P62" s="2"/>
      <c r="Q62" s="2"/>
      <c r="R62" s="2"/>
      <c r="S62" s="2"/>
    </row>
    <row r="63" spans="1:24" x14ac:dyDescent="0.25">
      <c r="A63" s="28"/>
      <c r="B63" s="28"/>
      <c r="C63" s="28"/>
      <c r="D63" s="28"/>
      <c r="E63" s="28"/>
      <c r="F63" s="28"/>
      <c r="G63" s="28"/>
      <c r="H63" s="28"/>
      <c r="I63" s="2"/>
      <c r="J63" s="2"/>
      <c r="K63" s="2"/>
      <c r="L63" s="2"/>
      <c r="M63" s="2"/>
      <c r="N63" s="2"/>
      <c r="O63" s="2"/>
      <c r="P63" s="2"/>
      <c r="Q63" s="2"/>
      <c r="R63" s="2"/>
      <c r="S63" s="2"/>
    </row>
    <row r="64" spans="1:24" x14ac:dyDescent="0.25">
      <c r="A64" s="28"/>
      <c r="B64" s="28"/>
      <c r="C64" s="28"/>
      <c r="D64" s="28"/>
      <c r="E64" s="28"/>
      <c r="F64" s="28"/>
      <c r="G64" s="28"/>
      <c r="H64" s="28"/>
      <c r="I64" s="2"/>
      <c r="J64" s="2"/>
      <c r="K64" s="2"/>
      <c r="L64" s="2"/>
      <c r="M64" s="2"/>
      <c r="N64" s="2"/>
      <c r="O64" s="2"/>
      <c r="P64" s="2"/>
      <c r="Q64" s="2"/>
      <c r="R64" s="2"/>
      <c r="S64" s="2"/>
    </row>
    <row r="65" spans="1:19" x14ac:dyDescent="0.25">
      <c r="A65" s="21"/>
      <c r="B65" s="2"/>
      <c r="C65" s="2"/>
      <c r="D65" s="2"/>
      <c r="E65" s="2"/>
      <c r="F65" s="2"/>
      <c r="G65" s="2"/>
      <c r="H65" s="2"/>
      <c r="I65" s="2"/>
      <c r="J65" s="2"/>
      <c r="K65" s="2"/>
      <c r="L65" s="2"/>
      <c r="M65" s="2"/>
      <c r="N65" s="2"/>
      <c r="O65" s="2"/>
      <c r="P65" s="2"/>
      <c r="Q65" s="2"/>
      <c r="R65" s="2"/>
      <c r="S65" s="2"/>
    </row>
    <row r="66" spans="1:19" x14ac:dyDescent="0.25">
      <c r="A66" s="21"/>
      <c r="B66" s="2"/>
      <c r="C66" s="2"/>
      <c r="D66" s="2"/>
      <c r="E66" s="2"/>
      <c r="F66" s="2"/>
      <c r="G66" s="2"/>
      <c r="H66" s="2"/>
      <c r="I66" s="2"/>
      <c r="J66" s="2"/>
      <c r="K66" s="2"/>
      <c r="L66" s="2"/>
      <c r="M66" s="2"/>
      <c r="N66" s="2"/>
      <c r="O66" s="2"/>
      <c r="P66" s="2"/>
      <c r="Q66" s="2"/>
      <c r="R66" s="2"/>
      <c r="S66" s="2"/>
    </row>
    <row r="67" spans="1:19" x14ac:dyDescent="0.25">
      <c r="A67" s="21"/>
      <c r="B67" s="2"/>
      <c r="C67" s="2"/>
      <c r="D67" s="2"/>
      <c r="E67" s="2"/>
      <c r="F67" s="2"/>
      <c r="G67" s="2"/>
      <c r="H67" s="2"/>
      <c r="I67" s="2"/>
      <c r="J67" s="2"/>
      <c r="K67" s="2"/>
      <c r="L67" s="2"/>
      <c r="M67" s="2"/>
      <c r="N67" s="2"/>
      <c r="O67" s="2"/>
      <c r="P67" s="2"/>
      <c r="Q67" s="2"/>
      <c r="R67" s="2"/>
      <c r="S67" s="2"/>
    </row>
    <row r="68" spans="1:19" x14ac:dyDescent="0.25">
      <c r="A68" s="21"/>
      <c r="B68" s="2"/>
      <c r="C68" s="2"/>
      <c r="D68" s="2"/>
      <c r="E68" s="2"/>
      <c r="F68" s="2"/>
      <c r="G68" s="2"/>
      <c r="H68" s="2"/>
      <c r="I68" s="2"/>
      <c r="J68" s="2"/>
      <c r="K68" s="2"/>
      <c r="L68" s="2"/>
      <c r="M68" s="2"/>
      <c r="N68" s="2"/>
      <c r="O68" s="2"/>
      <c r="P68" s="2"/>
      <c r="Q68" s="2"/>
      <c r="R68" s="2"/>
      <c r="S68" s="2"/>
    </row>
    <row r="69" spans="1:19" x14ac:dyDescent="0.25">
      <c r="A69" s="21"/>
      <c r="B69" s="2"/>
      <c r="C69" s="2"/>
      <c r="D69" s="2"/>
      <c r="E69" s="2"/>
      <c r="F69" s="2"/>
      <c r="G69" s="2"/>
      <c r="H69" s="2"/>
      <c r="I69" s="2"/>
      <c r="J69" s="2"/>
      <c r="K69" s="2"/>
      <c r="L69" s="2"/>
      <c r="M69" s="2"/>
      <c r="N69" s="2"/>
      <c r="O69" s="2"/>
      <c r="P69" s="2"/>
      <c r="Q69" s="2"/>
      <c r="R69" s="2"/>
      <c r="S69" s="2"/>
    </row>
    <row r="70" spans="1:19" x14ac:dyDescent="0.25">
      <c r="A70" s="21"/>
      <c r="B70" s="2"/>
      <c r="C70" s="2"/>
      <c r="D70" s="2"/>
      <c r="E70" s="2"/>
      <c r="F70" s="2"/>
      <c r="G70" s="2"/>
      <c r="H70" s="2"/>
      <c r="I70" s="2"/>
      <c r="J70" s="2"/>
      <c r="K70" s="2"/>
      <c r="L70" s="2"/>
      <c r="M70" s="2"/>
      <c r="N70" s="2"/>
      <c r="O70" s="2"/>
      <c r="P70" s="2"/>
      <c r="Q70" s="2"/>
      <c r="R70" s="2"/>
      <c r="S70" s="2"/>
    </row>
    <row r="71" spans="1:19" x14ac:dyDescent="0.25">
      <c r="A71" s="21"/>
      <c r="B71" s="2"/>
      <c r="C71" s="2"/>
      <c r="D71" s="2"/>
      <c r="E71" s="2"/>
      <c r="F71" s="2"/>
      <c r="G71" s="2"/>
      <c r="H71" s="2"/>
      <c r="I71" s="2"/>
      <c r="J71" s="2"/>
      <c r="K71" s="2"/>
      <c r="L71" s="2"/>
      <c r="M71" s="2"/>
      <c r="N71" s="2"/>
      <c r="O71" s="2"/>
      <c r="P71" s="2"/>
      <c r="Q71" s="2"/>
      <c r="R71" s="2"/>
      <c r="S71" s="2"/>
    </row>
    <row r="72" spans="1:19" x14ac:dyDescent="0.25">
      <c r="A72" s="21"/>
      <c r="B72" s="2"/>
      <c r="C72" s="2"/>
      <c r="D72" s="2"/>
      <c r="E72" s="2"/>
      <c r="F72" s="2"/>
      <c r="G72" s="2"/>
      <c r="H72" s="2"/>
      <c r="I72" s="2"/>
      <c r="J72" s="2"/>
      <c r="K72" s="2"/>
      <c r="L72" s="2"/>
      <c r="M72" s="2"/>
      <c r="N72" s="2"/>
      <c r="O72" s="2"/>
      <c r="P72" s="2"/>
      <c r="Q72" s="2"/>
      <c r="R72" s="2"/>
      <c r="S72" s="2"/>
    </row>
    <row r="73" spans="1:19" x14ac:dyDescent="0.25">
      <c r="A73" s="21"/>
      <c r="B73" s="2"/>
      <c r="C73" s="2"/>
      <c r="D73" s="2"/>
      <c r="E73" s="2"/>
      <c r="F73" s="2"/>
      <c r="G73" s="2"/>
      <c r="H73" s="2"/>
      <c r="I73" s="2"/>
      <c r="J73" s="2"/>
      <c r="K73" s="2"/>
      <c r="L73" s="2"/>
      <c r="M73" s="2"/>
      <c r="N73" s="2"/>
      <c r="O73" s="2"/>
      <c r="P73" s="2"/>
      <c r="Q73" s="2"/>
      <c r="R73" s="2"/>
      <c r="S73" s="2"/>
    </row>
    <row r="74" spans="1:19" x14ac:dyDescent="0.25">
      <c r="A74" s="21"/>
      <c r="B74" s="2"/>
      <c r="C74" s="2"/>
      <c r="D74" s="2"/>
      <c r="E74" s="2"/>
      <c r="F74" s="2"/>
      <c r="G74" s="2"/>
      <c r="H74" s="2"/>
      <c r="I74" s="2"/>
      <c r="J74" s="2"/>
      <c r="K74" s="2"/>
      <c r="L74" s="2"/>
      <c r="M74" s="2"/>
      <c r="N74" s="2"/>
      <c r="O74" s="2"/>
      <c r="P74" s="2"/>
      <c r="Q74" s="2"/>
      <c r="R74" s="2"/>
      <c r="S74" s="2"/>
    </row>
    <row r="75" spans="1:19" x14ac:dyDescent="0.25">
      <c r="A75" s="21"/>
      <c r="B75" s="2"/>
      <c r="C75" s="2"/>
      <c r="D75" s="2"/>
      <c r="E75" s="2"/>
      <c r="F75" s="2"/>
      <c r="G75" s="2"/>
      <c r="H75" s="2"/>
      <c r="I75" s="2"/>
      <c r="J75" s="2"/>
      <c r="K75" s="2"/>
      <c r="L75" s="2"/>
      <c r="M75" s="2"/>
      <c r="N75" s="2"/>
      <c r="O75" s="2"/>
      <c r="P75" s="2"/>
      <c r="Q75" s="2"/>
      <c r="R75" s="2"/>
      <c r="S75" s="2"/>
    </row>
    <row r="76" spans="1:19" x14ac:dyDescent="0.25">
      <c r="A76" s="21"/>
      <c r="B76" s="2"/>
      <c r="C76" s="2"/>
      <c r="D76" s="2"/>
      <c r="E76" s="2"/>
      <c r="F76" s="2"/>
      <c r="G76" s="2"/>
      <c r="H76" s="2"/>
      <c r="I76" s="2"/>
      <c r="J76" s="2"/>
      <c r="K76" s="2"/>
      <c r="L76" s="2"/>
      <c r="M76" s="2"/>
      <c r="N76" s="2"/>
      <c r="O76" s="2"/>
      <c r="P76" s="2"/>
      <c r="Q76" s="2"/>
      <c r="R76" s="2"/>
      <c r="S76" s="2"/>
    </row>
    <row r="77" spans="1:19" x14ac:dyDescent="0.25">
      <c r="A77" s="21"/>
      <c r="B77" s="2"/>
      <c r="C77" s="2"/>
      <c r="D77" s="2"/>
      <c r="E77" s="2"/>
      <c r="F77" s="2"/>
      <c r="G77" s="2"/>
      <c r="H77" s="2"/>
      <c r="I77" s="2"/>
      <c r="J77" s="2"/>
      <c r="K77" s="2"/>
      <c r="L77" s="2"/>
      <c r="M77" s="2"/>
      <c r="N77" s="2"/>
      <c r="O77" s="2"/>
      <c r="P77" s="2"/>
      <c r="Q77" s="2"/>
      <c r="R77" s="2"/>
      <c r="S77" s="2"/>
    </row>
    <row r="78" spans="1:19" x14ac:dyDescent="0.25">
      <c r="A78" s="21"/>
      <c r="B78" s="2"/>
      <c r="C78" s="2"/>
      <c r="D78" s="2"/>
      <c r="E78" s="2"/>
      <c r="F78" s="2"/>
      <c r="G78" s="2"/>
      <c r="H78" s="2"/>
      <c r="I78" s="2"/>
      <c r="J78" s="2"/>
      <c r="K78" s="2"/>
      <c r="L78" s="2"/>
      <c r="M78" s="2"/>
      <c r="N78" s="2"/>
      <c r="O78" s="2"/>
      <c r="P78" s="2"/>
      <c r="Q78" s="2"/>
      <c r="R78" s="2"/>
      <c r="S78" s="2"/>
    </row>
    <row r="79" spans="1:19" x14ac:dyDescent="0.25">
      <c r="A79" s="21"/>
      <c r="B79" s="2"/>
      <c r="C79" s="2"/>
      <c r="D79" s="2"/>
      <c r="E79" s="2"/>
      <c r="F79" s="2"/>
      <c r="G79" s="2"/>
      <c r="H79" s="2"/>
      <c r="I79" s="2"/>
      <c r="J79" s="2"/>
      <c r="K79" s="2"/>
      <c r="L79" s="2"/>
      <c r="M79" s="2"/>
      <c r="N79" s="2"/>
      <c r="O79" s="2"/>
      <c r="P79" s="2"/>
      <c r="Q79" s="2"/>
      <c r="R79" s="2"/>
      <c r="S79" s="2"/>
    </row>
    <row r="80" spans="1:19" x14ac:dyDescent="0.25">
      <c r="A80" s="21"/>
      <c r="B80" s="2"/>
      <c r="C80" s="2"/>
      <c r="D80" s="2"/>
      <c r="E80" s="2"/>
      <c r="F80" s="2"/>
      <c r="G80" s="2"/>
      <c r="H80" s="2"/>
      <c r="I80" s="2"/>
      <c r="J80" s="2"/>
      <c r="K80" s="2"/>
      <c r="L80" s="2"/>
      <c r="M80" s="2"/>
      <c r="N80" s="2"/>
      <c r="O80" s="2"/>
      <c r="P80" s="2"/>
      <c r="Q80" s="2"/>
      <c r="R80" s="2"/>
      <c r="S80" s="2"/>
    </row>
    <row r="81" spans="1:19" x14ac:dyDescent="0.25">
      <c r="A81" s="21"/>
      <c r="B81" s="2"/>
      <c r="C81" s="2"/>
      <c r="D81" s="2"/>
      <c r="E81" s="2"/>
      <c r="F81" s="2"/>
      <c r="G81" s="2"/>
      <c r="H81" s="2"/>
      <c r="I81" s="2"/>
      <c r="J81" s="2"/>
      <c r="K81" s="2"/>
      <c r="L81" s="2"/>
      <c r="M81" s="2"/>
      <c r="N81" s="2"/>
      <c r="O81" s="2"/>
      <c r="P81" s="2"/>
      <c r="Q81" s="2"/>
      <c r="R81" s="2"/>
      <c r="S81" s="2"/>
    </row>
    <row r="82" spans="1:19" x14ac:dyDescent="0.25">
      <c r="A82" s="21"/>
      <c r="B82" s="2"/>
      <c r="C82" s="2"/>
      <c r="D82" s="2"/>
      <c r="E82" s="2"/>
      <c r="F82" s="2"/>
      <c r="G82" s="2"/>
      <c r="H82" s="2"/>
      <c r="I82" s="2"/>
      <c r="J82" s="2"/>
      <c r="K82" s="2"/>
      <c r="L82" s="2"/>
      <c r="M82" s="2"/>
      <c r="N82" s="2"/>
      <c r="O82" s="2"/>
      <c r="P82" s="2"/>
      <c r="Q82" s="2"/>
      <c r="R82" s="2"/>
      <c r="S82" s="2"/>
    </row>
    <row r="83" spans="1:19" x14ac:dyDescent="0.25">
      <c r="A83" s="21"/>
      <c r="B83" s="2"/>
      <c r="C83" s="2"/>
      <c r="D83" s="2"/>
      <c r="E83" s="2"/>
      <c r="F83" s="2"/>
      <c r="G83" s="2"/>
      <c r="H83" s="2"/>
      <c r="I83" s="2"/>
      <c r="J83" s="2"/>
      <c r="K83" s="2"/>
      <c r="L83" s="2"/>
      <c r="M83" s="2"/>
      <c r="N83" s="2"/>
      <c r="O83" s="2"/>
      <c r="P83" s="2"/>
      <c r="Q83" s="2"/>
      <c r="R83" s="2"/>
      <c r="S83" s="2"/>
    </row>
    <row r="84" spans="1:19" x14ac:dyDescent="0.25">
      <c r="A84" s="21"/>
      <c r="B84" s="2"/>
      <c r="C84" s="2"/>
      <c r="D84" s="2"/>
      <c r="E84" s="2"/>
      <c r="F84" s="2"/>
      <c r="G84" s="2"/>
      <c r="H84" s="2"/>
      <c r="I84" s="2"/>
      <c r="J84" s="2"/>
      <c r="K84" s="2"/>
      <c r="L84" s="2"/>
      <c r="M84" s="2"/>
      <c r="N84" s="2"/>
      <c r="O84" s="2"/>
      <c r="P84" s="2"/>
      <c r="Q84" s="2"/>
      <c r="R84" s="2"/>
      <c r="S84" s="2"/>
    </row>
    <row r="85" spans="1:19" x14ac:dyDescent="0.25">
      <c r="A85" s="21"/>
      <c r="B85" s="2"/>
      <c r="C85" s="2"/>
      <c r="D85" s="2"/>
      <c r="E85" s="2"/>
      <c r="F85" s="2"/>
      <c r="G85" s="2"/>
      <c r="H85" s="2"/>
      <c r="I85" s="2"/>
      <c r="J85" s="2"/>
      <c r="K85" s="2"/>
      <c r="L85" s="2"/>
      <c r="M85" s="2"/>
      <c r="N85" s="2"/>
      <c r="O85" s="2"/>
      <c r="P85" s="2"/>
      <c r="Q85" s="2"/>
      <c r="R85" s="2"/>
      <c r="S85" s="2"/>
    </row>
    <row r="86" spans="1:19" x14ac:dyDescent="0.25">
      <c r="A86" s="21"/>
      <c r="B86" s="2"/>
      <c r="C86" s="2"/>
      <c r="D86" s="2"/>
      <c r="E86" s="2"/>
      <c r="F86" s="2"/>
      <c r="G86" s="2"/>
      <c r="H86" s="2"/>
      <c r="I86" s="2"/>
      <c r="J86" s="2"/>
      <c r="K86" s="2"/>
      <c r="L86" s="2"/>
      <c r="M86" s="2"/>
      <c r="N86" s="2"/>
      <c r="O86" s="2"/>
      <c r="P86" s="2"/>
      <c r="Q86" s="2"/>
      <c r="R86" s="2"/>
      <c r="S86" s="2"/>
    </row>
    <row r="87" spans="1:19" x14ac:dyDescent="0.25">
      <c r="A87" s="21"/>
      <c r="B87" s="2"/>
      <c r="C87" s="2"/>
      <c r="D87" s="2"/>
      <c r="E87" s="2"/>
      <c r="F87" s="2"/>
      <c r="G87" s="2"/>
      <c r="H87" s="2"/>
      <c r="I87" s="2"/>
      <c r="J87" s="2"/>
      <c r="K87" s="2"/>
      <c r="L87" s="2"/>
      <c r="M87" s="2"/>
      <c r="N87" s="2"/>
      <c r="O87" s="2"/>
      <c r="P87" s="2"/>
      <c r="Q87" s="2"/>
      <c r="R87" s="2"/>
      <c r="S87" s="2"/>
    </row>
    <row r="88" spans="1:19" x14ac:dyDescent="0.25">
      <c r="A88" s="21"/>
      <c r="B88" s="2"/>
      <c r="C88" s="2"/>
      <c r="D88" s="2"/>
      <c r="E88" s="2"/>
      <c r="F88" s="2"/>
      <c r="G88" s="2"/>
      <c r="H88" s="2"/>
      <c r="I88" s="2"/>
      <c r="J88" s="2"/>
      <c r="K88" s="2"/>
      <c r="L88" s="2"/>
      <c r="M88" s="2"/>
      <c r="N88" s="2"/>
      <c r="O88" s="2"/>
      <c r="P88" s="2"/>
      <c r="Q88" s="2"/>
      <c r="R88" s="2"/>
      <c r="S88" s="2"/>
    </row>
    <row r="89" spans="1:19" x14ac:dyDescent="0.25">
      <c r="A89" s="21"/>
      <c r="B89" s="2"/>
      <c r="C89" s="2"/>
      <c r="D89" s="2"/>
      <c r="E89" s="2"/>
      <c r="F89" s="2"/>
      <c r="G89" s="2"/>
      <c r="H89" s="2"/>
      <c r="I89" s="2"/>
      <c r="J89" s="2"/>
      <c r="K89" s="2"/>
      <c r="L89" s="2"/>
      <c r="M89" s="2"/>
      <c r="N89" s="2"/>
      <c r="O89" s="2"/>
      <c r="P89" s="2"/>
      <c r="Q89" s="2"/>
      <c r="R89" s="2"/>
      <c r="S89" s="2"/>
    </row>
    <row r="90" spans="1:19" x14ac:dyDescent="0.25">
      <c r="A90" s="21"/>
      <c r="B90" s="2"/>
      <c r="C90" s="2"/>
      <c r="D90" s="2"/>
      <c r="E90" s="2"/>
      <c r="F90" s="2"/>
      <c r="G90" s="2"/>
      <c r="H90" s="2"/>
      <c r="I90" s="2"/>
      <c r="J90" s="2"/>
      <c r="K90" s="2"/>
      <c r="L90" s="2"/>
      <c r="M90" s="2"/>
      <c r="N90" s="2"/>
      <c r="O90" s="2"/>
      <c r="P90" s="2"/>
      <c r="Q90" s="2"/>
      <c r="R90" s="2"/>
      <c r="S90" s="2"/>
    </row>
    <row r="91" spans="1:19" x14ac:dyDescent="0.25">
      <c r="A91" s="21"/>
      <c r="B91" s="2"/>
      <c r="C91" s="2"/>
      <c r="D91" s="2"/>
      <c r="E91" s="2"/>
      <c r="F91" s="2"/>
      <c r="G91" s="2"/>
      <c r="H91" s="2"/>
      <c r="I91" s="2"/>
      <c r="J91" s="2"/>
      <c r="K91" s="2"/>
      <c r="L91" s="2"/>
      <c r="M91" s="2"/>
      <c r="N91" s="2"/>
      <c r="O91" s="2"/>
      <c r="P91" s="2"/>
      <c r="Q91" s="2"/>
      <c r="R91" s="2"/>
      <c r="S91" s="2"/>
    </row>
    <row r="92" spans="1:19" x14ac:dyDescent="0.25">
      <c r="A92" s="21"/>
      <c r="B92" s="2"/>
      <c r="C92" s="2"/>
      <c r="D92" s="2"/>
      <c r="E92" s="2"/>
      <c r="F92" s="2"/>
      <c r="G92" s="2"/>
      <c r="H92" s="2"/>
      <c r="I92" s="2"/>
      <c r="J92" s="2"/>
      <c r="K92" s="2"/>
      <c r="L92" s="2"/>
      <c r="M92" s="2"/>
      <c r="N92" s="2"/>
      <c r="O92" s="2"/>
      <c r="P92" s="2"/>
      <c r="Q92" s="2"/>
      <c r="R92" s="2"/>
      <c r="S92" s="2"/>
    </row>
    <row r="93" spans="1:19" x14ac:dyDescent="0.25">
      <c r="A93" s="21"/>
      <c r="B93" s="2"/>
      <c r="C93" s="2"/>
      <c r="D93" s="2"/>
      <c r="E93" s="2"/>
      <c r="F93" s="2"/>
      <c r="G93" s="2"/>
      <c r="H93" s="2"/>
      <c r="I93" s="2"/>
      <c r="J93" s="2"/>
      <c r="K93" s="2"/>
      <c r="L93" s="2"/>
      <c r="M93" s="2"/>
      <c r="N93" s="2"/>
      <c r="O93" s="2"/>
      <c r="P93" s="2"/>
      <c r="Q93" s="2"/>
      <c r="R93" s="2"/>
      <c r="S93" s="2"/>
    </row>
    <row r="94" spans="1:19" x14ac:dyDescent="0.25">
      <c r="A94" s="21"/>
      <c r="B94" s="2"/>
      <c r="C94" s="2"/>
      <c r="D94" s="2"/>
      <c r="E94" s="2"/>
      <c r="F94" s="2"/>
      <c r="G94" s="2"/>
      <c r="H94" s="2"/>
      <c r="I94" s="2"/>
      <c r="J94" s="2"/>
      <c r="K94" s="2"/>
      <c r="L94" s="2"/>
      <c r="M94" s="2"/>
      <c r="N94" s="2"/>
      <c r="O94" s="2"/>
      <c r="P94" s="2"/>
      <c r="Q94" s="2"/>
      <c r="R94" s="2"/>
      <c r="S94" s="2"/>
    </row>
    <row r="95" spans="1:19" x14ac:dyDescent="0.25">
      <c r="A95" s="21"/>
      <c r="B95" s="2"/>
      <c r="C95" s="2"/>
      <c r="D95" s="2"/>
      <c r="E95" s="2"/>
      <c r="F95" s="2"/>
      <c r="G95" s="2"/>
      <c r="H95" s="2"/>
      <c r="I95" s="2"/>
      <c r="J95" s="2"/>
      <c r="K95" s="2"/>
      <c r="L95" s="2"/>
      <c r="M95" s="2"/>
      <c r="N95" s="2"/>
      <c r="O95" s="2"/>
      <c r="P95" s="2"/>
      <c r="Q95" s="2"/>
      <c r="R95" s="2"/>
      <c r="S95" s="2"/>
    </row>
    <row r="96" spans="1:19" x14ac:dyDescent="0.25">
      <c r="A96" s="21"/>
      <c r="B96" s="2"/>
      <c r="C96" s="2"/>
      <c r="D96" s="2"/>
      <c r="E96" s="2"/>
      <c r="F96" s="2"/>
      <c r="G96" s="2"/>
      <c r="H96" s="2"/>
      <c r="I96" s="2"/>
      <c r="J96" s="2"/>
      <c r="K96" s="2"/>
      <c r="L96" s="2"/>
      <c r="M96" s="2"/>
      <c r="N96" s="2"/>
      <c r="O96" s="2"/>
      <c r="P96" s="2"/>
      <c r="Q96" s="2"/>
      <c r="R96" s="2"/>
      <c r="S96" s="2"/>
    </row>
    <row r="97" spans="1:19" x14ac:dyDescent="0.25">
      <c r="A97" s="21"/>
      <c r="B97" s="2"/>
      <c r="C97" s="2"/>
      <c r="D97" s="2"/>
      <c r="E97" s="2"/>
      <c r="F97" s="2"/>
      <c r="G97" s="2"/>
      <c r="H97" s="2"/>
      <c r="I97" s="2"/>
      <c r="J97" s="2"/>
      <c r="K97" s="2"/>
      <c r="L97" s="2"/>
      <c r="M97" s="2"/>
      <c r="N97" s="2"/>
      <c r="O97" s="2"/>
      <c r="P97" s="2"/>
      <c r="Q97" s="2"/>
      <c r="R97" s="2"/>
      <c r="S97" s="2"/>
    </row>
    <row r="98" spans="1:19" x14ac:dyDescent="0.25">
      <c r="A98" s="21"/>
      <c r="B98" s="2"/>
      <c r="C98" s="2"/>
      <c r="D98" s="2"/>
      <c r="E98" s="2"/>
      <c r="F98" s="2"/>
      <c r="G98" s="2"/>
      <c r="H98" s="2"/>
      <c r="I98" s="2"/>
      <c r="J98" s="2"/>
      <c r="K98" s="2"/>
      <c r="L98" s="2"/>
      <c r="M98" s="2"/>
      <c r="N98" s="2"/>
      <c r="O98" s="2"/>
      <c r="P98" s="2"/>
      <c r="Q98" s="2"/>
      <c r="R98" s="2"/>
      <c r="S98" s="2"/>
    </row>
    <row r="99" spans="1:19" x14ac:dyDescent="0.25">
      <c r="A99" s="21"/>
      <c r="B99" s="2"/>
      <c r="C99" s="2"/>
      <c r="D99" s="2"/>
      <c r="E99" s="2"/>
      <c r="F99" s="2"/>
      <c r="G99" s="2"/>
      <c r="H99" s="2"/>
      <c r="I99" s="2"/>
      <c r="J99" s="2"/>
      <c r="K99" s="2"/>
      <c r="L99" s="2"/>
      <c r="M99" s="2"/>
      <c r="N99" s="2"/>
      <c r="O99" s="2"/>
      <c r="P99" s="2"/>
      <c r="Q99" s="2"/>
      <c r="R99" s="2"/>
      <c r="S99" s="2"/>
    </row>
    <row r="100" spans="1:19" x14ac:dyDescent="0.25">
      <c r="A100" s="21"/>
      <c r="B100" s="2"/>
      <c r="C100" s="2"/>
      <c r="D100" s="2"/>
      <c r="E100" s="2"/>
      <c r="F100" s="2"/>
      <c r="G100" s="2"/>
      <c r="H100" s="2"/>
      <c r="I100" s="2"/>
      <c r="J100" s="2"/>
      <c r="K100" s="2"/>
      <c r="L100" s="2"/>
      <c r="M100" s="2"/>
      <c r="N100" s="2"/>
      <c r="O100" s="2"/>
      <c r="P100" s="2"/>
      <c r="Q100" s="2"/>
      <c r="R100" s="2"/>
      <c r="S100" s="2"/>
    </row>
    <row r="101" spans="1:19" x14ac:dyDescent="0.25">
      <c r="A101" s="21"/>
      <c r="B101" s="2"/>
      <c r="C101" s="2"/>
      <c r="D101" s="2"/>
      <c r="E101" s="2"/>
      <c r="F101" s="2"/>
      <c r="G101" s="2"/>
      <c r="H101" s="2"/>
      <c r="I101" s="2"/>
      <c r="J101" s="2"/>
      <c r="K101" s="2"/>
      <c r="L101" s="2"/>
      <c r="M101" s="2"/>
      <c r="N101" s="2"/>
      <c r="O101" s="2"/>
      <c r="P101" s="2"/>
      <c r="Q101" s="2"/>
      <c r="R101" s="2"/>
      <c r="S101" s="2"/>
    </row>
    <row r="102" spans="1:19" x14ac:dyDescent="0.25">
      <c r="A102" s="21"/>
      <c r="B102" s="2"/>
      <c r="C102" s="2"/>
      <c r="D102" s="2"/>
      <c r="E102" s="2"/>
      <c r="F102" s="2"/>
      <c r="G102" s="2"/>
      <c r="H102" s="2"/>
      <c r="I102" s="2"/>
      <c r="J102" s="2"/>
      <c r="K102" s="2"/>
      <c r="L102" s="2"/>
      <c r="M102" s="2"/>
      <c r="N102" s="2"/>
      <c r="O102" s="2"/>
      <c r="P102" s="2"/>
      <c r="Q102" s="2"/>
      <c r="R102" s="2"/>
      <c r="S102" s="2"/>
    </row>
    <row r="103" spans="1:19" x14ac:dyDescent="0.25">
      <c r="A103" s="21"/>
      <c r="B103" s="2"/>
      <c r="C103" s="2"/>
      <c r="D103" s="2"/>
      <c r="E103" s="2"/>
      <c r="F103" s="2"/>
      <c r="G103" s="2"/>
      <c r="H103" s="2"/>
      <c r="I103" s="2"/>
      <c r="J103" s="2"/>
      <c r="K103" s="2"/>
      <c r="L103" s="2"/>
      <c r="M103" s="2"/>
      <c r="N103" s="2"/>
      <c r="O103" s="2"/>
      <c r="P103" s="2"/>
      <c r="Q103" s="2"/>
      <c r="R103" s="2"/>
      <c r="S103" s="2"/>
    </row>
    <row r="104" spans="1:19" x14ac:dyDescent="0.25">
      <c r="A104" s="21"/>
      <c r="B104" s="2"/>
      <c r="C104" s="2"/>
      <c r="D104" s="2"/>
      <c r="E104" s="2"/>
      <c r="F104" s="2"/>
      <c r="G104" s="2"/>
      <c r="H104" s="2"/>
      <c r="I104" s="2"/>
      <c r="J104" s="2"/>
      <c r="K104" s="2"/>
      <c r="L104" s="2"/>
      <c r="M104" s="2"/>
      <c r="N104" s="2"/>
      <c r="O104" s="2"/>
      <c r="P104" s="2"/>
      <c r="Q104" s="2"/>
      <c r="R104" s="2"/>
      <c r="S104" s="2"/>
    </row>
    <row r="105" spans="1:19" x14ac:dyDescent="0.25">
      <c r="A105" s="21"/>
      <c r="B105" s="2"/>
      <c r="C105" s="2"/>
      <c r="D105" s="2"/>
      <c r="E105" s="2"/>
      <c r="F105" s="2"/>
      <c r="G105" s="2"/>
      <c r="H105" s="2"/>
      <c r="I105" s="2"/>
      <c r="J105" s="2"/>
      <c r="K105" s="2"/>
      <c r="L105" s="2"/>
      <c r="M105" s="2"/>
      <c r="N105" s="2"/>
      <c r="O105" s="2"/>
      <c r="P105" s="2"/>
      <c r="Q105" s="2"/>
      <c r="R105" s="2"/>
      <c r="S105" s="2"/>
    </row>
    <row r="106" spans="1:19" x14ac:dyDescent="0.25">
      <c r="A106" s="21"/>
      <c r="B106" s="2"/>
      <c r="C106" s="2"/>
      <c r="D106" s="2"/>
      <c r="E106" s="2"/>
      <c r="F106" s="2"/>
      <c r="G106" s="2"/>
      <c r="H106" s="2"/>
      <c r="I106" s="2"/>
      <c r="J106" s="2"/>
      <c r="K106" s="2"/>
      <c r="L106" s="2"/>
      <c r="M106" s="2"/>
      <c r="N106" s="2"/>
      <c r="O106" s="2"/>
      <c r="P106" s="2"/>
      <c r="Q106" s="2"/>
      <c r="R106" s="2"/>
      <c r="S106" s="2"/>
    </row>
    <row r="107" spans="1:19" x14ac:dyDescent="0.25">
      <c r="A107" s="21"/>
      <c r="B107" s="2"/>
      <c r="C107" s="2"/>
      <c r="D107" s="2"/>
      <c r="E107" s="2"/>
      <c r="F107" s="2"/>
      <c r="G107" s="2"/>
      <c r="H107" s="2"/>
      <c r="I107" s="2"/>
      <c r="J107" s="2"/>
      <c r="K107" s="2"/>
      <c r="L107" s="2"/>
      <c r="M107" s="2"/>
      <c r="N107" s="2"/>
      <c r="O107" s="2"/>
      <c r="P107" s="2"/>
      <c r="Q107" s="2"/>
      <c r="R107" s="2"/>
      <c r="S107" s="2"/>
    </row>
    <row r="108" spans="1:19" x14ac:dyDescent="0.25">
      <c r="A108" s="21"/>
      <c r="B108" s="2"/>
      <c r="C108" s="2"/>
      <c r="D108" s="2"/>
      <c r="E108" s="2"/>
      <c r="F108" s="2"/>
      <c r="G108" s="2"/>
      <c r="H108" s="2"/>
      <c r="I108" s="2"/>
      <c r="J108" s="2"/>
      <c r="K108" s="2"/>
      <c r="L108" s="2"/>
      <c r="M108" s="2"/>
      <c r="N108" s="2"/>
      <c r="O108" s="2"/>
      <c r="P108" s="2"/>
      <c r="Q108" s="2"/>
      <c r="R108" s="2"/>
      <c r="S108" s="2"/>
    </row>
    <row r="109" spans="1:19" x14ac:dyDescent="0.25">
      <c r="A109" s="21"/>
      <c r="B109" s="2"/>
      <c r="C109" s="2"/>
      <c r="D109" s="2"/>
      <c r="E109" s="2"/>
      <c r="F109" s="2"/>
      <c r="G109" s="2"/>
      <c r="H109" s="2"/>
      <c r="I109" s="2"/>
      <c r="J109" s="2"/>
      <c r="K109" s="2"/>
      <c r="L109" s="2"/>
      <c r="M109" s="2"/>
      <c r="N109" s="2"/>
      <c r="O109" s="2"/>
      <c r="P109" s="2"/>
      <c r="Q109" s="2"/>
      <c r="R109" s="2"/>
      <c r="S109" s="2"/>
    </row>
    <row r="110" spans="1:19" x14ac:dyDescent="0.25">
      <c r="A110" s="21"/>
      <c r="B110" s="2"/>
      <c r="C110" s="2"/>
      <c r="D110" s="2"/>
      <c r="E110" s="2"/>
      <c r="F110" s="2"/>
      <c r="G110" s="2"/>
      <c r="H110" s="2"/>
      <c r="I110" s="2"/>
      <c r="J110" s="2"/>
      <c r="K110" s="2"/>
      <c r="L110" s="2"/>
      <c r="M110" s="2"/>
      <c r="N110" s="2"/>
      <c r="O110" s="2"/>
      <c r="P110" s="2"/>
      <c r="Q110" s="2"/>
      <c r="R110" s="2"/>
      <c r="S110" s="2"/>
    </row>
    <row r="111" spans="1:19" x14ac:dyDescent="0.25">
      <c r="A111" s="21"/>
      <c r="B111" s="2"/>
      <c r="C111" s="2"/>
      <c r="D111" s="2"/>
      <c r="E111" s="2"/>
      <c r="F111" s="2"/>
      <c r="G111" s="2"/>
      <c r="H111" s="2"/>
      <c r="I111" s="2"/>
      <c r="J111" s="2"/>
      <c r="K111" s="2"/>
      <c r="L111" s="2"/>
      <c r="M111" s="2"/>
      <c r="N111" s="2"/>
      <c r="O111" s="2"/>
      <c r="P111" s="2"/>
      <c r="Q111" s="2"/>
      <c r="R111" s="2"/>
      <c r="S111" s="2"/>
    </row>
    <row r="112" spans="1:19" x14ac:dyDescent="0.25">
      <c r="A112" s="21"/>
      <c r="B112" s="2"/>
      <c r="C112" s="2"/>
      <c r="D112" s="2"/>
      <c r="E112" s="2"/>
      <c r="F112" s="2"/>
      <c r="G112" s="2"/>
      <c r="H112" s="2"/>
      <c r="I112" s="2"/>
      <c r="J112" s="2"/>
      <c r="K112" s="2"/>
      <c r="L112" s="2"/>
      <c r="M112" s="2"/>
      <c r="N112" s="2"/>
      <c r="O112" s="2"/>
      <c r="P112" s="2"/>
      <c r="Q112" s="2"/>
      <c r="R112" s="2"/>
      <c r="S112" s="2"/>
    </row>
    <row r="113" spans="1:19" x14ac:dyDescent="0.25">
      <c r="A113" s="21"/>
      <c r="B113" s="2"/>
      <c r="C113" s="2"/>
      <c r="D113" s="2"/>
      <c r="E113" s="2"/>
      <c r="F113" s="2"/>
      <c r="G113" s="2"/>
      <c r="H113" s="2"/>
      <c r="I113" s="2"/>
      <c r="J113" s="2"/>
      <c r="K113" s="2"/>
      <c r="L113" s="2"/>
      <c r="M113" s="2"/>
      <c r="N113" s="2"/>
      <c r="O113" s="2"/>
      <c r="P113" s="2"/>
      <c r="Q113" s="2"/>
      <c r="R113" s="2"/>
      <c r="S113" s="2"/>
    </row>
    <row r="114" spans="1:19" x14ac:dyDescent="0.25">
      <c r="A114" s="21"/>
      <c r="B114" s="2"/>
      <c r="C114" s="2"/>
      <c r="D114" s="2"/>
      <c r="E114" s="2"/>
      <c r="F114" s="2"/>
      <c r="G114" s="2"/>
      <c r="H114" s="2"/>
      <c r="I114" s="2"/>
      <c r="J114" s="2"/>
      <c r="K114" s="2"/>
      <c r="L114" s="2"/>
      <c r="M114" s="2"/>
      <c r="N114" s="2"/>
      <c r="O114" s="2"/>
      <c r="P114" s="2"/>
      <c r="Q114" s="2"/>
      <c r="R114" s="2"/>
      <c r="S114" s="2"/>
    </row>
    <row r="115" spans="1:19" x14ac:dyDescent="0.25">
      <c r="A115" s="21"/>
      <c r="B115" s="2"/>
      <c r="C115" s="2"/>
      <c r="D115" s="2"/>
      <c r="E115" s="2"/>
      <c r="F115" s="2"/>
      <c r="G115" s="2"/>
      <c r="H115" s="2"/>
      <c r="I115" s="2"/>
      <c r="J115" s="2"/>
      <c r="K115" s="2"/>
      <c r="L115" s="2"/>
      <c r="M115" s="2"/>
      <c r="N115" s="2"/>
      <c r="O115" s="2"/>
      <c r="P115" s="2"/>
      <c r="Q115" s="2"/>
      <c r="R115" s="2"/>
      <c r="S115" s="2"/>
    </row>
    <row r="116" spans="1:19" x14ac:dyDescent="0.25">
      <c r="A116" s="21"/>
      <c r="B116" s="2"/>
      <c r="C116" s="2"/>
      <c r="D116" s="2"/>
      <c r="E116" s="2"/>
      <c r="F116" s="2"/>
      <c r="G116" s="2"/>
      <c r="H116" s="2"/>
      <c r="I116" s="2"/>
      <c r="J116" s="2"/>
      <c r="K116" s="2"/>
      <c r="L116" s="2"/>
      <c r="M116" s="2"/>
      <c r="N116" s="2"/>
      <c r="O116" s="2"/>
      <c r="P116" s="2"/>
      <c r="Q116" s="2"/>
      <c r="R116" s="2"/>
      <c r="S116" s="2"/>
    </row>
    <row r="117" spans="1:19" x14ac:dyDescent="0.25">
      <c r="A117" s="21"/>
      <c r="B117" s="2"/>
      <c r="C117" s="2"/>
      <c r="D117" s="2"/>
      <c r="E117" s="2"/>
      <c r="F117" s="2"/>
      <c r="G117" s="2"/>
      <c r="H117" s="2"/>
      <c r="I117" s="2"/>
      <c r="J117" s="2"/>
      <c r="K117" s="2"/>
      <c r="L117" s="2"/>
      <c r="M117" s="2"/>
      <c r="N117" s="2"/>
      <c r="O117" s="2"/>
      <c r="P117" s="2"/>
      <c r="Q117" s="2"/>
      <c r="R117" s="2"/>
      <c r="S117" s="2"/>
    </row>
    <row r="118" spans="1:19" x14ac:dyDescent="0.25">
      <c r="A118" s="21"/>
      <c r="B118" s="2"/>
      <c r="C118" s="2"/>
      <c r="D118" s="2"/>
      <c r="E118" s="2"/>
      <c r="F118" s="2"/>
      <c r="G118" s="2"/>
      <c r="H118" s="2"/>
      <c r="I118" s="2"/>
      <c r="J118" s="2"/>
      <c r="K118" s="2"/>
      <c r="L118" s="2"/>
      <c r="M118" s="2"/>
      <c r="N118" s="2"/>
      <c r="O118" s="2"/>
      <c r="P118" s="2"/>
      <c r="Q118" s="2"/>
      <c r="R118" s="2"/>
      <c r="S118" s="2"/>
    </row>
    <row r="119" spans="1:19" x14ac:dyDescent="0.25">
      <c r="A119" s="21"/>
      <c r="B119" s="2"/>
      <c r="C119" s="2"/>
      <c r="D119" s="2"/>
      <c r="E119" s="2"/>
      <c r="F119" s="2"/>
      <c r="G119" s="2"/>
      <c r="H119" s="2"/>
      <c r="I119" s="2"/>
      <c r="J119" s="2"/>
      <c r="K119" s="2"/>
      <c r="L119" s="2"/>
      <c r="M119" s="2"/>
      <c r="N119" s="2"/>
      <c r="O119" s="2"/>
      <c r="P119" s="2"/>
      <c r="Q119" s="2"/>
      <c r="R119" s="2"/>
      <c r="S119" s="2"/>
    </row>
    <row r="120" spans="1:19" x14ac:dyDescent="0.25">
      <c r="A120" s="21"/>
      <c r="B120" s="2"/>
      <c r="C120" s="2"/>
      <c r="D120" s="2"/>
      <c r="E120" s="2"/>
      <c r="F120" s="2"/>
      <c r="G120" s="2"/>
      <c r="H120" s="2"/>
      <c r="I120" s="2"/>
      <c r="J120" s="2"/>
      <c r="K120" s="2"/>
      <c r="L120" s="2"/>
      <c r="M120" s="2"/>
      <c r="N120" s="2"/>
      <c r="O120" s="2"/>
      <c r="P120" s="2"/>
      <c r="Q120" s="2"/>
      <c r="R120" s="2"/>
      <c r="S120" s="2"/>
    </row>
    <row r="121" spans="1:19" x14ac:dyDescent="0.25">
      <c r="A121" s="21"/>
      <c r="B121" s="2"/>
      <c r="C121" s="2"/>
      <c r="D121" s="2"/>
      <c r="E121" s="2"/>
      <c r="F121" s="2"/>
      <c r="G121" s="2"/>
      <c r="H121" s="2"/>
      <c r="I121" s="2"/>
      <c r="J121" s="2"/>
      <c r="K121" s="2"/>
      <c r="L121" s="2"/>
      <c r="M121" s="2"/>
      <c r="N121" s="2"/>
      <c r="O121" s="2"/>
      <c r="P121" s="2"/>
      <c r="Q121" s="2"/>
      <c r="R121" s="2"/>
      <c r="S121" s="2"/>
    </row>
    <row r="122" spans="1:19" x14ac:dyDescent="0.25">
      <c r="A122" s="21"/>
      <c r="B122" s="2"/>
      <c r="C122" s="2"/>
      <c r="D122" s="2"/>
      <c r="E122" s="2"/>
      <c r="F122" s="2"/>
      <c r="G122" s="2"/>
      <c r="H122" s="2"/>
      <c r="I122" s="2"/>
      <c r="J122" s="2"/>
      <c r="K122" s="2"/>
      <c r="L122" s="2"/>
      <c r="M122" s="2"/>
      <c r="N122" s="2"/>
      <c r="O122" s="2"/>
      <c r="P122" s="2"/>
      <c r="Q122" s="2"/>
      <c r="R122" s="2"/>
      <c r="S122" s="2"/>
    </row>
    <row r="123" spans="1:19" x14ac:dyDescent="0.25">
      <c r="A123" s="21"/>
      <c r="B123" s="2"/>
      <c r="C123" s="2"/>
      <c r="D123" s="2"/>
      <c r="E123" s="2"/>
      <c r="F123" s="2"/>
      <c r="G123" s="2"/>
      <c r="H123" s="2"/>
      <c r="I123" s="2"/>
      <c r="J123" s="2"/>
      <c r="K123" s="2"/>
      <c r="L123" s="2"/>
      <c r="M123" s="2"/>
      <c r="N123" s="2"/>
      <c r="O123" s="2"/>
      <c r="P123" s="2"/>
      <c r="Q123" s="2"/>
      <c r="R123" s="2"/>
      <c r="S123" s="2"/>
    </row>
    <row r="124" spans="1:19" x14ac:dyDescent="0.25">
      <c r="A124" s="21"/>
      <c r="B124" s="2"/>
      <c r="C124" s="2"/>
      <c r="D124" s="2"/>
      <c r="E124" s="2"/>
      <c r="F124" s="2"/>
      <c r="G124" s="2"/>
      <c r="H124" s="2"/>
      <c r="I124" s="2"/>
      <c r="J124" s="2"/>
      <c r="K124" s="2"/>
      <c r="L124" s="2"/>
      <c r="M124" s="2"/>
      <c r="N124" s="2"/>
      <c r="O124" s="2"/>
      <c r="P124" s="2"/>
      <c r="Q124" s="2"/>
      <c r="R124" s="2"/>
      <c r="S124" s="2"/>
    </row>
    <row r="125" spans="1:19" x14ac:dyDescent="0.25">
      <c r="A125" s="21"/>
      <c r="B125" s="2"/>
      <c r="C125" s="2"/>
      <c r="D125" s="2"/>
      <c r="E125" s="2"/>
      <c r="F125" s="2"/>
      <c r="G125" s="2"/>
      <c r="H125" s="2"/>
      <c r="I125" s="2"/>
      <c r="J125" s="2"/>
      <c r="K125" s="2"/>
      <c r="L125" s="2"/>
      <c r="M125" s="2"/>
      <c r="N125" s="2"/>
      <c r="O125" s="2"/>
      <c r="P125" s="2"/>
      <c r="Q125" s="2"/>
      <c r="R125" s="2"/>
      <c r="S125" s="2"/>
    </row>
    <row r="126" spans="1:19" x14ac:dyDescent="0.25">
      <c r="A126" s="21"/>
      <c r="B126" s="2"/>
      <c r="C126" s="2"/>
      <c r="D126" s="2"/>
      <c r="E126" s="2"/>
      <c r="F126" s="2"/>
      <c r="G126" s="2"/>
      <c r="H126" s="2"/>
      <c r="I126" s="2"/>
      <c r="J126" s="2"/>
      <c r="K126" s="2"/>
      <c r="L126" s="2"/>
      <c r="M126" s="2"/>
      <c r="N126" s="2"/>
      <c r="O126" s="2"/>
      <c r="P126" s="2"/>
      <c r="Q126" s="2"/>
      <c r="R126" s="2"/>
      <c r="S126" s="2"/>
    </row>
    <row r="127" spans="1:19" x14ac:dyDescent="0.25">
      <c r="A127" s="21"/>
      <c r="B127" s="2"/>
      <c r="C127" s="2"/>
      <c r="D127" s="2"/>
      <c r="E127" s="2"/>
      <c r="F127" s="2"/>
      <c r="G127" s="2"/>
      <c r="H127" s="2"/>
      <c r="I127" s="2"/>
      <c r="J127" s="2"/>
      <c r="K127" s="2"/>
      <c r="L127" s="2"/>
      <c r="M127" s="2"/>
      <c r="N127" s="2"/>
      <c r="O127" s="2"/>
      <c r="P127" s="2"/>
      <c r="Q127" s="2"/>
      <c r="R127" s="2"/>
      <c r="S127" s="2"/>
    </row>
    <row r="128" spans="1:19" x14ac:dyDescent="0.25">
      <c r="A128" s="21"/>
      <c r="B128" s="2"/>
      <c r="C128" s="2"/>
      <c r="D128" s="2"/>
      <c r="E128" s="2"/>
      <c r="F128" s="2"/>
      <c r="G128" s="2"/>
      <c r="H128" s="2"/>
      <c r="I128" s="2"/>
      <c r="J128" s="2"/>
      <c r="K128" s="2"/>
      <c r="L128" s="2"/>
      <c r="M128" s="2"/>
      <c r="N128" s="2"/>
      <c r="O128" s="2"/>
      <c r="P128" s="2"/>
      <c r="Q128" s="2"/>
      <c r="R128" s="2"/>
      <c r="S128" s="2"/>
    </row>
    <row r="129" spans="1:19" x14ac:dyDescent="0.25">
      <c r="A129" s="21"/>
      <c r="B129" s="2"/>
      <c r="C129" s="2"/>
      <c r="D129" s="2"/>
      <c r="E129" s="2"/>
      <c r="F129" s="2"/>
      <c r="G129" s="2"/>
      <c r="H129" s="2"/>
      <c r="I129" s="2"/>
      <c r="J129" s="2"/>
      <c r="K129" s="2"/>
      <c r="L129" s="2"/>
      <c r="M129" s="2"/>
      <c r="N129" s="2"/>
      <c r="O129" s="2"/>
      <c r="P129" s="2"/>
      <c r="Q129" s="2"/>
      <c r="R129" s="2"/>
      <c r="S129" s="2"/>
    </row>
    <row r="130" spans="1:19" x14ac:dyDescent="0.25">
      <c r="A130" s="21"/>
      <c r="B130" s="2"/>
      <c r="C130" s="2"/>
      <c r="D130" s="2"/>
      <c r="E130" s="2"/>
      <c r="F130" s="2"/>
      <c r="G130" s="2"/>
      <c r="H130" s="2"/>
      <c r="I130" s="2"/>
      <c r="J130" s="2"/>
      <c r="K130" s="2"/>
      <c r="L130" s="2"/>
      <c r="M130" s="2"/>
      <c r="N130" s="2"/>
      <c r="O130" s="2"/>
      <c r="P130" s="2"/>
      <c r="Q130" s="2"/>
      <c r="R130" s="2"/>
      <c r="S130" s="2"/>
    </row>
    <row r="131" spans="1:19" x14ac:dyDescent="0.25">
      <c r="A131" s="21"/>
      <c r="B131" s="2"/>
      <c r="C131" s="2"/>
      <c r="D131" s="2"/>
      <c r="E131" s="2"/>
      <c r="F131" s="2"/>
      <c r="G131" s="2"/>
      <c r="H131" s="2"/>
      <c r="I131" s="2"/>
      <c r="J131" s="2"/>
      <c r="K131" s="2"/>
      <c r="L131" s="2"/>
      <c r="M131" s="2"/>
      <c r="N131" s="2"/>
      <c r="O131" s="2"/>
      <c r="P131" s="2"/>
      <c r="Q131" s="2"/>
      <c r="R131" s="2"/>
      <c r="S131" s="2"/>
    </row>
    <row r="132" spans="1:19" x14ac:dyDescent="0.25">
      <c r="A132" s="21"/>
      <c r="B132" s="2"/>
      <c r="C132" s="2"/>
      <c r="D132" s="2"/>
      <c r="E132" s="2"/>
      <c r="F132" s="2"/>
      <c r="G132" s="2"/>
      <c r="H132" s="2"/>
      <c r="I132" s="2"/>
      <c r="J132" s="2"/>
      <c r="K132" s="2"/>
      <c r="L132" s="2"/>
      <c r="M132" s="2"/>
      <c r="N132" s="2"/>
      <c r="O132" s="2"/>
      <c r="P132" s="2"/>
      <c r="Q132" s="2"/>
      <c r="R132" s="2"/>
      <c r="S132" s="2"/>
    </row>
    <row r="133" spans="1:19" x14ac:dyDescent="0.25">
      <c r="A133" s="21"/>
      <c r="B133" s="2"/>
      <c r="C133" s="2"/>
      <c r="D133" s="2"/>
      <c r="E133" s="2"/>
      <c r="F133" s="2"/>
      <c r="G133" s="2"/>
      <c r="H133" s="2"/>
      <c r="I133" s="2"/>
      <c r="J133" s="2"/>
      <c r="K133" s="2"/>
      <c r="L133" s="2"/>
      <c r="M133" s="2"/>
      <c r="N133" s="2"/>
      <c r="O133" s="2"/>
      <c r="P133" s="2"/>
      <c r="Q133" s="2"/>
      <c r="R133" s="2"/>
      <c r="S133" s="2"/>
    </row>
    <row r="134" spans="1:19" x14ac:dyDescent="0.25">
      <c r="A134" s="21"/>
      <c r="B134" s="2"/>
      <c r="C134" s="2"/>
      <c r="D134" s="2"/>
      <c r="E134" s="2"/>
      <c r="F134" s="2"/>
      <c r="G134" s="2"/>
      <c r="H134" s="2"/>
      <c r="I134" s="2"/>
      <c r="J134" s="2"/>
      <c r="K134" s="2"/>
      <c r="L134" s="2"/>
      <c r="M134" s="2"/>
      <c r="N134" s="2"/>
      <c r="O134" s="2"/>
      <c r="P134" s="2"/>
      <c r="Q134" s="2"/>
      <c r="R134" s="2"/>
      <c r="S134" s="2"/>
    </row>
    <row r="135" spans="1:19" x14ac:dyDescent="0.25">
      <c r="A135" s="21"/>
      <c r="B135" s="2"/>
      <c r="C135" s="2"/>
      <c r="D135" s="2"/>
      <c r="E135" s="2"/>
      <c r="F135" s="2"/>
      <c r="G135" s="2"/>
      <c r="H135" s="2"/>
      <c r="I135" s="2"/>
      <c r="J135" s="2"/>
      <c r="K135" s="2"/>
      <c r="L135" s="2"/>
      <c r="M135" s="2"/>
      <c r="N135" s="2"/>
      <c r="O135" s="2"/>
      <c r="P135" s="2"/>
      <c r="Q135" s="2"/>
      <c r="R135" s="2"/>
      <c r="S135" s="2"/>
    </row>
    <row r="136" spans="1:19" x14ac:dyDescent="0.25">
      <c r="A136" s="21"/>
      <c r="B136" s="2"/>
      <c r="C136" s="2"/>
      <c r="D136" s="2"/>
      <c r="E136" s="2"/>
      <c r="F136" s="2"/>
      <c r="G136" s="2"/>
      <c r="H136" s="2"/>
      <c r="I136" s="2"/>
      <c r="J136" s="2"/>
      <c r="K136" s="2"/>
      <c r="L136" s="2"/>
      <c r="M136" s="2"/>
      <c r="N136" s="2"/>
      <c r="O136" s="2"/>
      <c r="P136" s="2"/>
      <c r="Q136" s="2"/>
      <c r="R136" s="2"/>
      <c r="S136" s="2"/>
    </row>
    <row r="137" spans="1:19" x14ac:dyDescent="0.25">
      <c r="A137" s="21"/>
      <c r="B137" s="2"/>
      <c r="C137" s="2"/>
      <c r="D137" s="2"/>
      <c r="E137" s="2"/>
      <c r="F137" s="2"/>
      <c r="G137" s="2"/>
      <c r="H137" s="2"/>
      <c r="I137" s="2"/>
      <c r="J137" s="2"/>
      <c r="K137" s="2"/>
      <c r="L137" s="2"/>
      <c r="M137" s="2"/>
      <c r="N137" s="2"/>
      <c r="O137" s="2"/>
      <c r="P137" s="2"/>
      <c r="Q137" s="2"/>
      <c r="R137" s="2"/>
      <c r="S137" s="2"/>
    </row>
    <row r="138" spans="1:19" x14ac:dyDescent="0.25">
      <c r="A138" s="21"/>
      <c r="B138" s="2"/>
      <c r="C138" s="2"/>
      <c r="D138" s="2"/>
      <c r="E138" s="2"/>
      <c r="F138" s="2"/>
      <c r="G138" s="2"/>
      <c r="H138" s="2"/>
      <c r="I138" s="2"/>
      <c r="J138" s="2"/>
      <c r="K138" s="2"/>
      <c r="L138" s="2"/>
      <c r="M138" s="2"/>
      <c r="N138" s="2"/>
      <c r="O138" s="2"/>
      <c r="P138" s="2"/>
      <c r="Q138" s="2"/>
      <c r="R138" s="2"/>
      <c r="S138" s="2"/>
    </row>
    <row r="139" spans="1:19" x14ac:dyDescent="0.25">
      <c r="A139" s="21"/>
      <c r="B139" s="2"/>
      <c r="C139" s="2"/>
      <c r="D139" s="2"/>
      <c r="E139" s="2"/>
      <c r="F139" s="2"/>
      <c r="G139" s="2"/>
      <c r="H139" s="2"/>
      <c r="I139" s="2"/>
      <c r="J139" s="2"/>
      <c r="K139" s="2"/>
      <c r="L139" s="2"/>
      <c r="M139" s="2"/>
      <c r="N139" s="2"/>
      <c r="O139" s="2"/>
      <c r="P139" s="2"/>
      <c r="Q139" s="2"/>
      <c r="R139" s="2"/>
      <c r="S139" s="2"/>
    </row>
    <row r="140" spans="1:19" x14ac:dyDescent="0.25">
      <c r="A140" s="21"/>
      <c r="B140" s="2"/>
      <c r="C140" s="2"/>
      <c r="D140" s="2"/>
      <c r="E140" s="2"/>
      <c r="F140" s="2"/>
      <c r="G140" s="2"/>
      <c r="H140" s="2"/>
      <c r="I140" s="2"/>
      <c r="J140" s="2"/>
      <c r="K140" s="2"/>
      <c r="L140" s="2"/>
      <c r="M140" s="2"/>
      <c r="N140" s="2"/>
      <c r="O140" s="2"/>
      <c r="P140" s="2"/>
      <c r="Q140" s="2"/>
      <c r="R140" s="2"/>
      <c r="S140" s="2"/>
    </row>
    <row r="141" spans="1:19" x14ac:dyDescent="0.25">
      <c r="A141" s="21"/>
      <c r="B141" s="2"/>
      <c r="C141" s="2"/>
      <c r="D141" s="2"/>
      <c r="E141" s="2"/>
      <c r="F141" s="2"/>
      <c r="G141" s="2"/>
      <c r="H141" s="2"/>
      <c r="I141" s="2"/>
      <c r="J141" s="2"/>
      <c r="K141" s="2"/>
      <c r="L141" s="2"/>
      <c r="M141" s="2"/>
      <c r="N141" s="2"/>
      <c r="O141" s="2"/>
      <c r="P141" s="2"/>
      <c r="Q141" s="2"/>
      <c r="R141" s="2"/>
      <c r="S141" s="2"/>
    </row>
    <row r="142" spans="1:19" x14ac:dyDescent="0.25">
      <c r="A142" s="21"/>
      <c r="B142" s="2"/>
      <c r="C142" s="2"/>
      <c r="D142" s="2"/>
      <c r="E142" s="2"/>
      <c r="F142" s="2"/>
      <c r="G142" s="2"/>
      <c r="H142" s="2"/>
      <c r="I142" s="2"/>
      <c r="J142" s="2"/>
      <c r="K142" s="2"/>
      <c r="L142" s="2"/>
      <c r="M142" s="2"/>
      <c r="N142" s="2"/>
      <c r="O142" s="2"/>
      <c r="P142" s="2"/>
      <c r="Q142" s="2"/>
      <c r="R142" s="2"/>
      <c r="S142" s="2"/>
    </row>
    <row r="143" spans="1:19" x14ac:dyDescent="0.25">
      <c r="A143" s="21"/>
      <c r="B143" s="2"/>
      <c r="C143" s="2"/>
      <c r="D143" s="2"/>
      <c r="E143" s="2"/>
      <c r="F143" s="2"/>
      <c r="G143" s="2"/>
      <c r="H143" s="2"/>
      <c r="I143" s="2"/>
      <c r="J143" s="2"/>
      <c r="K143" s="2"/>
      <c r="L143" s="2"/>
      <c r="M143" s="2"/>
      <c r="N143" s="2"/>
      <c r="O143" s="2"/>
      <c r="P143" s="2"/>
      <c r="Q143" s="2"/>
      <c r="R143" s="2"/>
      <c r="S143" s="2"/>
    </row>
    <row r="144" spans="1:19" x14ac:dyDescent="0.25">
      <c r="A144" s="21"/>
      <c r="B144" s="2"/>
      <c r="C144" s="2"/>
      <c r="D144" s="2"/>
      <c r="E144" s="2"/>
      <c r="F144" s="2"/>
      <c r="G144" s="2"/>
      <c r="H144" s="2"/>
      <c r="I144" s="2"/>
      <c r="J144" s="2"/>
      <c r="K144" s="2"/>
      <c r="L144" s="2"/>
      <c r="M144" s="2"/>
      <c r="N144" s="2"/>
      <c r="O144" s="2"/>
      <c r="P144" s="2"/>
      <c r="Q144" s="2"/>
      <c r="R144" s="2"/>
      <c r="S144" s="2"/>
    </row>
    <row r="145" spans="1:19" x14ac:dyDescent="0.25">
      <c r="A145" s="21"/>
      <c r="B145" s="2"/>
      <c r="C145" s="2"/>
      <c r="D145" s="2"/>
      <c r="E145" s="2"/>
      <c r="F145" s="2"/>
      <c r="G145" s="2"/>
      <c r="H145" s="2"/>
      <c r="I145" s="2"/>
      <c r="J145" s="2"/>
      <c r="K145" s="2"/>
      <c r="L145" s="2"/>
      <c r="M145" s="2"/>
      <c r="N145" s="2"/>
      <c r="O145" s="2"/>
      <c r="P145" s="2"/>
      <c r="Q145" s="2"/>
      <c r="R145" s="2"/>
      <c r="S145" s="2"/>
    </row>
    <row r="146" spans="1:19" x14ac:dyDescent="0.25">
      <c r="A146" s="21"/>
      <c r="B146" s="2"/>
      <c r="C146" s="2"/>
      <c r="D146" s="2"/>
      <c r="E146" s="2"/>
      <c r="F146" s="2"/>
      <c r="G146" s="2"/>
      <c r="H146" s="2"/>
      <c r="I146" s="2"/>
      <c r="J146" s="2"/>
      <c r="K146" s="2"/>
      <c r="L146" s="2"/>
      <c r="M146" s="2"/>
      <c r="N146" s="2"/>
      <c r="O146" s="2"/>
      <c r="P146" s="2"/>
      <c r="Q146" s="2"/>
      <c r="R146" s="2"/>
      <c r="S146" s="2"/>
    </row>
    <row r="147" spans="1:19" x14ac:dyDescent="0.25">
      <c r="A147" s="21"/>
      <c r="B147" s="2"/>
      <c r="C147" s="2"/>
      <c r="D147" s="2"/>
      <c r="E147" s="2"/>
      <c r="F147" s="2"/>
      <c r="G147" s="2"/>
      <c r="H147" s="2"/>
      <c r="I147" s="2"/>
      <c r="J147" s="2"/>
      <c r="K147" s="2"/>
      <c r="L147" s="2"/>
      <c r="M147" s="2"/>
      <c r="N147" s="2"/>
      <c r="O147" s="2"/>
      <c r="P147" s="2"/>
      <c r="Q147" s="2"/>
      <c r="R147" s="2"/>
      <c r="S147" s="2"/>
    </row>
    <row r="148" spans="1:19" x14ac:dyDescent="0.25">
      <c r="A148" s="21"/>
      <c r="B148" s="2"/>
      <c r="C148" s="2"/>
      <c r="D148" s="2"/>
      <c r="E148" s="2"/>
      <c r="F148" s="2"/>
      <c r="G148" s="2"/>
      <c r="H148" s="2"/>
      <c r="I148" s="2"/>
      <c r="J148" s="2"/>
      <c r="K148" s="2"/>
      <c r="L148" s="2"/>
      <c r="M148" s="2"/>
      <c r="N148" s="2"/>
      <c r="O148" s="2"/>
      <c r="P148" s="2"/>
      <c r="Q148" s="2"/>
      <c r="R148" s="2"/>
      <c r="S148" s="2"/>
    </row>
    <row r="149" spans="1:19" x14ac:dyDescent="0.25">
      <c r="A149" s="21"/>
      <c r="B149" s="2"/>
      <c r="C149" s="2"/>
      <c r="D149" s="2"/>
      <c r="E149" s="2"/>
      <c r="F149" s="2"/>
      <c r="G149" s="2"/>
      <c r="H149" s="2"/>
      <c r="I149" s="2"/>
      <c r="J149" s="2"/>
      <c r="K149" s="2"/>
      <c r="L149" s="2"/>
      <c r="M149" s="2"/>
      <c r="N149" s="2"/>
      <c r="O149" s="2"/>
      <c r="P149" s="2"/>
      <c r="Q149" s="2"/>
      <c r="R149" s="2"/>
      <c r="S149" s="2"/>
    </row>
    <row r="150" spans="1:19" x14ac:dyDescent="0.25">
      <c r="A150" s="21"/>
      <c r="B150" s="2"/>
      <c r="C150" s="2"/>
      <c r="D150" s="2"/>
      <c r="E150" s="2"/>
      <c r="F150" s="2"/>
      <c r="G150" s="2"/>
      <c r="H150" s="2"/>
      <c r="I150" s="2"/>
      <c r="J150" s="2"/>
      <c r="K150" s="2"/>
      <c r="L150" s="2"/>
      <c r="M150" s="2"/>
      <c r="N150" s="2"/>
      <c r="O150" s="2"/>
      <c r="P150" s="2"/>
      <c r="Q150" s="2"/>
      <c r="R150" s="2"/>
      <c r="S150" s="2"/>
    </row>
    <row r="151" spans="1:19" x14ac:dyDescent="0.25">
      <c r="A151" s="21"/>
      <c r="B151" s="2"/>
      <c r="C151" s="2"/>
      <c r="D151" s="2"/>
      <c r="E151" s="2"/>
      <c r="F151" s="2"/>
      <c r="G151" s="2"/>
      <c r="H151" s="2"/>
      <c r="I151" s="2"/>
      <c r="J151" s="2"/>
      <c r="K151" s="2"/>
      <c r="L151" s="2"/>
      <c r="M151" s="2"/>
      <c r="N151" s="2"/>
      <c r="O151" s="2"/>
      <c r="P151" s="2"/>
      <c r="Q151" s="2"/>
      <c r="R151" s="2"/>
      <c r="S151" s="2"/>
    </row>
    <row r="152" spans="1:19" x14ac:dyDescent="0.25">
      <c r="A152" s="21"/>
      <c r="B152" s="2"/>
      <c r="C152" s="2"/>
      <c r="D152" s="2"/>
      <c r="E152" s="2"/>
      <c r="F152" s="2"/>
      <c r="G152" s="2"/>
      <c r="H152" s="2"/>
      <c r="I152" s="2"/>
      <c r="J152" s="2"/>
      <c r="K152" s="2"/>
      <c r="L152" s="2"/>
      <c r="M152" s="2"/>
      <c r="N152" s="2"/>
      <c r="O152" s="2"/>
      <c r="P152" s="2"/>
      <c r="Q152" s="2"/>
      <c r="R152" s="2"/>
      <c r="S152" s="2"/>
    </row>
    <row r="153" spans="1:19" x14ac:dyDescent="0.25">
      <c r="A153" s="21"/>
      <c r="B153" s="2"/>
      <c r="C153" s="2"/>
      <c r="D153" s="2"/>
      <c r="E153" s="2"/>
      <c r="F153" s="2"/>
      <c r="G153" s="2"/>
      <c r="H153" s="2"/>
      <c r="I153" s="2"/>
      <c r="J153" s="2"/>
      <c r="K153" s="2"/>
      <c r="L153" s="2"/>
      <c r="M153" s="2"/>
      <c r="N153" s="2"/>
      <c r="O153" s="2"/>
      <c r="P153" s="2"/>
      <c r="Q153" s="2"/>
      <c r="R153" s="2"/>
      <c r="S153" s="2"/>
    </row>
    <row r="154" spans="1:19" x14ac:dyDescent="0.25">
      <c r="A154" s="21"/>
      <c r="B154" s="2"/>
      <c r="C154" s="2"/>
      <c r="D154" s="2"/>
      <c r="E154" s="2"/>
      <c r="F154" s="2"/>
      <c r="G154" s="2"/>
      <c r="H154" s="2"/>
      <c r="I154" s="2"/>
      <c r="J154" s="2"/>
      <c r="K154" s="2"/>
      <c r="L154" s="2"/>
      <c r="M154" s="2"/>
      <c r="N154" s="2"/>
      <c r="O154" s="2"/>
      <c r="P154" s="2"/>
      <c r="Q154" s="2"/>
      <c r="R154" s="2"/>
      <c r="S154" s="2"/>
    </row>
    <row r="155" spans="1:19" x14ac:dyDescent="0.25">
      <c r="A155" s="21"/>
      <c r="B155" s="2"/>
      <c r="C155" s="2"/>
      <c r="D155" s="2"/>
      <c r="E155" s="2"/>
      <c r="F155" s="2"/>
      <c r="G155" s="2"/>
      <c r="H155" s="2"/>
      <c r="I155" s="2"/>
      <c r="J155" s="2"/>
      <c r="K155" s="2"/>
      <c r="L155" s="2"/>
      <c r="M155" s="2"/>
      <c r="N155" s="2"/>
      <c r="O155" s="2"/>
      <c r="P155" s="2"/>
      <c r="Q155" s="2"/>
      <c r="R155" s="2"/>
      <c r="S155" s="2"/>
    </row>
    <row r="156" spans="1:19" x14ac:dyDescent="0.25">
      <c r="A156" s="21"/>
      <c r="B156" s="2"/>
      <c r="C156" s="2"/>
      <c r="D156" s="2"/>
      <c r="E156" s="2"/>
      <c r="F156" s="2"/>
      <c r="G156" s="2"/>
      <c r="H156" s="2"/>
      <c r="I156" s="2"/>
      <c r="J156" s="2"/>
      <c r="K156" s="2"/>
      <c r="L156" s="2"/>
      <c r="M156" s="2"/>
      <c r="N156" s="2"/>
      <c r="O156" s="2"/>
      <c r="P156" s="2"/>
      <c r="Q156" s="2"/>
      <c r="R156" s="2"/>
      <c r="S156" s="2"/>
    </row>
    <row r="157" spans="1:19" x14ac:dyDescent="0.25">
      <c r="A157" s="21"/>
      <c r="B157" s="2"/>
      <c r="C157" s="2"/>
      <c r="D157" s="2"/>
      <c r="E157" s="2"/>
      <c r="F157" s="2"/>
      <c r="G157" s="2"/>
      <c r="H157" s="2"/>
      <c r="I157" s="2"/>
      <c r="J157" s="2"/>
      <c r="K157" s="2"/>
      <c r="L157" s="2"/>
      <c r="M157" s="2"/>
      <c r="N157" s="2"/>
      <c r="O157" s="2"/>
      <c r="P157" s="2"/>
      <c r="Q157" s="2"/>
      <c r="R157" s="2"/>
      <c r="S157" s="2"/>
    </row>
    <row r="158" spans="1:19" x14ac:dyDescent="0.25">
      <c r="A158" s="21"/>
      <c r="B158" s="2"/>
      <c r="C158" s="2"/>
      <c r="D158" s="2"/>
      <c r="E158" s="2"/>
      <c r="F158" s="2"/>
      <c r="G158" s="2"/>
      <c r="H158" s="2"/>
      <c r="I158" s="2"/>
      <c r="J158" s="2"/>
      <c r="K158" s="2"/>
      <c r="L158" s="2"/>
      <c r="M158" s="2"/>
      <c r="N158" s="2"/>
      <c r="O158" s="2"/>
      <c r="P158" s="2"/>
      <c r="Q158" s="2"/>
      <c r="R158" s="2"/>
      <c r="S158" s="2"/>
    </row>
    <row r="159" spans="1:19" x14ac:dyDescent="0.25">
      <c r="A159" s="21"/>
      <c r="B159" s="2"/>
      <c r="C159" s="2"/>
      <c r="D159" s="2"/>
      <c r="E159" s="2"/>
      <c r="F159" s="2"/>
      <c r="G159" s="2"/>
      <c r="H159" s="2"/>
      <c r="I159" s="2"/>
      <c r="J159" s="2"/>
      <c r="K159" s="2"/>
      <c r="L159" s="2"/>
      <c r="M159" s="2"/>
      <c r="N159" s="2"/>
      <c r="O159" s="2"/>
      <c r="P159" s="2"/>
      <c r="Q159" s="2"/>
      <c r="R159" s="2"/>
      <c r="S159" s="2"/>
    </row>
    <row r="160" spans="1:19" x14ac:dyDescent="0.25">
      <c r="A160" s="21"/>
      <c r="B160" s="2"/>
      <c r="C160" s="2"/>
      <c r="D160" s="2"/>
      <c r="E160" s="2"/>
      <c r="F160" s="2"/>
      <c r="G160" s="2"/>
      <c r="H160" s="2"/>
      <c r="I160" s="2"/>
      <c r="J160" s="2"/>
      <c r="K160" s="2"/>
      <c r="L160" s="2"/>
      <c r="M160" s="2"/>
      <c r="N160" s="2"/>
      <c r="O160" s="2"/>
      <c r="P160" s="2"/>
      <c r="Q160" s="2"/>
      <c r="R160" s="2"/>
      <c r="S160" s="2"/>
    </row>
    <row r="161" spans="1:19" x14ac:dyDescent="0.25">
      <c r="A161" s="21"/>
      <c r="B161" s="2"/>
      <c r="C161" s="2"/>
      <c r="D161" s="2"/>
      <c r="E161" s="2"/>
      <c r="F161" s="2"/>
      <c r="G161" s="2"/>
      <c r="H161" s="2"/>
      <c r="I161" s="2"/>
      <c r="J161" s="2"/>
      <c r="K161" s="2"/>
      <c r="L161" s="2"/>
      <c r="M161" s="2"/>
      <c r="N161" s="2"/>
      <c r="O161" s="2"/>
      <c r="P161" s="2"/>
      <c r="Q161" s="2"/>
      <c r="R161" s="2"/>
      <c r="S161" s="2"/>
    </row>
    <row r="162" spans="1:19" x14ac:dyDescent="0.25">
      <c r="A162" s="21"/>
      <c r="B162" s="2"/>
      <c r="C162" s="2"/>
      <c r="D162" s="2"/>
      <c r="E162" s="2"/>
      <c r="F162" s="2"/>
      <c r="G162" s="2"/>
      <c r="H162" s="2"/>
      <c r="I162" s="2"/>
      <c r="J162" s="2"/>
      <c r="K162" s="2"/>
      <c r="L162" s="2"/>
      <c r="M162" s="2"/>
      <c r="N162" s="2"/>
      <c r="O162" s="2"/>
      <c r="P162" s="2"/>
      <c r="Q162" s="2"/>
      <c r="R162" s="2"/>
      <c r="S162" s="2"/>
    </row>
    <row r="163" spans="1:19" x14ac:dyDescent="0.25">
      <c r="A163" s="21"/>
      <c r="B163" s="2"/>
      <c r="C163" s="2"/>
      <c r="D163" s="2"/>
      <c r="E163" s="2"/>
      <c r="F163" s="2"/>
      <c r="G163" s="2"/>
      <c r="H163" s="2"/>
      <c r="I163" s="2"/>
      <c r="J163" s="2"/>
      <c r="K163" s="2"/>
      <c r="L163" s="2"/>
      <c r="M163" s="2"/>
      <c r="N163" s="2"/>
      <c r="O163" s="2"/>
      <c r="P163" s="2"/>
      <c r="Q163" s="2"/>
      <c r="R163" s="2"/>
      <c r="S163" s="2"/>
    </row>
    <row r="164" spans="1:19" x14ac:dyDescent="0.25">
      <c r="A164" s="21"/>
      <c r="B164" s="2"/>
      <c r="C164" s="2"/>
      <c r="D164" s="2"/>
      <c r="E164" s="2"/>
      <c r="F164" s="2"/>
      <c r="G164" s="2"/>
      <c r="H164" s="2"/>
      <c r="I164" s="2"/>
      <c r="J164" s="2"/>
      <c r="K164" s="2"/>
      <c r="L164" s="2"/>
      <c r="M164" s="2"/>
      <c r="N164" s="2"/>
      <c r="O164" s="2"/>
      <c r="P164" s="2"/>
      <c r="Q164" s="2"/>
      <c r="R164" s="2"/>
      <c r="S164" s="2"/>
    </row>
    <row r="165" spans="1:19" x14ac:dyDescent="0.25">
      <c r="A165" s="21"/>
      <c r="B165" s="2"/>
      <c r="C165" s="2"/>
      <c r="D165" s="2"/>
      <c r="E165" s="2"/>
      <c r="F165" s="2"/>
      <c r="G165" s="2"/>
      <c r="H165" s="2"/>
      <c r="I165" s="2"/>
      <c r="J165" s="2"/>
      <c r="K165" s="2"/>
      <c r="L165" s="2"/>
      <c r="M165" s="2"/>
      <c r="N165" s="2"/>
      <c r="O165" s="2"/>
      <c r="P165" s="2"/>
      <c r="Q165" s="2"/>
      <c r="R165" s="2"/>
      <c r="S165" s="2"/>
    </row>
    <row r="166" spans="1:19" x14ac:dyDescent="0.25">
      <c r="A166" s="21"/>
      <c r="B166" s="2"/>
      <c r="C166" s="2"/>
      <c r="D166" s="2"/>
      <c r="E166" s="2"/>
      <c r="F166" s="2"/>
      <c r="G166" s="2"/>
      <c r="H166" s="2"/>
      <c r="I166" s="2"/>
      <c r="J166" s="2"/>
      <c r="K166" s="2"/>
      <c r="L166" s="2"/>
      <c r="M166" s="2"/>
      <c r="N166" s="2"/>
      <c r="O166" s="2"/>
      <c r="P166" s="2"/>
      <c r="Q166" s="2"/>
      <c r="R166" s="2"/>
      <c r="S166" s="2"/>
    </row>
    <row r="167" spans="1:19" x14ac:dyDescent="0.25">
      <c r="A167" s="21"/>
      <c r="B167" s="2"/>
      <c r="C167" s="2"/>
      <c r="D167" s="2"/>
      <c r="E167" s="2"/>
      <c r="F167" s="2"/>
      <c r="G167" s="2"/>
      <c r="H167" s="2"/>
      <c r="I167" s="2"/>
      <c r="J167" s="2"/>
      <c r="K167" s="2"/>
      <c r="L167" s="2"/>
      <c r="M167" s="2"/>
      <c r="N167" s="2"/>
      <c r="O167" s="2"/>
      <c r="P167" s="2"/>
      <c r="Q167" s="2"/>
      <c r="R167" s="2"/>
      <c r="S167" s="2"/>
    </row>
    <row r="168" spans="1:19" x14ac:dyDescent="0.25">
      <c r="A168" s="21"/>
      <c r="B168" s="2"/>
      <c r="C168" s="2"/>
      <c r="D168" s="2"/>
      <c r="E168" s="2"/>
      <c r="F168" s="2"/>
      <c r="G168" s="2"/>
      <c r="H168" s="2"/>
      <c r="I168" s="2"/>
      <c r="J168" s="2"/>
      <c r="K168" s="2"/>
      <c r="L168" s="2"/>
      <c r="M168" s="2"/>
      <c r="N168" s="2"/>
      <c r="O168" s="2"/>
      <c r="P168" s="2"/>
      <c r="Q168" s="2"/>
      <c r="R168" s="2"/>
      <c r="S168" s="2"/>
    </row>
    <row r="169" spans="1:19" x14ac:dyDescent="0.25">
      <c r="A169" s="21"/>
      <c r="B169" s="2"/>
      <c r="C169" s="2"/>
      <c r="D169" s="2"/>
      <c r="E169" s="2"/>
      <c r="F169" s="2"/>
      <c r="G169" s="2"/>
      <c r="H169" s="2"/>
      <c r="I169" s="2"/>
      <c r="J169" s="2"/>
      <c r="K169" s="2"/>
      <c r="L169" s="2"/>
      <c r="M169" s="2"/>
      <c r="N169" s="2"/>
      <c r="O169" s="2"/>
      <c r="P169" s="2"/>
      <c r="Q169" s="2"/>
      <c r="R169" s="2"/>
      <c r="S169" s="2"/>
    </row>
    <row r="170" spans="1:19" x14ac:dyDescent="0.25">
      <c r="A170" s="21"/>
      <c r="B170" s="2"/>
      <c r="C170" s="2"/>
      <c r="D170" s="2"/>
      <c r="E170" s="2"/>
      <c r="F170" s="2"/>
      <c r="G170" s="2"/>
      <c r="H170" s="2"/>
      <c r="I170" s="2"/>
      <c r="J170" s="2"/>
      <c r="K170" s="2"/>
      <c r="L170" s="2"/>
      <c r="M170" s="2"/>
      <c r="N170" s="2"/>
      <c r="O170" s="2"/>
      <c r="P170" s="2"/>
      <c r="Q170" s="2"/>
      <c r="R170" s="2"/>
      <c r="S170" s="2"/>
    </row>
    <row r="171" spans="1:19" x14ac:dyDescent="0.25">
      <c r="A171" s="21"/>
      <c r="B171" s="2"/>
      <c r="C171" s="2"/>
      <c r="D171" s="2"/>
      <c r="E171" s="2"/>
      <c r="F171" s="2"/>
      <c r="G171" s="2"/>
      <c r="H171" s="2"/>
      <c r="I171" s="2"/>
      <c r="J171" s="2"/>
      <c r="K171" s="2"/>
      <c r="L171" s="2"/>
      <c r="M171" s="2"/>
      <c r="N171" s="2"/>
      <c r="O171" s="2"/>
      <c r="P171" s="2"/>
      <c r="Q171" s="2"/>
      <c r="R171" s="2"/>
      <c r="S171" s="2"/>
    </row>
    <row r="172" spans="1:19" x14ac:dyDescent="0.25">
      <c r="A172" s="21"/>
      <c r="B172" s="2"/>
      <c r="C172" s="2"/>
      <c r="D172" s="2"/>
      <c r="E172" s="2"/>
      <c r="F172" s="2"/>
      <c r="G172" s="2"/>
      <c r="H172" s="2"/>
      <c r="I172" s="2"/>
      <c r="J172" s="2"/>
      <c r="K172" s="2"/>
      <c r="L172" s="2"/>
      <c r="M172" s="2"/>
      <c r="N172" s="2"/>
      <c r="O172" s="2"/>
      <c r="P172" s="2"/>
      <c r="Q172" s="2"/>
      <c r="R172" s="2"/>
      <c r="S172" s="2"/>
    </row>
    <row r="173" spans="1:19" x14ac:dyDescent="0.25">
      <c r="A173" s="21"/>
      <c r="B173" s="2"/>
      <c r="C173" s="2"/>
      <c r="D173" s="2"/>
      <c r="E173" s="2"/>
      <c r="F173" s="2"/>
      <c r="G173" s="2"/>
      <c r="H173" s="2"/>
      <c r="I173" s="2"/>
      <c r="J173" s="2"/>
      <c r="K173" s="2"/>
      <c r="L173" s="2"/>
      <c r="M173" s="2"/>
      <c r="N173" s="2"/>
      <c r="O173" s="2"/>
      <c r="P173" s="2"/>
      <c r="Q173" s="2"/>
      <c r="R173" s="2"/>
      <c r="S173" s="2"/>
    </row>
    <row r="174" spans="1:19" x14ac:dyDescent="0.25">
      <c r="A174" s="21"/>
      <c r="B174" s="2"/>
      <c r="C174" s="2"/>
      <c r="D174" s="2"/>
      <c r="E174" s="2"/>
      <c r="F174" s="2"/>
      <c r="G174" s="2"/>
      <c r="H174" s="2"/>
      <c r="I174" s="2"/>
      <c r="J174" s="2"/>
      <c r="K174" s="2"/>
      <c r="L174" s="2"/>
      <c r="M174" s="2"/>
      <c r="N174" s="2"/>
      <c r="O174" s="2"/>
      <c r="P174" s="2"/>
      <c r="Q174" s="2"/>
      <c r="R174" s="2"/>
      <c r="S174" s="2"/>
    </row>
    <row r="175" spans="1:19" x14ac:dyDescent="0.25">
      <c r="A175" s="21"/>
      <c r="B175" s="2"/>
      <c r="C175" s="2"/>
      <c r="D175" s="2"/>
      <c r="E175" s="2"/>
      <c r="F175" s="2"/>
      <c r="G175" s="2"/>
      <c r="H175" s="2"/>
      <c r="I175" s="2"/>
      <c r="J175" s="2"/>
      <c r="K175" s="2"/>
      <c r="L175" s="2"/>
      <c r="M175" s="2"/>
      <c r="N175" s="2"/>
      <c r="O175" s="2"/>
      <c r="P175" s="2"/>
      <c r="Q175" s="2"/>
      <c r="R175" s="2"/>
      <c r="S175" s="2"/>
    </row>
    <row r="176" spans="1:19" x14ac:dyDescent="0.25">
      <c r="A176" s="21"/>
      <c r="B176" s="2"/>
      <c r="C176" s="2"/>
      <c r="D176" s="2"/>
      <c r="E176" s="2"/>
      <c r="F176" s="2"/>
      <c r="G176" s="2"/>
      <c r="H176" s="2"/>
      <c r="I176" s="2"/>
      <c r="J176" s="2"/>
      <c r="K176" s="2"/>
      <c r="L176" s="2"/>
      <c r="M176" s="2"/>
      <c r="N176" s="2"/>
      <c r="O176" s="2"/>
      <c r="P176" s="2"/>
      <c r="Q176" s="2"/>
      <c r="R176" s="2"/>
      <c r="S176" s="2"/>
    </row>
    <row r="177" spans="1:19" x14ac:dyDescent="0.25">
      <c r="A177" s="21"/>
      <c r="B177" s="2"/>
      <c r="C177" s="2"/>
      <c r="D177" s="2"/>
      <c r="E177" s="2"/>
      <c r="F177" s="2"/>
      <c r="G177" s="2"/>
      <c r="H177" s="2"/>
      <c r="I177" s="2"/>
      <c r="J177" s="2"/>
      <c r="K177" s="2"/>
      <c r="L177" s="2"/>
      <c r="M177" s="2"/>
      <c r="N177" s="2"/>
      <c r="O177" s="2"/>
      <c r="P177" s="2"/>
      <c r="Q177" s="2"/>
      <c r="R177" s="2"/>
      <c r="S177" s="2"/>
    </row>
    <row r="178" spans="1:19" x14ac:dyDescent="0.25">
      <c r="A178" s="21"/>
      <c r="B178" s="2"/>
      <c r="C178" s="2"/>
      <c r="D178" s="2"/>
      <c r="E178" s="2"/>
      <c r="F178" s="2"/>
      <c r="G178" s="2"/>
      <c r="H178" s="2"/>
      <c r="I178" s="2"/>
      <c r="J178" s="2"/>
      <c r="K178" s="2"/>
      <c r="L178" s="2"/>
      <c r="M178" s="2"/>
      <c r="N178" s="2"/>
      <c r="O178" s="2"/>
      <c r="P178" s="2"/>
      <c r="Q178" s="2"/>
      <c r="R178" s="2"/>
      <c r="S178" s="2"/>
    </row>
    <row r="179" spans="1:19" x14ac:dyDescent="0.25">
      <c r="A179" s="21"/>
      <c r="B179" s="2"/>
      <c r="C179" s="2"/>
      <c r="D179" s="2"/>
      <c r="E179" s="2"/>
      <c r="F179" s="2"/>
      <c r="G179" s="2"/>
      <c r="H179" s="2"/>
      <c r="I179" s="2"/>
      <c r="J179" s="2"/>
      <c r="K179" s="2"/>
      <c r="L179" s="2"/>
      <c r="M179" s="2"/>
      <c r="N179" s="2"/>
      <c r="O179" s="2"/>
      <c r="P179" s="2"/>
      <c r="Q179" s="2"/>
      <c r="R179" s="2"/>
      <c r="S179" s="2"/>
    </row>
    <row r="180" spans="1:19" x14ac:dyDescent="0.25">
      <c r="A180" s="21"/>
      <c r="B180" s="2"/>
      <c r="C180" s="2"/>
      <c r="D180" s="2"/>
      <c r="E180" s="2"/>
      <c r="F180" s="2"/>
      <c r="G180" s="2"/>
      <c r="H180" s="2"/>
      <c r="I180" s="2"/>
      <c r="J180" s="2"/>
      <c r="K180" s="2"/>
      <c r="L180" s="2"/>
      <c r="M180" s="2"/>
      <c r="N180" s="2"/>
      <c r="O180" s="2"/>
      <c r="P180" s="2"/>
      <c r="Q180" s="2"/>
      <c r="R180" s="2"/>
      <c r="S180" s="2"/>
    </row>
    <row r="181" spans="1:19" x14ac:dyDescent="0.25">
      <c r="A181" s="21"/>
      <c r="B181" s="2"/>
      <c r="C181" s="2"/>
      <c r="D181" s="2"/>
      <c r="E181" s="2"/>
      <c r="F181" s="2"/>
      <c r="G181" s="2"/>
      <c r="H181" s="2"/>
      <c r="I181" s="2"/>
      <c r="J181" s="2"/>
      <c r="K181" s="2"/>
      <c r="L181" s="2"/>
      <c r="M181" s="2"/>
      <c r="N181" s="2"/>
      <c r="O181" s="2"/>
      <c r="P181" s="2"/>
      <c r="Q181" s="2"/>
      <c r="R181" s="2"/>
      <c r="S181" s="2"/>
    </row>
    <row r="182" spans="1:19" x14ac:dyDescent="0.25">
      <c r="A182" s="21"/>
      <c r="B182" s="2"/>
      <c r="C182" s="2"/>
      <c r="D182" s="2"/>
      <c r="E182" s="2"/>
      <c r="F182" s="2"/>
      <c r="G182" s="2"/>
      <c r="H182" s="2"/>
      <c r="I182" s="2"/>
      <c r="J182" s="2"/>
      <c r="K182" s="2"/>
      <c r="L182" s="2"/>
      <c r="M182" s="2"/>
      <c r="N182" s="2"/>
      <c r="O182" s="2"/>
      <c r="P182" s="2"/>
      <c r="Q182" s="2"/>
      <c r="R182" s="2"/>
      <c r="S182" s="2"/>
    </row>
    <row r="183" spans="1:19" x14ac:dyDescent="0.25">
      <c r="A183" s="21"/>
      <c r="B183" s="2"/>
      <c r="C183" s="2"/>
      <c r="D183" s="2"/>
      <c r="E183" s="2"/>
      <c r="F183" s="2"/>
      <c r="G183" s="2"/>
      <c r="H183" s="2"/>
      <c r="I183" s="2"/>
      <c r="J183" s="2"/>
      <c r="K183" s="2"/>
      <c r="L183" s="2"/>
      <c r="M183" s="2"/>
      <c r="N183" s="2"/>
      <c r="O183" s="2"/>
      <c r="P183" s="2"/>
      <c r="Q183" s="2"/>
      <c r="R183" s="2"/>
      <c r="S183" s="2"/>
    </row>
    <row r="184" spans="1:19" x14ac:dyDescent="0.25">
      <c r="A184" s="21"/>
      <c r="B184" s="2"/>
      <c r="C184" s="2"/>
      <c r="D184" s="2"/>
      <c r="E184" s="2"/>
      <c r="F184" s="2"/>
      <c r="G184" s="2"/>
      <c r="H184" s="2"/>
      <c r="I184" s="2"/>
      <c r="J184" s="2"/>
      <c r="K184" s="2"/>
      <c r="L184" s="2"/>
      <c r="M184" s="2"/>
      <c r="N184" s="2"/>
      <c r="O184" s="2"/>
      <c r="P184" s="2"/>
      <c r="Q184" s="2"/>
      <c r="R184" s="2"/>
      <c r="S184" s="2"/>
    </row>
    <row r="185" spans="1:19" x14ac:dyDescent="0.25">
      <c r="A185" s="21"/>
      <c r="B185" s="2"/>
      <c r="C185" s="2"/>
      <c r="D185" s="2"/>
      <c r="E185" s="2"/>
      <c r="F185" s="2"/>
      <c r="G185" s="2"/>
      <c r="H185" s="2"/>
      <c r="I185" s="2"/>
      <c r="J185" s="2"/>
      <c r="K185" s="2"/>
      <c r="L185" s="2"/>
      <c r="M185" s="2"/>
      <c r="N185" s="2"/>
      <c r="O185" s="2"/>
      <c r="P185" s="2"/>
      <c r="Q185" s="2"/>
      <c r="R185" s="2"/>
      <c r="S185" s="2"/>
    </row>
    <row r="186" spans="1:19" x14ac:dyDescent="0.25">
      <c r="A186" s="21"/>
      <c r="B186" s="2"/>
      <c r="C186" s="2"/>
      <c r="D186" s="2"/>
      <c r="E186" s="2"/>
      <c r="F186" s="2"/>
      <c r="G186" s="2"/>
      <c r="H186" s="2"/>
      <c r="I186" s="2"/>
      <c r="J186" s="2"/>
      <c r="K186" s="2"/>
      <c r="L186" s="2"/>
      <c r="M186" s="2"/>
      <c r="N186" s="2"/>
      <c r="O186" s="2"/>
      <c r="P186" s="2"/>
      <c r="Q186" s="2"/>
      <c r="R186" s="2"/>
      <c r="S186" s="2"/>
    </row>
    <row r="187" spans="1:19" x14ac:dyDescent="0.25">
      <c r="A187" s="21"/>
      <c r="B187" s="2"/>
      <c r="C187" s="2"/>
      <c r="D187" s="2"/>
      <c r="E187" s="2"/>
      <c r="F187" s="2"/>
      <c r="G187" s="2"/>
      <c r="H187" s="2"/>
      <c r="I187" s="2"/>
      <c r="J187" s="2"/>
      <c r="K187" s="2"/>
      <c r="L187" s="2"/>
      <c r="M187" s="2"/>
      <c r="N187" s="2"/>
      <c r="O187" s="2"/>
      <c r="P187" s="2"/>
      <c r="Q187" s="2"/>
      <c r="R187" s="2"/>
      <c r="S187" s="2"/>
    </row>
    <row r="188" spans="1:19" x14ac:dyDescent="0.25">
      <c r="A188" s="21"/>
      <c r="B188" s="2"/>
      <c r="C188" s="2"/>
      <c r="D188" s="2"/>
      <c r="E188" s="2"/>
      <c r="F188" s="2"/>
      <c r="G188" s="2"/>
      <c r="H188" s="2"/>
      <c r="I188" s="2"/>
      <c r="J188" s="2"/>
      <c r="K188" s="2"/>
      <c r="L188" s="2"/>
      <c r="M188" s="2"/>
      <c r="N188" s="2"/>
      <c r="O188" s="2"/>
      <c r="P188" s="2"/>
      <c r="Q188" s="2"/>
      <c r="R188" s="2"/>
      <c r="S188" s="2"/>
    </row>
    <row r="189" spans="1:19" x14ac:dyDescent="0.25">
      <c r="A189" s="21"/>
      <c r="B189" s="2"/>
      <c r="C189" s="2"/>
      <c r="D189" s="2"/>
      <c r="E189" s="2"/>
      <c r="F189" s="2"/>
      <c r="G189" s="2"/>
      <c r="H189" s="2"/>
      <c r="I189" s="2"/>
      <c r="J189" s="2"/>
      <c r="K189" s="2"/>
      <c r="L189" s="2"/>
      <c r="M189" s="2"/>
      <c r="N189" s="2"/>
      <c r="O189" s="2"/>
      <c r="P189" s="2"/>
      <c r="Q189" s="2"/>
      <c r="R189" s="2"/>
      <c r="S189" s="2"/>
    </row>
    <row r="190" spans="1:19" x14ac:dyDescent="0.25">
      <c r="A190" s="21"/>
      <c r="B190" s="2"/>
      <c r="C190" s="2"/>
      <c r="D190" s="2"/>
      <c r="E190" s="2"/>
      <c r="F190" s="2"/>
      <c r="G190" s="2"/>
      <c r="H190" s="2"/>
      <c r="I190" s="2"/>
      <c r="J190" s="2"/>
      <c r="K190" s="2"/>
      <c r="L190" s="2"/>
      <c r="M190" s="2"/>
      <c r="N190" s="2"/>
      <c r="O190" s="2"/>
      <c r="P190" s="2"/>
      <c r="Q190" s="2"/>
      <c r="R190" s="2"/>
      <c r="S190" s="2"/>
    </row>
    <row r="191" spans="1:19" x14ac:dyDescent="0.25">
      <c r="A191" s="21"/>
      <c r="B191" s="2"/>
      <c r="C191" s="2"/>
      <c r="D191" s="2"/>
      <c r="E191" s="2"/>
      <c r="F191" s="2"/>
      <c r="G191" s="2"/>
      <c r="H191" s="2"/>
      <c r="I191" s="2"/>
      <c r="J191" s="2"/>
      <c r="K191" s="2"/>
      <c r="L191" s="2"/>
      <c r="M191" s="2"/>
      <c r="N191" s="2"/>
      <c r="O191" s="2"/>
      <c r="P191" s="2"/>
      <c r="Q191" s="2"/>
      <c r="R191" s="2"/>
      <c r="S191" s="2"/>
    </row>
    <row r="192" spans="1:19" x14ac:dyDescent="0.25">
      <c r="A192" s="21"/>
      <c r="B192" s="2"/>
      <c r="C192" s="2"/>
      <c r="D192" s="2"/>
      <c r="E192" s="2"/>
      <c r="F192" s="2"/>
      <c r="G192" s="2"/>
      <c r="H192" s="2"/>
      <c r="I192" s="2"/>
      <c r="J192" s="2"/>
      <c r="K192" s="2"/>
      <c r="L192" s="2"/>
      <c r="M192" s="2"/>
      <c r="N192" s="2"/>
      <c r="O192" s="2"/>
      <c r="P192" s="2"/>
      <c r="Q192" s="2"/>
      <c r="R192" s="2"/>
      <c r="S192" s="2"/>
    </row>
    <row r="193" spans="1:19" x14ac:dyDescent="0.25">
      <c r="A193" s="21"/>
      <c r="B193" s="2"/>
      <c r="C193" s="2"/>
      <c r="D193" s="2"/>
      <c r="E193" s="2"/>
      <c r="F193" s="2"/>
      <c r="G193" s="2"/>
      <c r="H193" s="2"/>
      <c r="I193" s="2"/>
      <c r="J193" s="2"/>
      <c r="K193" s="2"/>
      <c r="L193" s="2"/>
      <c r="M193" s="2"/>
      <c r="N193" s="2"/>
      <c r="O193" s="2"/>
      <c r="P193" s="2"/>
      <c r="Q193" s="2"/>
      <c r="R193" s="2"/>
      <c r="S193" s="2"/>
    </row>
    <row r="194" spans="1:19" x14ac:dyDescent="0.25">
      <c r="A194" s="21"/>
      <c r="B194" s="2"/>
      <c r="C194" s="2"/>
      <c r="D194" s="2"/>
      <c r="E194" s="2"/>
      <c r="F194" s="2"/>
      <c r="G194" s="2"/>
      <c r="H194" s="2"/>
      <c r="I194" s="2"/>
      <c r="J194" s="2"/>
      <c r="K194" s="2"/>
      <c r="L194" s="2"/>
      <c r="M194" s="2"/>
      <c r="N194" s="2"/>
      <c r="O194" s="2"/>
      <c r="P194" s="2"/>
      <c r="Q194" s="2"/>
      <c r="R194" s="2"/>
      <c r="S194" s="2"/>
    </row>
    <row r="195" spans="1:19" x14ac:dyDescent="0.25">
      <c r="A195" s="21"/>
      <c r="B195" s="2"/>
      <c r="C195" s="2"/>
      <c r="D195" s="2"/>
      <c r="E195" s="2"/>
      <c r="F195" s="2"/>
      <c r="G195" s="2"/>
      <c r="H195" s="2"/>
      <c r="I195" s="2"/>
      <c r="J195" s="2"/>
      <c r="K195" s="2"/>
      <c r="L195" s="2"/>
      <c r="M195" s="2"/>
      <c r="N195" s="2"/>
      <c r="O195" s="2"/>
      <c r="P195" s="2"/>
      <c r="Q195" s="2"/>
      <c r="R195" s="2"/>
      <c r="S195" s="2"/>
    </row>
    <row r="196" spans="1:19" x14ac:dyDescent="0.25">
      <c r="A196" s="21"/>
      <c r="B196" s="2"/>
      <c r="C196" s="2"/>
      <c r="D196" s="2"/>
      <c r="E196" s="2"/>
      <c r="F196" s="2"/>
      <c r="G196" s="2"/>
      <c r="H196" s="2"/>
      <c r="I196" s="2"/>
      <c r="J196" s="2"/>
      <c r="K196" s="2"/>
      <c r="L196" s="2"/>
      <c r="M196" s="2"/>
      <c r="N196" s="2"/>
      <c r="O196" s="2"/>
      <c r="P196" s="2"/>
      <c r="Q196" s="2"/>
      <c r="R196" s="2"/>
      <c r="S196" s="2"/>
    </row>
    <row r="197" spans="1:19" x14ac:dyDescent="0.25">
      <c r="A197" s="21"/>
      <c r="B197" s="2"/>
      <c r="C197" s="2"/>
      <c r="D197" s="2"/>
      <c r="E197" s="2"/>
      <c r="F197" s="2"/>
      <c r="G197" s="2"/>
      <c r="H197" s="2"/>
      <c r="I197" s="2"/>
      <c r="J197" s="2"/>
      <c r="K197" s="2"/>
      <c r="L197" s="2"/>
      <c r="M197" s="2"/>
      <c r="N197" s="2"/>
      <c r="O197" s="2"/>
      <c r="P197" s="2"/>
      <c r="Q197" s="2"/>
      <c r="R197" s="2"/>
      <c r="S197" s="2"/>
    </row>
    <row r="198" spans="1:19" x14ac:dyDescent="0.25">
      <c r="A198" s="21"/>
      <c r="B198" s="2"/>
      <c r="C198" s="2"/>
      <c r="D198" s="2"/>
      <c r="E198" s="2"/>
      <c r="F198" s="2"/>
      <c r="G198" s="2"/>
      <c r="H198" s="2"/>
      <c r="I198" s="2"/>
      <c r="J198" s="2"/>
      <c r="K198" s="2"/>
      <c r="L198" s="2"/>
      <c r="M198" s="2"/>
      <c r="N198" s="2"/>
      <c r="O198" s="2"/>
      <c r="P198" s="2"/>
      <c r="Q198" s="2"/>
      <c r="R198" s="2"/>
      <c r="S198" s="2"/>
    </row>
    <row r="199" spans="1:19" x14ac:dyDescent="0.25">
      <c r="A199" s="21"/>
      <c r="B199" s="2"/>
      <c r="C199" s="2"/>
      <c r="D199" s="2"/>
      <c r="E199" s="2"/>
      <c r="F199" s="2"/>
      <c r="G199" s="2"/>
      <c r="H199" s="2"/>
      <c r="I199" s="2"/>
      <c r="J199" s="2"/>
      <c r="K199" s="2"/>
      <c r="L199" s="2"/>
      <c r="M199" s="2"/>
      <c r="N199" s="2"/>
      <c r="O199" s="2"/>
      <c r="P199" s="2"/>
      <c r="Q199" s="2"/>
      <c r="R199" s="2"/>
      <c r="S199" s="2"/>
    </row>
    <row r="200" spans="1:19" x14ac:dyDescent="0.25">
      <c r="A200" s="21"/>
      <c r="B200" s="2"/>
      <c r="C200" s="2"/>
      <c r="D200" s="2"/>
      <c r="E200" s="2"/>
      <c r="F200" s="2"/>
      <c r="G200" s="2"/>
      <c r="H200" s="2"/>
      <c r="I200" s="2"/>
      <c r="J200" s="2"/>
      <c r="K200" s="2"/>
      <c r="L200" s="2"/>
      <c r="M200" s="2"/>
      <c r="N200" s="2"/>
      <c r="O200" s="2"/>
      <c r="P200" s="2"/>
      <c r="Q200" s="2"/>
      <c r="R200" s="2"/>
      <c r="S200" s="2"/>
    </row>
  </sheetData>
  <mergeCells count="14">
    <mergeCell ref="S1:T1"/>
    <mergeCell ref="B52:D52"/>
    <mergeCell ref="O52:Q52"/>
    <mergeCell ref="A57:I57"/>
    <mergeCell ref="N57:Q57"/>
    <mergeCell ref="J8:K8"/>
    <mergeCell ref="A1:F1"/>
    <mergeCell ref="G1:H1"/>
    <mergeCell ref="A6:I6"/>
    <mergeCell ref="N6:Q7"/>
    <mergeCell ref="A7:A9"/>
    <mergeCell ref="B7:D8"/>
    <mergeCell ref="O8:Q8"/>
    <mergeCell ref="J7:K7"/>
  </mergeCells>
  <conditionalFormatting sqref="C10:C50">
    <cfRule type="cellIs" dxfId="48" priority="34" operator="lessThan">
      <formula>0</formula>
    </cfRule>
    <cfRule type="cellIs" dxfId="47" priority="35" operator="greaterThan">
      <formula>0</formula>
    </cfRule>
  </conditionalFormatting>
  <conditionalFormatting sqref="P10:Q50">
    <cfRule type="cellIs" dxfId="46" priority="32" operator="lessThan">
      <formula>0</formula>
    </cfRule>
    <cfRule type="cellIs" dxfId="45" priority="33" operator="greaterThan">
      <formula>0</formula>
    </cfRule>
  </conditionalFormatting>
  <conditionalFormatting sqref="B10:B50">
    <cfRule type="colorScale" priority="31">
      <colorScale>
        <cfvo type="num" val="-100"/>
        <cfvo type="num" val="0"/>
        <cfvo type="num" val="100"/>
        <color rgb="FFF8696B"/>
        <color rgb="FFFCFCFF"/>
        <color rgb="FF5A8AC6"/>
      </colorScale>
    </cfRule>
  </conditionalFormatting>
  <conditionalFormatting sqref="O10:O50">
    <cfRule type="colorScale" priority="30">
      <colorScale>
        <cfvo type="num" val="-100"/>
        <cfvo type="num" val="0"/>
        <cfvo type="num" val="100"/>
        <color rgb="FFF8696B"/>
        <color rgb="FFFCFCFF"/>
        <color rgb="FF5A8AC6"/>
      </colorScale>
    </cfRule>
  </conditionalFormatting>
  <conditionalFormatting sqref="F3">
    <cfRule type="cellIs" dxfId="44" priority="28" operator="lessThan">
      <formula>0.55</formula>
    </cfRule>
    <cfRule type="cellIs" dxfId="43" priority="29" operator="greaterThan">
      <formula>0.6</formula>
    </cfRule>
  </conditionalFormatting>
  <conditionalFormatting sqref="D10:D50">
    <cfRule type="cellIs" dxfId="42" priority="26" operator="lessThan">
      <formula>0</formula>
    </cfRule>
    <cfRule type="cellIs" dxfId="41" priority="27" operator="greaterThan">
      <formula>0</formula>
    </cfRule>
  </conditionalFormatting>
  <conditionalFormatting sqref="A10">
    <cfRule type="expression" dxfId="40" priority="6">
      <formula>$X10&gt;0.1</formula>
    </cfRule>
  </conditionalFormatting>
  <conditionalFormatting sqref="A11:A50">
    <cfRule type="expression" dxfId="39" priority="4">
      <formula>$X11&gt;0.1</formula>
    </cfRule>
  </conditionalFormatting>
  <conditionalFormatting sqref="I10:J50">
    <cfRule type="dataBar" priority="3">
      <dataBar>
        <cfvo type="min"/>
        <cfvo type="formula" val="$S$9"/>
        <color theme="4" tint="-0.249977111117893"/>
      </dataBar>
      <extLst>
        <ext xmlns:x14="http://schemas.microsoft.com/office/spreadsheetml/2009/9/main" uri="{B025F937-C7B1-47D3-B67F-A62EFF666E3E}">
          <x14:id>{065502A1-C6A4-489B-B299-260D2F2D0913}</x14:id>
        </ext>
      </extLst>
    </cfRule>
  </conditionalFormatting>
  <conditionalFormatting sqref="K10:K50">
    <cfRule type="dataBar" priority="2">
      <dataBar>
        <cfvo type="min"/>
        <cfvo type="formula" val="$S$9"/>
        <color rgb="FF63C384"/>
      </dataBar>
      <extLst>
        <ext xmlns:x14="http://schemas.microsoft.com/office/spreadsheetml/2009/9/main" uri="{B025F937-C7B1-47D3-B67F-A62EFF666E3E}">
          <x14:id>{4850A8D8-0229-4CA3-B53C-B38C8D2DCF17}</x14:id>
        </ext>
      </extLst>
    </cfRule>
  </conditionalFormatting>
  <conditionalFormatting sqref="H3:I3">
    <cfRule type="expression" dxfId="38" priority="1">
      <formula>$F$3&gt;0.9</formula>
    </cfRule>
  </conditionalFormatting>
  <pageMargins left="0.70866141732283472" right="0.70866141732283472" top="0.59055118110236227" bottom="0.39370078740157483" header="0.31496062992125984" footer="0.31496062992125984"/>
  <pageSetup paperSize="9" scale="61" fitToHeight="0" orientation="portrait" r:id="rId1"/>
  <rowBreaks count="2" manualBreakCount="2">
    <brk id="55" max="10" man="1"/>
    <brk id="60" max="10" man="1"/>
  </rowBreaks>
  <drawing r:id="rId2"/>
  <extLst>
    <ext xmlns:x14="http://schemas.microsoft.com/office/spreadsheetml/2009/9/main" uri="{78C0D931-6437-407d-A8EE-F0AAD7539E65}">
      <x14:conditionalFormattings>
        <x14:conditionalFormatting xmlns:xm="http://schemas.microsoft.com/office/excel/2006/main">
          <x14:cfRule type="dataBar" id="{065502A1-C6A4-489B-B299-260D2F2D0913}">
            <x14:dataBar minLength="0" maxLength="100" border="1" direction="rightToLeft" negativeBarBorderColorSameAsPositive="0">
              <x14:cfvo type="autoMin"/>
              <x14:cfvo type="formula">
                <xm:f>$S$9</xm:f>
              </x14:cfvo>
              <x14:borderColor rgb="FF638EC6"/>
              <x14:negativeFillColor rgb="FFFF0000"/>
              <x14:negativeBorderColor rgb="FFFF0000"/>
              <x14:axisColor rgb="FF000000"/>
            </x14:dataBar>
          </x14:cfRule>
          <xm:sqref>I10:J50</xm:sqref>
        </x14:conditionalFormatting>
        <x14:conditionalFormatting xmlns:xm="http://schemas.microsoft.com/office/excel/2006/main">
          <x14:cfRule type="dataBar" id="{4850A8D8-0229-4CA3-B53C-B38C8D2DCF17}">
            <x14:dataBar minLength="0" maxLength="100" border="1" negativeBarBorderColorSameAsPositive="0">
              <x14:cfvo type="autoMin"/>
              <x14:cfvo type="formula">
                <xm:f>$S$9</xm:f>
              </x14:cfvo>
              <x14:borderColor rgb="FF63C384"/>
              <x14:negativeFillColor rgb="FFFF0000"/>
              <x14:negativeBorderColor rgb="FFFF0000"/>
              <x14:axisColor rgb="FF000000"/>
            </x14:dataBar>
          </x14:cfRule>
          <xm:sqref>K10:K50</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10592-FA81-4A27-9003-070CE5ADDC7F}">
  <sheetPr codeName="Tabelle29">
    <pageSetUpPr fitToPage="1"/>
  </sheetPr>
  <dimension ref="A1:V200"/>
  <sheetViews>
    <sheetView view="pageBreakPreview" topLeftCell="A41" zoomScale="60" zoomScaleNormal="70" workbookViewId="0">
      <selection sqref="A1:J55"/>
    </sheetView>
  </sheetViews>
  <sheetFormatPr baseColWidth="10" defaultRowHeight="15" x14ac:dyDescent="0.25"/>
  <cols>
    <col min="1" max="1" width="11.42578125" style="19"/>
    <col min="2" max="2" width="13.85546875" customWidth="1"/>
    <col min="3" max="3" width="15" customWidth="1"/>
    <col min="4" max="4" width="16" customWidth="1"/>
    <col min="7" max="7" width="12.7109375" customWidth="1"/>
    <col min="8" max="8" width="13.7109375" customWidth="1"/>
    <col min="14" max="14" width="12.42578125" customWidth="1"/>
    <col min="15" max="15" width="15.28515625" customWidth="1"/>
    <col min="16" max="16" width="13.140625" customWidth="1"/>
    <col min="17" max="17" width="13.5703125" customWidth="1"/>
  </cols>
  <sheetData>
    <row r="1" spans="1:22" ht="65.25" customHeight="1" x14ac:dyDescent="0.25">
      <c r="A1" s="169" t="s">
        <v>42</v>
      </c>
      <c r="B1" s="170"/>
      <c r="C1" s="170"/>
      <c r="D1" s="170"/>
      <c r="E1" s="170"/>
      <c r="F1" s="170"/>
      <c r="G1" s="171">
        <f>Ueberhaenge!G1</f>
        <v>45190</v>
      </c>
      <c r="H1" s="172"/>
      <c r="I1" s="54"/>
    </row>
    <row r="2" spans="1:22" x14ac:dyDescent="0.25">
      <c r="A2" s="52"/>
      <c r="B2" s="45"/>
      <c r="C2" s="45"/>
      <c r="D2" s="45"/>
      <c r="E2" s="45"/>
      <c r="F2" s="45"/>
      <c r="G2" s="45"/>
      <c r="H2" s="45"/>
      <c r="I2" s="45"/>
    </row>
    <row r="3" spans="1:22" ht="18.75" x14ac:dyDescent="0.3">
      <c r="A3" s="25" t="s">
        <v>35</v>
      </c>
      <c r="C3" s="27">
        <f>Ueberhaenge!G2</f>
        <v>29</v>
      </c>
      <c r="D3" s="45"/>
      <c r="E3" s="53" t="s">
        <v>40</v>
      </c>
      <c r="F3" s="55">
        <f>Summery!F3</f>
        <v>0.5</v>
      </c>
      <c r="G3" s="45"/>
      <c r="H3" s="56" t="str">
        <f>IF(Infos!T34="klein","Heute kleiner Verfall","Heute großer Verfall")</f>
        <v>Heute kleiner Verfall</v>
      </c>
      <c r="I3" s="56"/>
    </row>
    <row r="4" spans="1:22" x14ac:dyDescent="0.25">
      <c r="A4" s="21"/>
      <c r="B4" s="2"/>
      <c r="C4" s="2"/>
      <c r="D4" s="2"/>
      <c r="E4" s="2"/>
      <c r="F4" s="2"/>
      <c r="G4" s="2"/>
      <c r="H4" s="2"/>
      <c r="I4" s="45"/>
      <c r="J4" s="2"/>
      <c r="K4" s="2"/>
      <c r="L4" s="2"/>
      <c r="M4" s="2"/>
      <c r="N4" s="2"/>
      <c r="O4" s="2"/>
      <c r="P4" s="2"/>
      <c r="Q4" s="2"/>
      <c r="R4" s="2"/>
      <c r="S4" s="2"/>
    </row>
    <row r="5" spans="1:22" ht="5.25" customHeight="1" x14ac:dyDescent="0.25">
      <c r="A5" s="21"/>
      <c r="B5" s="2"/>
      <c r="C5" s="2"/>
      <c r="D5" s="2"/>
      <c r="E5" s="2"/>
      <c r="F5" s="2"/>
      <c r="G5" s="2"/>
      <c r="H5" s="2"/>
      <c r="I5" s="2"/>
      <c r="J5" s="2"/>
      <c r="K5" s="2"/>
      <c r="L5" s="2"/>
      <c r="M5" s="2"/>
      <c r="N5" s="2"/>
      <c r="O5" s="2"/>
      <c r="P5" s="2"/>
      <c r="Q5" s="2"/>
      <c r="R5" s="2"/>
      <c r="S5" s="2"/>
    </row>
    <row r="6" spans="1:22" ht="50.25" customHeight="1" thickBot="1" x14ac:dyDescent="0.3">
      <c r="A6" s="173" t="s">
        <v>41</v>
      </c>
      <c r="B6" s="174"/>
      <c r="C6" s="174"/>
      <c r="D6" s="174"/>
      <c r="E6" s="174"/>
      <c r="F6" s="174"/>
      <c r="G6" s="174"/>
      <c r="H6" s="174"/>
      <c r="I6" s="174"/>
      <c r="J6" s="2"/>
      <c r="K6" s="2"/>
      <c r="L6" s="2"/>
      <c r="M6" s="2"/>
      <c r="N6" s="180"/>
      <c r="O6" s="180"/>
      <c r="P6" s="180"/>
      <c r="Q6" s="180"/>
      <c r="R6" s="2"/>
      <c r="S6" s="2"/>
    </row>
    <row r="7" spans="1:22" ht="32.25" customHeight="1" thickBot="1" x14ac:dyDescent="0.55000000000000004">
      <c r="A7" s="177" t="s">
        <v>3</v>
      </c>
      <c r="B7" s="175" t="str">
        <f xml:space="preserve"> "Front: " &amp; Ueberhaenge!D8</f>
        <v>Front: 2023-10</v>
      </c>
      <c r="C7" s="175"/>
      <c r="D7" s="175"/>
      <c r="E7" s="26"/>
      <c r="F7" s="26"/>
      <c r="G7" s="26"/>
      <c r="H7" s="45"/>
      <c r="J7" s="2"/>
      <c r="K7" s="2"/>
      <c r="L7" s="2"/>
      <c r="M7" s="2"/>
      <c r="N7" s="180"/>
      <c r="O7" s="180"/>
      <c r="P7" s="180"/>
      <c r="Q7" s="180"/>
      <c r="R7" s="51"/>
      <c r="S7" s="51"/>
      <c r="T7" s="50"/>
      <c r="U7" s="50"/>
      <c r="V7" s="50"/>
    </row>
    <row r="8" spans="1:22" ht="21.75" thickBot="1" x14ac:dyDescent="0.4">
      <c r="A8" s="178"/>
      <c r="B8" s="176"/>
      <c r="C8" s="176"/>
      <c r="D8" s="176"/>
      <c r="E8" s="22"/>
      <c r="I8" s="2"/>
      <c r="J8" s="2"/>
      <c r="K8" s="2"/>
      <c r="L8" s="2"/>
      <c r="M8" s="2"/>
      <c r="N8" s="48"/>
      <c r="O8" s="166"/>
      <c r="P8" s="167"/>
      <c r="Q8" s="168"/>
      <c r="R8" s="2"/>
      <c r="S8" s="2"/>
    </row>
    <row r="9" spans="1:22" ht="19.5" thickBot="1" x14ac:dyDescent="0.35">
      <c r="A9" s="179"/>
      <c r="B9" s="47" t="s">
        <v>34</v>
      </c>
      <c r="C9" s="46">
        <f>Ueberhaenge!G5</f>
        <v>45190</v>
      </c>
      <c r="D9" s="46">
        <f>IF(WEEKDAY(C9,2)=1,C9-3,C9-1)</f>
        <v>45189</v>
      </c>
      <c r="E9" s="22"/>
      <c r="I9" s="2"/>
      <c r="J9" s="2"/>
      <c r="K9" s="2"/>
      <c r="L9" s="2"/>
      <c r="M9" s="2"/>
      <c r="N9" s="49"/>
      <c r="O9" s="24"/>
      <c r="P9" s="23"/>
      <c r="Q9" s="23"/>
      <c r="R9" s="2"/>
      <c r="S9" s="2"/>
    </row>
    <row r="10" spans="1:22" ht="18.75" x14ac:dyDescent="0.3">
      <c r="A10" s="31">
        <f>Summery!A10</f>
        <v>17000</v>
      </c>
      <c r="B10" s="32">
        <f>Summery!B10</f>
        <v>0</v>
      </c>
      <c r="C10" s="33">
        <f>Summery!C10</f>
        <v>-115.4</v>
      </c>
      <c r="D10" s="34">
        <f>Summery!D10</f>
        <v>-115.4</v>
      </c>
      <c r="E10" s="2"/>
      <c r="F10" s="2"/>
      <c r="G10" s="2"/>
      <c r="H10" s="2"/>
      <c r="I10" s="2"/>
      <c r="J10" s="2"/>
      <c r="K10" s="2"/>
      <c r="L10" s="2"/>
      <c r="M10" s="2"/>
      <c r="N10" s="31"/>
      <c r="O10" s="35"/>
      <c r="P10" s="36"/>
      <c r="Q10" s="37"/>
      <c r="R10" s="2"/>
      <c r="S10" s="2"/>
      <c r="T10" s="25"/>
    </row>
    <row r="11" spans="1:22" ht="18.75" x14ac:dyDescent="0.3">
      <c r="A11" s="31">
        <f>Summery!A11</f>
        <v>16950</v>
      </c>
      <c r="B11" s="35">
        <f>Summery!B11</f>
        <v>0</v>
      </c>
      <c r="C11" s="36">
        <f>Summery!C11</f>
        <v>-23.900000000000002</v>
      </c>
      <c r="D11" s="37">
        <f>Summery!D11</f>
        <v>-23.900000000000002</v>
      </c>
      <c r="E11" s="2"/>
      <c r="F11" s="2"/>
      <c r="G11" s="2"/>
      <c r="H11" s="2"/>
      <c r="I11" s="2"/>
      <c r="J11" s="2"/>
      <c r="K11" s="2"/>
      <c r="L11" s="2"/>
      <c r="M11" s="2"/>
      <c r="N11" s="31"/>
      <c r="O11" s="35"/>
      <c r="P11" s="36"/>
      <c r="Q11" s="37"/>
      <c r="R11" s="2"/>
      <c r="S11" s="2"/>
      <c r="T11" s="25"/>
    </row>
    <row r="12" spans="1:22" ht="18.75" x14ac:dyDescent="0.3">
      <c r="A12" s="31">
        <f>Summery!A12</f>
        <v>16900</v>
      </c>
      <c r="B12" s="35">
        <f>Summery!B12</f>
        <v>-0.20000000000000284</v>
      </c>
      <c r="C12" s="36">
        <f>Summery!C12</f>
        <v>-119.10000000000001</v>
      </c>
      <c r="D12" s="37">
        <f>Summery!D12</f>
        <v>-118.9</v>
      </c>
      <c r="E12" s="2"/>
      <c r="F12" s="2"/>
      <c r="G12" s="2"/>
      <c r="H12" s="2"/>
      <c r="I12" s="2"/>
      <c r="J12" s="2"/>
      <c r="K12" s="2"/>
      <c r="L12" s="2"/>
      <c r="M12" s="2"/>
      <c r="N12" s="31"/>
      <c r="O12" s="35"/>
      <c r="P12" s="36"/>
      <c r="Q12" s="37"/>
      <c r="R12" s="2"/>
      <c r="S12" s="2"/>
      <c r="T12" s="25"/>
    </row>
    <row r="13" spans="1:22" ht="18.75" x14ac:dyDescent="0.3">
      <c r="A13" s="31">
        <f>Summery!A13</f>
        <v>16850</v>
      </c>
      <c r="B13" s="35">
        <f>Summery!B13</f>
        <v>0</v>
      </c>
      <c r="C13" s="36">
        <f>Summery!C13</f>
        <v>-9.6000000000000014</v>
      </c>
      <c r="D13" s="37">
        <f>Summery!D13</f>
        <v>-9.6000000000000014</v>
      </c>
      <c r="E13" s="2"/>
      <c r="F13" s="2"/>
      <c r="G13" s="2"/>
      <c r="H13" s="2"/>
      <c r="I13" s="2"/>
      <c r="J13" s="2"/>
      <c r="K13" s="2"/>
      <c r="L13" s="2"/>
      <c r="M13" s="2"/>
      <c r="N13" s="31"/>
      <c r="O13" s="35"/>
      <c r="P13" s="36"/>
      <c r="Q13" s="37"/>
      <c r="R13" s="2"/>
      <c r="S13" s="2"/>
      <c r="T13" s="25"/>
    </row>
    <row r="14" spans="1:22" ht="18.75" x14ac:dyDescent="0.3">
      <c r="A14" s="31">
        <f>Summery!A14</f>
        <v>16800</v>
      </c>
      <c r="B14" s="35">
        <f>Summery!B14</f>
        <v>-1.3999999999999773</v>
      </c>
      <c r="C14" s="36">
        <f>Summery!C14</f>
        <v>-860.5</v>
      </c>
      <c r="D14" s="37">
        <f>Summery!D14</f>
        <v>-859.1</v>
      </c>
      <c r="E14" s="2"/>
      <c r="F14" s="2"/>
      <c r="G14" s="2"/>
      <c r="H14" s="2"/>
      <c r="I14" s="2"/>
      <c r="J14" s="2"/>
      <c r="K14" s="2"/>
      <c r="L14" s="2"/>
      <c r="M14" s="2"/>
      <c r="N14" s="31"/>
      <c r="O14" s="35"/>
      <c r="P14" s="36"/>
      <c r="Q14" s="37"/>
      <c r="R14" s="2"/>
      <c r="S14" s="2"/>
      <c r="T14" s="25"/>
    </row>
    <row r="15" spans="1:22" ht="18.75" x14ac:dyDescent="0.3">
      <c r="A15" s="31">
        <f>Summery!A15</f>
        <v>16750</v>
      </c>
      <c r="B15" s="35">
        <f>Summery!B15</f>
        <v>-9.9999999999994316E-2</v>
      </c>
      <c r="C15" s="36">
        <f>Summery!C15</f>
        <v>-46.5</v>
      </c>
      <c r="D15" s="37">
        <f>Summery!D15</f>
        <v>-46.400000000000006</v>
      </c>
      <c r="E15" s="2"/>
      <c r="F15" s="2"/>
      <c r="G15" s="2"/>
      <c r="H15" s="2"/>
      <c r="I15" s="2"/>
      <c r="J15" s="2"/>
      <c r="K15" s="2"/>
      <c r="L15" s="2"/>
      <c r="M15" s="2"/>
      <c r="N15" s="31"/>
      <c r="O15" s="35"/>
      <c r="P15" s="36"/>
      <c r="Q15" s="37"/>
      <c r="R15" s="2"/>
      <c r="S15" s="2"/>
      <c r="T15" s="25"/>
    </row>
    <row r="16" spans="1:22" ht="18.75" x14ac:dyDescent="0.3">
      <c r="A16" s="31">
        <f>Summery!A16</f>
        <v>16700</v>
      </c>
      <c r="B16" s="35">
        <f>Summery!B16</f>
        <v>2.2999999999999972</v>
      </c>
      <c r="C16" s="36">
        <f>Summery!C16</f>
        <v>-102.80000000000001</v>
      </c>
      <c r="D16" s="37">
        <f>Summery!D16</f>
        <v>-105.10000000000001</v>
      </c>
      <c r="E16" s="2"/>
      <c r="F16" s="2"/>
      <c r="G16" s="2"/>
      <c r="H16" s="2"/>
      <c r="I16" s="2"/>
      <c r="J16" s="2"/>
      <c r="K16" s="2"/>
      <c r="L16" s="2"/>
      <c r="M16" s="2"/>
      <c r="N16" s="31"/>
      <c r="O16" s="35"/>
      <c r="P16" s="36"/>
      <c r="Q16" s="37"/>
      <c r="R16" s="2"/>
      <c r="S16" s="2"/>
      <c r="T16" s="25"/>
    </row>
    <row r="17" spans="1:20" ht="18.75" x14ac:dyDescent="0.3">
      <c r="A17" s="31">
        <f>Summery!A17</f>
        <v>16650</v>
      </c>
      <c r="B17" s="35">
        <f>Summery!B17</f>
        <v>-1</v>
      </c>
      <c r="C17" s="36">
        <f>Summery!C17</f>
        <v>-28</v>
      </c>
      <c r="D17" s="37">
        <f>Summery!D17</f>
        <v>-27</v>
      </c>
      <c r="E17" s="2"/>
      <c r="F17" s="2"/>
      <c r="G17" s="2"/>
      <c r="H17" s="2"/>
      <c r="I17" s="2"/>
      <c r="J17" s="2"/>
      <c r="K17" s="2"/>
      <c r="L17" s="2"/>
      <c r="M17" s="2"/>
      <c r="N17" s="31"/>
      <c r="O17" s="35"/>
      <c r="P17" s="36"/>
      <c r="Q17" s="37"/>
      <c r="R17" s="2"/>
      <c r="S17" s="2"/>
      <c r="T17" s="25"/>
    </row>
    <row r="18" spans="1:20" ht="18.75" x14ac:dyDescent="0.3">
      <c r="A18" s="31">
        <f>Summery!A18</f>
        <v>16600</v>
      </c>
      <c r="B18" s="35">
        <f>Summery!B18</f>
        <v>-1.1999999999999886</v>
      </c>
      <c r="C18" s="36">
        <f>Summery!C18</f>
        <v>-194.8</v>
      </c>
      <c r="D18" s="37">
        <f>Summery!D18</f>
        <v>-193.60000000000002</v>
      </c>
      <c r="E18" s="2"/>
      <c r="F18" s="2"/>
      <c r="G18" s="2"/>
      <c r="H18" s="2"/>
      <c r="I18" s="2"/>
      <c r="J18" s="2"/>
      <c r="K18" s="2"/>
      <c r="L18" s="2"/>
      <c r="M18" s="2"/>
      <c r="N18" s="31"/>
      <c r="O18" s="35"/>
      <c r="P18" s="36"/>
      <c r="Q18" s="37"/>
      <c r="R18" s="2"/>
      <c r="S18" s="2"/>
      <c r="T18" s="25"/>
    </row>
    <row r="19" spans="1:20" ht="18.75" x14ac:dyDescent="0.3">
      <c r="A19" s="31">
        <f>Summery!A19</f>
        <v>16550</v>
      </c>
      <c r="B19" s="35">
        <f>Summery!B19</f>
        <v>0.19999999999999574</v>
      </c>
      <c r="C19" s="36">
        <f>Summery!C19</f>
        <v>-39.800000000000004</v>
      </c>
      <c r="D19" s="37">
        <f>Summery!D19</f>
        <v>-40</v>
      </c>
      <c r="E19" s="2"/>
      <c r="F19" s="2"/>
      <c r="G19" s="2"/>
      <c r="H19" s="2"/>
      <c r="I19" s="2"/>
      <c r="J19" s="2"/>
      <c r="K19" s="2"/>
      <c r="L19" s="2"/>
      <c r="M19" s="2"/>
      <c r="N19" s="31"/>
      <c r="O19" s="35"/>
      <c r="P19" s="36"/>
      <c r="Q19" s="37"/>
      <c r="R19" s="2"/>
      <c r="S19" s="2"/>
      <c r="T19" s="25"/>
    </row>
    <row r="20" spans="1:20" ht="18.75" x14ac:dyDescent="0.3">
      <c r="A20" s="31">
        <f>Summery!A20</f>
        <v>16500</v>
      </c>
      <c r="B20" s="35">
        <f>Summery!B20</f>
        <v>39.399999999999864</v>
      </c>
      <c r="C20" s="36">
        <f>Summery!C20</f>
        <v>-1926.8000000000002</v>
      </c>
      <c r="D20" s="37">
        <f>Summery!D20</f>
        <v>-1966.2</v>
      </c>
      <c r="E20" s="2"/>
      <c r="F20" s="2"/>
      <c r="G20" s="2"/>
      <c r="H20" s="2"/>
      <c r="I20" s="2"/>
      <c r="J20" s="2"/>
      <c r="K20" s="2"/>
      <c r="L20" s="2"/>
      <c r="M20" s="2"/>
      <c r="N20" s="31"/>
      <c r="O20" s="35"/>
      <c r="P20" s="36"/>
      <c r="Q20" s="37"/>
      <c r="R20" s="2"/>
      <c r="S20" s="2"/>
      <c r="T20" s="25"/>
    </row>
    <row r="21" spans="1:20" ht="18.75" x14ac:dyDescent="0.3">
      <c r="A21" s="31">
        <f>Summery!A21</f>
        <v>16450</v>
      </c>
      <c r="B21" s="35">
        <f>Summery!B21</f>
        <v>-5.7000000000000028</v>
      </c>
      <c r="C21" s="36">
        <f>Summery!C21</f>
        <v>-48.300000000000004</v>
      </c>
      <c r="D21" s="37">
        <f>Summery!D21</f>
        <v>-42.6</v>
      </c>
      <c r="E21" s="2"/>
      <c r="F21" s="2"/>
      <c r="G21" s="2"/>
      <c r="H21" s="2"/>
      <c r="I21" s="2"/>
      <c r="J21" s="2"/>
      <c r="K21" s="2"/>
      <c r="L21" s="2"/>
      <c r="M21" s="2"/>
      <c r="N21" s="31"/>
      <c r="O21" s="35"/>
      <c r="P21" s="36"/>
      <c r="Q21" s="37"/>
      <c r="R21" s="2"/>
      <c r="S21" s="2"/>
      <c r="T21" s="25"/>
    </row>
    <row r="22" spans="1:20" ht="18.75" x14ac:dyDescent="0.3">
      <c r="A22" s="31">
        <f>Summery!A22</f>
        <v>16400</v>
      </c>
      <c r="B22" s="35">
        <f>Summery!B22</f>
        <v>-9</v>
      </c>
      <c r="C22" s="36">
        <f>Summery!C22</f>
        <v>-608.6</v>
      </c>
      <c r="D22" s="37">
        <f>Summery!D22</f>
        <v>-599.6</v>
      </c>
      <c r="E22" s="2"/>
      <c r="F22" s="2"/>
      <c r="G22" s="2"/>
      <c r="H22" s="2"/>
      <c r="I22" s="2"/>
      <c r="J22" s="2"/>
      <c r="K22" s="2"/>
      <c r="L22" s="2"/>
      <c r="M22" s="2"/>
      <c r="N22" s="31"/>
      <c r="O22" s="35"/>
      <c r="P22" s="36"/>
      <c r="Q22" s="37"/>
      <c r="R22" s="2"/>
      <c r="S22" s="2"/>
      <c r="T22" s="25"/>
    </row>
    <row r="23" spans="1:20" ht="18.75" x14ac:dyDescent="0.3">
      <c r="A23" s="31">
        <f>Summery!A23</f>
        <v>16350</v>
      </c>
      <c r="B23" s="35">
        <f>Summery!B23</f>
        <v>-2.1000000000000014</v>
      </c>
      <c r="C23" s="36">
        <f>Summery!C23</f>
        <v>-44.400000000000006</v>
      </c>
      <c r="D23" s="37">
        <f>Summery!D23</f>
        <v>-42.300000000000004</v>
      </c>
      <c r="E23" s="2"/>
      <c r="F23" s="2"/>
      <c r="G23" s="2"/>
      <c r="H23" s="2"/>
      <c r="I23" s="2"/>
      <c r="J23" s="2"/>
      <c r="K23" s="2"/>
      <c r="L23" s="2"/>
      <c r="M23" s="2"/>
      <c r="N23" s="31"/>
      <c r="O23" s="35"/>
      <c r="P23" s="36"/>
      <c r="Q23" s="37"/>
      <c r="R23" s="2"/>
      <c r="S23" s="2"/>
      <c r="T23" s="25"/>
    </row>
    <row r="24" spans="1:20" ht="18.75" x14ac:dyDescent="0.3">
      <c r="A24" s="31">
        <f>Summery!A24</f>
        <v>16300</v>
      </c>
      <c r="B24" s="35">
        <f>Summery!B24</f>
        <v>-2.1999999999999886</v>
      </c>
      <c r="C24" s="36">
        <f>Summery!C24</f>
        <v>-281.10000000000002</v>
      </c>
      <c r="D24" s="37">
        <f>Summery!D24</f>
        <v>-278.90000000000003</v>
      </c>
      <c r="E24" s="2"/>
      <c r="F24" s="2"/>
      <c r="G24" s="2"/>
      <c r="H24" s="2"/>
      <c r="I24" s="2"/>
      <c r="J24" s="2"/>
      <c r="K24" s="2"/>
      <c r="L24" s="2"/>
      <c r="M24" s="2"/>
      <c r="N24" s="31"/>
      <c r="O24" s="35"/>
      <c r="P24" s="36"/>
      <c r="Q24" s="37"/>
      <c r="R24" s="2"/>
      <c r="S24" s="2"/>
      <c r="T24" s="25"/>
    </row>
    <row r="25" spans="1:20" ht="18.75" x14ac:dyDescent="0.3">
      <c r="A25" s="31">
        <f>Summery!A25</f>
        <v>16250</v>
      </c>
      <c r="B25" s="35">
        <f>Summery!B25</f>
        <v>0.40000000000000568</v>
      </c>
      <c r="C25" s="36">
        <f>Summery!C25</f>
        <v>-103.5</v>
      </c>
      <c r="D25" s="37">
        <f>Summery!D25</f>
        <v>-103.9</v>
      </c>
      <c r="E25" s="2"/>
      <c r="F25" s="2"/>
      <c r="G25" s="2"/>
      <c r="H25" s="2"/>
      <c r="I25" s="2"/>
      <c r="J25" s="2"/>
      <c r="K25" s="2"/>
      <c r="L25" s="2"/>
      <c r="M25" s="2"/>
      <c r="N25" s="31"/>
      <c r="O25" s="35"/>
      <c r="P25" s="36"/>
      <c r="Q25" s="37"/>
      <c r="R25" s="2"/>
      <c r="S25" s="2"/>
      <c r="T25" s="25"/>
    </row>
    <row r="26" spans="1:20" ht="18.75" x14ac:dyDescent="0.3">
      <c r="A26" s="31">
        <f>Summery!A26</f>
        <v>16200</v>
      </c>
      <c r="B26" s="35">
        <f>Summery!B26</f>
        <v>15.100000000000023</v>
      </c>
      <c r="C26" s="36">
        <f>Summery!C26</f>
        <v>-256.3</v>
      </c>
      <c r="D26" s="37">
        <f>Summery!D26</f>
        <v>-271.40000000000003</v>
      </c>
      <c r="E26" s="2"/>
      <c r="F26" s="2"/>
      <c r="G26" s="2"/>
      <c r="H26" s="2"/>
      <c r="I26" s="2"/>
      <c r="J26" s="2"/>
      <c r="K26" s="2"/>
      <c r="L26" s="2"/>
      <c r="M26" s="2"/>
      <c r="N26" s="31"/>
      <c r="O26" s="35"/>
      <c r="P26" s="36"/>
      <c r="Q26" s="37"/>
      <c r="R26" s="2"/>
      <c r="S26" s="2"/>
      <c r="T26" s="25"/>
    </row>
    <row r="27" spans="1:20" ht="18.75" x14ac:dyDescent="0.3">
      <c r="A27" s="31">
        <f>Summery!A27</f>
        <v>16150</v>
      </c>
      <c r="B27" s="35">
        <f>Summery!B27</f>
        <v>0</v>
      </c>
      <c r="C27" s="36">
        <f>Summery!C27</f>
        <v>34.4</v>
      </c>
      <c r="D27" s="37">
        <f>Summery!D27</f>
        <v>34.4</v>
      </c>
      <c r="E27" s="2"/>
      <c r="F27" s="2"/>
      <c r="G27" s="2"/>
      <c r="H27" s="2"/>
      <c r="I27" s="2"/>
      <c r="J27" s="2"/>
      <c r="K27" s="2"/>
      <c r="L27" s="2"/>
      <c r="M27" s="2"/>
      <c r="N27" s="31"/>
      <c r="O27" s="35"/>
      <c r="P27" s="36"/>
      <c r="Q27" s="37"/>
      <c r="R27" s="2"/>
      <c r="S27" s="2"/>
      <c r="T27" s="25"/>
    </row>
    <row r="28" spans="1:20" ht="18.75" x14ac:dyDescent="0.3">
      <c r="A28" s="31">
        <f>Summery!A28</f>
        <v>16100</v>
      </c>
      <c r="B28" s="35">
        <f>Summery!B28</f>
        <v>-12.299999999999997</v>
      </c>
      <c r="C28" s="36">
        <f>Summery!C28</f>
        <v>-64.2</v>
      </c>
      <c r="D28" s="37">
        <f>Summery!D28</f>
        <v>-51.900000000000006</v>
      </c>
      <c r="E28" s="2"/>
      <c r="F28" s="2"/>
      <c r="G28" s="2"/>
      <c r="H28" s="2"/>
      <c r="I28" s="2"/>
      <c r="J28" s="2"/>
      <c r="K28" s="2"/>
      <c r="L28" s="2"/>
      <c r="M28" s="2"/>
      <c r="N28" s="31"/>
      <c r="O28" s="35"/>
      <c r="P28" s="36"/>
      <c r="Q28" s="37"/>
      <c r="R28" s="2"/>
      <c r="S28" s="2"/>
      <c r="T28" s="25"/>
    </row>
    <row r="29" spans="1:20" ht="18.75" x14ac:dyDescent="0.3">
      <c r="A29" s="31">
        <f>Summery!A29</f>
        <v>16050</v>
      </c>
      <c r="B29" s="35">
        <f>Summery!B29</f>
        <v>-0.10000000000000142</v>
      </c>
      <c r="C29" s="36">
        <f>Summery!C29</f>
        <v>-48.800000000000004</v>
      </c>
      <c r="D29" s="37">
        <f>Summery!D29</f>
        <v>-48.7</v>
      </c>
      <c r="E29" s="2"/>
      <c r="F29" s="2"/>
      <c r="G29" s="2"/>
      <c r="H29" s="2"/>
      <c r="I29" s="2"/>
      <c r="J29" s="2"/>
      <c r="K29" s="2"/>
      <c r="L29" s="2"/>
      <c r="M29" s="2"/>
      <c r="N29" s="31"/>
      <c r="O29" s="35"/>
      <c r="P29" s="36"/>
      <c r="Q29" s="37"/>
      <c r="R29" s="2"/>
      <c r="S29" s="2"/>
      <c r="T29" s="25"/>
    </row>
    <row r="30" spans="1:20" ht="18.75" x14ac:dyDescent="0.3">
      <c r="A30" s="31">
        <f>Summery!A30</f>
        <v>16000</v>
      </c>
      <c r="B30" s="35">
        <f>Summery!B30</f>
        <v>-15.5</v>
      </c>
      <c r="C30" s="36">
        <f>Summery!C30</f>
        <v>80.600000000000009</v>
      </c>
      <c r="D30" s="37">
        <f>Summery!D30</f>
        <v>96.100000000000009</v>
      </c>
      <c r="E30" s="2"/>
      <c r="F30" s="2"/>
      <c r="G30" s="2"/>
      <c r="H30" s="2"/>
      <c r="I30" s="2"/>
      <c r="J30" s="2"/>
      <c r="K30" s="2"/>
      <c r="L30" s="2"/>
      <c r="M30" s="2"/>
      <c r="N30" s="31"/>
      <c r="O30" s="35"/>
      <c r="P30" s="36"/>
      <c r="Q30" s="37"/>
      <c r="R30" s="2"/>
      <c r="S30" s="2"/>
      <c r="T30" s="25"/>
    </row>
    <row r="31" spans="1:20" ht="18.75" x14ac:dyDescent="0.3">
      <c r="A31" s="31">
        <f>Summery!A31</f>
        <v>15950</v>
      </c>
      <c r="B31" s="35">
        <f>Summery!B31</f>
        <v>-2.1000000000000014</v>
      </c>
      <c r="C31" s="36">
        <f>Summery!C31</f>
        <v>34.200000000000003</v>
      </c>
      <c r="D31" s="37">
        <f>Summery!D31</f>
        <v>36.300000000000004</v>
      </c>
      <c r="E31" s="2"/>
      <c r="F31" s="2"/>
      <c r="G31" s="2"/>
      <c r="H31" s="2"/>
      <c r="I31" s="2"/>
      <c r="J31" s="2"/>
      <c r="K31" s="2"/>
      <c r="L31" s="2"/>
      <c r="M31" s="2"/>
      <c r="N31" s="31"/>
      <c r="O31" s="35"/>
      <c r="P31" s="36"/>
      <c r="Q31" s="37"/>
      <c r="R31" s="2"/>
      <c r="S31" s="2"/>
      <c r="T31" s="25"/>
    </row>
    <row r="32" spans="1:20" ht="18.75" x14ac:dyDescent="0.3">
      <c r="A32" s="31">
        <f>Summery!A32</f>
        <v>15900</v>
      </c>
      <c r="B32" s="35">
        <f>Summery!B32</f>
        <v>-1.7999999999999829</v>
      </c>
      <c r="C32" s="36">
        <f>Summery!C32</f>
        <v>196.60000000000002</v>
      </c>
      <c r="D32" s="37">
        <f>Summery!D32</f>
        <v>198.4</v>
      </c>
      <c r="E32" s="2"/>
      <c r="F32" s="2"/>
      <c r="G32" s="2"/>
      <c r="H32" s="2"/>
      <c r="I32" s="2"/>
      <c r="J32" s="2"/>
      <c r="K32" s="2"/>
      <c r="L32" s="2"/>
      <c r="M32" s="2"/>
      <c r="N32" s="31"/>
      <c r="O32" s="35"/>
      <c r="P32" s="36"/>
      <c r="Q32" s="37"/>
      <c r="R32" s="2"/>
      <c r="S32" s="2"/>
      <c r="T32" s="25"/>
    </row>
    <row r="33" spans="1:20" ht="18.75" x14ac:dyDescent="0.3">
      <c r="A33" s="31">
        <f>Summery!A33</f>
        <v>15850</v>
      </c>
      <c r="B33" s="35">
        <f>Summery!B33</f>
        <v>-0.20000000000001705</v>
      </c>
      <c r="C33" s="36">
        <f>Summery!C33</f>
        <v>149.1</v>
      </c>
      <c r="D33" s="37">
        <f>Summery!D33</f>
        <v>149.30000000000001</v>
      </c>
      <c r="E33" s="2"/>
      <c r="F33" s="2"/>
      <c r="G33" s="2"/>
      <c r="H33" s="2"/>
      <c r="I33" s="2"/>
      <c r="J33" s="2"/>
      <c r="K33" s="2"/>
      <c r="L33" s="2"/>
      <c r="M33" s="2"/>
      <c r="N33" s="31"/>
      <c r="O33" s="35"/>
      <c r="P33" s="36"/>
      <c r="Q33" s="37"/>
      <c r="R33" s="2"/>
      <c r="S33" s="2"/>
      <c r="T33" s="25"/>
    </row>
    <row r="34" spans="1:20" ht="18.75" x14ac:dyDescent="0.3">
      <c r="A34" s="31">
        <f>Summery!A34</f>
        <v>15800</v>
      </c>
      <c r="B34" s="35">
        <f>Summery!B34</f>
        <v>-1.3000000000000114</v>
      </c>
      <c r="C34" s="36">
        <f>Summery!C34</f>
        <v>114.5</v>
      </c>
      <c r="D34" s="37">
        <f>Summery!D34</f>
        <v>115.80000000000001</v>
      </c>
      <c r="E34" s="2"/>
      <c r="F34" s="2"/>
      <c r="G34" s="2"/>
      <c r="H34" s="2"/>
      <c r="I34" s="2"/>
      <c r="J34" s="2"/>
      <c r="K34" s="2"/>
      <c r="L34" s="2"/>
      <c r="M34" s="2"/>
      <c r="N34" s="31"/>
      <c r="O34" s="35"/>
      <c r="P34" s="36"/>
      <c r="Q34" s="37"/>
      <c r="R34" s="2"/>
      <c r="S34" s="2"/>
      <c r="T34" s="25"/>
    </row>
    <row r="35" spans="1:20" ht="18.75" x14ac:dyDescent="0.3">
      <c r="A35" s="31">
        <f>Summery!A35</f>
        <v>15750</v>
      </c>
      <c r="B35" s="35">
        <f>Summery!B35</f>
        <v>-1.9000000000000057</v>
      </c>
      <c r="C35" s="36">
        <f>Summery!C35</f>
        <v>-103.60000000000001</v>
      </c>
      <c r="D35" s="37">
        <f>Summery!D35</f>
        <v>-101.7</v>
      </c>
      <c r="E35" s="2"/>
      <c r="F35" s="2"/>
      <c r="G35" s="2"/>
      <c r="H35" s="2"/>
      <c r="I35" s="2"/>
      <c r="J35" s="2"/>
      <c r="K35" s="2"/>
      <c r="L35" s="2"/>
      <c r="M35" s="2"/>
      <c r="N35" s="31"/>
      <c r="O35" s="35"/>
      <c r="P35" s="36"/>
      <c r="Q35" s="37"/>
      <c r="R35" s="2"/>
      <c r="S35" s="2"/>
      <c r="T35" s="25"/>
    </row>
    <row r="36" spans="1:20" ht="18.75" x14ac:dyDescent="0.3">
      <c r="A36" s="31">
        <f>Summery!A36</f>
        <v>15700</v>
      </c>
      <c r="B36" s="35">
        <f>Summery!B36</f>
        <v>92.5</v>
      </c>
      <c r="C36" s="36">
        <f>Summery!C36</f>
        <v>1960.8000000000002</v>
      </c>
      <c r="D36" s="37">
        <f>Summery!D36</f>
        <v>1868.3000000000002</v>
      </c>
      <c r="E36" s="2"/>
      <c r="F36" s="2"/>
      <c r="G36" s="2"/>
      <c r="H36" s="2"/>
      <c r="I36" s="2"/>
      <c r="J36" s="2"/>
      <c r="K36" s="2"/>
      <c r="L36" s="2"/>
      <c r="M36" s="2"/>
      <c r="N36" s="31"/>
      <c r="O36" s="35"/>
      <c r="P36" s="36"/>
      <c r="Q36" s="37"/>
      <c r="R36" s="2"/>
      <c r="S36" s="2"/>
      <c r="T36" s="25"/>
    </row>
    <row r="37" spans="1:20" ht="18.75" x14ac:dyDescent="0.3">
      <c r="A37" s="31">
        <f>Summery!A37</f>
        <v>15650</v>
      </c>
      <c r="B37" s="35">
        <f>Summery!B37</f>
        <v>-3.4000000000000057</v>
      </c>
      <c r="C37" s="36">
        <f>Summery!C37</f>
        <v>97.9</v>
      </c>
      <c r="D37" s="37">
        <f>Summery!D37</f>
        <v>101.30000000000001</v>
      </c>
      <c r="E37" s="2"/>
      <c r="F37" s="2"/>
      <c r="G37" s="2"/>
      <c r="H37" s="2"/>
      <c r="I37" s="2"/>
      <c r="J37" s="2"/>
      <c r="K37" s="2"/>
      <c r="L37" s="2"/>
      <c r="M37" s="2"/>
      <c r="N37" s="31"/>
      <c r="O37" s="35"/>
      <c r="P37" s="36"/>
      <c r="Q37" s="37"/>
      <c r="R37" s="2"/>
      <c r="S37" s="2"/>
      <c r="T37" s="25"/>
    </row>
    <row r="38" spans="1:20" ht="18.75" x14ac:dyDescent="0.3">
      <c r="A38" s="31">
        <f>Summery!A38</f>
        <v>15600</v>
      </c>
      <c r="B38" s="35">
        <f>Summery!B38</f>
        <v>-1.8000000000000114</v>
      </c>
      <c r="C38" s="36">
        <f>Summery!C38</f>
        <v>248.8</v>
      </c>
      <c r="D38" s="37">
        <f>Summery!D38</f>
        <v>250.60000000000002</v>
      </c>
      <c r="E38" s="2"/>
      <c r="F38" s="2"/>
      <c r="G38" s="2"/>
      <c r="H38" s="2"/>
      <c r="I38" s="2"/>
      <c r="J38" s="2"/>
      <c r="K38" s="2"/>
      <c r="L38" s="2"/>
      <c r="M38" s="2"/>
      <c r="N38" s="31"/>
      <c r="O38" s="35"/>
      <c r="P38" s="36"/>
      <c r="Q38" s="37"/>
      <c r="R38" s="2"/>
      <c r="S38" s="2"/>
      <c r="T38" s="25"/>
    </row>
    <row r="39" spans="1:20" ht="18.75" x14ac:dyDescent="0.3">
      <c r="A39" s="31">
        <f>Summery!A39</f>
        <v>15550</v>
      </c>
      <c r="B39" s="35">
        <f>Summery!B39</f>
        <v>0</v>
      </c>
      <c r="C39" s="36">
        <f>Summery!C39</f>
        <v>50</v>
      </c>
      <c r="D39" s="37">
        <f>Summery!D39</f>
        <v>50</v>
      </c>
      <c r="E39" s="2"/>
      <c r="F39" s="2"/>
      <c r="G39" s="2"/>
      <c r="H39" s="2"/>
      <c r="I39" s="2"/>
      <c r="J39" s="2"/>
      <c r="K39" s="2"/>
      <c r="L39" s="2"/>
      <c r="M39" s="2"/>
      <c r="N39" s="31"/>
      <c r="O39" s="35"/>
      <c r="P39" s="36"/>
      <c r="Q39" s="37"/>
      <c r="R39" s="2"/>
      <c r="S39" s="2"/>
      <c r="T39" s="25"/>
    </row>
    <row r="40" spans="1:20" ht="18.75" x14ac:dyDescent="0.3">
      <c r="A40" s="31">
        <f>Summery!A40</f>
        <v>15500</v>
      </c>
      <c r="B40" s="35">
        <f>Summery!B40</f>
        <v>11.700000000000045</v>
      </c>
      <c r="C40" s="36">
        <f>Summery!C40</f>
        <v>317.20000000000005</v>
      </c>
      <c r="D40" s="37">
        <f>Summery!D40</f>
        <v>305.5</v>
      </c>
      <c r="E40" s="2"/>
      <c r="F40" s="2"/>
      <c r="G40" s="2"/>
      <c r="H40" s="2"/>
      <c r="I40" s="2"/>
      <c r="J40" s="2"/>
      <c r="K40" s="2"/>
      <c r="L40" s="2"/>
      <c r="M40" s="2"/>
      <c r="N40" s="31"/>
      <c r="O40" s="35"/>
      <c r="P40" s="36"/>
      <c r="Q40" s="37"/>
      <c r="R40" s="2"/>
      <c r="S40" s="2"/>
      <c r="T40" s="25"/>
    </row>
    <row r="41" spans="1:20" ht="18.75" x14ac:dyDescent="0.3">
      <c r="A41" s="31">
        <f>Summery!A41</f>
        <v>15450</v>
      </c>
      <c r="B41" s="35">
        <f>Summery!B41</f>
        <v>0</v>
      </c>
      <c r="C41" s="36">
        <f>Summery!C41</f>
        <v>70.5</v>
      </c>
      <c r="D41" s="37">
        <f>Summery!D41</f>
        <v>70.5</v>
      </c>
      <c r="E41" s="2"/>
      <c r="F41" s="2"/>
      <c r="G41" s="2"/>
      <c r="H41" s="2"/>
      <c r="I41" s="2"/>
      <c r="J41" s="2"/>
      <c r="K41" s="2"/>
      <c r="L41" s="2"/>
      <c r="M41" s="2"/>
      <c r="N41" s="31"/>
      <c r="O41" s="35"/>
      <c r="P41" s="36"/>
      <c r="Q41" s="37"/>
      <c r="R41" s="2"/>
      <c r="S41" s="2"/>
      <c r="T41" s="25"/>
    </row>
    <row r="42" spans="1:20" ht="18.75" x14ac:dyDescent="0.3">
      <c r="A42" s="31">
        <f>Summery!A42</f>
        <v>15400</v>
      </c>
      <c r="B42" s="35">
        <f>Summery!B42</f>
        <v>0.59999999999999432</v>
      </c>
      <c r="C42" s="36">
        <f>Summery!C42</f>
        <v>237</v>
      </c>
      <c r="D42" s="37">
        <f>Summery!D42</f>
        <v>236.4</v>
      </c>
      <c r="E42" s="2"/>
      <c r="F42" s="2"/>
      <c r="G42" s="2"/>
      <c r="H42" s="2"/>
      <c r="I42" s="2"/>
      <c r="J42" s="2"/>
      <c r="K42" s="2"/>
      <c r="L42" s="2"/>
      <c r="M42" s="2"/>
      <c r="N42" s="31"/>
      <c r="O42" s="35"/>
      <c r="P42" s="36"/>
      <c r="Q42" s="37"/>
      <c r="R42" s="2"/>
      <c r="S42" s="2"/>
      <c r="T42" s="25"/>
    </row>
    <row r="43" spans="1:20" ht="18.75" x14ac:dyDescent="0.3">
      <c r="A43" s="31">
        <f>Summery!A43</f>
        <v>15350</v>
      </c>
      <c r="B43" s="35">
        <f>Summery!B43</f>
        <v>0</v>
      </c>
      <c r="C43" s="36">
        <f>Summery!C43</f>
        <v>1202.1000000000001</v>
      </c>
      <c r="D43" s="37">
        <f>Summery!D43</f>
        <v>1202.1000000000001</v>
      </c>
      <c r="E43" s="2"/>
      <c r="F43" s="2"/>
      <c r="G43" s="2"/>
      <c r="H43" s="2"/>
      <c r="I43" s="2"/>
      <c r="J43" s="2"/>
      <c r="K43" s="2"/>
      <c r="L43" s="2"/>
      <c r="M43" s="2"/>
      <c r="N43" s="31"/>
      <c r="O43" s="35"/>
      <c r="P43" s="36"/>
      <c r="Q43" s="37"/>
      <c r="R43" s="2"/>
      <c r="S43" s="2"/>
      <c r="T43" s="25"/>
    </row>
    <row r="44" spans="1:20" ht="18.75" x14ac:dyDescent="0.3">
      <c r="A44" s="31">
        <f>Summery!A44</f>
        <v>15300</v>
      </c>
      <c r="B44" s="35">
        <f>Summery!B44</f>
        <v>0.19999999999993179</v>
      </c>
      <c r="C44" s="36">
        <f>Summery!C44</f>
        <v>701.1</v>
      </c>
      <c r="D44" s="37">
        <f>Summery!D44</f>
        <v>700.90000000000009</v>
      </c>
      <c r="E44" s="2"/>
      <c r="F44" s="2"/>
      <c r="G44" s="2"/>
      <c r="H44" s="2"/>
      <c r="I44" s="2"/>
      <c r="J44" s="2"/>
      <c r="K44" s="2"/>
      <c r="L44" s="2"/>
      <c r="M44" s="2"/>
      <c r="N44" s="31"/>
      <c r="O44" s="35"/>
      <c r="P44" s="36"/>
      <c r="Q44" s="37"/>
      <c r="R44" s="2"/>
      <c r="S44" s="2"/>
      <c r="T44" s="25"/>
    </row>
    <row r="45" spans="1:20" ht="18.75" x14ac:dyDescent="0.3">
      <c r="A45" s="31">
        <f>Summery!A45</f>
        <v>15250</v>
      </c>
      <c r="B45" s="35">
        <f>Summery!B45</f>
        <v>0.80000000000000426</v>
      </c>
      <c r="C45" s="36">
        <f>Summery!C45</f>
        <v>45.800000000000004</v>
      </c>
      <c r="D45" s="37">
        <f>Summery!D45</f>
        <v>45</v>
      </c>
      <c r="E45" s="2"/>
      <c r="F45" s="2"/>
      <c r="G45" s="2"/>
      <c r="H45" s="2"/>
      <c r="I45" s="2"/>
      <c r="J45" s="2"/>
      <c r="K45" s="2"/>
      <c r="L45" s="2"/>
      <c r="M45" s="2"/>
      <c r="N45" s="31"/>
      <c r="O45" s="35"/>
      <c r="P45" s="36"/>
      <c r="Q45" s="37"/>
      <c r="R45" s="2"/>
      <c r="S45" s="2"/>
      <c r="T45" s="25"/>
    </row>
    <row r="46" spans="1:20" ht="18.75" x14ac:dyDescent="0.3">
      <c r="A46" s="31">
        <f>Summery!A46</f>
        <v>15200</v>
      </c>
      <c r="B46" s="35">
        <f>Summery!B46</f>
        <v>-1.1000000000000227</v>
      </c>
      <c r="C46" s="36">
        <f>Summery!C46</f>
        <v>428</v>
      </c>
      <c r="D46" s="37">
        <f>Summery!D46</f>
        <v>429.1</v>
      </c>
      <c r="E46" s="2"/>
      <c r="F46" s="2"/>
      <c r="G46" s="2"/>
      <c r="H46" s="2"/>
      <c r="I46" s="2"/>
      <c r="J46" s="2"/>
      <c r="K46" s="2"/>
      <c r="L46" s="2"/>
      <c r="M46" s="2"/>
      <c r="N46" s="31"/>
      <c r="O46" s="35"/>
      <c r="P46" s="36"/>
      <c r="Q46" s="37"/>
      <c r="R46" s="2"/>
      <c r="S46" s="2"/>
      <c r="T46" s="25"/>
    </row>
    <row r="47" spans="1:20" ht="18.75" x14ac:dyDescent="0.3">
      <c r="A47" s="31">
        <f>Summery!A47</f>
        <v>15150</v>
      </c>
      <c r="B47" s="35">
        <f>Summery!B47</f>
        <v>2</v>
      </c>
      <c r="C47" s="36">
        <f>Summery!C47</f>
        <v>40.400000000000006</v>
      </c>
      <c r="D47" s="37">
        <f>Summery!D47</f>
        <v>38.400000000000006</v>
      </c>
      <c r="E47" s="2"/>
      <c r="F47" s="2"/>
      <c r="G47" s="2"/>
      <c r="H47" s="2"/>
      <c r="I47" s="2"/>
      <c r="J47" s="2"/>
      <c r="K47" s="2"/>
      <c r="L47" s="2"/>
      <c r="M47" s="2"/>
      <c r="N47" s="31"/>
      <c r="O47" s="35"/>
      <c r="P47" s="36"/>
      <c r="Q47" s="37"/>
      <c r="R47" s="2"/>
      <c r="S47" s="2"/>
      <c r="T47" s="25"/>
    </row>
    <row r="48" spans="1:20" ht="18.75" x14ac:dyDescent="0.3">
      <c r="A48" s="31">
        <f>Summery!A48</f>
        <v>15100</v>
      </c>
      <c r="B48" s="35">
        <f>Summery!B48</f>
        <v>-3.6999999999999886</v>
      </c>
      <c r="C48" s="36">
        <f>Summery!C48</f>
        <v>143.30000000000001</v>
      </c>
      <c r="D48" s="37">
        <f>Summery!D48</f>
        <v>147</v>
      </c>
      <c r="E48" s="2"/>
      <c r="F48" s="2"/>
      <c r="G48" s="2"/>
      <c r="H48" s="2"/>
      <c r="I48" s="2"/>
      <c r="J48" s="2"/>
      <c r="K48" s="2"/>
      <c r="L48" s="2"/>
      <c r="M48" s="2"/>
      <c r="N48" s="31"/>
      <c r="O48" s="35"/>
      <c r="P48" s="36"/>
      <c r="Q48" s="37"/>
      <c r="R48" s="2"/>
      <c r="S48" s="2"/>
      <c r="T48" s="25"/>
    </row>
    <row r="49" spans="1:20" ht="18.75" x14ac:dyDescent="0.3">
      <c r="A49" s="31">
        <f>Summery!A49</f>
        <v>15050</v>
      </c>
      <c r="B49" s="35">
        <f>Summery!B49</f>
        <v>0</v>
      </c>
      <c r="C49" s="36">
        <f>Summery!C49</f>
        <v>51.400000000000006</v>
      </c>
      <c r="D49" s="37">
        <f>Summery!D49</f>
        <v>51.400000000000006</v>
      </c>
      <c r="E49" s="2"/>
      <c r="F49" s="2"/>
      <c r="G49" s="2"/>
      <c r="H49" s="2"/>
      <c r="I49" s="2"/>
      <c r="J49" s="2"/>
      <c r="K49" s="2"/>
      <c r="L49" s="2"/>
      <c r="M49" s="2"/>
      <c r="N49" s="31"/>
      <c r="O49" s="35"/>
      <c r="P49" s="36"/>
      <c r="Q49" s="37"/>
      <c r="R49" s="2"/>
      <c r="S49" s="2"/>
      <c r="T49" s="25"/>
    </row>
    <row r="50" spans="1:20" ht="19.5" thickBot="1" x14ac:dyDescent="0.35">
      <c r="A50" s="38">
        <f>Summery!A50</f>
        <v>15000</v>
      </c>
      <c r="B50" s="39">
        <f>Summery!B50</f>
        <v>2.1999999999999886</v>
      </c>
      <c r="C50" s="40">
        <f>Summery!C50</f>
        <v>430.1</v>
      </c>
      <c r="D50" s="41">
        <f>Summery!D50</f>
        <v>427.90000000000003</v>
      </c>
      <c r="E50" s="2"/>
      <c r="F50" s="2"/>
      <c r="G50" s="2"/>
      <c r="H50" s="2"/>
      <c r="I50" s="2"/>
      <c r="J50" s="2"/>
      <c r="K50" s="2"/>
      <c r="L50" s="2"/>
      <c r="M50" s="2"/>
      <c r="N50" s="38"/>
      <c r="O50" s="35"/>
      <c r="P50" s="36"/>
      <c r="Q50" s="41"/>
      <c r="R50" s="2"/>
      <c r="S50" s="2"/>
      <c r="T50" s="25"/>
    </row>
    <row r="51" spans="1:20" ht="22.5" customHeight="1" thickBot="1" x14ac:dyDescent="0.35">
      <c r="A51" s="21"/>
      <c r="B51" s="2"/>
      <c r="C51" s="2"/>
      <c r="D51" s="2"/>
      <c r="E51" s="2"/>
      <c r="F51" s="2"/>
      <c r="G51" s="2"/>
      <c r="H51" s="2"/>
      <c r="I51" s="2"/>
      <c r="J51" s="2"/>
      <c r="K51" s="2"/>
      <c r="L51" s="2"/>
      <c r="M51" s="2"/>
      <c r="N51" s="2"/>
      <c r="O51" s="44"/>
      <c r="P51" s="44"/>
      <c r="Q51" s="44"/>
      <c r="R51" s="2"/>
      <c r="S51" s="2"/>
    </row>
    <row r="52" spans="1:20" ht="60.75" customHeight="1" thickBot="1" x14ac:dyDescent="0.3">
      <c r="A52" s="21"/>
      <c r="B52" s="163" t="s">
        <v>39</v>
      </c>
      <c r="C52" s="164"/>
      <c r="D52" s="165"/>
      <c r="E52" s="2"/>
      <c r="F52" s="2"/>
      <c r="G52" s="2"/>
      <c r="H52" s="2"/>
      <c r="I52" s="2"/>
      <c r="J52" s="2"/>
      <c r="K52" s="2"/>
      <c r="L52" s="2"/>
      <c r="M52" s="2"/>
      <c r="N52" s="2"/>
      <c r="O52" s="163"/>
      <c r="P52" s="164"/>
      <c r="Q52" s="165"/>
      <c r="R52" s="2"/>
      <c r="S52" s="2"/>
    </row>
    <row r="53" spans="1:20" x14ac:dyDescent="0.25">
      <c r="A53" s="21"/>
      <c r="B53" s="2"/>
      <c r="C53" s="2"/>
      <c r="D53" s="2"/>
      <c r="E53" s="2"/>
      <c r="F53" s="2"/>
      <c r="G53" s="2"/>
      <c r="H53" s="2"/>
      <c r="I53" s="2"/>
      <c r="J53" s="2"/>
      <c r="K53" s="2"/>
      <c r="L53" s="2"/>
      <c r="M53" s="2"/>
      <c r="N53" s="2"/>
      <c r="O53" s="2"/>
      <c r="P53" s="2"/>
      <c r="Q53" s="2"/>
      <c r="R53" s="2"/>
      <c r="S53" s="2"/>
    </row>
    <row r="54" spans="1:20" ht="18.75" x14ac:dyDescent="0.3">
      <c r="A54" s="42" t="s">
        <v>36</v>
      </c>
      <c r="B54" s="42"/>
      <c r="C54" s="42"/>
      <c r="D54" s="42"/>
      <c r="E54" s="28"/>
      <c r="F54" s="28"/>
      <c r="G54" s="28" t="str">
        <f>Infos!B33</f>
        <v>2023-10+2023-11</v>
      </c>
      <c r="H54" s="28"/>
      <c r="I54" s="2"/>
      <c r="J54" s="2"/>
      <c r="K54" s="2"/>
      <c r="L54" s="2"/>
      <c r="M54" s="2"/>
      <c r="N54" s="42"/>
      <c r="O54" s="42"/>
      <c r="P54" s="42"/>
      <c r="Q54" s="42"/>
      <c r="R54" s="2"/>
      <c r="S54" s="2"/>
    </row>
    <row r="55" spans="1:20" ht="18.75" x14ac:dyDescent="0.3">
      <c r="A55" s="43" t="s">
        <v>37</v>
      </c>
      <c r="B55" s="43"/>
      <c r="C55" s="43"/>
      <c r="D55" s="43"/>
      <c r="E55" s="28"/>
      <c r="F55" s="28"/>
      <c r="G55" s="28" t="str">
        <f>Infos!B32</f>
        <v>2023-11</v>
      </c>
      <c r="H55" s="28"/>
      <c r="I55" s="2" t="s">
        <v>141</v>
      </c>
      <c r="J55" s="2"/>
      <c r="K55" s="2"/>
      <c r="L55" s="2"/>
      <c r="M55" s="2"/>
      <c r="N55" s="43"/>
      <c r="O55" s="43"/>
      <c r="P55" s="43"/>
      <c r="Q55" s="43"/>
      <c r="R55" s="2"/>
      <c r="S55" s="2"/>
    </row>
    <row r="56" spans="1:20" x14ac:dyDescent="0.25">
      <c r="A56" s="28"/>
      <c r="B56" s="28"/>
      <c r="C56" s="28"/>
      <c r="D56" s="28"/>
      <c r="E56" s="28"/>
      <c r="F56" s="28"/>
      <c r="G56" s="28"/>
      <c r="H56" s="28"/>
      <c r="I56" s="2"/>
      <c r="J56" s="2"/>
      <c r="K56" s="2"/>
      <c r="L56" s="2"/>
      <c r="M56" s="2"/>
      <c r="N56" s="2"/>
      <c r="O56" s="2"/>
      <c r="P56" s="2"/>
      <c r="Q56" s="2"/>
      <c r="R56" s="2"/>
      <c r="S56" s="2"/>
    </row>
    <row r="57" spans="1:20" ht="117.75" customHeight="1" x14ac:dyDescent="0.25">
      <c r="A57" s="181" t="s">
        <v>105</v>
      </c>
      <c r="B57" s="182"/>
      <c r="C57" s="182"/>
      <c r="D57" s="182"/>
      <c r="E57" s="182"/>
      <c r="F57" s="182"/>
      <c r="G57" s="182"/>
      <c r="H57" s="182"/>
      <c r="I57" s="182"/>
      <c r="J57" s="2"/>
      <c r="K57" s="2"/>
      <c r="L57" s="2"/>
      <c r="M57" s="2"/>
      <c r="N57" s="162"/>
      <c r="O57" s="162"/>
      <c r="P57" s="162"/>
      <c r="Q57" s="162"/>
      <c r="R57" s="2"/>
      <c r="S57" s="2"/>
    </row>
    <row r="58" spans="1:20" x14ac:dyDescent="0.25">
      <c r="A58" s="28"/>
      <c r="B58" s="28"/>
      <c r="C58" s="28"/>
      <c r="D58" s="28"/>
      <c r="E58" s="28"/>
      <c r="F58" s="28"/>
      <c r="G58" s="28"/>
      <c r="H58" s="28"/>
      <c r="I58" s="2"/>
      <c r="J58" s="2"/>
      <c r="K58" s="2"/>
      <c r="L58" s="2"/>
      <c r="M58" s="2"/>
      <c r="N58" s="2"/>
      <c r="O58" s="2"/>
      <c r="P58" s="2"/>
      <c r="Q58" s="2"/>
      <c r="R58" s="2"/>
      <c r="S58" s="2"/>
    </row>
    <row r="59" spans="1:20" x14ac:dyDescent="0.25">
      <c r="A59" s="28"/>
      <c r="B59" s="28"/>
      <c r="C59" s="28"/>
      <c r="D59" s="28"/>
      <c r="E59" s="28"/>
      <c r="F59" s="28"/>
      <c r="G59" s="28"/>
      <c r="H59" s="28"/>
      <c r="I59" s="2"/>
      <c r="J59" s="2"/>
      <c r="K59" s="2"/>
      <c r="L59" s="2"/>
      <c r="M59" s="2"/>
      <c r="N59" s="2"/>
      <c r="O59" s="2"/>
      <c r="P59" s="2"/>
      <c r="Q59" s="2"/>
      <c r="R59" s="2"/>
      <c r="S59" s="2"/>
    </row>
    <row r="60" spans="1:20" x14ac:dyDescent="0.25">
      <c r="A60" s="28"/>
      <c r="B60" s="28"/>
      <c r="C60" s="28"/>
      <c r="D60" s="28"/>
      <c r="E60" s="28"/>
      <c r="F60" s="28"/>
      <c r="G60" s="28"/>
      <c r="H60" s="28"/>
      <c r="I60" s="2"/>
      <c r="J60" s="2"/>
      <c r="K60" s="2"/>
      <c r="L60" s="2"/>
      <c r="M60" s="2"/>
      <c r="N60" s="2"/>
      <c r="O60" s="2"/>
      <c r="P60" s="2"/>
      <c r="Q60" s="2"/>
      <c r="R60" s="2"/>
      <c r="S60" s="2"/>
    </row>
    <row r="61" spans="1:20" x14ac:dyDescent="0.25">
      <c r="A61" s="28"/>
      <c r="B61" s="28"/>
      <c r="C61" s="28"/>
      <c r="D61" s="28"/>
      <c r="E61" s="28"/>
      <c r="F61" s="28"/>
      <c r="G61" s="28"/>
      <c r="H61" s="28"/>
      <c r="I61" s="2"/>
      <c r="J61" s="2"/>
      <c r="K61" s="2"/>
      <c r="L61" s="2"/>
      <c r="M61" s="2"/>
      <c r="N61" s="2"/>
      <c r="O61" s="2"/>
      <c r="P61" s="2"/>
      <c r="Q61" s="2"/>
      <c r="R61" s="2"/>
      <c r="S61" s="2"/>
    </row>
    <row r="62" spans="1:20" x14ac:dyDescent="0.25">
      <c r="A62" s="28"/>
      <c r="B62" s="28"/>
      <c r="C62" s="28"/>
      <c r="D62" s="28"/>
      <c r="E62" s="28"/>
      <c r="F62" s="28"/>
      <c r="G62" s="28"/>
      <c r="H62" s="28"/>
      <c r="I62" s="2"/>
      <c r="J62" s="2"/>
      <c r="K62" s="2"/>
      <c r="L62" s="2"/>
      <c r="M62" s="2"/>
      <c r="N62" s="2"/>
      <c r="O62" s="2"/>
      <c r="P62" s="2"/>
      <c r="Q62" s="2"/>
      <c r="R62" s="2"/>
      <c r="S62" s="2"/>
    </row>
    <row r="63" spans="1:20" x14ac:dyDescent="0.25">
      <c r="A63" s="28"/>
      <c r="B63" s="28"/>
      <c r="C63" s="28"/>
      <c r="D63" s="28"/>
      <c r="E63" s="28"/>
      <c r="F63" s="28"/>
      <c r="G63" s="28"/>
      <c r="H63" s="28"/>
      <c r="I63" s="2"/>
      <c r="J63" s="2"/>
      <c r="K63" s="2"/>
      <c r="L63" s="2"/>
      <c r="M63" s="2"/>
      <c r="N63" s="2"/>
      <c r="O63" s="2"/>
      <c r="P63" s="2"/>
      <c r="Q63" s="2"/>
      <c r="R63" s="2"/>
      <c r="S63" s="2"/>
    </row>
    <row r="64" spans="1:20" x14ac:dyDescent="0.25">
      <c r="A64" s="28"/>
      <c r="B64" s="28"/>
      <c r="C64" s="28"/>
      <c r="D64" s="28"/>
      <c r="E64" s="28"/>
      <c r="F64" s="28"/>
      <c r="G64" s="28"/>
      <c r="H64" s="28"/>
      <c r="I64" s="2"/>
      <c r="J64" s="2"/>
      <c r="K64" s="2"/>
      <c r="L64" s="2"/>
      <c r="M64" s="2"/>
      <c r="N64" s="2"/>
      <c r="O64" s="2"/>
      <c r="P64" s="2"/>
      <c r="Q64" s="2"/>
      <c r="R64" s="2"/>
      <c r="S64" s="2"/>
    </row>
    <row r="65" spans="1:19" x14ac:dyDescent="0.25">
      <c r="A65" s="21"/>
      <c r="B65" s="2"/>
      <c r="C65" s="2"/>
      <c r="D65" s="2"/>
      <c r="E65" s="2"/>
      <c r="F65" s="2"/>
      <c r="G65" s="2"/>
      <c r="H65" s="2"/>
      <c r="I65" s="2"/>
      <c r="J65" s="2"/>
      <c r="K65" s="2"/>
      <c r="L65" s="2"/>
      <c r="M65" s="2"/>
      <c r="N65" s="2"/>
      <c r="O65" s="2"/>
      <c r="P65" s="2"/>
      <c r="Q65" s="2"/>
      <c r="R65" s="2"/>
      <c r="S65" s="2"/>
    </row>
    <row r="66" spans="1:19" x14ac:dyDescent="0.25">
      <c r="A66" s="21"/>
      <c r="B66" s="2"/>
      <c r="C66" s="2"/>
      <c r="D66" s="2"/>
      <c r="E66" s="2"/>
      <c r="F66" s="2"/>
      <c r="G66" s="2"/>
      <c r="H66" s="2"/>
      <c r="I66" s="2"/>
      <c r="J66" s="2"/>
      <c r="K66" s="2"/>
      <c r="L66" s="2"/>
      <c r="M66" s="2"/>
      <c r="N66" s="2"/>
      <c r="O66" s="2"/>
      <c r="P66" s="2"/>
      <c r="Q66" s="2"/>
      <c r="R66" s="2"/>
      <c r="S66" s="2"/>
    </row>
    <row r="67" spans="1:19" x14ac:dyDescent="0.25">
      <c r="A67" s="21"/>
      <c r="B67" s="2"/>
      <c r="C67" s="2"/>
      <c r="D67" s="2"/>
      <c r="E67" s="2"/>
      <c r="F67" s="2"/>
      <c r="G67" s="2"/>
      <c r="H67" s="2"/>
      <c r="I67" s="2"/>
      <c r="J67" s="2"/>
      <c r="K67" s="2"/>
      <c r="L67" s="2"/>
      <c r="M67" s="2"/>
      <c r="N67" s="2"/>
      <c r="O67" s="2"/>
      <c r="P67" s="2"/>
      <c r="Q67" s="2"/>
      <c r="R67" s="2"/>
      <c r="S67" s="2"/>
    </row>
    <row r="68" spans="1:19" x14ac:dyDescent="0.25">
      <c r="A68" s="21"/>
      <c r="B68" s="2"/>
      <c r="C68" s="2"/>
      <c r="D68" s="2"/>
      <c r="E68" s="2"/>
      <c r="F68" s="2"/>
      <c r="G68" s="2"/>
      <c r="H68" s="2"/>
      <c r="I68" s="2"/>
      <c r="J68" s="2"/>
      <c r="K68" s="2"/>
      <c r="L68" s="2"/>
      <c r="M68" s="2"/>
      <c r="N68" s="2"/>
      <c r="O68" s="2"/>
      <c r="P68" s="2"/>
      <c r="Q68" s="2"/>
      <c r="R68" s="2"/>
      <c r="S68" s="2"/>
    </row>
    <row r="69" spans="1:19" x14ac:dyDescent="0.25">
      <c r="A69" s="21"/>
      <c r="B69" s="2"/>
      <c r="C69" s="2"/>
      <c r="D69" s="2"/>
      <c r="E69" s="2"/>
      <c r="F69" s="2"/>
      <c r="G69" s="2"/>
      <c r="H69" s="2"/>
      <c r="I69" s="2"/>
      <c r="J69" s="2"/>
      <c r="K69" s="2"/>
      <c r="L69" s="2"/>
      <c r="M69" s="2"/>
      <c r="N69" s="2"/>
      <c r="O69" s="2"/>
      <c r="P69" s="2"/>
      <c r="Q69" s="2"/>
      <c r="R69" s="2"/>
      <c r="S69" s="2"/>
    </row>
    <row r="70" spans="1:19" x14ac:dyDescent="0.25">
      <c r="A70" s="21"/>
      <c r="B70" s="2"/>
      <c r="C70" s="2"/>
      <c r="D70" s="2"/>
      <c r="E70" s="2"/>
      <c r="F70" s="2"/>
      <c r="G70" s="2"/>
      <c r="H70" s="2"/>
      <c r="I70" s="2"/>
      <c r="J70" s="2"/>
      <c r="K70" s="2"/>
      <c r="L70" s="2"/>
      <c r="M70" s="2"/>
      <c r="N70" s="2"/>
      <c r="O70" s="2"/>
      <c r="P70" s="2"/>
      <c r="Q70" s="2"/>
      <c r="R70" s="2"/>
      <c r="S70" s="2"/>
    </row>
    <row r="71" spans="1:19" x14ac:dyDescent="0.25">
      <c r="A71" s="21"/>
      <c r="B71" s="2"/>
      <c r="C71" s="2"/>
      <c r="D71" s="2"/>
      <c r="E71" s="2"/>
      <c r="F71" s="2"/>
      <c r="G71" s="2"/>
      <c r="H71" s="2"/>
      <c r="I71" s="2"/>
      <c r="J71" s="2"/>
      <c r="K71" s="2"/>
      <c r="L71" s="2"/>
      <c r="M71" s="2"/>
      <c r="N71" s="2"/>
      <c r="O71" s="2"/>
      <c r="P71" s="2"/>
      <c r="Q71" s="2"/>
      <c r="R71" s="2"/>
      <c r="S71" s="2"/>
    </row>
    <row r="72" spans="1:19" x14ac:dyDescent="0.25">
      <c r="A72" s="21"/>
      <c r="B72" s="2"/>
      <c r="C72" s="2"/>
      <c r="D72" s="2"/>
      <c r="E72" s="2"/>
      <c r="F72" s="2"/>
      <c r="G72" s="2"/>
      <c r="H72" s="2"/>
      <c r="I72" s="2"/>
      <c r="J72" s="2"/>
      <c r="K72" s="2"/>
      <c r="L72" s="2"/>
      <c r="M72" s="2"/>
      <c r="N72" s="2"/>
      <c r="O72" s="2"/>
      <c r="P72" s="2"/>
      <c r="Q72" s="2"/>
      <c r="R72" s="2"/>
      <c r="S72" s="2"/>
    </row>
    <row r="73" spans="1:19" x14ac:dyDescent="0.25">
      <c r="A73" s="21"/>
      <c r="B73" s="2"/>
      <c r="C73" s="2"/>
      <c r="D73" s="2"/>
      <c r="E73" s="2"/>
      <c r="F73" s="2"/>
      <c r="G73" s="2"/>
      <c r="H73" s="2"/>
      <c r="I73" s="2"/>
      <c r="J73" s="2"/>
      <c r="K73" s="2"/>
      <c r="L73" s="2"/>
      <c r="M73" s="2"/>
      <c r="N73" s="2"/>
      <c r="O73" s="2"/>
      <c r="P73" s="2"/>
      <c r="Q73" s="2"/>
      <c r="R73" s="2"/>
      <c r="S73" s="2"/>
    </row>
    <row r="74" spans="1:19" x14ac:dyDescent="0.25">
      <c r="A74" s="21"/>
      <c r="B74" s="2"/>
      <c r="C74" s="2"/>
      <c r="D74" s="2"/>
      <c r="E74" s="2"/>
      <c r="F74" s="2"/>
      <c r="G74" s="2"/>
      <c r="H74" s="2"/>
      <c r="I74" s="2"/>
      <c r="J74" s="2"/>
      <c r="K74" s="2"/>
      <c r="L74" s="2"/>
      <c r="M74" s="2"/>
      <c r="N74" s="2"/>
      <c r="O74" s="2"/>
      <c r="P74" s="2"/>
      <c r="Q74" s="2"/>
      <c r="R74" s="2"/>
      <c r="S74" s="2"/>
    </row>
    <row r="75" spans="1:19" x14ac:dyDescent="0.25">
      <c r="A75" s="21"/>
      <c r="B75" s="2"/>
      <c r="C75" s="2"/>
      <c r="D75" s="2"/>
      <c r="E75" s="2"/>
      <c r="F75" s="2"/>
      <c r="G75" s="2"/>
      <c r="H75" s="2"/>
      <c r="I75" s="2"/>
      <c r="J75" s="2"/>
      <c r="K75" s="2"/>
      <c r="L75" s="2"/>
      <c r="M75" s="2"/>
      <c r="N75" s="2"/>
      <c r="O75" s="2"/>
      <c r="P75" s="2"/>
      <c r="Q75" s="2"/>
      <c r="R75" s="2"/>
      <c r="S75" s="2"/>
    </row>
    <row r="76" spans="1:19" x14ac:dyDescent="0.25">
      <c r="A76" s="21"/>
      <c r="B76" s="2"/>
      <c r="C76" s="2"/>
      <c r="D76" s="2"/>
      <c r="E76" s="2"/>
      <c r="F76" s="2"/>
      <c r="G76" s="2"/>
      <c r="H76" s="2"/>
      <c r="I76" s="2"/>
      <c r="J76" s="2"/>
      <c r="K76" s="2"/>
      <c r="L76" s="2"/>
      <c r="M76" s="2"/>
      <c r="N76" s="2"/>
      <c r="O76" s="2"/>
      <c r="P76" s="2"/>
      <c r="Q76" s="2"/>
      <c r="R76" s="2"/>
      <c r="S76" s="2"/>
    </row>
    <row r="77" spans="1:19" x14ac:dyDescent="0.25">
      <c r="A77" s="21"/>
      <c r="B77" s="2"/>
      <c r="C77" s="2"/>
      <c r="D77" s="2"/>
      <c r="E77" s="2"/>
      <c r="F77" s="2"/>
      <c r="G77" s="2"/>
      <c r="H77" s="2"/>
      <c r="I77" s="2"/>
      <c r="J77" s="2"/>
      <c r="K77" s="2"/>
      <c r="L77" s="2"/>
      <c r="M77" s="2"/>
      <c r="N77" s="2"/>
      <c r="O77" s="2"/>
      <c r="P77" s="2"/>
      <c r="Q77" s="2"/>
      <c r="R77" s="2"/>
      <c r="S77" s="2"/>
    </row>
    <row r="78" spans="1:19" x14ac:dyDescent="0.25">
      <c r="A78" s="21"/>
      <c r="B78" s="2"/>
      <c r="C78" s="2"/>
      <c r="D78" s="2"/>
      <c r="E78" s="2"/>
      <c r="F78" s="2"/>
      <c r="G78" s="2"/>
      <c r="H78" s="2"/>
      <c r="I78" s="2"/>
      <c r="J78" s="2"/>
      <c r="K78" s="2"/>
      <c r="L78" s="2"/>
      <c r="M78" s="2"/>
      <c r="N78" s="2"/>
      <c r="O78" s="2"/>
      <c r="P78" s="2"/>
      <c r="Q78" s="2"/>
      <c r="R78" s="2"/>
      <c r="S78" s="2"/>
    </row>
    <row r="79" spans="1:19" x14ac:dyDescent="0.25">
      <c r="A79" s="21"/>
      <c r="B79" s="2"/>
      <c r="C79" s="2"/>
      <c r="D79" s="2"/>
      <c r="E79" s="2"/>
      <c r="F79" s="2"/>
      <c r="G79" s="2"/>
      <c r="H79" s="2"/>
      <c r="I79" s="2"/>
      <c r="J79" s="2"/>
      <c r="K79" s="2"/>
      <c r="L79" s="2"/>
      <c r="M79" s="2"/>
      <c r="N79" s="2"/>
      <c r="O79" s="2"/>
      <c r="P79" s="2"/>
      <c r="Q79" s="2"/>
      <c r="R79" s="2"/>
      <c r="S79" s="2"/>
    </row>
    <row r="80" spans="1:19" x14ac:dyDescent="0.25">
      <c r="A80" s="21"/>
      <c r="B80" s="2"/>
      <c r="C80" s="2"/>
      <c r="D80" s="2"/>
      <c r="E80" s="2"/>
      <c r="F80" s="2"/>
      <c r="G80" s="2"/>
      <c r="H80" s="2"/>
      <c r="I80" s="2"/>
      <c r="J80" s="2"/>
      <c r="K80" s="2"/>
      <c r="L80" s="2"/>
      <c r="M80" s="2"/>
      <c r="N80" s="2"/>
      <c r="O80" s="2"/>
      <c r="P80" s="2"/>
      <c r="Q80" s="2"/>
      <c r="R80" s="2"/>
      <c r="S80" s="2"/>
    </row>
    <row r="81" spans="1:19" x14ac:dyDescent="0.25">
      <c r="A81" s="21"/>
      <c r="B81" s="2"/>
      <c r="C81" s="2"/>
      <c r="D81" s="2"/>
      <c r="E81" s="2"/>
      <c r="F81" s="2"/>
      <c r="G81" s="2"/>
      <c r="H81" s="2"/>
      <c r="I81" s="2"/>
      <c r="J81" s="2"/>
      <c r="K81" s="2"/>
      <c r="L81" s="2"/>
      <c r="M81" s="2"/>
      <c r="N81" s="2"/>
      <c r="O81" s="2"/>
      <c r="P81" s="2"/>
      <c r="Q81" s="2"/>
      <c r="R81" s="2"/>
      <c r="S81" s="2"/>
    </row>
    <row r="82" spans="1:19" x14ac:dyDescent="0.25">
      <c r="A82" s="21"/>
      <c r="B82" s="2"/>
      <c r="C82" s="2"/>
      <c r="D82" s="2"/>
      <c r="E82" s="2"/>
      <c r="F82" s="2"/>
      <c r="G82" s="2"/>
      <c r="H82" s="2"/>
      <c r="I82" s="2"/>
      <c r="J82" s="2"/>
      <c r="K82" s="2"/>
      <c r="L82" s="2"/>
      <c r="M82" s="2"/>
      <c r="N82" s="2"/>
      <c r="O82" s="2"/>
      <c r="P82" s="2"/>
      <c r="Q82" s="2"/>
      <c r="R82" s="2"/>
      <c r="S82" s="2"/>
    </row>
    <row r="83" spans="1:19" x14ac:dyDescent="0.25">
      <c r="A83" s="21"/>
      <c r="B83" s="2"/>
      <c r="C83" s="2"/>
      <c r="D83" s="2"/>
      <c r="E83" s="2"/>
      <c r="F83" s="2"/>
      <c r="G83" s="2"/>
      <c r="H83" s="2"/>
      <c r="I83" s="2"/>
      <c r="J83" s="2"/>
      <c r="K83" s="2"/>
      <c r="L83" s="2"/>
      <c r="M83" s="2"/>
      <c r="N83" s="2"/>
      <c r="O83" s="2"/>
      <c r="P83" s="2"/>
      <c r="Q83" s="2"/>
      <c r="R83" s="2"/>
      <c r="S83" s="2"/>
    </row>
    <row r="84" spans="1:19" x14ac:dyDescent="0.25">
      <c r="A84" s="21"/>
      <c r="B84" s="2"/>
      <c r="C84" s="2"/>
      <c r="D84" s="2"/>
      <c r="E84" s="2"/>
      <c r="F84" s="2"/>
      <c r="G84" s="2"/>
      <c r="H84" s="2"/>
      <c r="I84" s="2"/>
      <c r="J84" s="2"/>
      <c r="K84" s="2"/>
      <c r="L84" s="2"/>
      <c r="M84" s="2"/>
      <c r="N84" s="2"/>
      <c r="O84" s="2"/>
      <c r="P84" s="2"/>
      <c r="Q84" s="2"/>
      <c r="R84" s="2"/>
      <c r="S84" s="2"/>
    </row>
    <row r="85" spans="1:19" x14ac:dyDescent="0.25">
      <c r="A85" s="21"/>
      <c r="B85" s="2"/>
      <c r="C85" s="2"/>
      <c r="D85" s="2"/>
      <c r="E85" s="2"/>
      <c r="F85" s="2"/>
      <c r="G85" s="2"/>
      <c r="H85" s="2"/>
      <c r="I85" s="2"/>
      <c r="J85" s="2"/>
      <c r="K85" s="2"/>
      <c r="L85" s="2"/>
      <c r="M85" s="2"/>
      <c r="N85" s="2"/>
      <c r="O85" s="2"/>
      <c r="P85" s="2"/>
      <c r="Q85" s="2"/>
      <c r="R85" s="2"/>
      <c r="S85" s="2"/>
    </row>
    <row r="86" spans="1:19" x14ac:dyDescent="0.25">
      <c r="A86" s="21"/>
      <c r="B86" s="2"/>
      <c r="C86" s="2"/>
      <c r="D86" s="2"/>
      <c r="E86" s="2"/>
      <c r="F86" s="2"/>
      <c r="G86" s="2"/>
      <c r="H86" s="2"/>
      <c r="I86" s="2"/>
      <c r="J86" s="2"/>
      <c r="K86" s="2"/>
      <c r="L86" s="2"/>
      <c r="M86" s="2"/>
      <c r="N86" s="2"/>
      <c r="O86" s="2"/>
      <c r="P86" s="2"/>
      <c r="Q86" s="2"/>
      <c r="R86" s="2"/>
      <c r="S86" s="2"/>
    </row>
    <row r="87" spans="1:19" x14ac:dyDescent="0.25">
      <c r="A87" s="21"/>
      <c r="B87" s="2"/>
      <c r="C87" s="2"/>
      <c r="D87" s="2"/>
      <c r="E87" s="2"/>
      <c r="F87" s="2"/>
      <c r="G87" s="2"/>
      <c r="H87" s="2"/>
      <c r="I87" s="2"/>
      <c r="J87" s="2"/>
      <c r="K87" s="2"/>
      <c r="L87" s="2"/>
      <c r="M87" s="2"/>
      <c r="N87" s="2"/>
      <c r="O87" s="2"/>
      <c r="P87" s="2"/>
      <c r="Q87" s="2"/>
      <c r="R87" s="2"/>
      <c r="S87" s="2"/>
    </row>
    <row r="88" spans="1:19" x14ac:dyDescent="0.25">
      <c r="A88" s="21"/>
      <c r="B88" s="2"/>
      <c r="C88" s="2"/>
      <c r="D88" s="2"/>
      <c r="E88" s="2"/>
      <c r="F88" s="2"/>
      <c r="G88" s="2"/>
      <c r="H88" s="2"/>
      <c r="I88" s="2"/>
      <c r="J88" s="2"/>
      <c r="K88" s="2"/>
      <c r="L88" s="2"/>
      <c r="M88" s="2"/>
      <c r="N88" s="2"/>
      <c r="O88" s="2"/>
      <c r="P88" s="2"/>
      <c r="Q88" s="2"/>
      <c r="R88" s="2"/>
      <c r="S88" s="2"/>
    </row>
    <row r="89" spans="1:19" x14ac:dyDescent="0.25">
      <c r="A89" s="21"/>
      <c r="B89" s="2"/>
      <c r="C89" s="2"/>
      <c r="D89" s="2"/>
      <c r="E89" s="2"/>
      <c r="F89" s="2"/>
      <c r="G89" s="2"/>
      <c r="H89" s="2"/>
      <c r="I89" s="2"/>
      <c r="J89" s="2"/>
      <c r="K89" s="2"/>
      <c r="L89" s="2"/>
      <c r="M89" s="2"/>
      <c r="N89" s="2"/>
      <c r="O89" s="2"/>
      <c r="P89" s="2"/>
      <c r="Q89" s="2"/>
      <c r="R89" s="2"/>
      <c r="S89" s="2"/>
    </row>
    <row r="90" spans="1:19" x14ac:dyDescent="0.25">
      <c r="A90" s="21"/>
      <c r="B90" s="2"/>
      <c r="C90" s="2"/>
      <c r="D90" s="2"/>
      <c r="E90" s="2"/>
      <c r="F90" s="2"/>
      <c r="G90" s="2"/>
      <c r="H90" s="2"/>
      <c r="I90" s="2"/>
      <c r="J90" s="2"/>
      <c r="K90" s="2"/>
      <c r="L90" s="2"/>
      <c r="M90" s="2"/>
      <c r="N90" s="2"/>
      <c r="O90" s="2"/>
      <c r="P90" s="2"/>
      <c r="Q90" s="2"/>
      <c r="R90" s="2"/>
      <c r="S90" s="2"/>
    </row>
    <row r="91" spans="1:19" x14ac:dyDescent="0.25">
      <c r="A91" s="21"/>
      <c r="B91" s="2"/>
      <c r="C91" s="2"/>
      <c r="D91" s="2"/>
      <c r="E91" s="2"/>
      <c r="F91" s="2"/>
      <c r="G91" s="2"/>
      <c r="H91" s="2"/>
      <c r="I91" s="2"/>
      <c r="J91" s="2"/>
      <c r="K91" s="2"/>
      <c r="L91" s="2"/>
      <c r="M91" s="2"/>
      <c r="N91" s="2"/>
      <c r="O91" s="2"/>
      <c r="P91" s="2"/>
      <c r="Q91" s="2"/>
      <c r="R91" s="2"/>
      <c r="S91" s="2"/>
    </row>
    <row r="92" spans="1:19" x14ac:dyDescent="0.25">
      <c r="A92" s="21"/>
      <c r="B92" s="2"/>
      <c r="C92" s="2"/>
      <c r="D92" s="2"/>
      <c r="E92" s="2"/>
      <c r="F92" s="2"/>
      <c r="G92" s="2"/>
      <c r="H92" s="2"/>
      <c r="I92" s="2"/>
      <c r="J92" s="2"/>
      <c r="K92" s="2"/>
      <c r="L92" s="2"/>
      <c r="M92" s="2"/>
      <c r="N92" s="2"/>
      <c r="O92" s="2"/>
      <c r="P92" s="2"/>
      <c r="Q92" s="2"/>
      <c r="R92" s="2"/>
      <c r="S92" s="2"/>
    </row>
    <row r="93" spans="1:19" x14ac:dyDescent="0.25">
      <c r="A93" s="21"/>
      <c r="B93" s="2"/>
      <c r="C93" s="2"/>
      <c r="D93" s="2"/>
      <c r="E93" s="2"/>
      <c r="F93" s="2"/>
      <c r="G93" s="2"/>
      <c r="H93" s="2"/>
      <c r="I93" s="2"/>
      <c r="J93" s="2"/>
      <c r="K93" s="2"/>
      <c r="L93" s="2"/>
      <c r="M93" s="2"/>
      <c r="N93" s="2"/>
      <c r="O93" s="2"/>
      <c r="P93" s="2"/>
      <c r="Q93" s="2"/>
      <c r="R93" s="2"/>
      <c r="S93" s="2"/>
    </row>
    <row r="94" spans="1:19" x14ac:dyDescent="0.25">
      <c r="A94" s="21"/>
      <c r="B94" s="2"/>
      <c r="C94" s="2"/>
      <c r="D94" s="2"/>
      <c r="E94" s="2"/>
      <c r="F94" s="2"/>
      <c r="G94" s="2"/>
      <c r="H94" s="2"/>
      <c r="I94" s="2"/>
      <c r="J94" s="2"/>
      <c r="K94" s="2"/>
      <c r="L94" s="2"/>
      <c r="M94" s="2"/>
      <c r="N94" s="2"/>
      <c r="O94" s="2"/>
      <c r="P94" s="2"/>
      <c r="Q94" s="2"/>
      <c r="R94" s="2"/>
      <c r="S94" s="2"/>
    </row>
    <row r="95" spans="1:19" x14ac:dyDescent="0.25">
      <c r="A95" s="21"/>
      <c r="B95" s="2"/>
      <c r="C95" s="2"/>
      <c r="D95" s="2"/>
      <c r="E95" s="2"/>
      <c r="F95" s="2"/>
      <c r="G95" s="2"/>
      <c r="H95" s="2"/>
      <c r="I95" s="2"/>
      <c r="J95" s="2"/>
      <c r="K95" s="2"/>
      <c r="L95" s="2"/>
      <c r="M95" s="2"/>
      <c r="N95" s="2"/>
      <c r="O95" s="2"/>
      <c r="P95" s="2"/>
      <c r="Q95" s="2"/>
      <c r="R95" s="2"/>
      <c r="S95" s="2"/>
    </row>
    <row r="96" spans="1:19" x14ac:dyDescent="0.25">
      <c r="A96" s="21"/>
      <c r="B96" s="2"/>
      <c r="C96" s="2"/>
      <c r="D96" s="2"/>
      <c r="E96" s="2"/>
      <c r="F96" s="2"/>
      <c r="G96" s="2"/>
      <c r="H96" s="2"/>
      <c r="I96" s="2"/>
      <c r="J96" s="2"/>
      <c r="K96" s="2"/>
      <c r="L96" s="2"/>
      <c r="M96" s="2"/>
      <c r="N96" s="2"/>
      <c r="O96" s="2"/>
      <c r="P96" s="2"/>
      <c r="Q96" s="2"/>
      <c r="R96" s="2"/>
      <c r="S96" s="2"/>
    </row>
    <row r="97" spans="1:19" x14ac:dyDescent="0.25">
      <c r="A97" s="21"/>
      <c r="B97" s="2"/>
      <c r="C97" s="2"/>
      <c r="D97" s="2"/>
      <c r="E97" s="2"/>
      <c r="F97" s="2"/>
      <c r="G97" s="2"/>
      <c r="H97" s="2"/>
      <c r="I97" s="2"/>
      <c r="J97" s="2"/>
      <c r="K97" s="2"/>
      <c r="L97" s="2"/>
      <c r="M97" s="2"/>
      <c r="N97" s="2"/>
      <c r="O97" s="2"/>
      <c r="P97" s="2"/>
      <c r="Q97" s="2"/>
      <c r="R97" s="2"/>
      <c r="S97" s="2"/>
    </row>
    <row r="98" spans="1:19" x14ac:dyDescent="0.25">
      <c r="A98" s="21"/>
      <c r="B98" s="2"/>
      <c r="C98" s="2"/>
      <c r="D98" s="2"/>
      <c r="E98" s="2"/>
      <c r="F98" s="2"/>
      <c r="G98" s="2"/>
      <c r="H98" s="2"/>
      <c r="I98" s="2"/>
      <c r="J98" s="2"/>
      <c r="K98" s="2"/>
      <c r="L98" s="2"/>
      <c r="M98" s="2"/>
      <c r="N98" s="2"/>
      <c r="O98" s="2"/>
      <c r="P98" s="2"/>
      <c r="Q98" s="2"/>
      <c r="R98" s="2"/>
      <c r="S98" s="2"/>
    </row>
    <row r="99" spans="1:19" x14ac:dyDescent="0.25">
      <c r="A99" s="21"/>
      <c r="B99" s="2"/>
      <c r="C99" s="2"/>
      <c r="D99" s="2"/>
      <c r="E99" s="2"/>
      <c r="F99" s="2"/>
      <c r="G99" s="2"/>
      <c r="H99" s="2"/>
      <c r="I99" s="2"/>
      <c r="J99" s="2"/>
      <c r="K99" s="2"/>
      <c r="L99" s="2"/>
      <c r="M99" s="2"/>
      <c r="N99" s="2"/>
      <c r="O99" s="2"/>
      <c r="P99" s="2"/>
      <c r="Q99" s="2"/>
      <c r="R99" s="2"/>
      <c r="S99" s="2"/>
    </row>
    <row r="100" spans="1:19" x14ac:dyDescent="0.25">
      <c r="A100" s="21"/>
      <c r="B100" s="2"/>
      <c r="C100" s="2"/>
      <c r="D100" s="2"/>
      <c r="E100" s="2"/>
      <c r="F100" s="2"/>
      <c r="G100" s="2"/>
      <c r="H100" s="2"/>
      <c r="I100" s="2"/>
      <c r="J100" s="2"/>
      <c r="K100" s="2"/>
      <c r="L100" s="2"/>
      <c r="M100" s="2"/>
      <c r="N100" s="2"/>
      <c r="O100" s="2"/>
      <c r="P100" s="2"/>
      <c r="Q100" s="2"/>
      <c r="R100" s="2"/>
      <c r="S100" s="2"/>
    </row>
    <row r="101" spans="1:19" x14ac:dyDescent="0.25">
      <c r="A101" s="21"/>
      <c r="B101" s="2"/>
      <c r="C101" s="2"/>
      <c r="D101" s="2"/>
      <c r="E101" s="2"/>
      <c r="F101" s="2"/>
      <c r="G101" s="2"/>
      <c r="H101" s="2"/>
      <c r="I101" s="2"/>
      <c r="J101" s="2"/>
      <c r="K101" s="2"/>
      <c r="L101" s="2"/>
      <c r="M101" s="2"/>
      <c r="N101" s="2"/>
      <c r="O101" s="2"/>
      <c r="P101" s="2"/>
      <c r="Q101" s="2"/>
      <c r="R101" s="2"/>
      <c r="S101" s="2"/>
    </row>
    <row r="102" spans="1:19" x14ac:dyDescent="0.25">
      <c r="A102" s="21"/>
      <c r="B102" s="2"/>
      <c r="C102" s="2"/>
      <c r="D102" s="2"/>
      <c r="E102" s="2"/>
      <c r="F102" s="2"/>
      <c r="G102" s="2"/>
      <c r="H102" s="2"/>
      <c r="I102" s="2"/>
      <c r="J102" s="2"/>
      <c r="K102" s="2"/>
      <c r="L102" s="2"/>
      <c r="M102" s="2"/>
      <c r="N102" s="2"/>
      <c r="O102" s="2"/>
      <c r="P102" s="2"/>
      <c r="Q102" s="2"/>
      <c r="R102" s="2"/>
      <c r="S102" s="2"/>
    </row>
    <row r="103" spans="1:19" x14ac:dyDescent="0.25">
      <c r="A103" s="21"/>
      <c r="B103" s="2"/>
      <c r="C103" s="2"/>
      <c r="D103" s="2"/>
      <c r="E103" s="2"/>
      <c r="F103" s="2"/>
      <c r="G103" s="2"/>
      <c r="H103" s="2"/>
      <c r="I103" s="2"/>
      <c r="J103" s="2"/>
      <c r="K103" s="2"/>
      <c r="L103" s="2"/>
      <c r="M103" s="2"/>
      <c r="N103" s="2"/>
      <c r="O103" s="2"/>
      <c r="P103" s="2"/>
      <c r="Q103" s="2"/>
      <c r="R103" s="2"/>
      <c r="S103" s="2"/>
    </row>
    <row r="104" spans="1:19" x14ac:dyDescent="0.25">
      <c r="A104" s="21"/>
      <c r="B104" s="2"/>
      <c r="C104" s="2"/>
      <c r="D104" s="2"/>
      <c r="E104" s="2"/>
      <c r="F104" s="2"/>
      <c r="G104" s="2"/>
      <c r="H104" s="2"/>
      <c r="I104" s="2"/>
      <c r="J104" s="2"/>
      <c r="K104" s="2"/>
      <c r="L104" s="2"/>
      <c r="M104" s="2"/>
      <c r="N104" s="2"/>
      <c r="O104" s="2"/>
      <c r="P104" s="2"/>
      <c r="Q104" s="2"/>
      <c r="R104" s="2"/>
      <c r="S104" s="2"/>
    </row>
    <row r="105" spans="1:19" x14ac:dyDescent="0.25">
      <c r="A105" s="21"/>
      <c r="B105" s="2"/>
      <c r="C105" s="2"/>
      <c r="D105" s="2"/>
      <c r="E105" s="2"/>
      <c r="F105" s="2"/>
      <c r="G105" s="2"/>
      <c r="H105" s="2"/>
      <c r="I105" s="2"/>
      <c r="J105" s="2"/>
      <c r="K105" s="2"/>
      <c r="L105" s="2"/>
      <c r="M105" s="2"/>
      <c r="N105" s="2"/>
      <c r="O105" s="2"/>
      <c r="P105" s="2"/>
      <c r="Q105" s="2"/>
      <c r="R105" s="2"/>
      <c r="S105" s="2"/>
    </row>
    <row r="106" spans="1:19" x14ac:dyDescent="0.25">
      <c r="A106" s="21"/>
      <c r="B106" s="2"/>
      <c r="C106" s="2"/>
      <c r="D106" s="2"/>
      <c r="E106" s="2"/>
      <c r="F106" s="2"/>
      <c r="G106" s="2"/>
      <c r="H106" s="2"/>
      <c r="I106" s="2"/>
      <c r="J106" s="2"/>
      <c r="K106" s="2"/>
      <c r="L106" s="2"/>
      <c r="M106" s="2"/>
      <c r="N106" s="2"/>
      <c r="O106" s="2"/>
      <c r="P106" s="2"/>
      <c r="Q106" s="2"/>
      <c r="R106" s="2"/>
      <c r="S106" s="2"/>
    </row>
    <row r="107" spans="1:19" x14ac:dyDescent="0.25">
      <c r="A107" s="21"/>
      <c r="B107" s="2"/>
      <c r="C107" s="2"/>
      <c r="D107" s="2"/>
      <c r="E107" s="2"/>
      <c r="F107" s="2"/>
      <c r="G107" s="2"/>
      <c r="H107" s="2"/>
      <c r="I107" s="2"/>
      <c r="J107" s="2"/>
      <c r="K107" s="2"/>
      <c r="L107" s="2"/>
      <c r="M107" s="2"/>
      <c r="N107" s="2"/>
      <c r="O107" s="2"/>
      <c r="P107" s="2"/>
      <c r="Q107" s="2"/>
      <c r="R107" s="2"/>
      <c r="S107" s="2"/>
    </row>
    <row r="108" spans="1:19" x14ac:dyDescent="0.25">
      <c r="A108" s="21"/>
      <c r="B108" s="2"/>
      <c r="C108" s="2"/>
      <c r="D108" s="2"/>
      <c r="E108" s="2"/>
      <c r="F108" s="2"/>
      <c r="G108" s="2"/>
      <c r="H108" s="2"/>
      <c r="I108" s="2"/>
      <c r="J108" s="2"/>
      <c r="K108" s="2"/>
      <c r="L108" s="2"/>
      <c r="M108" s="2"/>
      <c r="N108" s="2"/>
      <c r="O108" s="2"/>
      <c r="P108" s="2"/>
      <c r="Q108" s="2"/>
      <c r="R108" s="2"/>
      <c r="S108" s="2"/>
    </row>
    <row r="109" spans="1:19" x14ac:dyDescent="0.25">
      <c r="A109" s="21"/>
      <c r="B109" s="2"/>
      <c r="C109" s="2"/>
      <c r="D109" s="2"/>
      <c r="E109" s="2"/>
      <c r="F109" s="2"/>
      <c r="G109" s="2"/>
      <c r="H109" s="2"/>
      <c r="I109" s="2"/>
      <c r="J109" s="2"/>
      <c r="K109" s="2"/>
      <c r="L109" s="2"/>
      <c r="M109" s="2"/>
      <c r="N109" s="2"/>
      <c r="O109" s="2"/>
      <c r="P109" s="2"/>
      <c r="Q109" s="2"/>
      <c r="R109" s="2"/>
      <c r="S109" s="2"/>
    </row>
    <row r="110" spans="1:19" x14ac:dyDescent="0.25">
      <c r="A110" s="21"/>
      <c r="B110" s="2"/>
      <c r="C110" s="2"/>
      <c r="D110" s="2"/>
      <c r="E110" s="2"/>
      <c r="F110" s="2"/>
      <c r="G110" s="2"/>
      <c r="H110" s="2"/>
      <c r="I110" s="2"/>
      <c r="J110" s="2"/>
      <c r="K110" s="2"/>
      <c r="L110" s="2"/>
      <c r="M110" s="2"/>
      <c r="N110" s="2"/>
      <c r="O110" s="2"/>
      <c r="P110" s="2"/>
      <c r="Q110" s="2"/>
      <c r="R110" s="2"/>
      <c r="S110" s="2"/>
    </row>
    <row r="111" spans="1:19" x14ac:dyDescent="0.25">
      <c r="A111" s="21"/>
      <c r="B111" s="2"/>
      <c r="C111" s="2"/>
      <c r="D111" s="2"/>
      <c r="E111" s="2"/>
      <c r="F111" s="2"/>
      <c r="G111" s="2"/>
      <c r="H111" s="2"/>
      <c r="I111" s="2"/>
      <c r="J111" s="2"/>
      <c r="K111" s="2"/>
      <c r="L111" s="2"/>
      <c r="M111" s="2"/>
      <c r="N111" s="2"/>
      <c r="O111" s="2"/>
      <c r="P111" s="2"/>
      <c r="Q111" s="2"/>
      <c r="R111" s="2"/>
      <c r="S111" s="2"/>
    </row>
    <row r="112" spans="1:19" x14ac:dyDescent="0.25">
      <c r="A112" s="21"/>
      <c r="B112" s="2"/>
      <c r="C112" s="2"/>
      <c r="D112" s="2"/>
      <c r="E112" s="2"/>
      <c r="F112" s="2"/>
      <c r="G112" s="2"/>
      <c r="H112" s="2"/>
      <c r="I112" s="2"/>
      <c r="J112" s="2"/>
      <c r="K112" s="2"/>
      <c r="L112" s="2"/>
      <c r="M112" s="2"/>
      <c r="N112" s="2"/>
      <c r="O112" s="2"/>
      <c r="P112" s="2"/>
      <c r="Q112" s="2"/>
      <c r="R112" s="2"/>
      <c r="S112" s="2"/>
    </row>
    <row r="113" spans="1:19" x14ac:dyDescent="0.25">
      <c r="A113" s="21"/>
      <c r="B113" s="2"/>
      <c r="C113" s="2"/>
      <c r="D113" s="2"/>
      <c r="E113" s="2"/>
      <c r="F113" s="2"/>
      <c r="G113" s="2"/>
      <c r="H113" s="2"/>
      <c r="I113" s="2"/>
      <c r="J113" s="2"/>
      <c r="K113" s="2"/>
      <c r="L113" s="2"/>
      <c r="M113" s="2"/>
      <c r="N113" s="2"/>
      <c r="O113" s="2"/>
      <c r="P113" s="2"/>
      <c r="Q113" s="2"/>
      <c r="R113" s="2"/>
      <c r="S113" s="2"/>
    </row>
    <row r="114" spans="1:19" x14ac:dyDescent="0.25">
      <c r="A114" s="21"/>
      <c r="B114" s="2"/>
      <c r="C114" s="2"/>
      <c r="D114" s="2"/>
      <c r="E114" s="2"/>
      <c r="F114" s="2"/>
      <c r="G114" s="2"/>
      <c r="H114" s="2"/>
      <c r="I114" s="2"/>
      <c r="J114" s="2"/>
      <c r="K114" s="2"/>
      <c r="L114" s="2"/>
      <c r="M114" s="2"/>
      <c r="N114" s="2"/>
      <c r="O114" s="2"/>
      <c r="P114" s="2"/>
      <c r="Q114" s="2"/>
      <c r="R114" s="2"/>
      <c r="S114" s="2"/>
    </row>
    <row r="115" spans="1:19" x14ac:dyDescent="0.25">
      <c r="A115" s="21"/>
      <c r="B115" s="2"/>
      <c r="C115" s="2"/>
      <c r="D115" s="2"/>
      <c r="E115" s="2"/>
      <c r="F115" s="2"/>
      <c r="G115" s="2"/>
      <c r="H115" s="2"/>
      <c r="I115" s="2"/>
      <c r="J115" s="2"/>
      <c r="K115" s="2"/>
      <c r="L115" s="2"/>
      <c r="M115" s="2"/>
      <c r="N115" s="2"/>
      <c r="O115" s="2"/>
      <c r="P115" s="2"/>
      <c r="Q115" s="2"/>
      <c r="R115" s="2"/>
      <c r="S115" s="2"/>
    </row>
    <row r="116" spans="1:19" x14ac:dyDescent="0.25">
      <c r="A116" s="21"/>
      <c r="B116" s="2"/>
      <c r="C116" s="2"/>
      <c r="D116" s="2"/>
      <c r="E116" s="2"/>
      <c r="F116" s="2"/>
      <c r="G116" s="2"/>
      <c r="H116" s="2"/>
      <c r="I116" s="2"/>
      <c r="J116" s="2"/>
      <c r="K116" s="2"/>
      <c r="L116" s="2"/>
      <c r="M116" s="2"/>
      <c r="N116" s="2"/>
      <c r="O116" s="2"/>
      <c r="P116" s="2"/>
      <c r="Q116" s="2"/>
      <c r="R116" s="2"/>
      <c r="S116" s="2"/>
    </row>
    <row r="117" spans="1:19" x14ac:dyDescent="0.25">
      <c r="A117" s="21"/>
      <c r="B117" s="2"/>
      <c r="C117" s="2"/>
      <c r="D117" s="2"/>
      <c r="E117" s="2"/>
      <c r="F117" s="2"/>
      <c r="G117" s="2"/>
      <c r="H117" s="2"/>
      <c r="I117" s="2"/>
      <c r="J117" s="2"/>
      <c r="K117" s="2"/>
      <c r="L117" s="2"/>
      <c r="M117" s="2"/>
      <c r="N117" s="2"/>
      <c r="O117" s="2"/>
      <c r="P117" s="2"/>
      <c r="Q117" s="2"/>
      <c r="R117" s="2"/>
      <c r="S117" s="2"/>
    </row>
    <row r="118" spans="1:19" x14ac:dyDescent="0.25">
      <c r="A118" s="21"/>
      <c r="B118" s="2"/>
      <c r="C118" s="2"/>
      <c r="D118" s="2"/>
      <c r="E118" s="2"/>
      <c r="F118" s="2"/>
      <c r="G118" s="2"/>
      <c r="H118" s="2"/>
      <c r="I118" s="2"/>
      <c r="J118" s="2"/>
      <c r="K118" s="2"/>
      <c r="L118" s="2"/>
      <c r="M118" s="2"/>
      <c r="N118" s="2"/>
      <c r="O118" s="2"/>
      <c r="P118" s="2"/>
      <c r="Q118" s="2"/>
      <c r="R118" s="2"/>
      <c r="S118" s="2"/>
    </row>
    <row r="119" spans="1:19" x14ac:dyDescent="0.25">
      <c r="A119" s="21"/>
      <c r="B119" s="2"/>
      <c r="C119" s="2"/>
      <c r="D119" s="2"/>
      <c r="E119" s="2"/>
      <c r="F119" s="2"/>
      <c r="G119" s="2"/>
      <c r="H119" s="2"/>
      <c r="I119" s="2"/>
      <c r="J119" s="2"/>
      <c r="K119" s="2"/>
      <c r="L119" s="2"/>
      <c r="M119" s="2"/>
      <c r="N119" s="2"/>
      <c r="O119" s="2"/>
      <c r="P119" s="2"/>
      <c r="Q119" s="2"/>
      <c r="R119" s="2"/>
      <c r="S119" s="2"/>
    </row>
    <row r="120" spans="1:19" x14ac:dyDescent="0.25">
      <c r="A120" s="21"/>
      <c r="B120" s="2"/>
      <c r="C120" s="2"/>
      <c r="D120" s="2"/>
      <c r="E120" s="2"/>
      <c r="F120" s="2"/>
      <c r="G120" s="2"/>
      <c r="H120" s="2"/>
      <c r="I120" s="2"/>
      <c r="J120" s="2"/>
      <c r="K120" s="2"/>
      <c r="L120" s="2"/>
      <c r="M120" s="2"/>
      <c r="N120" s="2"/>
      <c r="O120" s="2"/>
      <c r="P120" s="2"/>
      <c r="Q120" s="2"/>
      <c r="R120" s="2"/>
      <c r="S120" s="2"/>
    </row>
    <row r="121" spans="1:19" x14ac:dyDescent="0.25">
      <c r="A121" s="21"/>
      <c r="B121" s="2"/>
      <c r="C121" s="2"/>
      <c r="D121" s="2"/>
      <c r="E121" s="2"/>
      <c r="F121" s="2"/>
      <c r="G121" s="2"/>
      <c r="H121" s="2"/>
      <c r="I121" s="2"/>
      <c r="J121" s="2"/>
      <c r="K121" s="2"/>
      <c r="L121" s="2"/>
      <c r="M121" s="2"/>
      <c r="N121" s="2"/>
      <c r="O121" s="2"/>
      <c r="P121" s="2"/>
      <c r="Q121" s="2"/>
      <c r="R121" s="2"/>
      <c r="S121" s="2"/>
    </row>
    <row r="122" spans="1:19" x14ac:dyDescent="0.25">
      <c r="A122" s="21"/>
      <c r="B122" s="2"/>
      <c r="C122" s="2"/>
      <c r="D122" s="2"/>
      <c r="E122" s="2"/>
      <c r="F122" s="2"/>
      <c r="G122" s="2"/>
      <c r="H122" s="2"/>
      <c r="I122" s="2"/>
      <c r="J122" s="2"/>
      <c r="K122" s="2"/>
      <c r="L122" s="2"/>
      <c r="M122" s="2"/>
      <c r="N122" s="2"/>
      <c r="O122" s="2"/>
      <c r="P122" s="2"/>
      <c r="Q122" s="2"/>
      <c r="R122" s="2"/>
      <c r="S122" s="2"/>
    </row>
    <row r="123" spans="1:19" x14ac:dyDescent="0.25">
      <c r="A123" s="21"/>
      <c r="B123" s="2"/>
      <c r="C123" s="2"/>
      <c r="D123" s="2"/>
      <c r="E123" s="2"/>
      <c r="F123" s="2"/>
      <c r="G123" s="2"/>
      <c r="H123" s="2"/>
      <c r="I123" s="2"/>
      <c r="J123" s="2"/>
      <c r="K123" s="2"/>
      <c r="L123" s="2"/>
      <c r="M123" s="2"/>
      <c r="N123" s="2"/>
      <c r="O123" s="2"/>
      <c r="P123" s="2"/>
      <c r="Q123" s="2"/>
      <c r="R123" s="2"/>
      <c r="S123" s="2"/>
    </row>
    <row r="124" spans="1:19" x14ac:dyDescent="0.25">
      <c r="A124" s="21"/>
      <c r="B124" s="2"/>
      <c r="C124" s="2"/>
      <c r="D124" s="2"/>
      <c r="E124" s="2"/>
      <c r="F124" s="2"/>
      <c r="G124" s="2"/>
      <c r="H124" s="2"/>
      <c r="I124" s="2"/>
      <c r="J124" s="2"/>
      <c r="K124" s="2"/>
      <c r="L124" s="2"/>
      <c r="M124" s="2"/>
      <c r="N124" s="2"/>
      <c r="O124" s="2"/>
      <c r="P124" s="2"/>
      <c r="Q124" s="2"/>
      <c r="R124" s="2"/>
      <c r="S124" s="2"/>
    </row>
    <row r="125" spans="1:19" x14ac:dyDescent="0.25">
      <c r="A125" s="21"/>
      <c r="B125" s="2"/>
      <c r="C125" s="2"/>
      <c r="D125" s="2"/>
      <c r="E125" s="2"/>
      <c r="F125" s="2"/>
      <c r="G125" s="2"/>
      <c r="H125" s="2"/>
      <c r="I125" s="2"/>
      <c r="J125" s="2"/>
      <c r="K125" s="2"/>
      <c r="L125" s="2"/>
      <c r="M125" s="2"/>
      <c r="N125" s="2"/>
      <c r="O125" s="2"/>
      <c r="P125" s="2"/>
      <c r="Q125" s="2"/>
      <c r="R125" s="2"/>
      <c r="S125" s="2"/>
    </row>
    <row r="126" spans="1:19" x14ac:dyDescent="0.25">
      <c r="A126" s="21"/>
      <c r="B126" s="2"/>
      <c r="C126" s="2"/>
      <c r="D126" s="2"/>
      <c r="E126" s="2"/>
      <c r="F126" s="2"/>
      <c r="G126" s="2"/>
      <c r="H126" s="2"/>
      <c r="I126" s="2"/>
      <c r="J126" s="2"/>
      <c r="K126" s="2"/>
      <c r="L126" s="2"/>
      <c r="M126" s="2"/>
      <c r="N126" s="2"/>
      <c r="O126" s="2"/>
      <c r="P126" s="2"/>
      <c r="Q126" s="2"/>
      <c r="R126" s="2"/>
      <c r="S126" s="2"/>
    </row>
    <row r="127" spans="1:19" x14ac:dyDescent="0.25">
      <c r="A127" s="21"/>
      <c r="B127" s="2"/>
      <c r="C127" s="2"/>
      <c r="D127" s="2"/>
      <c r="E127" s="2"/>
      <c r="F127" s="2"/>
      <c r="G127" s="2"/>
      <c r="H127" s="2"/>
      <c r="I127" s="2"/>
      <c r="J127" s="2"/>
      <c r="K127" s="2"/>
      <c r="L127" s="2"/>
      <c r="M127" s="2"/>
      <c r="N127" s="2"/>
      <c r="O127" s="2"/>
      <c r="P127" s="2"/>
      <c r="Q127" s="2"/>
      <c r="R127" s="2"/>
      <c r="S127" s="2"/>
    </row>
    <row r="128" spans="1:19" x14ac:dyDescent="0.25">
      <c r="A128" s="21"/>
      <c r="B128" s="2"/>
      <c r="C128" s="2"/>
      <c r="D128" s="2"/>
      <c r="E128" s="2"/>
      <c r="F128" s="2"/>
      <c r="G128" s="2"/>
      <c r="H128" s="2"/>
      <c r="I128" s="2"/>
      <c r="J128" s="2"/>
      <c r="K128" s="2"/>
      <c r="L128" s="2"/>
      <c r="M128" s="2"/>
      <c r="N128" s="2"/>
      <c r="O128" s="2"/>
      <c r="P128" s="2"/>
      <c r="Q128" s="2"/>
      <c r="R128" s="2"/>
      <c r="S128" s="2"/>
    </row>
    <row r="129" spans="1:19" x14ac:dyDescent="0.25">
      <c r="A129" s="21"/>
      <c r="B129" s="2"/>
      <c r="C129" s="2"/>
      <c r="D129" s="2"/>
      <c r="E129" s="2"/>
      <c r="F129" s="2"/>
      <c r="G129" s="2"/>
      <c r="H129" s="2"/>
      <c r="I129" s="2"/>
      <c r="J129" s="2"/>
      <c r="K129" s="2"/>
      <c r="L129" s="2"/>
      <c r="M129" s="2"/>
      <c r="N129" s="2"/>
      <c r="O129" s="2"/>
      <c r="P129" s="2"/>
      <c r="Q129" s="2"/>
      <c r="R129" s="2"/>
      <c r="S129" s="2"/>
    </row>
    <row r="130" spans="1:19" x14ac:dyDescent="0.25">
      <c r="A130" s="21"/>
      <c r="B130" s="2"/>
      <c r="C130" s="2"/>
      <c r="D130" s="2"/>
      <c r="E130" s="2"/>
      <c r="F130" s="2"/>
      <c r="G130" s="2"/>
      <c r="H130" s="2"/>
      <c r="I130" s="2"/>
      <c r="J130" s="2"/>
      <c r="K130" s="2"/>
      <c r="L130" s="2"/>
      <c r="M130" s="2"/>
      <c r="N130" s="2"/>
      <c r="O130" s="2"/>
      <c r="P130" s="2"/>
      <c r="Q130" s="2"/>
      <c r="R130" s="2"/>
      <c r="S130" s="2"/>
    </row>
    <row r="131" spans="1:19" x14ac:dyDescent="0.25">
      <c r="A131" s="21"/>
      <c r="B131" s="2"/>
      <c r="C131" s="2"/>
      <c r="D131" s="2"/>
      <c r="E131" s="2"/>
      <c r="F131" s="2"/>
      <c r="G131" s="2"/>
      <c r="H131" s="2"/>
      <c r="I131" s="2"/>
      <c r="J131" s="2"/>
      <c r="K131" s="2"/>
      <c r="L131" s="2"/>
      <c r="M131" s="2"/>
      <c r="N131" s="2"/>
      <c r="O131" s="2"/>
      <c r="P131" s="2"/>
      <c r="Q131" s="2"/>
      <c r="R131" s="2"/>
      <c r="S131" s="2"/>
    </row>
    <row r="132" spans="1:19" x14ac:dyDescent="0.25">
      <c r="A132" s="21"/>
      <c r="B132" s="2"/>
      <c r="C132" s="2"/>
      <c r="D132" s="2"/>
      <c r="E132" s="2"/>
      <c r="F132" s="2"/>
      <c r="G132" s="2"/>
      <c r="H132" s="2"/>
      <c r="I132" s="2"/>
      <c r="J132" s="2"/>
      <c r="K132" s="2"/>
      <c r="L132" s="2"/>
      <c r="M132" s="2"/>
      <c r="N132" s="2"/>
      <c r="O132" s="2"/>
      <c r="P132" s="2"/>
      <c r="Q132" s="2"/>
      <c r="R132" s="2"/>
      <c r="S132" s="2"/>
    </row>
    <row r="133" spans="1:19" x14ac:dyDescent="0.25">
      <c r="A133" s="21"/>
      <c r="B133" s="2"/>
      <c r="C133" s="2"/>
      <c r="D133" s="2"/>
      <c r="E133" s="2"/>
      <c r="F133" s="2"/>
      <c r="G133" s="2"/>
      <c r="H133" s="2"/>
      <c r="I133" s="2"/>
      <c r="J133" s="2"/>
      <c r="K133" s="2"/>
      <c r="L133" s="2"/>
      <c r="M133" s="2"/>
      <c r="N133" s="2"/>
      <c r="O133" s="2"/>
      <c r="P133" s="2"/>
      <c r="Q133" s="2"/>
      <c r="R133" s="2"/>
      <c r="S133" s="2"/>
    </row>
    <row r="134" spans="1:19" x14ac:dyDescent="0.25">
      <c r="A134" s="21"/>
      <c r="B134" s="2"/>
      <c r="C134" s="2"/>
      <c r="D134" s="2"/>
      <c r="E134" s="2"/>
      <c r="F134" s="2"/>
      <c r="G134" s="2"/>
      <c r="H134" s="2"/>
      <c r="I134" s="2"/>
      <c r="J134" s="2"/>
      <c r="K134" s="2"/>
      <c r="L134" s="2"/>
      <c r="M134" s="2"/>
      <c r="N134" s="2"/>
      <c r="O134" s="2"/>
      <c r="P134" s="2"/>
      <c r="Q134" s="2"/>
      <c r="R134" s="2"/>
      <c r="S134" s="2"/>
    </row>
    <row r="135" spans="1:19" x14ac:dyDescent="0.25">
      <c r="A135" s="21"/>
      <c r="B135" s="2"/>
      <c r="C135" s="2"/>
      <c r="D135" s="2"/>
      <c r="E135" s="2"/>
      <c r="F135" s="2"/>
      <c r="G135" s="2"/>
      <c r="H135" s="2"/>
      <c r="I135" s="2"/>
      <c r="J135" s="2"/>
      <c r="K135" s="2"/>
      <c r="L135" s="2"/>
      <c r="M135" s="2"/>
      <c r="N135" s="2"/>
      <c r="O135" s="2"/>
      <c r="P135" s="2"/>
      <c r="Q135" s="2"/>
      <c r="R135" s="2"/>
      <c r="S135" s="2"/>
    </row>
    <row r="136" spans="1:19" x14ac:dyDescent="0.25">
      <c r="A136" s="21"/>
      <c r="B136" s="2"/>
      <c r="C136" s="2"/>
      <c r="D136" s="2"/>
      <c r="E136" s="2"/>
      <c r="F136" s="2"/>
      <c r="G136" s="2"/>
      <c r="H136" s="2"/>
      <c r="I136" s="2"/>
      <c r="J136" s="2"/>
      <c r="K136" s="2"/>
      <c r="L136" s="2"/>
      <c r="M136" s="2"/>
      <c r="N136" s="2"/>
      <c r="O136" s="2"/>
      <c r="P136" s="2"/>
      <c r="Q136" s="2"/>
      <c r="R136" s="2"/>
      <c r="S136" s="2"/>
    </row>
    <row r="137" spans="1:19" x14ac:dyDescent="0.25">
      <c r="A137" s="21"/>
      <c r="B137" s="2"/>
      <c r="C137" s="2"/>
      <c r="D137" s="2"/>
      <c r="E137" s="2"/>
      <c r="F137" s="2"/>
      <c r="G137" s="2"/>
      <c r="H137" s="2"/>
      <c r="I137" s="2"/>
      <c r="J137" s="2"/>
      <c r="K137" s="2"/>
      <c r="L137" s="2"/>
      <c r="M137" s="2"/>
      <c r="N137" s="2"/>
      <c r="O137" s="2"/>
      <c r="P137" s="2"/>
      <c r="Q137" s="2"/>
      <c r="R137" s="2"/>
      <c r="S137" s="2"/>
    </row>
    <row r="138" spans="1:19" x14ac:dyDescent="0.25">
      <c r="A138" s="21"/>
      <c r="B138" s="2"/>
      <c r="C138" s="2"/>
      <c r="D138" s="2"/>
      <c r="E138" s="2"/>
      <c r="F138" s="2"/>
      <c r="G138" s="2"/>
      <c r="H138" s="2"/>
      <c r="I138" s="2"/>
      <c r="J138" s="2"/>
      <c r="K138" s="2"/>
      <c r="L138" s="2"/>
      <c r="M138" s="2"/>
      <c r="N138" s="2"/>
      <c r="O138" s="2"/>
      <c r="P138" s="2"/>
      <c r="Q138" s="2"/>
      <c r="R138" s="2"/>
      <c r="S138" s="2"/>
    </row>
    <row r="139" spans="1:19" x14ac:dyDescent="0.25">
      <c r="A139" s="21"/>
      <c r="B139" s="2"/>
      <c r="C139" s="2"/>
      <c r="D139" s="2"/>
      <c r="E139" s="2"/>
      <c r="F139" s="2"/>
      <c r="G139" s="2"/>
      <c r="H139" s="2"/>
      <c r="I139" s="2"/>
      <c r="J139" s="2"/>
      <c r="K139" s="2"/>
      <c r="L139" s="2"/>
      <c r="M139" s="2"/>
      <c r="N139" s="2"/>
      <c r="O139" s="2"/>
      <c r="P139" s="2"/>
      <c r="Q139" s="2"/>
      <c r="R139" s="2"/>
      <c r="S139" s="2"/>
    </row>
    <row r="140" spans="1:19" x14ac:dyDescent="0.25">
      <c r="A140" s="21"/>
      <c r="B140" s="2"/>
      <c r="C140" s="2"/>
      <c r="D140" s="2"/>
      <c r="E140" s="2"/>
      <c r="F140" s="2"/>
      <c r="G140" s="2"/>
      <c r="H140" s="2"/>
      <c r="I140" s="2"/>
      <c r="J140" s="2"/>
      <c r="K140" s="2"/>
      <c r="L140" s="2"/>
      <c r="M140" s="2"/>
      <c r="N140" s="2"/>
      <c r="O140" s="2"/>
      <c r="P140" s="2"/>
      <c r="Q140" s="2"/>
      <c r="R140" s="2"/>
      <c r="S140" s="2"/>
    </row>
    <row r="141" spans="1:19" x14ac:dyDescent="0.25">
      <c r="A141" s="21"/>
      <c r="B141" s="2"/>
      <c r="C141" s="2"/>
      <c r="D141" s="2"/>
      <c r="E141" s="2"/>
      <c r="F141" s="2"/>
      <c r="G141" s="2"/>
      <c r="H141" s="2"/>
      <c r="I141" s="2"/>
      <c r="J141" s="2"/>
      <c r="K141" s="2"/>
      <c r="L141" s="2"/>
      <c r="M141" s="2"/>
      <c r="N141" s="2"/>
      <c r="O141" s="2"/>
      <c r="P141" s="2"/>
      <c r="Q141" s="2"/>
      <c r="R141" s="2"/>
      <c r="S141" s="2"/>
    </row>
    <row r="142" spans="1:19" x14ac:dyDescent="0.25">
      <c r="A142" s="21"/>
      <c r="B142" s="2"/>
      <c r="C142" s="2"/>
      <c r="D142" s="2"/>
      <c r="E142" s="2"/>
      <c r="F142" s="2"/>
      <c r="G142" s="2"/>
      <c r="H142" s="2"/>
      <c r="I142" s="2"/>
      <c r="J142" s="2"/>
      <c r="K142" s="2"/>
      <c r="L142" s="2"/>
      <c r="M142" s="2"/>
      <c r="N142" s="2"/>
      <c r="O142" s="2"/>
      <c r="P142" s="2"/>
      <c r="Q142" s="2"/>
      <c r="R142" s="2"/>
      <c r="S142" s="2"/>
    </row>
    <row r="143" spans="1:19" x14ac:dyDescent="0.25">
      <c r="A143" s="21"/>
      <c r="B143" s="2"/>
      <c r="C143" s="2"/>
      <c r="D143" s="2"/>
      <c r="E143" s="2"/>
      <c r="F143" s="2"/>
      <c r="G143" s="2"/>
      <c r="H143" s="2"/>
      <c r="I143" s="2"/>
      <c r="J143" s="2"/>
      <c r="K143" s="2"/>
      <c r="L143" s="2"/>
      <c r="M143" s="2"/>
      <c r="N143" s="2"/>
      <c r="O143" s="2"/>
      <c r="P143" s="2"/>
      <c r="Q143" s="2"/>
      <c r="R143" s="2"/>
      <c r="S143" s="2"/>
    </row>
    <row r="144" spans="1:19" x14ac:dyDescent="0.25">
      <c r="A144" s="21"/>
      <c r="B144" s="2"/>
      <c r="C144" s="2"/>
      <c r="D144" s="2"/>
      <c r="E144" s="2"/>
      <c r="F144" s="2"/>
      <c r="G144" s="2"/>
      <c r="H144" s="2"/>
      <c r="I144" s="2"/>
      <c r="J144" s="2"/>
      <c r="K144" s="2"/>
      <c r="L144" s="2"/>
      <c r="M144" s="2"/>
      <c r="N144" s="2"/>
      <c r="O144" s="2"/>
      <c r="P144" s="2"/>
      <c r="Q144" s="2"/>
      <c r="R144" s="2"/>
      <c r="S144" s="2"/>
    </row>
    <row r="145" spans="1:19" x14ac:dyDescent="0.25">
      <c r="A145" s="21"/>
      <c r="B145" s="2"/>
      <c r="C145" s="2"/>
      <c r="D145" s="2"/>
      <c r="E145" s="2"/>
      <c r="F145" s="2"/>
      <c r="G145" s="2"/>
      <c r="H145" s="2"/>
      <c r="I145" s="2"/>
      <c r="J145" s="2"/>
      <c r="K145" s="2"/>
      <c r="L145" s="2"/>
      <c r="M145" s="2"/>
      <c r="N145" s="2"/>
      <c r="O145" s="2"/>
      <c r="P145" s="2"/>
      <c r="Q145" s="2"/>
      <c r="R145" s="2"/>
      <c r="S145" s="2"/>
    </row>
    <row r="146" spans="1:19" x14ac:dyDescent="0.25">
      <c r="A146" s="21"/>
      <c r="B146" s="2"/>
      <c r="C146" s="2"/>
      <c r="D146" s="2"/>
      <c r="E146" s="2"/>
      <c r="F146" s="2"/>
      <c r="G146" s="2"/>
      <c r="H146" s="2"/>
      <c r="I146" s="2"/>
      <c r="J146" s="2"/>
      <c r="K146" s="2"/>
      <c r="L146" s="2"/>
      <c r="M146" s="2"/>
      <c r="N146" s="2"/>
      <c r="O146" s="2"/>
      <c r="P146" s="2"/>
      <c r="Q146" s="2"/>
      <c r="R146" s="2"/>
      <c r="S146" s="2"/>
    </row>
    <row r="147" spans="1:19" x14ac:dyDescent="0.25">
      <c r="A147" s="21"/>
      <c r="B147" s="2"/>
      <c r="C147" s="2"/>
      <c r="D147" s="2"/>
      <c r="E147" s="2"/>
      <c r="F147" s="2"/>
      <c r="G147" s="2"/>
      <c r="H147" s="2"/>
      <c r="I147" s="2"/>
      <c r="J147" s="2"/>
      <c r="K147" s="2"/>
      <c r="L147" s="2"/>
      <c r="M147" s="2"/>
      <c r="N147" s="2"/>
      <c r="O147" s="2"/>
      <c r="P147" s="2"/>
      <c r="Q147" s="2"/>
      <c r="R147" s="2"/>
      <c r="S147" s="2"/>
    </row>
    <row r="148" spans="1:19" x14ac:dyDescent="0.25">
      <c r="A148" s="21"/>
      <c r="B148" s="2"/>
      <c r="C148" s="2"/>
      <c r="D148" s="2"/>
      <c r="E148" s="2"/>
      <c r="F148" s="2"/>
      <c r="G148" s="2"/>
      <c r="H148" s="2"/>
      <c r="I148" s="2"/>
      <c r="J148" s="2"/>
      <c r="K148" s="2"/>
      <c r="L148" s="2"/>
      <c r="M148" s="2"/>
      <c r="N148" s="2"/>
      <c r="O148" s="2"/>
      <c r="P148" s="2"/>
      <c r="Q148" s="2"/>
      <c r="R148" s="2"/>
      <c r="S148" s="2"/>
    </row>
    <row r="149" spans="1:19" x14ac:dyDescent="0.25">
      <c r="A149" s="21"/>
      <c r="B149" s="2"/>
      <c r="C149" s="2"/>
      <c r="D149" s="2"/>
      <c r="E149" s="2"/>
      <c r="F149" s="2"/>
      <c r="G149" s="2"/>
      <c r="H149" s="2"/>
      <c r="I149" s="2"/>
      <c r="J149" s="2"/>
      <c r="K149" s="2"/>
      <c r="L149" s="2"/>
      <c r="M149" s="2"/>
      <c r="N149" s="2"/>
      <c r="O149" s="2"/>
      <c r="P149" s="2"/>
      <c r="Q149" s="2"/>
      <c r="R149" s="2"/>
      <c r="S149" s="2"/>
    </row>
    <row r="150" spans="1:19" x14ac:dyDescent="0.25">
      <c r="A150" s="21"/>
      <c r="B150" s="2"/>
      <c r="C150" s="2"/>
      <c r="D150" s="2"/>
      <c r="E150" s="2"/>
      <c r="F150" s="2"/>
      <c r="G150" s="2"/>
      <c r="H150" s="2"/>
      <c r="I150" s="2"/>
      <c r="J150" s="2"/>
      <c r="K150" s="2"/>
      <c r="L150" s="2"/>
      <c r="M150" s="2"/>
      <c r="N150" s="2"/>
      <c r="O150" s="2"/>
      <c r="P150" s="2"/>
      <c r="Q150" s="2"/>
      <c r="R150" s="2"/>
      <c r="S150" s="2"/>
    </row>
    <row r="151" spans="1:19" x14ac:dyDescent="0.25">
      <c r="A151" s="21"/>
      <c r="B151" s="2"/>
      <c r="C151" s="2"/>
      <c r="D151" s="2"/>
      <c r="E151" s="2"/>
      <c r="F151" s="2"/>
      <c r="G151" s="2"/>
      <c r="H151" s="2"/>
      <c r="I151" s="2"/>
      <c r="J151" s="2"/>
      <c r="K151" s="2"/>
      <c r="L151" s="2"/>
      <c r="M151" s="2"/>
      <c r="N151" s="2"/>
      <c r="O151" s="2"/>
      <c r="P151" s="2"/>
      <c r="Q151" s="2"/>
      <c r="R151" s="2"/>
      <c r="S151" s="2"/>
    </row>
    <row r="152" spans="1:19" x14ac:dyDescent="0.25">
      <c r="A152" s="21"/>
      <c r="B152" s="2"/>
      <c r="C152" s="2"/>
      <c r="D152" s="2"/>
      <c r="E152" s="2"/>
      <c r="F152" s="2"/>
      <c r="G152" s="2"/>
      <c r="H152" s="2"/>
      <c r="I152" s="2"/>
      <c r="J152" s="2"/>
      <c r="K152" s="2"/>
      <c r="L152" s="2"/>
      <c r="M152" s="2"/>
      <c r="N152" s="2"/>
      <c r="O152" s="2"/>
      <c r="P152" s="2"/>
      <c r="Q152" s="2"/>
      <c r="R152" s="2"/>
      <c r="S152" s="2"/>
    </row>
    <row r="153" spans="1:19" x14ac:dyDescent="0.25">
      <c r="A153" s="21"/>
      <c r="B153" s="2"/>
      <c r="C153" s="2"/>
      <c r="D153" s="2"/>
      <c r="E153" s="2"/>
      <c r="F153" s="2"/>
      <c r="G153" s="2"/>
      <c r="H153" s="2"/>
      <c r="I153" s="2"/>
      <c r="J153" s="2"/>
      <c r="K153" s="2"/>
      <c r="L153" s="2"/>
      <c r="M153" s="2"/>
      <c r="N153" s="2"/>
      <c r="O153" s="2"/>
      <c r="P153" s="2"/>
      <c r="Q153" s="2"/>
      <c r="R153" s="2"/>
      <c r="S153" s="2"/>
    </row>
    <row r="154" spans="1:19" x14ac:dyDescent="0.25">
      <c r="A154" s="21"/>
      <c r="B154" s="2"/>
      <c r="C154" s="2"/>
      <c r="D154" s="2"/>
      <c r="E154" s="2"/>
      <c r="F154" s="2"/>
      <c r="G154" s="2"/>
      <c r="H154" s="2"/>
      <c r="I154" s="2"/>
      <c r="J154" s="2"/>
      <c r="K154" s="2"/>
      <c r="L154" s="2"/>
      <c r="M154" s="2"/>
      <c r="N154" s="2"/>
      <c r="O154" s="2"/>
      <c r="P154" s="2"/>
      <c r="Q154" s="2"/>
      <c r="R154" s="2"/>
      <c r="S154" s="2"/>
    </row>
    <row r="155" spans="1:19" x14ac:dyDescent="0.25">
      <c r="A155" s="21"/>
      <c r="B155" s="2"/>
      <c r="C155" s="2"/>
      <c r="D155" s="2"/>
      <c r="E155" s="2"/>
      <c r="F155" s="2"/>
      <c r="G155" s="2"/>
      <c r="H155" s="2"/>
      <c r="I155" s="2"/>
      <c r="J155" s="2"/>
      <c r="K155" s="2"/>
      <c r="L155" s="2"/>
      <c r="M155" s="2"/>
      <c r="N155" s="2"/>
      <c r="O155" s="2"/>
      <c r="P155" s="2"/>
      <c r="Q155" s="2"/>
      <c r="R155" s="2"/>
      <c r="S155" s="2"/>
    </row>
    <row r="156" spans="1:19" x14ac:dyDescent="0.25">
      <c r="A156" s="21"/>
      <c r="B156" s="2"/>
      <c r="C156" s="2"/>
      <c r="D156" s="2"/>
      <c r="E156" s="2"/>
      <c r="F156" s="2"/>
      <c r="G156" s="2"/>
      <c r="H156" s="2"/>
      <c r="I156" s="2"/>
      <c r="J156" s="2"/>
      <c r="K156" s="2"/>
      <c r="L156" s="2"/>
      <c r="M156" s="2"/>
      <c r="N156" s="2"/>
      <c r="O156" s="2"/>
      <c r="P156" s="2"/>
      <c r="Q156" s="2"/>
      <c r="R156" s="2"/>
      <c r="S156" s="2"/>
    </row>
    <row r="157" spans="1:19" x14ac:dyDescent="0.25">
      <c r="A157" s="21"/>
      <c r="B157" s="2"/>
      <c r="C157" s="2"/>
      <c r="D157" s="2"/>
      <c r="E157" s="2"/>
      <c r="F157" s="2"/>
      <c r="G157" s="2"/>
      <c r="H157" s="2"/>
      <c r="I157" s="2"/>
      <c r="J157" s="2"/>
      <c r="K157" s="2"/>
      <c r="L157" s="2"/>
      <c r="M157" s="2"/>
      <c r="N157" s="2"/>
      <c r="O157" s="2"/>
      <c r="P157" s="2"/>
      <c r="Q157" s="2"/>
      <c r="R157" s="2"/>
      <c r="S157" s="2"/>
    </row>
    <row r="158" spans="1:19" x14ac:dyDescent="0.25">
      <c r="A158" s="21"/>
      <c r="B158" s="2"/>
      <c r="C158" s="2"/>
      <c r="D158" s="2"/>
      <c r="E158" s="2"/>
      <c r="F158" s="2"/>
      <c r="G158" s="2"/>
      <c r="H158" s="2"/>
      <c r="I158" s="2"/>
      <c r="J158" s="2"/>
      <c r="K158" s="2"/>
      <c r="L158" s="2"/>
      <c r="M158" s="2"/>
      <c r="N158" s="2"/>
      <c r="O158" s="2"/>
      <c r="P158" s="2"/>
      <c r="Q158" s="2"/>
      <c r="R158" s="2"/>
      <c r="S158" s="2"/>
    </row>
    <row r="159" spans="1:19" x14ac:dyDescent="0.25">
      <c r="A159" s="21"/>
      <c r="B159" s="2"/>
      <c r="C159" s="2"/>
      <c r="D159" s="2"/>
      <c r="E159" s="2"/>
      <c r="F159" s="2"/>
      <c r="G159" s="2"/>
      <c r="H159" s="2"/>
      <c r="I159" s="2"/>
      <c r="J159" s="2"/>
      <c r="K159" s="2"/>
      <c r="L159" s="2"/>
      <c r="M159" s="2"/>
      <c r="N159" s="2"/>
      <c r="O159" s="2"/>
      <c r="P159" s="2"/>
      <c r="Q159" s="2"/>
      <c r="R159" s="2"/>
      <c r="S159" s="2"/>
    </row>
    <row r="160" spans="1:19" x14ac:dyDescent="0.25">
      <c r="A160" s="21"/>
      <c r="B160" s="2"/>
      <c r="C160" s="2"/>
      <c r="D160" s="2"/>
      <c r="E160" s="2"/>
      <c r="F160" s="2"/>
      <c r="G160" s="2"/>
      <c r="H160" s="2"/>
      <c r="I160" s="2"/>
      <c r="J160" s="2"/>
      <c r="K160" s="2"/>
      <c r="L160" s="2"/>
      <c r="M160" s="2"/>
      <c r="N160" s="2"/>
      <c r="O160" s="2"/>
      <c r="P160" s="2"/>
      <c r="Q160" s="2"/>
      <c r="R160" s="2"/>
      <c r="S160" s="2"/>
    </row>
    <row r="161" spans="1:19" x14ac:dyDescent="0.25">
      <c r="A161" s="21"/>
      <c r="B161" s="2"/>
      <c r="C161" s="2"/>
      <c r="D161" s="2"/>
      <c r="E161" s="2"/>
      <c r="F161" s="2"/>
      <c r="G161" s="2"/>
      <c r="H161" s="2"/>
      <c r="I161" s="2"/>
      <c r="J161" s="2"/>
      <c r="K161" s="2"/>
      <c r="L161" s="2"/>
      <c r="M161" s="2"/>
      <c r="N161" s="2"/>
      <c r="O161" s="2"/>
      <c r="P161" s="2"/>
      <c r="Q161" s="2"/>
      <c r="R161" s="2"/>
      <c r="S161" s="2"/>
    </row>
    <row r="162" spans="1:19" x14ac:dyDescent="0.25">
      <c r="A162" s="21"/>
      <c r="B162" s="2"/>
      <c r="C162" s="2"/>
      <c r="D162" s="2"/>
      <c r="E162" s="2"/>
      <c r="F162" s="2"/>
      <c r="G162" s="2"/>
      <c r="H162" s="2"/>
      <c r="I162" s="2"/>
      <c r="J162" s="2"/>
      <c r="K162" s="2"/>
      <c r="L162" s="2"/>
      <c r="M162" s="2"/>
      <c r="N162" s="2"/>
      <c r="O162" s="2"/>
      <c r="P162" s="2"/>
      <c r="Q162" s="2"/>
      <c r="R162" s="2"/>
      <c r="S162" s="2"/>
    </row>
    <row r="163" spans="1:19" x14ac:dyDescent="0.25">
      <c r="A163" s="21"/>
      <c r="B163" s="2"/>
      <c r="C163" s="2"/>
      <c r="D163" s="2"/>
      <c r="E163" s="2"/>
      <c r="F163" s="2"/>
      <c r="G163" s="2"/>
      <c r="H163" s="2"/>
      <c r="I163" s="2"/>
      <c r="J163" s="2"/>
      <c r="K163" s="2"/>
      <c r="L163" s="2"/>
      <c r="M163" s="2"/>
      <c r="N163" s="2"/>
      <c r="O163" s="2"/>
      <c r="P163" s="2"/>
      <c r="Q163" s="2"/>
      <c r="R163" s="2"/>
      <c r="S163" s="2"/>
    </row>
    <row r="164" spans="1:19" x14ac:dyDescent="0.25">
      <c r="A164" s="21"/>
      <c r="B164" s="2"/>
      <c r="C164" s="2"/>
      <c r="D164" s="2"/>
      <c r="E164" s="2"/>
      <c r="F164" s="2"/>
      <c r="G164" s="2"/>
      <c r="H164" s="2"/>
      <c r="I164" s="2"/>
      <c r="J164" s="2"/>
      <c r="K164" s="2"/>
      <c r="L164" s="2"/>
      <c r="M164" s="2"/>
      <c r="N164" s="2"/>
      <c r="O164" s="2"/>
      <c r="P164" s="2"/>
      <c r="Q164" s="2"/>
      <c r="R164" s="2"/>
      <c r="S164" s="2"/>
    </row>
    <row r="165" spans="1:19" x14ac:dyDescent="0.25">
      <c r="A165" s="21"/>
      <c r="B165" s="2"/>
      <c r="C165" s="2"/>
      <c r="D165" s="2"/>
      <c r="E165" s="2"/>
      <c r="F165" s="2"/>
      <c r="G165" s="2"/>
      <c r="H165" s="2"/>
      <c r="I165" s="2"/>
      <c r="J165" s="2"/>
      <c r="K165" s="2"/>
      <c r="L165" s="2"/>
      <c r="M165" s="2"/>
      <c r="N165" s="2"/>
      <c r="O165" s="2"/>
      <c r="P165" s="2"/>
      <c r="Q165" s="2"/>
      <c r="R165" s="2"/>
      <c r="S165" s="2"/>
    </row>
    <row r="166" spans="1:19" x14ac:dyDescent="0.25">
      <c r="A166" s="21"/>
      <c r="B166" s="2"/>
      <c r="C166" s="2"/>
      <c r="D166" s="2"/>
      <c r="E166" s="2"/>
      <c r="F166" s="2"/>
      <c r="G166" s="2"/>
      <c r="H166" s="2"/>
      <c r="I166" s="2"/>
      <c r="J166" s="2"/>
      <c r="K166" s="2"/>
      <c r="L166" s="2"/>
      <c r="M166" s="2"/>
      <c r="N166" s="2"/>
      <c r="O166" s="2"/>
      <c r="P166" s="2"/>
      <c r="Q166" s="2"/>
      <c r="R166" s="2"/>
      <c r="S166" s="2"/>
    </row>
    <row r="167" spans="1:19" x14ac:dyDescent="0.25">
      <c r="A167" s="21"/>
      <c r="B167" s="2"/>
      <c r="C167" s="2"/>
      <c r="D167" s="2"/>
      <c r="E167" s="2"/>
      <c r="F167" s="2"/>
      <c r="G167" s="2"/>
      <c r="H167" s="2"/>
      <c r="I167" s="2"/>
      <c r="J167" s="2"/>
      <c r="K167" s="2"/>
      <c r="L167" s="2"/>
      <c r="M167" s="2"/>
      <c r="N167" s="2"/>
      <c r="O167" s="2"/>
      <c r="P167" s="2"/>
      <c r="Q167" s="2"/>
      <c r="R167" s="2"/>
      <c r="S167" s="2"/>
    </row>
    <row r="168" spans="1:19" x14ac:dyDescent="0.25">
      <c r="A168" s="21"/>
      <c r="B168" s="2"/>
      <c r="C168" s="2"/>
      <c r="D168" s="2"/>
      <c r="E168" s="2"/>
      <c r="F168" s="2"/>
      <c r="G168" s="2"/>
      <c r="H168" s="2"/>
      <c r="I168" s="2"/>
      <c r="J168" s="2"/>
      <c r="K168" s="2"/>
      <c r="L168" s="2"/>
      <c r="M168" s="2"/>
      <c r="N168" s="2"/>
      <c r="O168" s="2"/>
      <c r="P168" s="2"/>
      <c r="Q168" s="2"/>
      <c r="R168" s="2"/>
      <c r="S168" s="2"/>
    </row>
    <row r="169" spans="1:19" x14ac:dyDescent="0.25">
      <c r="A169" s="21"/>
      <c r="B169" s="2"/>
      <c r="C169" s="2"/>
      <c r="D169" s="2"/>
      <c r="E169" s="2"/>
      <c r="F169" s="2"/>
      <c r="G169" s="2"/>
      <c r="H169" s="2"/>
      <c r="I169" s="2"/>
      <c r="J169" s="2"/>
      <c r="K169" s="2"/>
      <c r="L169" s="2"/>
      <c r="M169" s="2"/>
      <c r="N169" s="2"/>
      <c r="O169" s="2"/>
      <c r="P169" s="2"/>
      <c r="Q169" s="2"/>
      <c r="R169" s="2"/>
      <c r="S169" s="2"/>
    </row>
    <row r="170" spans="1:19" x14ac:dyDescent="0.25">
      <c r="A170" s="21"/>
      <c r="B170" s="2"/>
      <c r="C170" s="2"/>
      <c r="D170" s="2"/>
      <c r="E170" s="2"/>
      <c r="F170" s="2"/>
      <c r="G170" s="2"/>
      <c r="H170" s="2"/>
      <c r="I170" s="2"/>
      <c r="J170" s="2"/>
      <c r="K170" s="2"/>
      <c r="L170" s="2"/>
      <c r="M170" s="2"/>
      <c r="N170" s="2"/>
      <c r="O170" s="2"/>
      <c r="P170" s="2"/>
      <c r="Q170" s="2"/>
      <c r="R170" s="2"/>
      <c r="S170" s="2"/>
    </row>
    <row r="171" spans="1:19" x14ac:dyDescent="0.25">
      <c r="A171" s="21"/>
      <c r="B171" s="2"/>
      <c r="C171" s="2"/>
      <c r="D171" s="2"/>
      <c r="E171" s="2"/>
      <c r="F171" s="2"/>
      <c r="G171" s="2"/>
      <c r="H171" s="2"/>
      <c r="I171" s="2"/>
      <c r="J171" s="2"/>
      <c r="K171" s="2"/>
      <c r="L171" s="2"/>
      <c r="M171" s="2"/>
      <c r="N171" s="2"/>
      <c r="O171" s="2"/>
      <c r="P171" s="2"/>
      <c r="Q171" s="2"/>
      <c r="R171" s="2"/>
      <c r="S171" s="2"/>
    </row>
    <row r="172" spans="1:19" x14ac:dyDescent="0.25">
      <c r="A172" s="21"/>
      <c r="B172" s="2"/>
      <c r="C172" s="2"/>
      <c r="D172" s="2"/>
      <c r="E172" s="2"/>
      <c r="F172" s="2"/>
      <c r="G172" s="2"/>
      <c r="H172" s="2"/>
      <c r="I172" s="2"/>
      <c r="J172" s="2"/>
      <c r="K172" s="2"/>
      <c r="L172" s="2"/>
      <c r="M172" s="2"/>
      <c r="N172" s="2"/>
      <c r="O172" s="2"/>
      <c r="P172" s="2"/>
      <c r="Q172" s="2"/>
      <c r="R172" s="2"/>
      <c r="S172" s="2"/>
    </row>
    <row r="173" spans="1:19" x14ac:dyDescent="0.25">
      <c r="A173" s="21"/>
      <c r="B173" s="2"/>
      <c r="C173" s="2"/>
      <c r="D173" s="2"/>
      <c r="E173" s="2"/>
      <c r="F173" s="2"/>
      <c r="G173" s="2"/>
      <c r="H173" s="2"/>
      <c r="I173" s="2"/>
      <c r="J173" s="2"/>
      <c r="K173" s="2"/>
      <c r="L173" s="2"/>
      <c r="M173" s="2"/>
      <c r="N173" s="2"/>
      <c r="O173" s="2"/>
      <c r="P173" s="2"/>
      <c r="Q173" s="2"/>
      <c r="R173" s="2"/>
      <c r="S173" s="2"/>
    </row>
    <row r="174" spans="1:19" x14ac:dyDescent="0.25">
      <c r="A174" s="21"/>
      <c r="B174" s="2"/>
      <c r="C174" s="2"/>
      <c r="D174" s="2"/>
      <c r="E174" s="2"/>
      <c r="F174" s="2"/>
      <c r="G174" s="2"/>
      <c r="H174" s="2"/>
      <c r="I174" s="2"/>
      <c r="J174" s="2"/>
      <c r="K174" s="2"/>
      <c r="L174" s="2"/>
      <c r="M174" s="2"/>
      <c r="N174" s="2"/>
      <c r="O174" s="2"/>
      <c r="P174" s="2"/>
      <c r="Q174" s="2"/>
      <c r="R174" s="2"/>
      <c r="S174" s="2"/>
    </row>
    <row r="175" spans="1:19" x14ac:dyDescent="0.25">
      <c r="A175" s="21"/>
      <c r="B175" s="2"/>
      <c r="C175" s="2"/>
      <c r="D175" s="2"/>
      <c r="E175" s="2"/>
      <c r="F175" s="2"/>
      <c r="G175" s="2"/>
      <c r="H175" s="2"/>
      <c r="I175" s="2"/>
      <c r="J175" s="2"/>
      <c r="K175" s="2"/>
      <c r="L175" s="2"/>
      <c r="M175" s="2"/>
      <c r="N175" s="2"/>
      <c r="O175" s="2"/>
      <c r="P175" s="2"/>
      <c r="Q175" s="2"/>
      <c r="R175" s="2"/>
      <c r="S175" s="2"/>
    </row>
    <row r="176" spans="1:19" x14ac:dyDescent="0.25">
      <c r="A176" s="21"/>
      <c r="B176" s="2"/>
      <c r="C176" s="2"/>
      <c r="D176" s="2"/>
      <c r="E176" s="2"/>
      <c r="F176" s="2"/>
      <c r="G176" s="2"/>
      <c r="H176" s="2"/>
      <c r="I176" s="2"/>
      <c r="J176" s="2"/>
      <c r="K176" s="2"/>
      <c r="L176" s="2"/>
      <c r="M176" s="2"/>
      <c r="N176" s="2"/>
      <c r="O176" s="2"/>
      <c r="P176" s="2"/>
      <c r="Q176" s="2"/>
      <c r="R176" s="2"/>
      <c r="S176" s="2"/>
    </row>
    <row r="177" spans="1:19" x14ac:dyDescent="0.25">
      <c r="A177" s="21"/>
      <c r="B177" s="2"/>
      <c r="C177" s="2"/>
      <c r="D177" s="2"/>
      <c r="E177" s="2"/>
      <c r="F177" s="2"/>
      <c r="G177" s="2"/>
      <c r="H177" s="2"/>
      <c r="I177" s="2"/>
      <c r="J177" s="2"/>
      <c r="K177" s="2"/>
      <c r="L177" s="2"/>
      <c r="M177" s="2"/>
      <c r="N177" s="2"/>
      <c r="O177" s="2"/>
      <c r="P177" s="2"/>
      <c r="Q177" s="2"/>
      <c r="R177" s="2"/>
      <c r="S177" s="2"/>
    </row>
    <row r="178" spans="1:19" x14ac:dyDescent="0.25">
      <c r="A178" s="21"/>
      <c r="B178" s="2"/>
      <c r="C178" s="2"/>
      <c r="D178" s="2"/>
      <c r="E178" s="2"/>
      <c r="F178" s="2"/>
      <c r="G178" s="2"/>
      <c r="H178" s="2"/>
      <c r="I178" s="2"/>
      <c r="J178" s="2"/>
      <c r="K178" s="2"/>
      <c r="L178" s="2"/>
      <c r="M178" s="2"/>
      <c r="N178" s="2"/>
      <c r="O178" s="2"/>
      <c r="P178" s="2"/>
      <c r="Q178" s="2"/>
      <c r="R178" s="2"/>
      <c r="S178" s="2"/>
    </row>
    <row r="179" spans="1:19" x14ac:dyDescent="0.25">
      <c r="A179" s="21"/>
      <c r="B179" s="2"/>
      <c r="C179" s="2"/>
      <c r="D179" s="2"/>
      <c r="E179" s="2"/>
      <c r="F179" s="2"/>
      <c r="G179" s="2"/>
      <c r="H179" s="2"/>
      <c r="I179" s="2"/>
      <c r="J179" s="2"/>
      <c r="K179" s="2"/>
      <c r="L179" s="2"/>
      <c r="M179" s="2"/>
      <c r="N179" s="2"/>
      <c r="O179" s="2"/>
      <c r="P179" s="2"/>
      <c r="Q179" s="2"/>
      <c r="R179" s="2"/>
      <c r="S179" s="2"/>
    </row>
    <row r="180" spans="1:19" x14ac:dyDescent="0.25">
      <c r="A180" s="21"/>
      <c r="B180" s="2"/>
      <c r="C180" s="2"/>
      <c r="D180" s="2"/>
      <c r="E180" s="2"/>
      <c r="F180" s="2"/>
      <c r="G180" s="2"/>
      <c r="H180" s="2"/>
      <c r="I180" s="2"/>
      <c r="J180" s="2"/>
      <c r="K180" s="2"/>
      <c r="L180" s="2"/>
      <c r="M180" s="2"/>
      <c r="N180" s="2"/>
      <c r="O180" s="2"/>
      <c r="P180" s="2"/>
      <c r="Q180" s="2"/>
      <c r="R180" s="2"/>
      <c r="S180" s="2"/>
    </row>
    <row r="181" spans="1:19" x14ac:dyDescent="0.25">
      <c r="A181" s="21"/>
      <c r="B181" s="2"/>
      <c r="C181" s="2"/>
      <c r="D181" s="2"/>
      <c r="E181" s="2"/>
      <c r="F181" s="2"/>
      <c r="G181" s="2"/>
      <c r="H181" s="2"/>
      <c r="I181" s="2"/>
      <c r="J181" s="2"/>
      <c r="K181" s="2"/>
      <c r="L181" s="2"/>
      <c r="M181" s="2"/>
      <c r="N181" s="2"/>
      <c r="O181" s="2"/>
      <c r="P181" s="2"/>
      <c r="Q181" s="2"/>
      <c r="R181" s="2"/>
      <c r="S181" s="2"/>
    </row>
    <row r="182" spans="1:19" x14ac:dyDescent="0.25">
      <c r="A182" s="21"/>
      <c r="B182" s="2"/>
      <c r="C182" s="2"/>
      <c r="D182" s="2"/>
      <c r="E182" s="2"/>
      <c r="F182" s="2"/>
      <c r="G182" s="2"/>
      <c r="H182" s="2"/>
      <c r="I182" s="2"/>
      <c r="J182" s="2"/>
      <c r="K182" s="2"/>
      <c r="L182" s="2"/>
      <c r="M182" s="2"/>
      <c r="N182" s="2"/>
      <c r="O182" s="2"/>
      <c r="P182" s="2"/>
      <c r="Q182" s="2"/>
      <c r="R182" s="2"/>
      <c r="S182" s="2"/>
    </row>
    <row r="183" spans="1:19" x14ac:dyDescent="0.25">
      <c r="A183" s="21"/>
      <c r="B183" s="2"/>
      <c r="C183" s="2"/>
      <c r="D183" s="2"/>
      <c r="E183" s="2"/>
      <c r="F183" s="2"/>
      <c r="G183" s="2"/>
      <c r="H183" s="2"/>
      <c r="I183" s="2"/>
      <c r="J183" s="2"/>
      <c r="K183" s="2"/>
      <c r="L183" s="2"/>
      <c r="M183" s="2"/>
      <c r="N183" s="2"/>
      <c r="O183" s="2"/>
      <c r="P183" s="2"/>
      <c r="Q183" s="2"/>
      <c r="R183" s="2"/>
      <c r="S183" s="2"/>
    </row>
    <row r="184" spans="1:19" x14ac:dyDescent="0.25">
      <c r="A184" s="21"/>
      <c r="B184" s="2"/>
      <c r="C184" s="2"/>
      <c r="D184" s="2"/>
      <c r="E184" s="2"/>
      <c r="F184" s="2"/>
      <c r="G184" s="2"/>
      <c r="H184" s="2"/>
      <c r="I184" s="2"/>
      <c r="J184" s="2"/>
      <c r="K184" s="2"/>
      <c r="L184" s="2"/>
      <c r="M184" s="2"/>
      <c r="N184" s="2"/>
      <c r="O184" s="2"/>
      <c r="P184" s="2"/>
      <c r="Q184" s="2"/>
      <c r="R184" s="2"/>
      <c r="S184" s="2"/>
    </row>
    <row r="185" spans="1:19" x14ac:dyDescent="0.25">
      <c r="A185" s="21"/>
      <c r="B185" s="2"/>
      <c r="C185" s="2"/>
      <c r="D185" s="2"/>
      <c r="E185" s="2"/>
      <c r="F185" s="2"/>
      <c r="G185" s="2"/>
      <c r="H185" s="2"/>
      <c r="I185" s="2"/>
      <c r="J185" s="2"/>
      <c r="K185" s="2"/>
      <c r="L185" s="2"/>
      <c r="M185" s="2"/>
      <c r="N185" s="2"/>
      <c r="O185" s="2"/>
      <c r="P185" s="2"/>
      <c r="Q185" s="2"/>
      <c r="R185" s="2"/>
      <c r="S185" s="2"/>
    </row>
    <row r="186" spans="1:19" x14ac:dyDescent="0.25">
      <c r="A186" s="21"/>
      <c r="B186" s="2"/>
      <c r="C186" s="2"/>
      <c r="D186" s="2"/>
      <c r="E186" s="2"/>
      <c r="F186" s="2"/>
      <c r="G186" s="2"/>
      <c r="H186" s="2"/>
      <c r="I186" s="2"/>
      <c r="J186" s="2"/>
      <c r="K186" s="2"/>
      <c r="L186" s="2"/>
      <c r="M186" s="2"/>
      <c r="N186" s="2"/>
      <c r="O186" s="2"/>
      <c r="P186" s="2"/>
      <c r="Q186" s="2"/>
      <c r="R186" s="2"/>
      <c r="S186" s="2"/>
    </row>
    <row r="187" spans="1:19" x14ac:dyDescent="0.25">
      <c r="A187" s="21"/>
      <c r="B187" s="2"/>
      <c r="C187" s="2"/>
      <c r="D187" s="2"/>
      <c r="E187" s="2"/>
      <c r="F187" s="2"/>
      <c r="G187" s="2"/>
      <c r="H187" s="2"/>
      <c r="I187" s="2"/>
      <c r="J187" s="2"/>
      <c r="K187" s="2"/>
      <c r="L187" s="2"/>
      <c r="M187" s="2"/>
      <c r="N187" s="2"/>
      <c r="O187" s="2"/>
      <c r="P187" s="2"/>
      <c r="Q187" s="2"/>
      <c r="R187" s="2"/>
      <c r="S187" s="2"/>
    </row>
    <row r="188" spans="1:19" x14ac:dyDescent="0.25">
      <c r="A188" s="21"/>
      <c r="B188" s="2"/>
      <c r="C188" s="2"/>
      <c r="D188" s="2"/>
      <c r="E188" s="2"/>
      <c r="F188" s="2"/>
      <c r="G188" s="2"/>
      <c r="H188" s="2"/>
      <c r="I188" s="2"/>
      <c r="J188" s="2"/>
      <c r="K188" s="2"/>
      <c r="L188" s="2"/>
      <c r="M188" s="2"/>
      <c r="N188" s="2"/>
      <c r="O188" s="2"/>
      <c r="P188" s="2"/>
      <c r="Q188" s="2"/>
      <c r="R188" s="2"/>
      <c r="S188" s="2"/>
    </row>
    <row r="189" spans="1:19" x14ac:dyDescent="0.25">
      <c r="A189" s="21"/>
      <c r="B189" s="2"/>
      <c r="C189" s="2"/>
      <c r="D189" s="2"/>
      <c r="E189" s="2"/>
      <c r="F189" s="2"/>
      <c r="G189" s="2"/>
      <c r="H189" s="2"/>
      <c r="I189" s="2"/>
      <c r="J189" s="2"/>
      <c r="K189" s="2"/>
      <c r="L189" s="2"/>
      <c r="M189" s="2"/>
      <c r="N189" s="2"/>
      <c r="O189" s="2"/>
      <c r="P189" s="2"/>
      <c r="Q189" s="2"/>
      <c r="R189" s="2"/>
      <c r="S189" s="2"/>
    </row>
    <row r="190" spans="1:19" x14ac:dyDescent="0.25">
      <c r="A190" s="21"/>
      <c r="B190" s="2"/>
      <c r="C190" s="2"/>
      <c r="D190" s="2"/>
      <c r="E190" s="2"/>
      <c r="F190" s="2"/>
      <c r="G190" s="2"/>
      <c r="H190" s="2"/>
      <c r="I190" s="2"/>
      <c r="J190" s="2"/>
      <c r="K190" s="2"/>
      <c r="L190" s="2"/>
      <c r="M190" s="2"/>
      <c r="N190" s="2"/>
      <c r="O190" s="2"/>
      <c r="P190" s="2"/>
      <c r="Q190" s="2"/>
      <c r="R190" s="2"/>
      <c r="S190" s="2"/>
    </row>
    <row r="191" spans="1:19" x14ac:dyDescent="0.25">
      <c r="A191" s="21"/>
      <c r="B191" s="2"/>
      <c r="C191" s="2"/>
      <c r="D191" s="2"/>
      <c r="E191" s="2"/>
      <c r="F191" s="2"/>
      <c r="G191" s="2"/>
      <c r="H191" s="2"/>
      <c r="I191" s="2"/>
      <c r="J191" s="2"/>
      <c r="K191" s="2"/>
      <c r="L191" s="2"/>
      <c r="M191" s="2"/>
      <c r="N191" s="2"/>
      <c r="O191" s="2"/>
      <c r="P191" s="2"/>
      <c r="Q191" s="2"/>
      <c r="R191" s="2"/>
      <c r="S191" s="2"/>
    </row>
    <row r="192" spans="1:19" x14ac:dyDescent="0.25">
      <c r="A192" s="21"/>
      <c r="B192" s="2"/>
      <c r="C192" s="2"/>
      <c r="D192" s="2"/>
      <c r="E192" s="2"/>
      <c r="F192" s="2"/>
      <c r="G192" s="2"/>
      <c r="H192" s="2"/>
      <c r="I192" s="2"/>
      <c r="J192" s="2"/>
      <c r="K192" s="2"/>
      <c r="L192" s="2"/>
      <c r="M192" s="2"/>
      <c r="N192" s="2"/>
      <c r="O192" s="2"/>
      <c r="P192" s="2"/>
      <c r="Q192" s="2"/>
      <c r="R192" s="2"/>
      <c r="S192" s="2"/>
    </row>
    <row r="193" spans="1:19" x14ac:dyDescent="0.25">
      <c r="A193" s="21"/>
      <c r="B193" s="2"/>
      <c r="C193" s="2"/>
      <c r="D193" s="2"/>
      <c r="E193" s="2"/>
      <c r="F193" s="2"/>
      <c r="G193" s="2"/>
      <c r="H193" s="2"/>
      <c r="I193" s="2"/>
      <c r="J193" s="2"/>
      <c r="K193" s="2"/>
      <c r="L193" s="2"/>
      <c r="M193" s="2"/>
      <c r="N193" s="2"/>
      <c r="O193" s="2"/>
      <c r="P193" s="2"/>
      <c r="Q193" s="2"/>
      <c r="R193" s="2"/>
      <c r="S193" s="2"/>
    </row>
    <row r="194" spans="1:19" x14ac:dyDescent="0.25">
      <c r="A194" s="21"/>
      <c r="B194" s="2"/>
      <c r="C194" s="2"/>
      <c r="D194" s="2"/>
      <c r="E194" s="2"/>
      <c r="F194" s="2"/>
      <c r="G194" s="2"/>
      <c r="H194" s="2"/>
      <c r="I194" s="2"/>
      <c r="J194" s="2"/>
      <c r="K194" s="2"/>
      <c r="L194" s="2"/>
      <c r="M194" s="2"/>
      <c r="N194" s="2"/>
      <c r="O194" s="2"/>
      <c r="P194" s="2"/>
      <c r="Q194" s="2"/>
      <c r="R194" s="2"/>
      <c r="S194" s="2"/>
    </row>
    <row r="195" spans="1:19" x14ac:dyDescent="0.25">
      <c r="A195" s="21"/>
      <c r="B195" s="2"/>
      <c r="C195" s="2"/>
      <c r="D195" s="2"/>
      <c r="E195" s="2"/>
      <c r="F195" s="2"/>
      <c r="G195" s="2"/>
      <c r="H195" s="2"/>
      <c r="I195" s="2"/>
      <c r="J195" s="2"/>
      <c r="K195" s="2"/>
      <c r="L195" s="2"/>
      <c r="M195" s="2"/>
      <c r="N195" s="2"/>
      <c r="O195" s="2"/>
      <c r="P195" s="2"/>
      <c r="Q195" s="2"/>
      <c r="R195" s="2"/>
      <c r="S195" s="2"/>
    </row>
    <row r="196" spans="1:19" x14ac:dyDescent="0.25">
      <c r="A196" s="21"/>
      <c r="B196" s="2"/>
      <c r="C196" s="2"/>
      <c r="D196" s="2"/>
      <c r="E196" s="2"/>
      <c r="F196" s="2"/>
      <c r="G196" s="2"/>
      <c r="H196" s="2"/>
      <c r="I196" s="2"/>
      <c r="J196" s="2"/>
      <c r="K196" s="2"/>
      <c r="L196" s="2"/>
      <c r="M196" s="2"/>
      <c r="N196" s="2"/>
      <c r="O196" s="2"/>
      <c r="P196" s="2"/>
      <c r="Q196" s="2"/>
      <c r="R196" s="2"/>
      <c r="S196" s="2"/>
    </row>
    <row r="197" spans="1:19" x14ac:dyDescent="0.25">
      <c r="A197" s="21"/>
      <c r="B197" s="2"/>
      <c r="C197" s="2"/>
      <c r="D197" s="2"/>
      <c r="E197" s="2"/>
      <c r="F197" s="2"/>
      <c r="G197" s="2"/>
      <c r="H197" s="2"/>
      <c r="I197" s="2"/>
      <c r="J197" s="2"/>
      <c r="K197" s="2"/>
      <c r="L197" s="2"/>
      <c r="M197" s="2"/>
      <c r="N197" s="2"/>
      <c r="O197" s="2"/>
      <c r="P197" s="2"/>
      <c r="Q197" s="2"/>
      <c r="R197" s="2"/>
      <c r="S197" s="2"/>
    </row>
    <row r="198" spans="1:19" x14ac:dyDescent="0.25">
      <c r="A198" s="21"/>
      <c r="B198" s="2"/>
      <c r="C198" s="2"/>
      <c r="D198" s="2"/>
      <c r="E198" s="2"/>
      <c r="F198" s="2"/>
      <c r="G198" s="2"/>
      <c r="H198" s="2"/>
      <c r="I198" s="2"/>
      <c r="J198" s="2"/>
      <c r="K198" s="2"/>
      <c r="L198" s="2"/>
      <c r="M198" s="2"/>
      <c r="N198" s="2"/>
      <c r="O198" s="2"/>
      <c r="P198" s="2"/>
      <c r="Q198" s="2"/>
      <c r="R198" s="2"/>
      <c r="S198" s="2"/>
    </row>
    <row r="199" spans="1:19" x14ac:dyDescent="0.25">
      <c r="A199" s="21"/>
      <c r="B199" s="2"/>
      <c r="C199" s="2"/>
      <c r="D199" s="2"/>
      <c r="E199" s="2"/>
      <c r="F199" s="2"/>
      <c r="G199" s="2"/>
      <c r="H199" s="2"/>
      <c r="I199" s="2"/>
      <c r="J199" s="2"/>
      <c r="K199" s="2"/>
      <c r="L199" s="2"/>
      <c r="M199" s="2"/>
      <c r="N199" s="2"/>
      <c r="O199" s="2"/>
      <c r="P199" s="2"/>
      <c r="Q199" s="2"/>
      <c r="R199" s="2"/>
      <c r="S199" s="2"/>
    </row>
    <row r="200" spans="1:19" x14ac:dyDescent="0.25">
      <c r="A200" s="21"/>
      <c r="B200" s="2"/>
      <c r="C200" s="2"/>
      <c r="D200" s="2"/>
      <c r="E200" s="2"/>
      <c r="F200" s="2"/>
      <c r="G200" s="2"/>
      <c r="H200" s="2"/>
      <c r="I200" s="2"/>
      <c r="J200" s="2"/>
      <c r="K200" s="2"/>
      <c r="L200" s="2"/>
      <c r="M200" s="2"/>
      <c r="N200" s="2"/>
      <c r="O200" s="2"/>
      <c r="P200" s="2"/>
      <c r="Q200" s="2"/>
      <c r="R200" s="2"/>
      <c r="S200" s="2"/>
    </row>
  </sheetData>
  <mergeCells count="11">
    <mergeCell ref="B52:D52"/>
    <mergeCell ref="O52:Q52"/>
    <mergeCell ref="A57:I57"/>
    <mergeCell ref="N57:Q57"/>
    <mergeCell ref="A1:F1"/>
    <mergeCell ref="G1:H1"/>
    <mergeCell ref="A6:I6"/>
    <mergeCell ref="N6:Q7"/>
    <mergeCell ref="A7:A9"/>
    <mergeCell ref="B7:D8"/>
    <mergeCell ref="O8:Q8"/>
  </mergeCells>
  <conditionalFormatting sqref="P10:Q50">
    <cfRule type="cellIs" dxfId="37" priority="8" operator="lessThan">
      <formula>0</formula>
    </cfRule>
    <cfRule type="cellIs" dxfId="36" priority="9" operator="greaterThan">
      <formula>0</formula>
    </cfRule>
  </conditionalFormatting>
  <conditionalFormatting sqref="O10:O50">
    <cfRule type="colorScale" priority="6">
      <colorScale>
        <cfvo type="num" val="-100"/>
        <cfvo type="num" val="0"/>
        <cfvo type="num" val="100"/>
        <color rgb="FFF8696B"/>
        <color rgb="FFFCFCFF"/>
        <color rgb="FF5A8AC6"/>
      </colorScale>
    </cfRule>
  </conditionalFormatting>
  <conditionalFormatting sqref="F3">
    <cfRule type="cellIs" dxfId="35" priority="4" operator="lessThan">
      <formula>0.55</formula>
    </cfRule>
    <cfRule type="cellIs" dxfId="34" priority="5" operator="greaterThan">
      <formula>0.6</formula>
    </cfRule>
  </conditionalFormatting>
  <conditionalFormatting sqref="C10:D50">
    <cfRule type="cellIs" dxfId="33" priority="2" operator="lessThan">
      <formula>0</formula>
    </cfRule>
    <cfRule type="cellIs" dxfId="32" priority="3" operator="greaterThan">
      <formula>0</formula>
    </cfRule>
  </conditionalFormatting>
  <conditionalFormatting sqref="B10:B50">
    <cfRule type="colorScale" priority="1">
      <colorScale>
        <cfvo type="num" val="-100"/>
        <cfvo type="num" val="0"/>
        <cfvo type="num" val="100"/>
        <color rgb="FFF8696B"/>
        <color rgb="FFFCFCFF"/>
        <color rgb="FF5A8AC6"/>
      </colorScale>
    </cfRule>
  </conditionalFormatting>
  <pageMargins left="0.70866141732283472" right="0.70866141732283472" top="0.59055118110236227" bottom="0.39370078740157483" header="0.31496062992125984" footer="0.31496062992125984"/>
  <pageSetup paperSize="9" scale="67" fitToHeight="0" orientation="portrait" r:id="rId1"/>
  <rowBreaks count="2" manualBreakCount="2">
    <brk id="55" max="10" man="1"/>
    <brk id="60" max="10"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B8C95-C525-477C-855F-A6BBF1B09E43}">
  <sheetPr codeName="Tabelle25">
    <pageSetUpPr fitToPage="1"/>
  </sheetPr>
  <dimension ref="A1:Z180"/>
  <sheetViews>
    <sheetView view="pageBreakPreview" topLeftCell="O1" zoomScale="60" zoomScaleNormal="70" workbookViewId="0">
      <selection activeCell="Y1" sqref="Y1"/>
    </sheetView>
  </sheetViews>
  <sheetFormatPr baseColWidth="10" defaultRowHeight="15" x14ac:dyDescent="0.25"/>
  <cols>
    <col min="1" max="1" width="11.42578125" style="19"/>
    <col min="2" max="2" width="13.85546875" customWidth="1"/>
    <col min="3" max="3" width="15" customWidth="1"/>
    <col min="4" max="4" width="16" customWidth="1"/>
    <col min="7" max="7" width="12.7109375" customWidth="1"/>
    <col min="8" max="8" width="13.7109375" customWidth="1"/>
    <col min="14" max="14" width="12.42578125" customWidth="1"/>
    <col min="15" max="15" width="15.28515625" customWidth="1"/>
    <col min="16" max="16" width="16" customWidth="1"/>
    <col min="17" max="17" width="17.140625" customWidth="1"/>
  </cols>
  <sheetData>
    <row r="1" spans="1:26" ht="65.25" customHeight="1" x14ac:dyDescent="0.25">
      <c r="A1" s="169" t="s">
        <v>42</v>
      </c>
      <c r="B1" s="170"/>
      <c r="C1" s="170"/>
      <c r="D1" s="170"/>
      <c r="E1" s="170"/>
      <c r="F1" s="170"/>
      <c r="G1" s="171">
        <f>Ueberhaenge!G1</f>
        <v>45190</v>
      </c>
      <c r="H1" s="172"/>
      <c r="I1" s="54"/>
      <c r="Z1">
        <v>15148</v>
      </c>
    </row>
    <row r="2" spans="1:26" x14ac:dyDescent="0.25">
      <c r="A2" s="52"/>
      <c r="B2" s="45"/>
      <c r="C2" s="45"/>
      <c r="D2" s="45"/>
      <c r="E2" s="45"/>
      <c r="F2" s="45"/>
      <c r="G2" s="45"/>
      <c r="H2" s="45"/>
      <c r="I2" s="45"/>
      <c r="Z2">
        <v>16148</v>
      </c>
    </row>
    <row r="3" spans="1:26" ht="18.75" x14ac:dyDescent="0.3">
      <c r="A3" s="25" t="s">
        <v>35</v>
      </c>
      <c r="C3" s="27">
        <f>Ueberhaenge!G2</f>
        <v>29</v>
      </c>
      <c r="D3" s="45"/>
      <c r="E3" s="53" t="s">
        <v>40</v>
      </c>
      <c r="F3" s="30">
        <f>Summery!F3</f>
        <v>0.5</v>
      </c>
      <c r="G3" s="45"/>
      <c r="H3" s="45" t="str">
        <f>IF(F3&gt;0.9,SummeryVerfall!H3,"")</f>
        <v/>
      </c>
      <c r="I3" s="45"/>
      <c r="Z3">
        <v>20</v>
      </c>
    </row>
    <row r="4" spans="1:26" x14ac:dyDescent="0.25">
      <c r="A4" s="21"/>
      <c r="B4" s="2"/>
      <c r="C4" s="2"/>
      <c r="D4" s="2"/>
      <c r="E4" s="2"/>
      <c r="F4" s="2"/>
      <c r="G4" s="2"/>
      <c r="H4" s="2"/>
      <c r="I4" s="45"/>
      <c r="J4" s="2"/>
      <c r="K4" s="2"/>
      <c r="L4" s="2"/>
      <c r="M4" s="2"/>
      <c r="N4" s="2"/>
      <c r="O4" s="2"/>
      <c r="P4" s="2"/>
      <c r="Q4" s="2"/>
      <c r="R4" s="2"/>
      <c r="S4" s="2"/>
    </row>
    <row r="5" spans="1:26" ht="5.25" customHeight="1" x14ac:dyDescent="0.25">
      <c r="A5" s="21"/>
      <c r="B5" s="2"/>
      <c r="C5" s="2"/>
      <c r="D5" s="2"/>
      <c r="E5" s="2"/>
      <c r="F5" s="2"/>
      <c r="G5" s="2"/>
      <c r="H5" s="2"/>
      <c r="I5" s="2"/>
      <c r="J5" s="2"/>
      <c r="K5" s="2"/>
      <c r="L5" s="2"/>
      <c r="M5" s="2"/>
      <c r="N5" s="2"/>
      <c r="O5" s="2"/>
      <c r="P5" s="2"/>
      <c r="Q5" s="2"/>
      <c r="R5" s="2"/>
      <c r="S5" s="2"/>
    </row>
    <row r="6" spans="1:26" ht="50.25" customHeight="1" x14ac:dyDescent="0.25">
      <c r="A6" s="173" t="s">
        <v>41</v>
      </c>
      <c r="B6" s="174"/>
      <c r="C6" s="174"/>
      <c r="D6" s="174"/>
      <c r="E6" s="174"/>
      <c r="F6" s="174"/>
      <c r="G6" s="174"/>
      <c r="H6" s="174"/>
      <c r="I6" s="174"/>
      <c r="J6" s="2"/>
      <c r="K6" s="2"/>
      <c r="L6" s="2"/>
      <c r="M6" s="2"/>
      <c r="N6" s="180" t="s">
        <v>41</v>
      </c>
      <c r="O6" s="180"/>
      <c r="P6" s="180"/>
      <c r="Q6" s="180"/>
      <c r="R6" s="2"/>
      <c r="S6" s="2"/>
    </row>
    <row r="7" spans="1:26" ht="32.25" customHeight="1" thickBot="1" x14ac:dyDescent="0.55000000000000004">
      <c r="A7" s="184" t="s">
        <v>3</v>
      </c>
      <c r="B7" s="187" t="str">
        <f xml:space="preserve"> "Front: " &amp; Ueberhaenge!D8 &amp; " Detail"</f>
        <v>Front: 2023-10 Detail</v>
      </c>
      <c r="C7" s="187"/>
      <c r="D7" s="188"/>
      <c r="E7" s="26"/>
      <c r="F7" s="26"/>
      <c r="G7" s="26"/>
      <c r="H7" s="45"/>
      <c r="J7" s="2"/>
      <c r="K7" s="2"/>
      <c r="L7" s="2"/>
      <c r="M7" s="2"/>
      <c r="N7" s="180"/>
      <c r="O7" s="180"/>
      <c r="P7" s="180"/>
      <c r="Q7" s="180"/>
      <c r="R7" s="51"/>
      <c r="S7" s="51"/>
      <c r="T7" s="50"/>
      <c r="U7" s="50"/>
      <c r="V7" s="50"/>
    </row>
    <row r="8" spans="1:26" ht="21.75" thickBot="1" x14ac:dyDescent="0.4">
      <c r="A8" s="185"/>
      <c r="B8" s="176"/>
      <c r="C8" s="176"/>
      <c r="D8" s="189"/>
      <c r="E8" s="22"/>
      <c r="I8" s="2"/>
      <c r="J8" s="2"/>
      <c r="K8" s="2"/>
      <c r="L8" s="2"/>
      <c r="M8" s="2"/>
      <c r="N8" s="48"/>
      <c r="O8" s="166" t="str">
        <f xml:space="preserve"> "Summe: " &amp; Ueberhaenge!D8 &amp; " bis " &amp; Ueberhaenge!I8</f>
        <v>Summe: 2023-10 bis -</v>
      </c>
      <c r="P8" s="167"/>
      <c r="Q8" s="168"/>
      <c r="R8" s="2"/>
      <c r="S8" s="2"/>
    </row>
    <row r="9" spans="1:26" ht="19.5" thickBot="1" x14ac:dyDescent="0.35">
      <c r="A9" s="186"/>
      <c r="B9" s="47" t="s">
        <v>34</v>
      </c>
      <c r="C9" s="46">
        <f>Ueberhaenge!G5</f>
        <v>45190</v>
      </c>
      <c r="D9" s="81">
        <f>IF(WEEKDAY(C9,2)=1,C9-3,C9-1)</f>
        <v>45189</v>
      </c>
      <c r="E9" s="22"/>
      <c r="I9" s="2"/>
      <c r="J9" s="2"/>
      <c r="K9" s="2"/>
      <c r="L9" s="2"/>
      <c r="M9" s="2"/>
      <c r="N9" s="49" t="s">
        <v>3</v>
      </c>
      <c r="O9" s="24" t="s">
        <v>34</v>
      </c>
      <c r="P9" s="23">
        <f>C9</f>
        <v>45190</v>
      </c>
      <c r="Q9" s="23">
        <f>D9</f>
        <v>45189</v>
      </c>
      <c r="R9" s="2"/>
      <c r="S9" s="2"/>
    </row>
    <row r="10" spans="1:26" ht="39.950000000000003" customHeight="1" x14ac:dyDescent="0.3">
      <c r="A10" s="82">
        <v>16150</v>
      </c>
      <c r="B10" s="76">
        <v>0</v>
      </c>
      <c r="C10" s="75">
        <v>34.4</v>
      </c>
      <c r="D10" s="83">
        <v>34.4</v>
      </c>
      <c r="E10" s="2"/>
      <c r="F10" s="2"/>
      <c r="G10" s="2"/>
      <c r="H10" s="2"/>
      <c r="I10" s="2"/>
      <c r="J10" s="2"/>
      <c r="K10" s="2"/>
      <c r="L10" s="2"/>
      <c r="M10" s="2">
        <v>23</v>
      </c>
      <c r="N10" s="31">
        <v>14000</v>
      </c>
      <c r="O10" s="35">
        <v>87.900000000000091</v>
      </c>
      <c r="P10" s="36">
        <v>-1343.2</v>
      </c>
      <c r="Q10" s="37">
        <v>-1431.1000000000001</v>
      </c>
      <c r="R10" s="2"/>
      <c r="S10" s="2"/>
      <c r="T10" s="25">
        <v>-1431.1000000000001</v>
      </c>
    </row>
    <row r="11" spans="1:26" ht="39.950000000000003" customHeight="1" x14ac:dyDescent="0.3">
      <c r="A11" s="84">
        <v>16100</v>
      </c>
      <c r="B11" s="78">
        <v>-12.299999999999997</v>
      </c>
      <c r="C11" s="79">
        <v>-64.2</v>
      </c>
      <c r="D11" s="85">
        <v>-51.900000000000006</v>
      </c>
      <c r="E11" s="2"/>
      <c r="F11" s="2"/>
      <c r="G11" s="2"/>
      <c r="H11" s="2"/>
      <c r="I11" s="2"/>
      <c r="J11" s="2"/>
      <c r="K11" s="2"/>
      <c r="L11" s="2"/>
      <c r="M11" s="2">
        <v>22</v>
      </c>
      <c r="N11" s="31">
        <v>13950</v>
      </c>
      <c r="O11" s="35">
        <v>-18.700000000000003</v>
      </c>
      <c r="P11" s="36">
        <v>-125.30000000000001</v>
      </c>
      <c r="Q11" s="37">
        <v>-106.60000000000001</v>
      </c>
      <c r="R11" s="2"/>
      <c r="S11" s="2"/>
      <c r="T11" s="25">
        <v>-106.60000000000001</v>
      </c>
    </row>
    <row r="12" spans="1:26" ht="39.950000000000003" customHeight="1" x14ac:dyDescent="0.3">
      <c r="A12" s="84">
        <v>16050</v>
      </c>
      <c r="B12" s="78">
        <v>-0.10000000000000142</v>
      </c>
      <c r="C12" s="79">
        <v>-48.800000000000004</v>
      </c>
      <c r="D12" s="85">
        <v>-48.7</v>
      </c>
      <c r="E12" s="2"/>
      <c r="F12" s="2"/>
      <c r="G12" s="2"/>
      <c r="H12" s="2"/>
      <c r="I12" s="2"/>
      <c r="J12" s="2"/>
      <c r="K12" s="2"/>
      <c r="L12" s="2"/>
      <c r="M12" s="2">
        <v>21</v>
      </c>
      <c r="N12" s="31">
        <v>13900</v>
      </c>
      <c r="O12" s="35">
        <v>2.5</v>
      </c>
      <c r="P12" s="36">
        <v>-575.9</v>
      </c>
      <c r="Q12" s="37">
        <v>-578.4</v>
      </c>
      <c r="R12" s="2"/>
      <c r="S12" s="2"/>
      <c r="T12" s="25">
        <v>-578.4</v>
      </c>
    </row>
    <row r="13" spans="1:26" ht="39.950000000000003" customHeight="1" x14ac:dyDescent="0.3">
      <c r="A13" s="86">
        <v>16000</v>
      </c>
      <c r="B13" s="77">
        <v>-15.5</v>
      </c>
      <c r="C13" s="80">
        <v>80.600000000000009</v>
      </c>
      <c r="D13" s="87">
        <v>96.100000000000009</v>
      </c>
      <c r="E13" s="2"/>
      <c r="F13" s="2"/>
      <c r="G13" s="2"/>
      <c r="H13" s="2"/>
      <c r="I13" s="2"/>
      <c r="J13" s="2"/>
      <c r="K13" s="2"/>
      <c r="L13" s="2"/>
      <c r="M13" s="2">
        <v>20</v>
      </c>
      <c r="N13" s="31">
        <v>13850</v>
      </c>
      <c r="O13" s="35">
        <v>-1.3999999999999986</v>
      </c>
      <c r="P13" s="36">
        <v>-58.2</v>
      </c>
      <c r="Q13" s="37">
        <v>-56.800000000000004</v>
      </c>
      <c r="R13" s="2"/>
      <c r="S13" s="2"/>
      <c r="T13" s="25">
        <v>-56.800000000000004</v>
      </c>
    </row>
    <row r="14" spans="1:26" ht="39.950000000000003" customHeight="1" x14ac:dyDescent="0.3">
      <c r="A14" s="84">
        <v>15950</v>
      </c>
      <c r="B14" s="78">
        <v>-2.1000000000000014</v>
      </c>
      <c r="C14" s="79">
        <v>34.200000000000003</v>
      </c>
      <c r="D14" s="85">
        <v>36.300000000000004</v>
      </c>
      <c r="E14" s="2"/>
      <c r="F14" s="2"/>
      <c r="G14" s="2"/>
      <c r="H14" s="2"/>
      <c r="I14" s="2"/>
      <c r="J14" s="2"/>
      <c r="K14" s="2"/>
      <c r="L14" s="2"/>
      <c r="M14" s="2">
        <v>19</v>
      </c>
      <c r="N14" s="31">
        <v>13800</v>
      </c>
      <c r="O14" s="35">
        <v>-87.100000000000136</v>
      </c>
      <c r="P14" s="36">
        <v>-1558.6000000000001</v>
      </c>
      <c r="Q14" s="37">
        <v>-1471.5</v>
      </c>
      <c r="R14" s="2"/>
      <c r="S14" s="2"/>
      <c r="T14" s="25">
        <v>-1471.5</v>
      </c>
    </row>
    <row r="15" spans="1:26" ht="39.950000000000003" customHeight="1" x14ac:dyDescent="0.3">
      <c r="A15" s="86">
        <v>15900</v>
      </c>
      <c r="B15" s="77">
        <v>-1.7999999999999829</v>
      </c>
      <c r="C15" s="80">
        <v>196.60000000000002</v>
      </c>
      <c r="D15" s="87">
        <v>198.4</v>
      </c>
      <c r="E15" s="2"/>
      <c r="F15" s="2"/>
      <c r="G15" s="2"/>
      <c r="H15" s="2"/>
      <c r="I15" s="2"/>
      <c r="J15" s="2"/>
      <c r="K15" s="2"/>
      <c r="L15" s="2"/>
      <c r="M15" s="2">
        <v>18</v>
      </c>
      <c r="N15" s="31">
        <v>13750</v>
      </c>
      <c r="O15" s="35">
        <v>23.300000000000182</v>
      </c>
      <c r="P15" s="36">
        <v>-2708.4</v>
      </c>
      <c r="Q15" s="37">
        <v>-2731.7000000000003</v>
      </c>
      <c r="R15" s="2"/>
      <c r="S15" s="2"/>
      <c r="T15" s="25">
        <v>-2731.7000000000003</v>
      </c>
    </row>
    <row r="16" spans="1:26" ht="39.950000000000003" customHeight="1" x14ac:dyDescent="0.3">
      <c r="A16" s="84">
        <v>15850</v>
      </c>
      <c r="B16" s="78">
        <v>-0.20000000000001705</v>
      </c>
      <c r="C16" s="79">
        <v>149.1</v>
      </c>
      <c r="D16" s="85">
        <v>149.30000000000001</v>
      </c>
      <c r="E16" s="2"/>
      <c r="F16" s="2"/>
      <c r="G16" s="2"/>
      <c r="H16" s="2"/>
      <c r="I16" s="2"/>
      <c r="J16" s="2"/>
      <c r="K16" s="2"/>
      <c r="L16" s="2"/>
      <c r="M16" s="2">
        <v>17</v>
      </c>
      <c r="N16" s="31">
        <v>13700</v>
      </c>
      <c r="O16" s="35">
        <v>-20.099999999999909</v>
      </c>
      <c r="P16" s="36">
        <v>-1614.5</v>
      </c>
      <c r="Q16" s="37">
        <v>-1594.4</v>
      </c>
      <c r="R16" s="2"/>
      <c r="S16" s="2"/>
      <c r="T16" s="25">
        <v>-1594.4</v>
      </c>
    </row>
    <row r="17" spans="1:20" ht="39.950000000000003" customHeight="1" x14ac:dyDescent="0.3">
      <c r="A17" s="86">
        <v>15800</v>
      </c>
      <c r="B17" s="77">
        <v>-1.3000000000000114</v>
      </c>
      <c r="C17" s="80">
        <v>114.5</v>
      </c>
      <c r="D17" s="87">
        <v>115.80000000000001</v>
      </c>
      <c r="E17" s="2"/>
      <c r="F17" s="2"/>
      <c r="G17" s="2"/>
      <c r="H17" s="2"/>
      <c r="I17" s="2"/>
      <c r="J17" s="2"/>
      <c r="K17" s="2"/>
      <c r="L17" s="2"/>
      <c r="M17" s="2">
        <v>16</v>
      </c>
      <c r="N17" s="31">
        <v>13650</v>
      </c>
      <c r="O17" s="35">
        <v>-56</v>
      </c>
      <c r="P17" s="36">
        <v>-201.3</v>
      </c>
      <c r="Q17" s="37">
        <v>-145.30000000000001</v>
      </c>
      <c r="R17" s="2"/>
      <c r="S17" s="2"/>
      <c r="T17" s="25">
        <v>-145.30000000000001</v>
      </c>
    </row>
    <row r="18" spans="1:20" ht="39.950000000000003" customHeight="1" x14ac:dyDescent="0.3">
      <c r="A18" s="84">
        <v>15750</v>
      </c>
      <c r="B18" s="78">
        <v>-1.9000000000000057</v>
      </c>
      <c r="C18" s="79">
        <v>-103.60000000000001</v>
      </c>
      <c r="D18" s="85">
        <v>-101.7</v>
      </c>
      <c r="E18" s="2"/>
      <c r="F18" s="2"/>
      <c r="G18" s="2"/>
      <c r="H18" s="2"/>
      <c r="I18" s="2"/>
      <c r="J18" s="2"/>
      <c r="K18" s="2"/>
      <c r="L18" s="2"/>
      <c r="M18" s="2">
        <v>15</v>
      </c>
      <c r="N18" s="31">
        <v>13600</v>
      </c>
      <c r="O18" s="35">
        <v>-1225.6000000000004</v>
      </c>
      <c r="P18" s="36">
        <v>-2093.7000000000003</v>
      </c>
      <c r="Q18" s="37">
        <v>-868.1</v>
      </c>
      <c r="R18" s="2"/>
      <c r="S18" s="2"/>
      <c r="T18" s="25">
        <v>-868.1</v>
      </c>
    </row>
    <row r="19" spans="1:20" ht="39.950000000000003" customHeight="1" x14ac:dyDescent="0.3">
      <c r="A19" s="86">
        <v>15700</v>
      </c>
      <c r="B19" s="77">
        <v>92.5</v>
      </c>
      <c r="C19" s="80">
        <v>1960.8000000000002</v>
      </c>
      <c r="D19" s="87">
        <v>1868.3000000000002</v>
      </c>
      <c r="E19" s="2"/>
      <c r="F19" s="2"/>
      <c r="G19" s="2"/>
      <c r="H19" s="2"/>
      <c r="I19" s="2"/>
      <c r="J19" s="2"/>
      <c r="K19" s="2"/>
      <c r="L19" s="2"/>
      <c r="M19" s="2">
        <v>14</v>
      </c>
      <c r="N19" s="31">
        <v>13550</v>
      </c>
      <c r="O19" s="35">
        <v>-12.800000000000011</v>
      </c>
      <c r="P19" s="36">
        <v>-456.20000000000005</v>
      </c>
      <c r="Q19" s="37">
        <v>-443.40000000000003</v>
      </c>
      <c r="R19" s="2"/>
      <c r="S19" s="2"/>
      <c r="T19" s="25">
        <v>-443.40000000000003</v>
      </c>
    </row>
    <row r="20" spans="1:20" ht="39.950000000000003" customHeight="1" x14ac:dyDescent="0.3">
      <c r="A20" s="84">
        <v>15650</v>
      </c>
      <c r="B20" s="78">
        <v>-3.4000000000000057</v>
      </c>
      <c r="C20" s="79">
        <v>97.9</v>
      </c>
      <c r="D20" s="85">
        <v>101.30000000000001</v>
      </c>
      <c r="E20" s="2"/>
      <c r="F20" s="2"/>
      <c r="G20" s="2"/>
      <c r="H20" s="2"/>
      <c r="I20" s="2"/>
      <c r="J20" s="2"/>
      <c r="K20" s="2"/>
      <c r="L20" s="2"/>
      <c r="M20" s="2">
        <v>13</v>
      </c>
      <c r="N20" s="31">
        <v>13500</v>
      </c>
      <c r="O20" s="35">
        <v>-390.40000000000009</v>
      </c>
      <c r="P20" s="36">
        <v>-2520.2000000000003</v>
      </c>
      <c r="Q20" s="37">
        <v>-2129.8000000000002</v>
      </c>
      <c r="R20" s="2"/>
      <c r="S20" s="2"/>
      <c r="T20" s="25">
        <v>-2129.8000000000002</v>
      </c>
    </row>
    <row r="21" spans="1:20" ht="39.950000000000003" customHeight="1" x14ac:dyDescent="0.3">
      <c r="A21" s="86">
        <v>15600</v>
      </c>
      <c r="B21" s="77">
        <v>-1.8000000000000114</v>
      </c>
      <c r="C21" s="80">
        <v>248.8</v>
      </c>
      <c r="D21" s="87">
        <v>250.60000000000002</v>
      </c>
      <c r="E21" s="2"/>
      <c r="F21" s="2"/>
      <c r="G21" s="2"/>
      <c r="H21" s="2"/>
      <c r="I21" s="2"/>
      <c r="J21" s="2"/>
      <c r="K21" s="2"/>
      <c r="L21" s="2"/>
      <c r="M21" s="2">
        <v>12</v>
      </c>
      <c r="N21" s="31">
        <v>13450</v>
      </c>
      <c r="O21" s="35">
        <v>8.2999999999999545</v>
      </c>
      <c r="P21" s="36">
        <v>-346.70000000000005</v>
      </c>
      <c r="Q21" s="37">
        <v>-355</v>
      </c>
      <c r="R21" s="2"/>
      <c r="S21" s="2"/>
      <c r="T21" s="25">
        <v>-355</v>
      </c>
    </row>
    <row r="22" spans="1:20" ht="39.950000000000003" customHeight="1" x14ac:dyDescent="0.3">
      <c r="A22" s="84">
        <v>15550</v>
      </c>
      <c r="B22" s="78">
        <v>0</v>
      </c>
      <c r="C22" s="79">
        <v>50</v>
      </c>
      <c r="D22" s="85">
        <v>50</v>
      </c>
      <c r="E22" s="2"/>
      <c r="F22" s="2"/>
      <c r="G22" s="2"/>
      <c r="H22" s="2"/>
      <c r="I22" s="2"/>
      <c r="J22" s="2"/>
      <c r="K22" s="2"/>
      <c r="L22" s="2"/>
      <c r="M22" s="2">
        <v>11</v>
      </c>
      <c r="N22" s="31">
        <v>13400</v>
      </c>
      <c r="O22" s="35">
        <v>143.40000000000009</v>
      </c>
      <c r="P22" s="36">
        <v>-1084</v>
      </c>
      <c r="Q22" s="37">
        <v>-1227.4000000000001</v>
      </c>
      <c r="R22" s="2"/>
      <c r="S22" s="2"/>
      <c r="T22" s="25">
        <v>-1227.4000000000001</v>
      </c>
    </row>
    <row r="23" spans="1:20" ht="39.950000000000003" customHeight="1" x14ac:dyDescent="0.3">
      <c r="A23" s="86">
        <v>15500</v>
      </c>
      <c r="B23" s="77">
        <v>11.700000000000045</v>
      </c>
      <c r="C23" s="80">
        <v>317.20000000000005</v>
      </c>
      <c r="D23" s="87">
        <v>305.5</v>
      </c>
      <c r="E23" s="2"/>
      <c r="F23" s="2"/>
      <c r="G23" s="2"/>
      <c r="H23" s="2"/>
      <c r="I23" s="2"/>
      <c r="J23" s="2"/>
      <c r="K23" s="2"/>
      <c r="L23" s="2"/>
      <c r="M23" s="2">
        <v>10</v>
      </c>
      <c r="N23" s="31">
        <v>13350</v>
      </c>
      <c r="O23" s="35">
        <v>-18.600000000000023</v>
      </c>
      <c r="P23" s="36">
        <v>-491.40000000000003</v>
      </c>
      <c r="Q23" s="37">
        <v>-472.8</v>
      </c>
      <c r="R23" s="2"/>
      <c r="S23" s="2"/>
      <c r="T23" s="25">
        <v>-472.8</v>
      </c>
    </row>
    <row r="24" spans="1:20" ht="39.950000000000003" customHeight="1" x14ac:dyDescent="0.3">
      <c r="A24" s="84">
        <v>15450</v>
      </c>
      <c r="B24" s="78">
        <v>0</v>
      </c>
      <c r="C24" s="79">
        <v>70.5</v>
      </c>
      <c r="D24" s="85">
        <v>70.5</v>
      </c>
      <c r="E24" s="2"/>
      <c r="F24" s="2"/>
      <c r="G24" s="2"/>
      <c r="H24" s="2"/>
      <c r="I24" s="2"/>
      <c r="J24" s="2"/>
      <c r="K24" s="2"/>
      <c r="L24" s="2"/>
      <c r="M24" s="2">
        <v>9</v>
      </c>
      <c r="N24" s="31">
        <v>13300</v>
      </c>
      <c r="O24" s="35">
        <v>-35.899999999999864</v>
      </c>
      <c r="P24" s="36">
        <v>-1618.2</v>
      </c>
      <c r="Q24" s="37">
        <v>-1582.3000000000002</v>
      </c>
      <c r="R24" s="2"/>
      <c r="S24" s="2"/>
      <c r="T24" s="25">
        <v>-1582.3000000000002</v>
      </c>
    </row>
    <row r="25" spans="1:20" ht="39.950000000000003" customHeight="1" x14ac:dyDescent="0.3">
      <c r="A25" s="86">
        <v>15400</v>
      </c>
      <c r="B25" s="77">
        <v>0.59999999999999432</v>
      </c>
      <c r="C25" s="80">
        <v>237</v>
      </c>
      <c r="D25" s="87">
        <v>236.4</v>
      </c>
      <c r="E25" s="2"/>
      <c r="F25" s="2"/>
      <c r="G25" s="2"/>
      <c r="H25" s="2"/>
      <c r="I25" s="2"/>
      <c r="J25" s="2"/>
      <c r="K25" s="2"/>
      <c r="L25" s="2"/>
      <c r="M25" s="2">
        <v>8</v>
      </c>
      <c r="N25" s="31">
        <v>13250</v>
      </c>
      <c r="O25" s="35">
        <v>89.100000000000023</v>
      </c>
      <c r="P25" s="36">
        <v>-594.6</v>
      </c>
      <c r="Q25" s="37">
        <v>-683.7</v>
      </c>
      <c r="R25" s="2"/>
      <c r="S25" s="2"/>
      <c r="T25" s="25">
        <v>-683.7</v>
      </c>
    </row>
    <row r="26" spans="1:20" ht="39.950000000000003" customHeight="1" x14ac:dyDescent="0.3">
      <c r="A26" s="84">
        <v>15350</v>
      </c>
      <c r="B26" s="78">
        <v>0</v>
      </c>
      <c r="C26" s="79">
        <v>1202.1000000000001</v>
      </c>
      <c r="D26" s="85">
        <v>1202.1000000000001</v>
      </c>
      <c r="E26" s="2"/>
      <c r="F26" s="2"/>
      <c r="G26" s="2"/>
      <c r="H26" s="2"/>
      <c r="I26" s="2"/>
      <c r="J26" s="2"/>
      <c r="K26" s="2"/>
      <c r="L26" s="2"/>
      <c r="M26" s="2">
        <v>7</v>
      </c>
      <c r="N26" s="31">
        <v>13200</v>
      </c>
      <c r="O26" s="35">
        <v>354.29999999999995</v>
      </c>
      <c r="P26" s="36">
        <v>-1618.7</v>
      </c>
      <c r="Q26" s="37">
        <v>-1973</v>
      </c>
      <c r="R26" s="2"/>
      <c r="S26" s="2"/>
      <c r="T26" s="25">
        <v>-1973</v>
      </c>
    </row>
    <row r="27" spans="1:20" ht="39.950000000000003" customHeight="1" x14ac:dyDescent="0.3">
      <c r="A27" s="86">
        <v>15300</v>
      </c>
      <c r="B27" s="77">
        <v>0.19999999999993179</v>
      </c>
      <c r="C27" s="80">
        <v>701.1</v>
      </c>
      <c r="D27" s="87">
        <v>700.90000000000009</v>
      </c>
      <c r="E27" s="2"/>
      <c r="F27" s="2"/>
      <c r="G27" s="2"/>
      <c r="H27" s="2"/>
      <c r="I27" s="2"/>
      <c r="J27" s="2"/>
      <c r="K27" s="2"/>
      <c r="L27" s="2"/>
      <c r="M27" s="2">
        <v>6</v>
      </c>
      <c r="N27" s="31">
        <v>13150</v>
      </c>
      <c r="O27" s="35">
        <v>64.099999999999966</v>
      </c>
      <c r="P27" s="36">
        <v>-483.90000000000003</v>
      </c>
      <c r="Q27" s="37">
        <v>-548</v>
      </c>
      <c r="R27" s="2"/>
      <c r="S27" s="2"/>
      <c r="T27" s="25">
        <v>-548</v>
      </c>
    </row>
    <row r="28" spans="1:20" ht="39.950000000000003" customHeight="1" x14ac:dyDescent="0.3">
      <c r="A28" s="84">
        <v>15250</v>
      </c>
      <c r="B28" s="78">
        <v>0.80000000000000426</v>
      </c>
      <c r="C28" s="79">
        <v>45.800000000000004</v>
      </c>
      <c r="D28" s="85">
        <v>45</v>
      </c>
      <c r="E28" s="2"/>
      <c r="F28" s="2"/>
      <c r="G28" s="2"/>
      <c r="H28" s="2"/>
      <c r="I28" s="2"/>
      <c r="J28" s="2"/>
      <c r="K28" s="2"/>
      <c r="L28" s="2"/>
      <c r="M28" s="2">
        <v>5</v>
      </c>
      <c r="N28" s="31">
        <v>13100</v>
      </c>
      <c r="O28" s="35">
        <v>-24.400000000000091</v>
      </c>
      <c r="P28" s="36">
        <v>-1879.4</v>
      </c>
      <c r="Q28" s="37">
        <v>-1855</v>
      </c>
      <c r="R28" s="2"/>
      <c r="S28" s="2"/>
      <c r="T28" s="25">
        <v>-1855</v>
      </c>
    </row>
    <row r="29" spans="1:20" ht="39.950000000000003" customHeight="1" x14ac:dyDescent="0.3">
      <c r="A29" s="86">
        <v>15200</v>
      </c>
      <c r="B29" s="77">
        <v>-1.1000000000000227</v>
      </c>
      <c r="C29" s="80">
        <v>428</v>
      </c>
      <c r="D29" s="87">
        <v>429.1</v>
      </c>
      <c r="E29" s="2"/>
      <c r="F29" s="2"/>
      <c r="G29" s="2"/>
      <c r="H29" s="2"/>
      <c r="I29" s="2"/>
      <c r="J29" s="2"/>
      <c r="K29" s="2"/>
      <c r="L29" s="2"/>
      <c r="M29" s="2">
        <v>4</v>
      </c>
      <c r="N29" s="31">
        <v>13050</v>
      </c>
      <c r="O29" s="35">
        <v>10.599999999999994</v>
      </c>
      <c r="P29" s="36">
        <v>-193.10000000000002</v>
      </c>
      <c r="Q29" s="37">
        <v>-203.70000000000002</v>
      </c>
      <c r="R29" s="2"/>
      <c r="S29" s="2"/>
      <c r="T29" s="25">
        <v>-203.70000000000002</v>
      </c>
    </row>
    <row r="30" spans="1:20" ht="39.950000000000003" customHeight="1" x14ac:dyDescent="0.3">
      <c r="A30" s="88">
        <v>15150</v>
      </c>
      <c r="B30" s="89">
        <v>2</v>
      </c>
      <c r="C30" s="90">
        <v>40.400000000000006</v>
      </c>
      <c r="D30" s="91">
        <v>38.400000000000006</v>
      </c>
      <c r="E30" s="2"/>
      <c r="F30" s="2"/>
      <c r="G30" s="2"/>
      <c r="H30" s="2"/>
      <c r="I30" s="2"/>
      <c r="J30" s="2"/>
      <c r="K30" s="2"/>
      <c r="L30" s="2"/>
      <c r="M30" s="2">
        <v>3</v>
      </c>
      <c r="N30" s="31">
        <v>13000</v>
      </c>
      <c r="O30" s="35">
        <v>77.100000000000023</v>
      </c>
      <c r="P30" s="36">
        <v>-998.80000000000007</v>
      </c>
      <c r="Q30" s="37">
        <v>-1075.9000000000001</v>
      </c>
      <c r="R30" s="2"/>
      <c r="S30" s="2"/>
      <c r="T30" s="25">
        <v>-1075.9000000000001</v>
      </c>
    </row>
    <row r="31" spans="1:20" ht="19.5" thickBot="1" x14ac:dyDescent="0.35">
      <c r="A31" s="21"/>
      <c r="B31" s="2"/>
      <c r="C31" s="2"/>
      <c r="D31" s="2"/>
      <c r="E31" s="2"/>
      <c r="F31" s="2"/>
      <c r="G31" s="2"/>
      <c r="H31" s="2"/>
      <c r="I31" s="2"/>
      <c r="J31" s="2"/>
      <c r="K31" s="2"/>
      <c r="L31" s="2"/>
      <c r="M31" s="2"/>
      <c r="N31" s="2"/>
      <c r="O31" s="44"/>
      <c r="P31" s="44"/>
      <c r="Q31" s="44"/>
      <c r="R31" s="2"/>
      <c r="S31" s="2"/>
    </row>
    <row r="32" spans="1:20" ht="60.75" customHeight="1" thickBot="1" x14ac:dyDescent="0.3">
      <c r="A32" s="21"/>
      <c r="B32" s="163" t="s">
        <v>39</v>
      </c>
      <c r="C32" s="164"/>
      <c r="D32" s="165"/>
      <c r="E32" s="2"/>
      <c r="F32" s="2"/>
      <c r="G32" s="2"/>
      <c r="H32" s="2"/>
      <c r="I32" s="2"/>
      <c r="J32" s="2"/>
      <c r="K32" s="2"/>
      <c r="L32" s="2"/>
      <c r="M32" s="2"/>
      <c r="N32" s="2"/>
      <c r="O32" s="163" t="s">
        <v>38</v>
      </c>
      <c r="P32" s="164"/>
      <c r="Q32" s="165"/>
      <c r="R32" s="2"/>
      <c r="S32" s="2"/>
    </row>
    <row r="33" spans="1:19" x14ac:dyDescent="0.25">
      <c r="A33" s="21"/>
      <c r="B33" s="2"/>
      <c r="C33" s="2"/>
      <c r="D33" s="2"/>
      <c r="E33" s="2"/>
      <c r="F33" s="2"/>
      <c r="G33" s="2"/>
      <c r="H33" s="2"/>
      <c r="I33" s="2"/>
      <c r="J33" s="2"/>
      <c r="K33" s="2"/>
      <c r="L33" s="2"/>
      <c r="M33" s="2"/>
      <c r="N33" s="2"/>
      <c r="O33" s="2"/>
      <c r="P33" s="2"/>
      <c r="Q33" s="2"/>
      <c r="R33" s="2"/>
      <c r="S33" s="2"/>
    </row>
    <row r="34" spans="1:19" ht="18.75" x14ac:dyDescent="0.3">
      <c r="A34" s="42" t="s">
        <v>36</v>
      </c>
      <c r="B34" s="42"/>
      <c r="C34" s="42"/>
      <c r="D34" s="42"/>
      <c r="E34" s="28"/>
      <c r="F34" s="28"/>
      <c r="G34" s="28"/>
      <c r="H34" s="28"/>
      <c r="I34" s="2"/>
      <c r="J34" s="2"/>
      <c r="K34" s="2"/>
      <c r="L34" s="2"/>
      <c r="M34" s="2"/>
      <c r="N34" s="42" t="s">
        <v>36</v>
      </c>
      <c r="O34" s="42"/>
      <c r="P34" s="42"/>
      <c r="Q34" s="42"/>
      <c r="R34" s="2"/>
      <c r="S34" s="2"/>
    </row>
    <row r="35" spans="1:19" ht="18.75" x14ac:dyDescent="0.3">
      <c r="A35" s="43" t="s">
        <v>37</v>
      </c>
      <c r="B35" s="43"/>
      <c r="C35" s="43"/>
      <c r="D35" s="43"/>
      <c r="E35" s="28"/>
      <c r="F35" s="28"/>
      <c r="G35" s="71" t="s">
        <v>141</v>
      </c>
      <c r="H35" s="28"/>
      <c r="I35" s="2"/>
      <c r="J35" s="2"/>
      <c r="K35" s="2"/>
      <c r="L35" s="2"/>
      <c r="M35" s="2"/>
      <c r="N35" s="43" t="s">
        <v>37</v>
      </c>
      <c r="O35" s="43"/>
      <c r="P35" s="43"/>
      <c r="Q35" s="43"/>
      <c r="R35" s="2"/>
      <c r="S35" s="2"/>
    </row>
    <row r="36" spans="1:19" x14ac:dyDescent="0.25">
      <c r="A36" s="28"/>
      <c r="B36" s="28"/>
      <c r="C36" s="28"/>
      <c r="D36" s="28"/>
      <c r="E36" s="28"/>
      <c r="F36" s="28"/>
      <c r="G36" s="28"/>
      <c r="H36" s="28"/>
      <c r="I36" s="2"/>
      <c r="J36" s="2"/>
      <c r="K36" s="2"/>
      <c r="L36" s="2"/>
      <c r="M36" s="2"/>
      <c r="N36" s="2"/>
      <c r="O36" s="2"/>
      <c r="P36" s="2"/>
      <c r="Q36" s="2"/>
      <c r="R36" s="2"/>
      <c r="S36" s="2"/>
    </row>
    <row r="37" spans="1:19" ht="117.75" customHeight="1" x14ac:dyDescent="0.25">
      <c r="A37" s="181" t="s">
        <v>105</v>
      </c>
      <c r="B37" s="182"/>
      <c r="C37" s="182"/>
      <c r="D37" s="182"/>
      <c r="E37" s="182"/>
      <c r="F37" s="182"/>
      <c r="G37" s="182"/>
      <c r="H37" s="182"/>
      <c r="I37" s="182"/>
      <c r="J37" s="2"/>
      <c r="K37" s="2"/>
      <c r="L37" s="2"/>
      <c r="M37" s="2"/>
      <c r="N37" s="162" t="s">
        <v>43</v>
      </c>
      <c r="O37" s="162"/>
      <c r="P37" s="162"/>
      <c r="Q37" s="162"/>
      <c r="R37" s="2"/>
      <c r="S37" s="2"/>
    </row>
    <row r="38" spans="1:19" x14ac:dyDescent="0.25">
      <c r="A38" s="28"/>
      <c r="B38" s="28"/>
      <c r="C38" s="28"/>
      <c r="D38" s="28"/>
      <c r="E38" s="28"/>
      <c r="F38" s="28"/>
      <c r="G38" s="28"/>
      <c r="H38" s="28"/>
      <c r="I38" s="2"/>
      <c r="J38" s="2"/>
      <c r="K38" s="2"/>
      <c r="L38" s="2"/>
      <c r="M38" s="2"/>
      <c r="N38" s="2"/>
      <c r="O38" s="2"/>
      <c r="P38" s="2"/>
      <c r="Q38" s="2"/>
      <c r="R38" s="2"/>
      <c r="S38" s="2"/>
    </row>
    <row r="39" spans="1:19" x14ac:dyDescent="0.25">
      <c r="A39" s="28"/>
      <c r="B39" s="28"/>
      <c r="C39" s="28"/>
      <c r="D39" s="28"/>
      <c r="E39" s="28"/>
      <c r="F39" s="28"/>
      <c r="G39" s="28"/>
      <c r="H39" s="28"/>
      <c r="I39" s="2"/>
      <c r="J39" s="2"/>
      <c r="K39" s="2"/>
      <c r="L39" s="2"/>
      <c r="M39" s="2"/>
      <c r="N39" s="2"/>
      <c r="O39" s="2"/>
      <c r="P39" s="2"/>
      <c r="Q39" s="2"/>
      <c r="R39" s="2"/>
      <c r="S39" s="2"/>
    </row>
    <row r="40" spans="1:19" x14ac:dyDescent="0.25">
      <c r="A40" s="28"/>
      <c r="B40" s="28"/>
      <c r="C40" s="28"/>
      <c r="D40" s="28"/>
      <c r="E40" s="28"/>
      <c r="F40" s="28"/>
      <c r="G40" s="28"/>
      <c r="H40" s="28"/>
      <c r="I40" s="2"/>
      <c r="J40" s="2"/>
      <c r="K40" s="2"/>
      <c r="L40" s="2"/>
      <c r="M40" s="2"/>
      <c r="N40" s="2"/>
      <c r="O40" s="2"/>
      <c r="P40" s="2"/>
      <c r="Q40" s="2"/>
      <c r="R40" s="2"/>
      <c r="S40" s="2"/>
    </row>
    <row r="41" spans="1:19" x14ac:dyDescent="0.25">
      <c r="A41" s="28"/>
      <c r="B41" s="28"/>
      <c r="C41" s="28"/>
      <c r="D41" s="28"/>
      <c r="E41" s="28"/>
      <c r="F41" s="28"/>
      <c r="G41" s="28"/>
      <c r="H41" s="28"/>
      <c r="I41" s="2"/>
      <c r="J41" s="2"/>
      <c r="K41" s="2"/>
      <c r="L41" s="2"/>
      <c r="M41" s="2"/>
      <c r="N41" s="2"/>
      <c r="O41" s="2"/>
      <c r="P41" s="2"/>
      <c r="Q41" s="2"/>
      <c r="R41" s="2"/>
      <c r="S41" s="2"/>
    </row>
    <row r="42" spans="1:19" x14ac:dyDescent="0.25">
      <c r="A42" s="28"/>
      <c r="B42" s="28"/>
      <c r="C42" s="28"/>
      <c r="D42" s="28"/>
      <c r="E42" s="28"/>
      <c r="F42" s="28"/>
      <c r="G42" s="28"/>
      <c r="H42" s="28"/>
      <c r="I42" s="2"/>
      <c r="J42" s="2"/>
      <c r="K42" s="2"/>
      <c r="L42" s="2"/>
      <c r="M42" s="2"/>
      <c r="N42" s="2"/>
      <c r="O42" s="2"/>
      <c r="P42" s="2"/>
      <c r="Q42" s="2"/>
      <c r="R42" s="2"/>
      <c r="S42" s="2"/>
    </row>
    <row r="43" spans="1:19" x14ac:dyDescent="0.25">
      <c r="A43" s="28"/>
      <c r="B43" s="28"/>
      <c r="C43" s="28"/>
      <c r="D43" s="28"/>
      <c r="E43" s="28"/>
      <c r="F43" s="28"/>
      <c r="G43" s="28"/>
      <c r="H43" s="28"/>
      <c r="I43" s="2"/>
      <c r="J43" s="2"/>
      <c r="K43" s="2"/>
      <c r="L43" s="2"/>
      <c r="M43" s="2"/>
      <c r="N43" s="2"/>
      <c r="O43" s="2"/>
      <c r="P43" s="2"/>
      <c r="Q43" s="2"/>
      <c r="R43" s="2"/>
      <c r="S43" s="2"/>
    </row>
    <row r="44" spans="1:19" x14ac:dyDescent="0.25">
      <c r="A44" s="28"/>
      <c r="B44" s="28"/>
      <c r="C44" s="28"/>
      <c r="D44" s="28"/>
      <c r="E44" s="28"/>
      <c r="F44" s="28"/>
      <c r="G44" s="28"/>
      <c r="H44" s="28"/>
      <c r="I44" s="2"/>
      <c r="J44" s="2"/>
      <c r="K44" s="2"/>
      <c r="L44" s="2"/>
      <c r="M44" s="2"/>
      <c r="N44" s="2"/>
      <c r="O44" s="2"/>
      <c r="P44" s="2"/>
      <c r="Q44" s="2"/>
      <c r="R44" s="2"/>
      <c r="S44" s="2"/>
    </row>
    <row r="45" spans="1:19" x14ac:dyDescent="0.25">
      <c r="A45" s="21"/>
      <c r="B45" s="2"/>
      <c r="C45" s="2"/>
      <c r="D45" s="2"/>
      <c r="E45" s="2"/>
      <c r="F45" s="2"/>
      <c r="G45" s="2"/>
      <c r="H45" s="2"/>
      <c r="I45" s="2"/>
      <c r="J45" s="2"/>
      <c r="K45" s="2"/>
      <c r="L45" s="2"/>
      <c r="M45" s="2"/>
      <c r="N45" s="2"/>
      <c r="O45" s="2"/>
      <c r="P45" s="2"/>
      <c r="Q45" s="2"/>
      <c r="R45" s="2"/>
      <c r="S45" s="2"/>
    </row>
    <row r="46" spans="1:19" x14ac:dyDescent="0.25">
      <c r="A46" s="21"/>
      <c r="B46" s="2"/>
      <c r="C46" s="2"/>
      <c r="D46" s="2"/>
      <c r="E46" s="2"/>
      <c r="F46" s="2"/>
      <c r="G46" s="2"/>
      <c r="H46" s="2"/>
      <c r="I46" s="2"/>
      <c r="J46" s="2"/>
      <c r="K46" s="2"/>
      <c r="L46" s="2"/>
      <c r="M46" s="2"/>
      <c r="N46" s="2"/>
      <c r="O46" s="2"/>
      <c r="P46" s="2"/>
      <c r="Q46" s="2"/>
      <c r="R46" s="2"/>
      <c r="S46" s="2"/>
    </row>
    <row r="47" spans="1:19" x14ac:dyDescent="0.25">
      <c r="A47" s="21"/>
      <c r="B47" s="2"/>
      <c r="C47" s="2"/>
      <c r="D47" s="2"/>
      <c r="E47" s="2"/>
      <c r="F47" s="2"/>
      <c r="G47" s="2"/>
      <c r="H47" s="2"/>
      <c r="I47" s="2"/>
      <c r="J47" s="2"/>
      <c r="K47" s="2"/>
      <c r="L47" s="2"/>
      <c r="M47" s="2"/>
      <c r="N47" s="2"/>
      <c r="O47" s="2"/>
      <c r="P47" s="2"/>
      <c r="Q47" s="2"/>
      <c r="R47" s="2"/>
      <c r="S47" s="2"/>
    </row>
    <row r="48" spans="1:19" x14ac:dyDescent="0.25">
      <c r="A48" s="21"/>
      <c r="B48" s="2"/>
      <c r="C48" s="2"/>
      <c r="D48" s="2"/>
      <c r="E48" s="2"/>
      <c r="F48" s="2"/>
      <c r="G48" s="2"/>
      <c r="H48" s="2"/>
      <c r="I48" s="2"/>
      <c r="J48" s="2"/>
      <c r="K48" s="2"/>
      <c r="L48" s="2"/>
      <c r="M48" s="2"/>
      <c r="N48" s="2"/>
      <c r="O48" s="2"/>
      <c r="P48" s="2"/>
      <c r="Q48" s="2"/>
      <c r="R48" s="2"/>
      <c r="S48" s="2"/>
    </row>
    <row r="49" spans="1:19" x14ac:dyDescent="0.25">
      <c r="A49" s="21"/>
      <c r="B49" s="2"/>
      <c r="C49" s="2"/>
      <c r="D49" s="2"/>
      <c r="E49" s="2"/>
      <c r="F49" s="2"/>
      <c r="G49" s="2"/>
      <c r="H49" s="2"/>
      <c r="I49" s="2"/>
      <c r="J49" s="2"/>
      <c r="K49" s="2"/>
      <c r="L49" s="2"/>
      <c r="M49" s="2"/>
      <c r="N49" s="2"/>
      <c r="O49" s="2"/>
      <c r="P49" s="2"/>
      <c r="Q49" s="2"/>
      <c r="R49" s="2"/>
      <c r="S49" s="2"/>
    </row>
    <row r="50" spans="1:19" x14ac:dyDescent="0.25">
      <c r="A50" s="21"/>
      <c r="B50" s="2"/>
      <c r="C50" s="2"/>
      <c r="D50" s="2"/>
      <c r="E50" s="2"/>
      <c r="F50" s="2"/>
      <c r="G50" s="2"/>
      <c r="H50" s="2"/>
      <c r="I50" s="2"/>
      <c r="J50" s="2"/>
      <c r="K50" s="2"/>
      <c r="L50" s="2"/>
      <c r="M50" s="2"/>
      <c r="N50" s="2"/>
      <c r="O50" s="2"/>
      <c r="P50" s="2"/>
      <c r="Q50" s="2"/>
      <c r="R50" s="2"/>
      <c r="S50" s="2"/>
    </row>
    <row r="51" spans="1:19" x14ac:dyDescent="0.25">
      <c r="A51" s="21"/>
      <c r="B51" s="2"/>
      <c r="C51" s="2"/>
      <c r="D51" s="2"/>
      <c r="E51" s="2"/>
      <c r="F51" s="2"/>
      <c r="G51" s="2"/>
      <c r="H51" s="2"/>
      <c r="I51" s="2"/>
      <c r="J51" s="2"/>
      <c r="K51" s="2"/>
      <c r="L51" s="2"/>
      <c r="M51" s="2"/>
      <c r="N51" s="2"/>
      <c r="O51" s="2"/>
      <c r="P51" s="2"/>
      <c r="Q51" s="2"/>
      <c r="R51" s="2"/>
      <c r="S51" s="2"/>
    </row>
    <row r="52" spans="1:19" x14ac:dyDescent="0.25">
      <c r="A52" s="21"/>
      <c r="B52" s="2"/>
      <c r="C52" s="2"/>
      <c r="D52" s="2"/>
      <c r="E52" s="2"/>
      <c r="F52" s="2"/>
      <c r="G52" s="2"/>
      <c r="H52" s="2"/>
      <c r="I52" s="2"/>
      <c r="J52" s="2"/>
      <c r="K52" s="2"/>
      <c r="L52" s="2"/>
      <c r="M52" s="2"/>
      <c r="N52" s="2"/>
      <c r="O52" s="2"/>
      <c r="P52" s="2"/>
      <c r="Q52" s="2"/>
      <c r="R52" s="2"/>
      <c r="S52" s="2"/>
    </row>
    <row r="53" spans="1:19" x14ac:dyDescent="0.25">
      <c r="A53" s="21"/>
      <c r="B53" s="2"/>
      <c r="C53" s="2"/>
      <c r="D53" s="2"/>
      <c r="E53" s="2"/>
      <c r="F53" s="2"/>
      <c r="G53" s="2"/>
      <c r="H53" s="2"/>
      <c r="I53" s="2"/>
      <c r="J53" s="2"/>
      <c r="K53" s="2"/>
      <c r="L53" s="2"/>
      <c r="M53" s="2"/>
      <c r="N53" s="2"/>
      <c r="O53" s="2"/>
      <c r="P53" s="2"/>
      <c r="Q53" s="2"/>
      <c r="R53" s="2"/>
      <c r="S53" s="2"/>
    </row>
    <row r="54" spans="1:19" x14ac:dyDescent="0.25">
      <c r="A54" s="21"/>
      <c r="B54" s="2"/>
      <c r="C54" s="2"/>
      <c r="D54" s="2"/>
      <c r="E54" s="2"/>
      <c r="F54" s="2"/>
      <c r="G54" s="2"/>
      <c r="H54" s="2"/>
      <c r="I54" s="2"/>
      <c r="J54" s="2"/>
      <c r="K54" s="2"/>
      <c r="L54" s="2"/>
      <c r="M54" s="2"/>
      <c r="N54" s="2"/>
      <c r="O54" s="2"/>
      <c r="P54" s="2"/>
      <c r="Q54" s="2"/>
      <c r="R54" s="2"/>
      <c r="S54" s="2"/>
    </row>
    <row r="55" spans="1:19" x14ac:dyDescent="0.25">
      <c r="A55" s="21"/>
      <c r="B55" s="2"/>
      <c r="C55" s="2"/>
      <c r="D55" s="2"/>
      <c r="E55" s="2"/>
      <c r="F55" s="2"/>
      <c r="G55" s="2"/>
      <c r="H55" s="2"/>
      <c r="I55" s="2"/>
      <c r="J55" s="2"/>
      <c r="K55" s="2"/>
      <c r="L55" s="2"/>
      <c r="M55" s="2"/>
      <c r="N55" s="2"/>
      <c r="O55" s="2"/>
      <c r="P55" s="2"/>
      <c r="Q55" s="2"/>
      <c r="R55" s="2"/>
      <c r="S55" s="2"/>
    </row>
    <row r="56" spans="1:19" x14ac:dyDescent="0.25">
      <c r="A56" s="21"/>
      <c r="B56" s="2"/>
      <c r="C56" s="2"/>
      <c r="D56" s="2"/>
      <c r="E56" s="2"/>
      <c r="F56" s="2"/>
      <c r="G56" s="2"/>
      <c r="H56" s="2"/>
      <c r="I56" s="2"/>
      <c r="J56" s="2"/>
      <c r="K56" s="2"/>
      <c r="L56" s="2"/>
      <c r="M56" s="2"/>
      <c r="N56" s="2"/>
      <c r="O56" s="2"/>
      <c r="P56" s="2"/>
      <c r="Q56" s="2"/>
      <c r="R56" s="2"/>
      <c r="S56" s="2"/>
    </row>
    <row r="57" spans="1:19" x14ac:dyDescent="0.25">
      <c r="A57" s="21"/>
      <c r="B57" s="2"/>
      <c r="C57" s="2"/>
      <c r="D57" s="2"/>
      <c r="E57" s="2"/>
      <c r="F57" s="2"/>
      <c r="G57" s="2"/>
      <c r="H57" s="2"/>
      <c r="I57" s="2"/>
      <c r="J57" s="2"/>
      <c r="K57" s="2"/>
      <c r="L57" s="2"/>
      <c r="M57" s="2"/>
      <c r="N57" s="2"/>
      <c r="O57" s="2"/>
      <c r="P57" s="2"/>
      <c r="Q57" s="2"/>
      <c r="R57" s="2"/>
      <c r="S57" s="2"/>
    </row>
    <row r="58" spans="1:19" x14ac:dyDescent="0.25">
      <c r="A58" s="21"/>
      <c r="B58" s="2"/>
      <c r="C58" s="2"/>
      <c r="D58" s="2"/>
      <c r="E58" s="2"/>
      <c r="F58" s="2"/>
      <c r="G58" s="2"/>
      <c r="H58" s="2"/>
      <c r="I58" s="2"/>
      <c r="J58" s="2"/>
      <c r="K58" s="2"/>
      <c r="L58" s="2"/>
      <c r="M58" s="2"/>
      <c r="N58" s="2"/>
      <c r="O58" s="2"/>
      <c r="P58" s="2"/>
      <c r="Q58" s="2"/>
      <c r="R58" s="2"/>
      <c r="S58" s="2"/>
    </row>
    <row r="59" spans="1:19" x14ac:dyDescent="0.25">
      <c r="A59" s="21"/>
      <c r="B59" s="2"/>
      <c r="C59" s="2"/>
      <c r="D59" s="2"/>
      <c r="E59" s="2"/>
      <c r="F59" s="2"/>
      <c r="G59" s="2"/>
      <c r="H59" s="2"/>
      <c r="I59" s="2"/>
      <c r="J59" s="2"/>
      <c r="K59" s="2"/>
      <c r="L59" s="2"/>
      <c r="M59" s="2"/>
      <c r="N59" s="2"/>
      <c r="O59" s="2"/>
      <c r="P59" s="2"/>
      <c r="Q59" s="2"/>
      <c r="R59" s="2"/>
      <c r="S59" s="2"/>
    </row>
    <row r="60" spans="1:19" x14ac:dyDescent="0.25">
      <c r="A60" s="21"/>
      <c r="B60" s="2"/>
      <c r="C60" s="2"/>
      <c r="D60" s="2"/>
      <c r="E60" s="2"/>
      <c r="F60" s="2"/>
      <c r="G60" s="2"/>
      <c r="H60" s="2"/>
      <c r="I60" s="2"/>
      <c r="J60" s="2"/>
      <c r="K60" s="2"/>
      <c r="L60" s="2"/>
      <c r="M60" s="2"/>
      <c r="N60" s="2"/>
      <c r="O60" s="2"/>
      <c r="P60" s="2"/>
      <c r="Q60" s="2"/>
      <c r="R60" s="2"/>
      <c r="S60" s="2"/>
    </row>
    <row r="61" spans="1:19" x14ac:dyDescent="0.25">
      <c r="A61" s="21"/>
      <c r="B61" s="2"/>
      <c r="C61" s="2"/>
      <c r="D61" s="2"/>
      <c r="E61" s="2"/>
      <c r="F61" s="2"/>
      <c r="G61" s="2"/>
      <c r="H61" s="2"/>
      <c r="I61" s="2"/>
      <c r="J61" s="2"/>
      <c r="K61" s="2"/>
      <c r="L61" s="2"/>
      <c r="M61" s="2"/>
      <c r="N61" s="2"/>
      <c r="O61" s="2"/>
      <c r="P61" s="2"/>
      <c r="Q61" s="2"/>
      <c r="R61" s="2"/>
      <c r="S61" s="2"/>
    </row>
    <row r="62" spans="1:19" x14ac:dyDescent="0.25">
      <c r="A62" s="21"/>
      <c r="B62" s="2"/>
      <c r="C62" s="2"/>
      <c r="D62" s="2"/>
      <c r="E62" s="2"/>
      <c r="F62" s="2"/>
      <c r="G62" s="2"/>
      <c r="H62" s="2"/>
      <c r="I62" s="2"/>
      <c r="J62" s="2"/>
      <c r="K62" s="2"/>
      <c r="L62" s="2"/>
      <c r="M62" s="2"/>
      <c r="N62" s="2"/>
      <c r="O62" s="2"/>
      <c r="P62" s="2"/>
      <c r="Q62" s="2"/>
      <c r="R62" s="2"/>
      <c r="S62" s="2"/>
    </row>
    <row r="63" spans="1:19" x14ac:dyDescent="0.25">
      <c r="A63" s="21"/>
      <c r="B63" s="2"/>
      <c r="C63" s="2"/>
      <c r="D63" s="2"/>
      <c r="E63" s="2"/>
      <c r="F63" s="2"/>
      <c r="G63" s="2"/>
      <c r="H63" s="2"/>
      <c r="I63" s="2"/>
      <c r="J63" s="2"/>
      <c r="K63" s="2"/>
      <c r="L63" s="2"/>
      <c r="M63" s="2"/>
      <c r="N63" s="2"/>
      <c r="O63" s="2"/>
      <c r="P63" s="2"/>
      <c r="Q63" s="2"/>
      <c r="R63" s="2"/>
      <c r="S63" s="2"/>
    </row>
    <row r="64" spans="1:19" x14ac:dyDescent="0.25">
      <c r="A64" s="21"/>
      <c r="B64" s="2"/>
      <c r="C64" s="2"/>
      <c r="D64" s="2"/>
      <c r="E64" s="2"/>
      <c r="F64" s="2"/>
      <c r="G64" s="2"/>
      <c r="H64" s="2"/>
      <c r="I64" s="2"/>
      <c r="J64" s="2"/>
      <c r="K64" s="2"/>
      <c r="L64" s="2"/>
      <c r="M64" s="2"/>
      <c r="N64" s="2"/>
      <c r="O64" s="2"/>
      <c r="P64" s="2"/>
      <c r="Q64" s="2"/>
      <c r="R64" s="2"/>
      <c r="S64" s="2"/>
    </row>
    <row r="65" spans="1:19" x14ac:dyDescent="0.25">
      <c r="A65" s="21"/>
      <c r="B65" s="2"/>
      <c r="C65" s="2"/>
      <c r="D65" s="2"/>
      <c r="E65" s="2"/>
      <c r="F65" s="2"/>
      <c r="G65" s="2"/>
      <c r="H65" s="2"/>
      <c r="I65" s="2"/>
      <c r="J65" s="2"/>
      <c r="K65" s="2"/>
      <c r="L65" s="2"/>
      <c r="M65" s="2"/>
      <c r="N65" s="2"/>
      <c r="O65" s="2"/>
      <c r="P65" s="2"/>
      <c r="Q65" s="2"/>
      <c r="R65" s="2"/>
      <c r="S65" s="2"/>
    </row>
    <row r="66" spans="1:19" x14ac:dyDescent="0.25">
      <c r="A66" s="21"/>
      <c r="B66" s="2"/>
      <c r="C66" s="2"/>
      <c r="D66" s="2"/>
      <c r="E66" s="2"/>
      <c r="F66" s="2"/>
      <c r="G66" s="2"/>
      <c r="H66" s="2"/>
      <c r="I66" s="2"/>
      <c r="J66" s="2"/>
      <c r="K66" s="2"/>
      <c r="L66" s="2"/>
      <c r="M66" s="2"/>
      <c r="N66" s="2"/>
      <c r="O66" s="2"/>
      <c r="P66" s="2"/>
      <c r="Q66" s="2"/>
      <c r="R66" s="2"/>
      <c r="S66" s="2"/>
    </row>
    <row r="67" spans="1:19" x14ac:dyDescent="0.25">
      <c r="A67" s="21"/>
      <c r="B67" s="2"/>
      <c r="C67" s="2"/>
      <c r="D67" s="2"/>
      <c r="E67" s="2"/>
      <c r="F67" s="2"/>
      <c r="G67" s="2"/>
      <c r="H67" s="2"/>
      <c r="I67" s="2"/>
      <c r="J67" s="2"/>
      <c r="K67" s="2"/>
      <c r="L67" s="2"/>
      <c r="M67" s="2"/>
      <c r="N67" s="2"/>
      <c r="O67" s="2"/>
      <c r="P67" s="2"/>
      <c r="Q67" s="2"/>
      <c r="R67" s="2"/>
      <c r="S67" s="2"/>
    </row>
    <row r="68" spans="1:19" x14ac:dyDescent="0.25">
      <c r="A68" s="21"/>
      <c r="B68" s="2"/>
      <c r="C68" s="2"/>
      <c r="D68" s="2"/>
      <c r="E68" s="2"/>
      <c r="F68" s="2"/>
      <c r="G68" s="2"/>
      <c r="H68" s="2"/>
      <c r="I68" s="2"/>
      <c r="J68" s="2"/>
      <c r="K68" s="2"/>
      <c r="L68" s="2"/>
      <c r="M68" s="2"/>
      <c r="N68" s="2"/>
      <c r="O68" s="2"/>
      <c r="P68" s="2"/>
      <c r="Q68" s="2"/>
      <c r="R68" s="2"/>
      <c r="S68" s="2"/>
    </row>
    <row r="69" spans="1:19" x14ac:dyDescent="0.25">
      <c r="A69" s="21"/>
      <c r="B69" s="2"/>
      <c r="C69" s="2"/>
      <c r="D69" s="2"/>
      <c r="E69" s="2"/>
      <c r="F69" s="2"/>
      <c r="G69" s="2"/>
      <c r="H69" s="2"/>
      <c r="I69" s="2"/>
      <c r="J69" s="2"/>
      <c r="K69" s="2"/>
      <c r="L69" s="2"/>
      <c r="M69" s="2"/>
      <c r="N69" s="2"/>
      <c r="O69" s="2"/>
      <c r="P69" s="2"/>
      <c r="Q69" s="2"/>
      <c r="R69" s="2"/>
      <c r="S69" s="2"/>
    </row>
    <row r="70" spans="1:19" x14ac:dyDescent="0.25">
      <c r="A70" s="21"/>
      <c r="B70" s="2"/>
      <c r="C70" s="2"/>
      <c r="D70" s="2"/>
      <c r="E70" s="2"/>
      <c r="F70" s="2"/>
      <c r="G70" s="2"/>
      <c r="H70" s="2"/>
      <c r="I70" s="2"/>
      <c r="J70" s="2"/>
      <c r="K70" s="2"/>
      <c r="L70" s="2"/>
      <c r="M70" s="2"/>
      <c r="N70" s="2"/>
      <c r="O70" s="2"/>
      <c r="P70" s="2"/>
      <c r="Q70" s="2"/>
      <c r="R70" s="2"/>
      <c r="S70" s="2"/>
    </row>
    <row r="71" spans="1:19" x14ac:dyDescent="0.25">
      <c r="A71" s="21"/>
      <c r="B71" s="2"/>
      <c r="C71" s="2"/>
      <c r="D71" s="2"/>
      <c r="E71" s="2"/>
      <c r="F71" s="2"/>
      <c r="G71" s="2"/>
      <c r="H71" s="2"/>
      <c r="I71" s="2"/>
      <c r="J71" s="2"/>
      <c r="K71" s="2"/>
      <c r="L71" s="2"/>
      <c r="M71" s="2"/>
      <c r="N71" s="2"/>
      <c r="O71" s="2"/>
      <c r="P71" s="2"/>
      <c r="Q71" s="2"/>
      <c r="R71" s="2"/>
      <c r="S71" s="2"/>
    </row>
    <row r="72" spans="1:19" x14ac:dyDescent="0.25">
      <c r="A72" s="21"/>
      <c r="B72" s="2"/>
      <c r="C72" s="2"/>
      <c r="D72" s="2"/>
      <c r="E72" s="2"/>
      <c r="F72" s="2"/>
      <c r="G72" s="2"/>
      <c r="H72" s="2"/>
      <c r="I72" s="2"/>
      <c r="J72" s="2"/>
      <c r="K72" s="2"/>
      <c r="L72" s="2"/>
      <c r="M72" s="2"/>
      <c r="N72" s="2"/>
      <c r="O72" s="2"/>
      <c r="P72" s="2"/>
      <c r="Q72" s="2"/>
      <c r="R72" s="2"/>
      <c r="S72" s="2"/>
    </row>
    <row r="73" spans="1:19" x14ac:dyDescent="0.25">
      <c r="A73" s="21"/>
      <c r="B73" s="2"/>
      <c r="C73" s="2"/>
      <c r="D73" s="2"/>
      <c r="E73" s="2"/>
      <c r="F73" s="2"/>
      <c r="G73" s="2"/>
      <c r="H73" s="2"/>
      <c r="I73" s="2"/>
      <c r="J73" s="2"/>
      <c r="K73" s="2"/>
      <c r="L73" s="2"/>
      <c r="M73" s="2"/>
      <c r="N73" s="2"/>
      <c r="O73" s="2"/>
      <c r="P73" s="2"/>
      <c r="Q73" s="2"/>
      <c r="R73" s="2"/>
      <c r="S73" s="2"/>
    </row>
    <row r="74" spans="1:19" x14ac:dyDescent="0.25">
      <c r="A74" s="21"/>
      <c r="B74" s="2"/>
      <c r="C74" s="2"/>
      <c r="D74" s="2"/>
      <c r="E74" s="2"/>
      <c r="F74" s="2"/>
      <c r="G74" s="2"/>
      <c r="H74" s="2"/>
      <c r="I74" s="2"/>
      <c r="J74" s="2"/>
      <c r="K74" s="2"/>
      <c r="L74" s="2"/>
      <c r="M74" s="2"/>
      <c r="N74" s="2"/>
      <c r="O74" s="2"/>
      <c r="P74" s="2"/>
      <c r="Q74" s="2"/>
      <c r="R74" s="2"/>
      <c r="S74" s="2"/>
    </row>
    <row r="75" spans="1:19" x14ac:dyDescent="0.25">
      <c r="A75" s="21"/>
      <c r="B75" s="2"/>
      <c r="C75" s="2"/>
      <c r="D75" s="2"/>
      <c r="E75" s="2"/>
      <c r="F75" s="2"/>
      <c r="G75" s="2"/>
      <c r="H75" s="2"/>
      <c r="I75" s="2"/>
      <c r="J75" s="2"/>
      <c r="K75" s="2"/>
      <c r="L75" s="2"/>
      <c r="M75" s="2"/>
      <c r="N75" s="2"/>
      <c r="O75" s="2"/>
      <c r="P75" s="2"/>
      <c r="Q75" s="2"/>
      <c r="R75" s="2"/>
      <c r="S75" s="2"/>
    </row>
    <row r="76" spans="1:19" x14ac:dyDescent="0.25">
      <c r="A76" s="21"/>
      <c r="B76" s="2"/>
      <c r="C76" s="2"/>
      <c r="D76" s="2"/>
      <c r="E76" s="2"/>
      <c r="F76" s="2"/>
      <c r="G76" s="2"/>
      <c r="H76" s="2"/>
      <c r="I76" s="2"/>
      <c r="J76" s="2"/>
      <c r="K76" s="2"/>
      <c r="L76" s="2"/>
      <c r="M76" s="2"/>
      <c r="N76" s="2"/>
      <c r="O76" s="2"/>
      <c r="P76" s="2"/>
      <c r="Q76" s="2"/>
      <c r="R76" s="2"/>
      <c r="S76" s="2"/>
    </row>
    <row r="77" spans="1:19" x14ac:dyDescent="0.25">
      <c r="A77" s="21"/>
      <c r="B77" s="2"/>
      <c r="C77" s="2"/>
      <c r="D77" s="2"/>
      <c r="E77" s="2"/>
      <c r="F77" s="2"/>
      <c r="G77" s="2"/>
      <c r="H77" s="2"/>
      <c r="I77" s="2"/>
      <c r="J77" s="2"/>
      <c r="K77" s="2"/>
      <c r="L77" s="2"/>
      <c r="M77" s="2"/>
      <c r="N77" s="2"/>
      <c r="O77" s="2"/>
      <c r="P77" s="2"/>
      <c r="Q77" s="2"/>
      <c r="R77" s="2"/>
      <c r="S77" s="2"/>
    </row>
    <row r="78" spans="1:19" x14ac:dyDescent="0.25">
      <c r="A78" s="21"/>
      <c r="B78" s="2"/>
      <c r="C78" s="2"/>
      <c r="D78" s="2"/>
      <c r="E78" s="2"/>
      <c r="F78" s="2"/>
      <c r="G78" s="2"/>
      <c r="H78" s="2"/>
      <c r="I78" s="2"/>
      <c r="J78" s="2"/>
      <c r="K78" s="2"/>
      <c r="L78" s="2"/>
      <c r="M78" s="2"/>
      <c r="N78" s="2"/>
      <c r="O78" s="2"/>
      <c r="P78" s="2"/>
      <c r="Q78" s="2"/>
      <c r="R78" s="2"/>
      <c r="S78" s="2"/>
    </row>
    <row r="79" spans="1:19" x14ac:dyDescent="0.25">
      <c r="A79" s="21"/>
      <c r="B79" s="2"/>
      <c r="C79" s="2"/>
      <c r="D79" s="2"/>
      <c r="E79" s="2"/>
      <c r="F79" s="2"/>
      <c r="G79" s="2"/>
      <c r="H79" s="2"/>
      <c r="I79" s="2"/>
      <c r="J79" s="2"/>
      <c r="K79" s="2"/>
      <c r="L79" s="2"/>
      <c r="M79" s="2"/>
      <c r="N79" s="2"/>
      <c r="O79" s="2"/>
      <c r="P79" s="2"/>
      <c r="Q79" s="2"/>
      <c r="R79" s="2"/>
      <c r="S79" s="2"/>
    </row>
    <row r="80" spans="1:19" x14ac:dyDescent="0.25">
      <c r="A80" s="21"/>
      <c r="B80" s="2"/>
      <c r="C80" s="2"/>
      <c r="D80" s="2"/>
      <c r="E80" s="2"/>
      <c r="F80" s="2"/>
      <c r="G80" s="2"/>
      <c r="H80" s="2"/>
      <c r="I80" s="2"/>
      <c r="J80" s="2"/>
      <c r="K80" s="2"/>
      <c r="L80" s="2"/>
      <c r="M80" s="2"/>
      <c r="N80" s="2"/>
      <c r="O80" s="2"/>
      <c r="P80" s="2"/>
      <c r="Q80" s="2"/>
      <c r="R80" s="2"/>
      <c r="S80" s="2"/>
    </row>
    <row r="81" spans="1:19" x14ac:dyDescent="0.25">
      <c r="A81" s="21"/>
      <c r="B81" s="2"/>
      <c r="C81" s="2"/>
      <c r="D81" s="2"/>
      <c r="E81" s="2"/>
      <c r="F81" s="2"/>
      <c r="G81" s="2"/>
      <c r="H81" s="2"/>
      <c r="I81" s="2"/>
      <c r="J81" s="2"/>
      <c r="K81" s="2"/>
      <c r="L81" s="2"/>
      <c r="M81" s="2"/>
      <c r="N81" s="2"/>
      <c r="O81" s="2"/>
      <c r="P81" s="2"/>
      <c r="Q81" s="2"/>
      <c r="R81" s="2"/>
      <c r="S81" s="2"/>
    </row>
    <row r="82" spans="1:19" x14ac:dyDescent="0.25">
      <c r="A82" s="21"/>
      <c r="B82" s="2"/>
      <c r="C82" s="2"/>
      <c r="D82" s="2"/>
      <c r="E82" s="2"/>
      <c r="F82" s="2"/>
      <c r="G82" s="2"/>
      <c r="H82" s="2"/>
      <c r="I82" s="2"/>
      <c r="J82" s="2"/>
      <c r="K82" s="2"/>
      <c r="L82" s="2"/>
      <c r="M82" s="2"/>
      <c r="N82" s="2"/>
      <c r="O82" s="2"/>
      <c r="P82" s="2"/>
      <c r="Q82" s="2"/>
      <c r="R82" s="2"/>
      <c r="S82" s="2"/>
    </row>
    <row r="83" spans="1:19" x14ac:dyDescent="0.25">
      <c r="A83" s="21"/>
      <c r="B83" s="2"/>
      <c r="C83" s="2"/>
      <c r="D83" s="2"/>
      <c r="E83" s="2"/>
      <c r="F83" s="2"/>
      <c r="G83" s="2"/>
      <c r="H83" s="2"/>
      <c r="I83" s="2"/>
      <c r="J83" s="2"/>
      <c r="K83" s="2"/>
      <c r="L83" s="2"/>
      <c r="M83" s="2"/>
      <c r="N83" s="2"/>
      <c r="O83" s="2"/>
      <c r="P83" s="2"/>
      <c r="Q83" s="2"/>
      <c r="R83" s="2"/>
      <c r="S83" s="2"/>
    </row>
    <row r="84" spans="1:19" x14ac:dyDescent="0.25">
      <c r="A84" s="21"/>
      <c r="B84" s="2"/>
      <c r="C84" s="2"/>
      <c r="D84" s="2"/>
      <c r="E84" s="2"/>
      <c r="F84" s="2"/>
      <c r="G84" s="2"/>
      <c r="H84" s="2"/>
      <c r="I84" s="2"/>
      <c r="J84" s="2"/>
      <c r="K84" s="2"/>
      <c r="L84" s="2"/>
      <c r="M84" s="2"/>
      <c r="N84" s="2"/>
      <c r="O84" s="2"/>
      <c r="P84" s="2"/>
      <c r="Q84" s="2"/>
      <c r="R84" s="2"/>
      <c r="S84" s="2"/>
    </row>
    <row r="85" spans="1:19" x14ac:dyDescent="0.25">
      <c r="A85" s="21"/>
      <c r="B85" s="2"/>
      <c r="C85" s="2"/>
      <c r="D85" s="2"/>
      <c r="E85" s="2"/>
      <c r="F85" s="2"/>
      <c r="G85" s="2"/>
      <c r="H85" s="2"/>
      <c r="I85" s="2"/>
      <c r="J85" s="2"/>
      <c r="K85" s="2"/>
      <c r="L85" s="2"/>
      <c r="M85" s="2"/>
      <c r="N85" s="2"/>
      <c r="O85" s="2"/>
      <c r="P85" s="2"/>
      <c r="Q85" s="2"/>
      <c r="R85" s="2"/>
      <c r="S85" s="2"/>
    </row>
    <row r="86" spans="1:19" x14ac:dyDescent="0.25">
      <c r="A86" s="21"/>
      <c r="B86" s="2"/>
      <c r="C86" s="2"/>
      <c r="D86" s="2"/>
      <c r="E86" s="2"/>
      <c r="F86" s="2"/>
      <c r="G86" s="2"/>
      <c r="H86" s="2"/>
      <c r="I86" s="2"/>
      <c r="J86" s="2"/>
      <c r="K86" s="2"/>
      <c r="L86" s="2"/>
      <c r="M86" s="2"/>
      <c r="N86" s="2"/>
      <c r="O86" s="2"/>
      <c r="P86" s="2"/>
      <c r="Q86" s="2"/>
      <c r="R86" s="2"/>
      <c r="S86" s="2"/>
    </row>
    <row r="87" spans="1:19" x14ac:dyDescent="0.25">
      <c r="A87" s="21"/>
      <c r="B87" s="2"/>
      <c r="C87" s="2"/>
      <c r="D87" s="2"/>
      <c r="E87" s="2"/>
      <c r="F87" s="2"/>
      <c r="G87" s="2"/>
      <c r="H87" s="2"/>
      <c r="I87" s="2"/>
      <c r="J87" s="2"/>
      <c r="K87" s="2"/>
      <c r="L87" s="2"/>
      <c r="M87" s="2"/>
      <c r="N87" s="2"/>
      <c r="O87" s="2"/>
      <c r="P87" s="2"/>
      <c r="Q87" s="2"/>
      <c r="R87" s="2"/>
      <c r="S87" s="2"/>
    </row>
    <row r="88" spans="1:19" x14ac:dyDescent="0.25">
      <c r="A88" s="21"/>
      <c r="B88" s="2"/>
      <c r="C88" s="2"/>
      <c r="D88" s="2"/>
      <c r="E88" s="2"/>
      <c r="F88" s="2"/>
      <c r="G88" s="2"/>
      <c r="H88" s="2"/>
      <c r="I88" s="2"/>
      <c r="J88" s="2"/>
      <c r="K88" s="2"/>
      <c r="L88" s="2"/>
      <c r="M88" s="2"/>
      <c r="N88" s="2"/>
      <c r="O88" s="2"/>
      <c r="P88" s="2"/>
      <c r="Q88" s="2"/>
      <c r="R88" s="2"/>
      <c r="S88" s="2"/>
    </row>
    <row r="89" spans="1:19" x14ac:dyDescent="0.25">
      <c r="A89" s="21"/>
      <c r="B89" s="2"/>
      <c r="C89" s="2"/>
      <c r="D89" s="2"/>
      <c r="E89" s="2"/>
      <c r="F89" s="2"/>
      <c r="G89" s="2"/>
      <c r="H89" s="2"/>
      <c r="I89" s="2"/>
      <c r="J89" s="2"/>
      <c r="K89" s="2"/>
      <c r="L89" s="2"/>
      <c r="M89" s="2"/>
      <c r="N89" s="2"/>
      <c r="O89" s="2"/>
      <c r="P89" s="2"/>
      <c r="Q89" s="2"/>
      <c r="R89" s="2"/>
      <c r="S89" s="2"/>
    </row>
    <row r="90" spans="1:19" x14ac:dyDescent="0.25">
      <c r="A90" s="21"/>
      <c r="B90" s="2"/>
      <c r="C90" s="2"/>
      <c r="D90" s="2"/>
      <c r="E90" s="2"/>
      <c r="F90" s="2"/>
      <c r="G90" s="2"/>
      <c r="H90" s="2"/>
      <c r="I90" s="2"/>
      <c r="J90" s="2"/>
      <c r="K90" s="2"/>
      <c r="L90" s="2"/>
      <c r="M90" s="2"/>
      <c r="N90" s="2"/>
      <c r="O90" s="2"/>
      <c r="P90" s="2"/>
      <c r="Q90" s="2"/>
      <c r="R90" s="2"/>
      <c r="S90" s="2"/>
    </row>
    <row r="91" spans="1:19" x14ac:dyDescent="0.25">
      <c r="A91" s="21"/>
      <c r="B91" s="2"/>
      <c r="C91" s="2"/>
      <c r="D91" s="2"/>
      <c r="E91" s="2"/>
      <c r="F91" s="2"/>
      <c r="G91" s="2"/>
      <c r="H91" s="2"/>
      <c r="I91" s="2"/>
      <c r="J91" s="2"/>
      <c r="K91" s="2"/>
      <c r="L91" s="2"/>
      <c r="M91" s="2"/>
      <c r="N91" s="2"/>
      <c r="O91" s="2"/>
      <c r="P91" s="2"/>
      <c r="Q91" s="2"/>
      <c r="R91" s="2"/>
      <c r="S91" s="2"/>
    </row>
    <row r="92" spans="1:19" x14ac:dyDescent="0.25">
      <c r="A92" s="21"/>
      <c r="B92" s="2"/>
      <c r="C92" s="2"/>
      <c r="D92" s="2"/>
      <c r="E92" s="2"/>
      <c r="F92" s="2"/>
      <c r="G92" s="2"/>
      <c r="H92" s="2"/>
      <c r="I92" s="2"/>
      <c r="J92" s="2"/>
      <c r="K92" s="2"/>
      <c r="L92" s="2"/>
      <c r="M92" s="2"/>
      <c r="N92" s="2"/>
      <c r="O92" s="2"/>
      <c r="P92" s="2"/>
      <c r="Q92" s="2"/>
      <c r="R92" s="2"/>
      <c r="S92" s="2"/>
    </row>
    <row r="93" spans="1:19" x14ac:dyDescent="0.25">
      <c r="A93" s="21"/>
      <c r="B93" s="2"/>
      <c r="C93" s="2"/>
      <c r="D93" s="2"/>
      <c r="E93" s="2"/>
      <c r="F93" s="2"/>
      <c r="G93" s="2"/>
      <c r="H93" s="2"/>
      <c r="I93" s="2"/>
      <c r="J93" s="2"/>
      <c r="K93" s="2"/>
      <c r="L93" s="2"/>
      <c r="M93" s="2"/>
      <c r="N93" s="2"/>
      <c r="O93" s="2"/>
      <c r="P93" s="2"/>
      <c r="Q93" s="2"/>
      <c r="R93" s="2"/>
      <c r="S93" s="2"/>
    </row>
    <row r="94" spans="1:19" x14ac:dyDescent="0.25">
      <c r="A94" s="21"/>
      <c r="B94" s="2"/>
      <c r="C94" s="2"/>
      <c r="D94" s="2"/>
      <c r="E94" s="2"/>
      <c r="F94" s="2"/>
      <c r="G94" s="2"/>
      <c r="H94" s="2"/>
      <c r="I94" s="2"/>
      <c r="J94" s="2"/>
      <c r="K94" s="2"/>
      <c r="L94" s="2"/>
      <c r="M94" s="2"/>
      <c r="N94" s="2"/>
      <c r="O94" s="2"/>
      <c r="P94" s="2"/>
      <c r="Q94" s="2"/>
      <c r="R94" s="2"/>
      <c r="S94" s="2"/>
    </row>
    <row r="95" spans="1:19" x14ac:dyDescent="0.25">
      <c r="A95" s="21"/>
      <c r="B95" s="2"/>
      <c r="C95" s="2"/>
      <c r="D95" s="2"/>
      <c r="E95" s="2"/>
      <c r="F95" s="2"/>
      <c r="G95" s="2"/>
      <c r="H95" s="2"/>
      <c r="I95" s="2"/>
      <c r="J95" s="2"/>
      <c r="K95" s="2"/>
      <c r="L95" s="2"/>
      <c r="M95" s="2"/>
      <c r="N95" s="2"/>
      <c r="O95" s="2"/>
      <c r="P95" s="2"/>
      <c r="Q95" s="2"/>
      <c r="R95" s="2"/>
      <c r="S95" s="2"/>
    </row>
    <row r="96" spans="1:19" x14ac:dyDescent="0.25">
      <c r="A96" s="21"/>
      <c r="B96" s="2"/>
      <c r="C96" s="2"/>
      <c r="D96" s="2"/>
      <c r="E96" s="2"/>
      <c r="F96" s="2"/>
      <c r="G96" s="2"/>
      <c r="H96" s="2"/>
      <c r="I96" s="2"/>
      <c r="J96" s="2"/>
      <c r="K96" s="2"/>
      <c r="L96" s="2"/>
      <c r="M96" s="2"/>
      <c r="N96" s="2"/>
      <c r="O96" s="2"/>
      <c r="P96" s="2"/>
      <c r="Q96" s="2"/>
      <c r="R96" s="2"/>
      <c r="S96" s="2"/>
    </row>
    <row r="97" spans="1:19" x14ac:dyDescent="0.25">
      <c r="A97" s="21"/>
      <c r="B97" s="2"/>
      <c r="C97" s="2"/>
      <c r="D97" s="2"/>
      <c r="E97" s="2"/>
      <c r="F97" s="2"/>
      <c r="G97" s="2"/>
      <c r="H97" s="2"/>
      <c r="I97" s="2"/>
      <c r="J97" s="2"/>
      <c r="K97" s="2"/>
      <c r="L97" s="2"/>
      <c r="M97" s="2"/>
      <c r="N97" s="2"/>
      <c r="O97" s="2"/>
      <c r="P97" s="2"/>
      <c r="Q97" s="2"/>
      <c r="R97" s="2"/>
      <c r="S97" s="2"/>
    </row>
    <row r="98" spans="1:19" x14ac:dyDescent="0.25">
      <c r="A98" s="21"/>
      <c r="B98" s="2"/>
      <c r="C98" s="2"/>
      <c r="D98" s="2"/>
      <c r="E98" s="2"/>
      <c r="F98" s="2"/>
      <c r="G98" s="2"/>
      <c r="H98" s="2"/>
      <c r="I98" s="2"/>
      <c r="J98" s="2"/>
      <c r="K98" s="2"/>
      <c r="L98" s="2"/>
      <c r="M98" s="2"/>
      <c r="N98" s="2"/>
      <c r="O98" s="2"/>
      <c r="P98" s="2"/>
      <c r="Q98" s="2"/>
      <c r="R98" s="2"/>
      <c r="S98" s="2"/>
    </row>
    <row r="99" spans="1:19" x14ac:dyDescent="0.25">
      <c r="A99" s="21"/>
      <c r="B99" s="2"/>
      <c r="C99" s="2"/>
      <c r="D99" s="2"/>
      <c r="E99" s="2"/>
      <c r="F99" s="2"/>
      <c r="G99" s="2"/>
      <c r="H99" s="2"/>
      <c r="I99" s="2"/>
      <c r="J99" s="2"/>
      <c r="K99" s="2"/>
      <c r="L99" s="2"/>
      <c r="M99" s="2"/>
      <c r="N99" s="2"/>
      <c r="O99" s="2"/>
      <c r="P99" s="2"/>
      <c r="Q99" s="2"/>
      <c r="R99" s="2"/>
      <c r="S99" s="2"/>
    </row>
    <row r="100" spans="1:19" x14ac:dyDescent="0.25">
      <c r="A100" s="21"/>
      <c r="B100" s="2"/>
      <c r="C100" s="2"/>
      <c r="D100" s="2"/>
      <c r="E100" s="2"/>
      <c r="F100" s="2"/>
      <c r="G100" s="2"/>
      <c r="H100" s="2"/>
      <c r="I100" s="2"/>
      <c r="J100" s="2"/>
      <c r="K100" s="2"/>
      <c r="L100" s="2"/>
      <c r="M100" s="2"/>
      <c r="N100" s="2"/>
      <c r="O100" s="2"/>
      <c r="P100" s="2"/>
      <c r="Q100" s="2"/>
      <c r="R100" s="2"/>
      <c r="S100" s="2"/>
    </row>
    <row r="101" spans="1:19" x14ac:dyDescent="0.25">
      <c r="A101" s="21"/>
      <c r="B101" s="2"/>
      <c r="C101" s="2"/>
      <c r="D101" s="2"/>
      <c r="E101" s="2"/>
      <c r="F101" s="2"/>
      <c r="G101" s="2"/>
      <c r="H101" s="2"/>
      <c r="I101" s="2"/>
      <c r="J101" s="2"/>
      <c r="K101" s="2"/>
      <c r="L101" s="2"/>
      <c r="M101" s="2"/>
      <c r="N101" s="2"/>
      <c r="O101" s="2"/>
      <c r="P101" s="2"/>
      <c r="Q101" s="2"/>
      <c r="R101" s="2"/>
      <c r="S101" s="2"/>
    </row>
    <row r="102" spans="1:19" x14ac:dyDescent="0.25">
      <c r="A102" s="21"/>
      <c r="B102" s="2"/>
      <c r="C102" s="2"/>
      <c r="D102" s="2"/>
      <c r="E102" s="2"/>
      <c r="F102" s="2"/>
      <c r="G102" s="2"/>
      <c r="H102" s="2"/>
      <c r="I102" s="2"/>
      <c r="J102" s="2"/>
      <c r="K102" s="2"/>
      <c r="L102" s="2"/>
      <c r="M102" s="2"/>
      <c r="N102" s="2"/>
      <c r="O102" s="2"/>
      <c r="P102" s="2"/>
      <c r="Q102" s="2"/>
      <c r="R102" s="2"/>
      <c r="S102" s="2"/>
    </row>
    <row r="103" spans="1:19" x14ac:dyDescent="0.25">
      <c r="A103" s="21"/>
      <c r="B103" s="2"/>
      <c r="C103" s="2"/>
      <c r="D103" s="2"/>
      <c r="E103" s="2"/>
      <c r="F103" s="2"/>
      <c r="G103" s="2"/>
      <c r="H103" s="2"/>
      <c r="I103" s="2"/>
      <c r="J103" s="2"/>
      <c r="K103" s="2"/>
      <c r="L103" s="2"/>
      <c r="M103" s="2"/>
      <c r="N103" s="2"/>
      <c r="O103" s="2"/>
      <c r="P103" s="2"/>
      <c r="Q103" s="2"/>
      <c r="R103" s="2"/>
      <c r="S103" s="2"/>
    </row>
    <row r="104" spans="1:19" x14ac:dyDescent="0.25">
      <c r="A104" s="21"/>
      <c r="B104" s="2"/>
      <c r="C104" s="2"/>
      <c r="D104" s="2"/>
      <c r="E104" s="2"/>
      <c r="F104" s="2"/>
      <c r="G104" s="2"/>
      <c r="H104" s="2"/>
      <c r="I104" s="2"/>
      <c r="J104" s="2"/>
      <c r="K104" s="2"/>
      <c r="L104" s="2"/>
      <c r="M104" s="2"/>
      <c r="N104" s="2"/>
      <c r="O104" s="2"/>
      <c r="P104" s="2"/>
      <c r="Q104" s="2"/>
      <c r="R104" s="2"/>
      <c r="S104" s="2"/>
    </row>
    <row r="105" spans="1:19" x14ac:dyDescent="0.25">
      <c r="A105" s="21"/>
      <c r="B105" s="2"/>
      <c r="C105" s="2"/>
      <c r="D105" s="2"/>
      <c r="E105" s="2"/>
      <c r="F105" s="2"/>
      <c r="G105" s="2"/>
      <c r="H105" s="2"/>
      <c r="I105" s="2"/>
      <c r="J105" s="2"/>
      <c r="K105" s="2"/>
      <c r="L105" s="2"/>
      <c r="M105" s="2"/>
      <c r="N105" s="2"/>
      <c r="O105" s="2"/>
      <c r="P105" s="2"/>
      <c r="Q105" s="2"/>
      <c r="R105" s="2"/>
      <c r="S105" s="2"/>
    </row>
    <row r="106" spans="1:19" x14ac:dyDescent="0.25">
      <c r="A106" s="21"/>
      <c r="B106" s="2"/>
      <c r="C106" s="2"/>
      <c r="D106" s="2"/>
      <c r="E106" s="2"/>
      <c r="F106" s="2"/>
      <c r="G106" s="2"/>
      <c r="H106" s="2"/>
      <c r="I106" s="2"/>
      <c r="J106" s="2"/>
      <c r="K106" s="2"/>
      <c r="L106" s="2"/>
      <c r="M106" s="2"/>
      <c r="N106" s="2"/>
      <c r="O106" s="2"/>
      <c r="P106" s="2"/>
      <c r="Q106" s="2"/>
      <c r="R106" s="2"/>
      <c r="S106" s="2"/>
    </row>
    <row r="107" spans="1:19" x14ac:dyDescent="0.25">
      <c r="A107" s="21"/>
      <c r="B107" s="2"/>
      <c r="C107" s="2"/>
      <c r="D107" s="2"/>
      <c r="E107" s="2"/>
      <c r="F107" s="2"/>
      <c r="G107" s="2"/>
      <c r="H107" s="2"/>
      <c r="I107" s="2"/>
      <c r="J107" s="2"/>
      <c r="K107" s="2"/>
      <c r="L107" s="2"/>
      <c r="M107" s="2"/>
      <c r="N107" s="2"/>
      <c r="O107" s="2"/>
      <c r="P107" s="2"/>
      <c r="Q107" s="2"/>
      <c r="R107" s="2"/>
      <c r="S107" s="2"/>
    </row>
    <row r="108" spans="1:19" x14ac:dyDescent="0.25">
      <c r="A108" s="21"/>
      <c r="B108" s="2"/>
      <c r="C108" s="2"/>
      <c r="D108" s="2"/>
      <c r="E108" s="2"/>
      <c r="F108" s="2"/>
      <c r="G108" s="2"/>
      <c r="H108" s="2"/>
      <c r="I108" s="2"/>
      <c r="J108" s="2"/>
      <c r="K108" s="2"/>
      <c r="L108" s="2"/>
      <c r="M108" s="2"/>
      <c r="N108" s="2"/>
      <c r="O108" s="2"/>
      <c r="P108" s="2"/>
      <c r="Q108" s="2"/>
      <c r="R108" s="2"/>
      <c r="S108" s="2"/>
    </row>
    <row r="109" spans="1:19" x14ac:dyDescent="0.25">
      <c r="A109" s="21"/>
      <c r="B109" s="2"/>
      <c r="C109" s="2"/>
      <c r="D109" s="2"/>
      <c r="E109" s="2"/>
      <c r="F109" s="2"/>
      <c r="G109" s="2"/>
      <c r="H109" s="2"/>
      <c r="I109" s="2"/>
      <c r="J109" s="2"/>
      <c r="K109" s="2"/>
      <c r="L109" s="2"/>
      <c r="M109" s="2"/>
      <c r="N109" s="2"/>
      <c r="O109" s="2"/>
      <c r="P109" s="2"/>
      <c r="Q109" s="2"/>
      <c r="R109" s="2"/>
      <c r="S109" s="2"/>
    </row>
    <row r="110" spans="1:19" x14ac:dyDescent="0.25">
      <c r="A110" s="21"/>
      <c r="B110" s="2"/>
      <c r="C110" s="2"/>
      <c r="D110" s="2"/>
      <c r="E110" s="2"/>
      <c r="F110" s="2"/>
      <c r="G110" s="2"/>
      <c r="H110" s="2"/>
      <c r="I110" s="2"/>
      <c r="J110" s="2"/>
      <c r="K110" s="2"/>
      <c r="L110" s="2"/>
      <c r="M110" s="2"/>
      <c r="N110" s="2"/>
      <c r="O110" s="2"/>
      <c r="P110" s="2"/>
      <c r="Q110" s="2"/>
      <c r="R110" s="2"/>
      <c r="S110" s="2"/>
    </row>
    <row r="111" spans="1:19" x14ac:dyDescent="0.25">
      <c r="A111" s="21"/>
      <c r="B111" s="2"/>
      <c r="C111" s="2"/>
      <c r="D111" s="2"/>
      <c r="E111" s="2"/>
      <c r="F111" s="2"/>
      <c r="G111" s="2"/>
      <c r="H111" s="2"/>
      <c r="I111" s="2"/>
      <c r="J111" s="2"/>
      <c r="K111" s="2"/>
      <c r="L111" s="2"/>
      <c r="M111" s="2"/>
      <c r="N111" s="2"/>
      <c r="O111" s="2"/>
      <c r="P111" s="2"/>
      <c r="Q111" s="2"/>
      <c r="R111" s="2"/>
      <c r="S111" s="2"/>
    </row>
    <row r="112" spans="1:19" x14ac:dyDescent="0.25">
      <c r="A112" s="21"/>
      <c r="B112" s="2"/>
      <c r="C112" s="2"/>
      <c r="D112" s="2"/>
      <c r="E112" s="2"/>
      <c r="F112" s="2"/>
      <c r="G112" s="2"/>
      <c r="H112" s="2"/>
      <c r="I112" s="2"/>
      <c r="J112" s="2"/>
      <c r="K112" s="2"/>
      <c r="L112" s="2"/>
      <c r="M112" s="2"/>
      <c r="N112" s="2"/>
      <c r="O112" s="2"/>
      <c r="P112" s="2"/>
      <c r="Q112" s="2"/>
      <c r="R112" s="2"/>
      <c r="S112" s="2"/>
    </row>
    <row r="113" spans="1:19" x14ac:dyDescent="0.25">
      <c r="A113" s="21"/>
      <c r="B113" s="2"/>
      <c r="C113" s="2"/>
      <c r="D113" s="2"/>
      <c r="E113" s="2"/>
      <c r="F113" s="2"/>
      <c r="G113" s="2"/>
      <c r="H113" s="2"/>
      <c r="I113" s="2"/>
      <c r="J113" s="2"/>
      <c r="K113" s="2"/>
      <c r="L113" s="2"/>
      <c r="M113" s="2"/>
      <c r="N113" s="2"/>
      <c r="O113" s="2"/>
      <c r="P113" s="2"/>
      <c r="Q113" s="2"/>
      <c r="R113" s="2"/>
      <c r="S113" s="2"/>
    </row>
    <row r="114" spans="1:19" x14ac:dyDescent="0.25">
      <c r="A114" s="21"/>
      <c r="B114" s="2"/>
      <c r="C114" s="2"/>
      <c r="D114" s="2"/>
      <c r="E114" s="2"/>
      <c r="F114" s="2"/>
      <c r="G114" s="2"/>
      <c r="H114" s="2"/>
      <c r="I114" s="2"/>
      <c r="J114" s="2"/>
      <c r="K114" s="2"/>
      <c r="L114" s="2"/>
      <c r="M114" s="2"/>
      <c r="N114" s="2"/>
      <c r="O114" s="2"/>
      <c r="P114" s="2"/>
      <c r="Q114" s="2"/>
      <c r="R114" s="2"/>
      <c r="S114" s="2"/>
    </row>
    <row r="115" spans="1:19" x14ac:dyDescent="0.25">
      <c r="A115" s="21"/>
      <c r="B115" s="2"/>
      <c r="C115" s="2"/>
      <c r="D115" s="2"/>
      <c r="E115" s="2"/>
      <c r="F115" s="2"/>
      <c r="G115" s="2"/>
      <c r="H115" s="2"/>
      <c r="I115" s="2"/>
      <c r="J115" s="2"/>
      <c r="K115" s="2"/>
      <c r="L115" s="2"/>
      <c r="M115" s="2"/>
      <c r="N115" s="2"/>
      <c r="O115" s="2"/>
      <c r="P115" s="2"/>
      <c r="Q115" s="2"/>
      <c r="R115" s="2"/>
      <c r="S115" s="2"/>
    </row>
    <row r="116" spans="1:19" x14ac:dyDescent="0.25">
      <c r="A116" s="21"/>
      <c r="B116" s="2"/>
      <c r="C116" s="2"/>
      <c r="D116" s="2"/>
      <c r="E116" s="2"/>
      <c r="F116" s="2"/>
      <c r="G116" s="2"/>
      <c r="H116" s="2"/>
      <c r="I116" s="2"/>
      <c r="J116" s="2"/>
      <c r="K116" s="2"/>
      <c r="L116" s="2"/>
      <c r="M116" s="2"/>
      <c r="N116" s="2"/>
      <c r="O116" s="2"/>
      <c r="P116" s="2"/>
      <c r="Q116" s="2"/>
      <c r="R116" s="2"/>
      <c r="S116" s="2"/>
    </row>
    <row r="117" spans="1:19" x14ac:dyDescent="0.25">
      <c r="A117" s="21"/>
      <c r="B117" s="2"/>
      <c r="C117" s="2"/>
      <c r="D117" s="2"/>
      <c r="E117" s="2"/>
      <c r="F117" s="2"/>
      <c r="G117" s="2"/>
      <c r="H117" s="2"/>
      <c r="I117" s="2"/>
      <c r="J117" s="2"/>
      <c r="K117" s="2"/>
      <c r="L117" s="2"/>
      <c r="M117" s="2"/>
      <c r="N117" s="2"/>
      <c r="O117" s="2"/>
      <c r="P117" s="2"/>
      <c r="Q117" s="2"/>
      <c r="R117" s="2"/>
      <c r="S117" s="2"/>
    </row>
    <row r="118" spans="1:19" x14ac:dyDescent="0.25">
      <c r="A118" s="21"/>
      <c r="B118" s="2"/>
      <c r="C118" s="2"/>
      <c r="D118" s="2"/>
      <c r="E118" s="2"/>
      <c r="F118" s="2"/>
      <c r="G118" s="2"/>
      <c r="H118" s="2"/>
      <c r="I118" s="2"/>
      <c r="J118" s="2"/>
      <c r="K118" s="2"/>
      <c r="L118" s="2"/>
      <c r="M118" s="2"/>
      <c r="N118" s="2"/>
      <c r="O118" s="2"/>
      <c r="P118" s="2"/>
      <c r="Q118" s="2"/>
      <c r="R118" s="2"/>
      <c r="S118" s="2"/>
    </row>
    <row r="119" spans="1:19" x14ac:dyDescent="0.25">
      <c r="A119" s="21"/>
      <c r="B119" s="2"/>
      <c r="C119" s="2"/>
      <c r="D119" s="2"/>
      <c r="E119" s="2"/>
      <c r="F119" s="2"/>
      <c r="G119" s="2"/>
      <c r="H119" s="2"/>
      <c r="I119" s="2"/>
      <c r="J119" s="2"/>
      <c r="K119" s="2"/>
      <c r="L119" s="2"/>
      <c r="M119" s="2"/>
      <c r="N119" s="2"/>
      <c r="O119" s="2"/>
      <c r="P119" s="2"/>
      <c r="Q119" s="2"/>
      <c r="R119" s="2"/>
      <c r="S119" s="2"/>
    </row>
    <row r="120" spans="1:19" x14ac:dyDescent="0.25">
      <c r="A120" s="21"/>
      <c r="B120" s="2"/>
      <c r="C120" s="2"/>
      <c r="D120" s="2"/>
      <c r="E120" s="2"/>
      <c r="F120" s="2"/>
      <c r="G120" s="2"/>
      <c r="H120" s="2"/>
      <c r="I120" s="2"/>
      <c r="J120" s="2"/>
      <c r="K120" s="2"/>
      <c r="L120" s="2"/>
      <c r="M120" s="2"/>
      <c r="N120" s="2"/>
      <c r="O120" s="2"/>
      <c r="P120" s="2"/>
      <c r="Q120" s="2"/>
      <c r="R120" s="2"/>
      <c r="S120" s="2"/>
    </row>
    <row r="121" spans="1:19" x14ac:dyDescent="0.25">
      <c r="A121" s="21"/>
      <c r="B121" s="2"/>
      <c r="C121" s="2"/>
      <c r="D121" s="2"/>
      <c r="E121" s="2"/>
      <c r="F121" s="2"/>
      <c r="G121" s="2"/>
      <c r="H121" s="2"/>
      <c r="I121" s="2"/>
      <c r="J121" s="2"/>
      <c r="K121" s="2"/>
      <c r="L121" s="2"/>
      <c r="M121" s="2"/>
      <c r="N121" s="2"/>
      <c r="O121" s="2"/>
      <c r="P121" s="2"/>
      <c r="Q121" s="2"/>
      <c r="R121" s="2"/>
      <c r="S121" s="2"/>
    </row>
    <row r="122" spans="1:19" x14ac:dyDescent="0.25">
      <c r="A122" s="21"/>
      <c r="B122" s="2"/>
      <c r="C122" s="2"/>
      <c r="D122" s="2"/>
      <c r="E122" s="2"/>
      <c r="F122" s="2"/>
      <c r="G122" s="2"/>
      <c r="H122" s="2"/>
      <c r="I122" s="2"/>
      <c r="J122" s="2"/>
      <c r="K122" s="2"/>
      <c r="L122" s="2"/>
      <c r="M122" s="2"/>
      <c r="N122" s="2"/>
      <c r="O122" s="2"/>
      <c r="P122" s="2"/>
      <c r="Q122" s="2"/>
      <c r="R122" s="2"/>
      <c r="S122" s="2"/>
    </row>
    <row r="123" spans="1:19" x14ac:dyDescent="0.25">
      <c r="A123" s="21"/>
      <c r="B123" s="2"/>
      <c r="C123" s="2"/>
      <c r="D123" s="2"/>
      <c r="E123" s="2"/>
      <c r="F123" s="2"/>
      <c r="G123" s="2"/>
      <c r="H123" s="2"/>
      <c r="I123" s="2"/>
      <c r="J123" s="2"/>
      <c r="K123" s="2"/>
      <c r="L123" s="2"/>
      <c r="M123" s="2"/>
      <c r="N123" s="2"/>
      <c r="O123" s="2"/>
      <c r="P123" s="2"/>
      <c r="Q123" s="2"/>
      <c r="R123" s="2"/>
      <c r="S123" s="2"/>
    </row>
    <row r="124" spans="1:19" x14ac:dyDescent="0.25">
      <c r="A124" s="21"/>
      <c r="B124" s="2"/>
      <c r="C124" s="2"/>
      <c r="D124" s="2"/>
      <c r="E124" s="2"/>
      <c r="F124" s="2"/>
      <c r="G124" s="2"/>
      <c r="H124" s="2"/>
      <c r="I124" s="2"/>
      <c r="J124" s="2"/>
      <c r="K124" s="2"/>
      <c r="L124" s="2"/>
      <c r="M124" s="2"/>
      <c r="N124" s="2"/>
      <c r="O124" s="2"/>
      <c r="P124" s="2"/>
      <c r="Q124" s="2"/>
      <c r="R124" s="2"/>
      <c r="S124" s="2"/>
    </row>
    <row r="125" spans="1:19" x14ac:dyDescent="0.25">
      <c r="A125" s="21"/>
      <c r="B125" s="2"/>
      <c r="C125" s="2"/>
      <c r="D125" s="2"/>
      <c r="E125" s="2"/>
      <c r="F125" s="2"/>
      <c r="G125" s="2"/>
      <c r="H125" s="2"/>
      <c r="I125" s="2"/>
      <c r="J125" s="2"/>
      <c r="K125" s="2"/>
      <c r="L125" s="2"/>
      <c r="M125" s="2"/>
      <c r="N125" s="2"/>
      <c r="O125" s="2"/>
      <c r="P125" s="2"/>
      <c r="Q125" s="2"/>
      <c r="R125" s="2"/>
      <c r="S125" s="2"/>
    </row>
    <row r="126" spans="1:19" x14ac:dyDescent="0.25">
      <c r="A126" s="21"/>
      <c r="B126" s="2"/>
      <c r="C126" s="2"/>
      <c r="D126" s="2"/>
      <c r="E126" s="2"/>
      <c r="F126" s="2"/>
      <c r="G126" s="2"/>
      <c r="H126" s="2"/>
      <c r="I126" s="2"/>
      <c r="J126" s="2"/>
      <c r="K126" s="2"/>
      <c r="L126" s="2"/>
      <c r="M126" s="2"/>
      <c r="N126" s="2"/>
      <c r="O126" s="2"/>
      <c r="P126" s="2"/>
      <c r="Q126" s="2"/>
      <c r="R126" s="2"/>
      <c r="S126" s="2"/>
    </row>
    <row r="127" spans="1:19" x14ac:dyDescent="0.25">
      <c r="A127" s="21"/>
      <c r="B127" s="2"/>
      <c r="C127" s="2"/>
      <c r="D127" s="2"/>
      <c r="E127" s="2"/>
      <c r="F127" s="2"/>
      <c r="G127" s="2"/>
      <c r="H127" s="2"/>
      <c r="I127" s="2"/>
      <c r="J127" s="2"/>
      <c r="K127" s="2"/>
      <c r="L127" s="2"/>
      <c r="M127" s="2"/>
      <c r="N127" s="2"/>
      <c r="O127" s="2"/>
      <c r="P127" s="2"/>
      <c r="Q127" s="2"/>
      <c r="R127" s="2"/>
      <c r="S127" s="2"/>
    </row>
    <row r="128" spans="1:19" x14ac:dyDescent="0.25">
      <c r="A128" s="21"/>
      <c r="B128" s="2"/>
      <c r="C128" s="2"/>
      <c r="D128" s="2"/>
      <c r="E128" s="2"/>
      <c r="F128" s="2"/>
      <c r="G128" s="2"/>
      <c r="H128" s="2"/>
      <c r="I128" s="2"/>
      <c r="J128" s="2"/>
      <c r="K128" s="2"/>
      <c r="L128" s="2"/>
      <c r="M128" s="2"/>
      <c r="N128" s="2"/>
      <c r="O128" s="2"/>
      <c r="P128" s="2"/>
      <c r="Q128" s="2"/>
      <c r="R128" s="2"/>
      <c r="S128" s="2"/>
    </row>
    <row r="129" spans="1:19" x14ac:dyDescent="0.25">
      <c r="A129" s="21"/>
      <c r="B129" s="2"/>
      <c r="C129" s="2"/>
      <c r="D129" s="2"/>
      <c r="E129" s="2"/>
      <c r="F129" s="2"/>
      <c r="G129" s="2"/>
      <c r="H129" s="2"/>
      <c r="I129" s="2"/>
      <c r="J129" s="2"/>
      <c r="K129" s="2"/>
      <c r="L129" s="2"/>
      <c r="M129" s="2"/>
      <c r="N129" s="2"/>
      <c r="O129" s="2"/>
      <c r="P129" s="2"/>
      <c r="Q129" s="2"/>
      <c r="R129" s="2"/>
      <c r="S129" s="2"/>
    </row>
    <row r="130" spans="1:19" x14ac:dyDescent="0.25">
      <c r="A130" s="21"/>
      <c r="B130" s="2"/>
      <c r="C130" s="2"/>
      <c r="D130" s="2"/>
      <c r="E130" s="2"/>
      <c r="F130" s="2"/>
      <c r="G130" s="2"/>
      <c r="H130" s="2"/>
      <c r="I130" s="2"/>
      <c r="J130" s="2"/>
      <c r="K130" s="2"/>
      <c r="L130" s="2"/>
      <c r="M130" s="2"/>
      <c r="N130" s="2"/>
      <c r="O130" s="2"/>
      <c r="P130" s="2"/>
      <c r="Q130" s="2"/>
      <c r="R130" s="2"/>
      <c r="S130" s="2"/>
    </row>
    <row r="131" spans="1:19" x14ac:dyDescent="0.25">
      <c r="A131" s="21"/>
      <c r="B131" s="2"/>
      <c r="C131" s="2"/>
      <c r="D131" s="2"/>
      <c r="E131" s="2"/>
      <c r="F131" s="2"/>
      <c r="G131" s="2"/>
      <c r="H131" s="2"/>
      <c r="I131" s="2"/>
      <c r="J131" s="2"/>
      <c r="K131" s="2"/>
      <c r="L131" s="2"/>
      <c r="M131" s="2"/>
      <c r="N131" s="2"/>
      <c r="O131" s="2"/>
      <c r="P131" s="2"/>
      <c r="Q131" s="2"/>
      <c r="R131" s="2"/>
      <c r="S131" s="2"/>
    </row>
    <row r="132" spans="1:19" x14ac:dyDescent="0.25">
      <c r="A132" s="21"/>
      <c r="B132" s="2"/>
      <c r="C132" s="2"/>
      <c r="D132" s="2"/>
      <c r="E132" s="2"/>
      <c r="F132" s="2"/>
      <c r="G132" s="2"/>
      <c r="H132" s="2"/>
      <c r="I132" s="2"/>
      <c r="J132" s="2"/>
      <c r="K132" s="2"/>
      <c r="L132" s="2"/>
      <c r="M132" s="2"/>
      <c r="N132" s="2"/>
      <c r="O132" s="2"/>
      <c r="P132" s="2"/>
      <c r="Q132" s="2"/>
      <c r="R132" s="2"/>
      <c r="S132" s="2"/>
    </row>
    <row r="133" spans="1:19" x14ac:dyDescent="0.25">
      <c r="A133" s="21"/>
      <c r="B133" s="2"/>
      <c r="C133" s="2"/>
      <c r="D133" s="2"/>
      <c r="E133" s="2"/>
      <c r="F133" s="2"/>
      <c r="G133" s="2"/>
      <c r="H133" s="2"/>
      <c r="I133" s="2"/>
      <c r="J133" s="2"/>
      <c r="K133" s="2"/>
      <c r="L133" s="2"/>
      <c r="M133" s="2"/>
      <c r="N133" s="2"/>
      <c r="O133" s="2"/>
      <c r="P133" s="2"/>
      <c r="Q133" s="2"/>
      <c r="R133" s="2"/>
      <c r="S133" s="2"/>
    </row>
    <row r="134" spans="1:19" x14ac:dyDescent="0.25">
      <c r="A134" s="21"/>
      <c r="B134" s="2"/>
      <c r="C134" s="2"/>
      <c r="D134" s="2"/>
      <c r="E134" s="2"/>
      <c r="F134" s="2"/>
      <c r="G134" s="2"/>
      <c r="H134" s="2"/>
      <c r="I134" s="2"/>
      <c r="J134" s="2"/>
      <c r="K134" s="2"/>
      <c r="L134" s="2"/>
      <c r="M134" s="2"/>
      <c r="N134" s="2"/>
      <c r="O134" s="2"/>
      <c r="P134" s="2"/>
      <c r="Q134" s="2"/>
      <c r="R134" s="2"/>
      <c r="S134" s="2"/>
    </row>
    <row r="135" spans="1:19" x14ac:dyDescent="0.25">
      <c r="A135" s="21"/>
      <c r="B135" s="2"/>
      <c r="C135" s="2"/>
      <c r="D135" s="2"/>
      <c r="E135" s="2"/>
      <c r="F135" s="2"/>
      <c r="G135" s="2"/>
      <c r="H135" s="2"/>
      <c r="I135" s="2"/>
      <c r="J135" s="2"/>
      <c r="K135" s="2"/>
      <c r="L135" s="2"/>
      <c r="M135" s="2"/>
      <c r="N135" s="2"/>
      <c r="O135" s="2"/>
      <c r="P135" s="2"/>
      <c r="Q135" s="2"/>
      <c r="R135" s="2"/>
      <c r="S135" s="2"/>
    </row>
    <row r="136" spans="1:19" x14ac:dyDescent="0.25">
      <c r="A136" s="21"/>
      <c r="B136" s="2"/>
      <c r="C136" s="2"/>
      <c r="D136" s="2"/>
      <c r="E136" s="2"/>
      <c r="F136" s="2"/>
      <c r="G136" s="2"/>
      <c r="H136" s="2"/>
      <c r="I136" s="2"/>
      <c r="J136" s="2"/>
      <c r="K136" s="2"/>
      <c r="L136" s="2"/>
      <c r="M136" s="2"/>
      <c r="N136" s="2"/>
      <c r="O136" s="2"/>
      <c r="P136" s="2"/>
      <c r="Q136" s="2"/>
      <c r="R136" s="2"/>
      <c r="S136" s="2"/>
    </row>
    <row r="137" spans="1:19" x14ac:dyDescent="0.25">
      <c r="A137" s="21"/>
      <c r="B137" s="2"/>
      <c r="C137" s="2"/>
      <c r="D137" s="2"/>
      <c r="E137" s="2"/>
      <c r="F137" s="2"/>
      <c r="G137" s="2"/>
      <c r="H137" s="2"/>
      <c r="I137" s="2"/>
      <c r="J137" s="2"/>
      <c r="K137" s="2"/>
      <c r="L137" s="2"/>
      <c r="M137" s="2"/>
      <c r="N137" s="2"/>
      <c r="O137" s="2"/>
      <c r="P137" s="2"/>
      <c r="Q137" s="2"/>
      <c r="R137" s="2"/>
      <c r="S137" s="2"/>
    </row>
    <row r="138" spans="1:19" x14ac:dyDescent="0.25">
      <c r="A138" s="21"/>
      <c r="B138" s="2"/>
      <c r="C138" s="2"/>
      <c r="D138" s="2"/>
      <c r="E138" s="2"/>
      <c r="F138" s="2"/>
      <c r="G138" s="2"/>
      <c r="H138" s="2"/>
      <c r="I138" s="2"/>
      <c r="J138" s="2"/>
      <c r="K138" s="2"/>
      <c r="L138" s="2"/>
      <c r="M138" s="2"/>
      <c r="N138" s="2"/>
      <c r="O138" s="2"/>
      <c r="P138" s="2"/>
      <c r="Q138" s="2"/>
      <c r="R138" s="2"/>
      <c r="S138" s="2"/>
    </row>
    <row r="139" spans="1:19" x14ac:dyDescent="0.25">
      <c r="A139" s="21"/>
      <c r="B139" s="2"/>
      <c r="C139" s="2"/>
      <c r="D139" s="2"/>
      <c r="E139" s="2"/>
      <c r="F139" s="2"/>
      <c r="G139" s="2"/>
      <c r="H139" s="2"/>
      <c r="I139" s="2"/>
      <c r="J139" s="2"/>
      <c r="K139" s="2"/>
      <c r="L139" s="2"/>
      <c r="M139" s="2"/>
      <c r="N139" s="2"/>
      <c r="O139" s="2"/>
      <c r="P139" s="2"/>
      <c r="Q139" s="2"/>
      <c r="R139" s="2"/>
      <c r="S139" s="2"/>
    </row>
    <row r="140" spans="1:19" x14ac:dyDescent="0.25">
      <c r="A140" s="21"/>
      <c r="B140" s="2"/>
      <c r="C140" s="2"/>
      <c r="D140" s="2"/>
      <c r="E140" s="2"/>
      <c r="F140" s="2"/>
      <c r="G140" s="2"/>
      <c r="H140" s="2"/>
      <c r="I140" s="2"/>
      <c r="J140" s="2"/>
      <c r="K140" s="2"/>
      <c r="L140" s="2"/>
      <c r="M140" s="2"/>
      <c r="N140" s="2"/>
      <c r="O140" s="2"/>
      <c r="P140" s="2"/>
      <c r="Q140" s="2"/>
      <c r="R140" s="2"/>
      <c r="S140" s="2"/>
    </row>
    <row r="141" spans="1:19" x14ac:dyDescent="0.25">
      <c r="A141" s="21"/>
      <c r="B141" s="2"/>
      <c r="C141" s="2"/>
      <c r="D141" s="2"/>
      <c r="E141" s="2"/>
      <c r="F141" s="2"/>
      <c r="G141" s="2"/>
      <c r="H141" s="2"/>
      <c r="I141" s="2"/>
      <c r="J141" s="2"/>
      <c r="K141" s="2"/>
      <c r="L141" s="2"/>
      <c r="M141" s="2"/>
      <c r="N141" s="2"/>
      <c r="O141" s="2"/>
      <c r="P141" s="2"/>
      <c r="Q141" s="2"/>
      <c r="R141" s="2"/>
      <c r="S141" s="2"/>
    </row>
    <row r="142" spans="1:19" x14ac:dyDescent="0.25">
      <c r="A142" s="21"/>
      <c r="B142" s="2"/>
      <c r="C142" s="2"/>
      <c r="D142" s="2"/>
      <c r="E142" s="2"/>
      <c r="F142" s="2"/>
      <c r="G142" s="2"/>
      <c r="H142" s="2"/>
      <c r="I142" s="2"/>
      <c r="J142" s="2"/>
      <c r="K142" s="2"/>
      <c r="L142" s="2"/>
      <c r="M142" s="2"/>
      <c r="N142" s="2"/>
      <c r="O142" s="2"/>
      <c r="P142" s="2"/>
      <c r="Q142" s="2"/>
      <c r="R142" s="2"/>
      <c r="S142" s="2"/>
    </row>
    <row r="143" spans="1:19" x14ac:dyDescent="0.25">
      <c r="A143" s="21"/>
      <c r="B143" s="2"/>
      <c r="C143" s="2"/>
      <c r="D143" s="2"/>
      <c r="E143" s="2"/>
      <c r="F143" s="2"/>
      <c r="G143" s="2"/>
      <c r="H143" s="2"/>
      <c r="I143" s="2"/>
      <c r="J143" s="2"/>
      <c r="K143" s="2"/>
      <c r="L143" s="2"/>
      <c r="M143" s="2"/>
      <c r="N143" s="2"/>
      <c r="O143" s="2"/>
      <c r="P143" s="2"/>
      <c r="Q143" s="2"/>
      <c r="R143" s="2"/>
      <c r="S143" s="2"/>
    </row>
    <row r="144" spans="1:19" x14ac:dyDescent="0.25">
      <c r="A144" s="21"/>
      <c r="B144" s="2"/>
      <c r="C144" s="2"/>
      <c r="D144" s="2"/>
      <c r="E144" s="2"/>
      <c r="F144" s="2"/>
      <c r="G144" s="2"/>
      <c r="H144" s="2"/>
      <c r="I144" s="2"/>
      <c r="J144" s="2"/>
      <c r="K144" s="2"/>
      <c r="L144" s="2"/>
      <c r="M144" s="2"/>
      <c r="N144" s="2"/>
      <c r="O144" s="2"/>
      <c r="P144" s="2"/>
      <c r="Q144" s="2"/>
      <c r="R144" s="2"/>
      <c r="S144" s="2"/>
    </row>
    <row r="145" spans="1:19" x14ac:dyDescent="0.25">
      <c r="A145" s="21"/>
      <c r="B145" s="2"/>
      <c r="C145" s="2"/>
      <c r="D145" s="2"/>
      <c r="E145" s="2"/>
      <c r="F145" s="2"/>
      <c r="G145" s="2"/>
      <c r="H145" s="2"/>
      <c r="I145" s="2"/>
      <c r="J145" s="2"/>
      <c r="K145" s="2"/>
      <c r="L145" s="2"/>
      <c r="M145" s="2"/>
      <c r="N145" s="2"/>
      <c r="O145" s="2"/>
      <c r="P145" s="2"/>
      <c r="Q145" s="2"/>
      <c r="R145" s="2"/>
      <c r="S145" s="2"/>
    </row>
    <row r="146" spans="1:19" x14ac:dyDescent="0.25">
      <c r="A146" s="21"/>
      <c r="B146" s="2"/>
      <c r="C146" s="2"/>
      <c r="D146" s="2"/>
      <c r="E146" s="2"/>
      <c r="F146" s="2"/>
      <c r="G146" s="2"/>
      <c r="H146" s="2"/>
      <c r="I146" s="2"/>
      <c r="J146" s="2"/>
      <c r="K146" s="2"/>
      <c r="L146" s="2"/>
      <c r="M146" s="2"/>
      <c r="N146" s="2"/>
      <c r="O146" s="2"/>
      <c r="P146" s="2"/>
      <c r="Q146" s="2"/>
      <c r="R146" s="2"/>
      <c r="S146" s="2"/>
    </row>
    <row r="147" spans="1:19" x14ac:dyDescent="0.25">
      <c r="A147" s="21"/>
      <c r="B147" s="2"/>
      <c r="C147" s="2"/>
      <c r="D147" s="2"/>
      <c r="E147" s="2"/>
      <c r="F147" s="2"/>
      <c r="G147" s="2"/>
      <c r="H147" s="2"/>
      <c r="I147" s="2"/>
      <c r="J147" s="2"/>
      <c r="K147" s="2"/>
      <c r="L147" s="2"/>
      <c r="M147" s="2"/>
      <c r="N147" s="2"/>
      <c r="O147" s="2"/>
      <c r="P147" s="2"/>
      <c r="Q147" s="2"/>
      <c r="R147" s="2"/>
      <c r="S147" s="2"/>
    </row>
    <row r="148" spans="1:19" x14ac:dyDescent="0.25">
      <c r="A148" s="21"/>
      <c r="B148" s="2"/>
      <c r="C148" s="2"/>
      <c r="D148" s="2"/>
      <c r="E148" s="2"/>
      <c r="F148" s="2"/>
      <c r="G148" s="2"/>
      <c r="H148" s="2"/>
      <c r="I148" s="2"/>
      <c r="J148" s="2"/>
      <c r="K148" s="2"/>
      <c r="L148" s="2"/>
      <c r="M148" s="2"/>
      <c r="N148" s="2"/>
      <c r="O148" s="2"/>
      <c r="P148" s="2"/>
      <c r="Q148" s="2"/>
      <c r="R148" s="2"/>
      <c r="S148" s="2"/>
    </row>
    <row r="149" spans="1:19" x14ac:dyDescent="0.25">
      <c r="A149" s="21"/>
      <c r="B149" s="2"/>
      <c r="C149" s="2"/>
      <c r="D149" s="2"/>
      <c r="E149" s="2"/>
      <c r="F149" s="2"/>
      <c r="G149" s="2"/>
      <c r="H149" s="2"/>
      <c r="I149" s="2"/>
      <c r="J149" s="2"/>
      <c r="K149" s="2"/>
      <c r="L149" s="2"/>
      <c r="M149" s="2"/>
      <c r="N149" s="2"/>
      <c r="O149" s="2"/>
      <c r="P149" s="2"/>
      <c r="Q149" s="2"/>
      <c r="R149" s="2"/>
      <c r="S149" s="2"/>
    </row>
    <row r="150" spans="1:19" x14ac:dyDescent="0.25">
      <c r="A150" s="21"/>
      <c r="B150" s="2"/>
      <c r="C150" s="2"/>
      <c r="D150" s="2"/>
      <c r="E150" s="2"/>
      <c r="F150" s="2"/>
      <c r="G150" s="2"/>
      <c r="H150" s="2"/>
      <c r="I150" s="2"/>
      <c r="J150" s="2"/>
      <c r="K150" s="2"/>
      <c r="L150" s="2"/>
      <c r="M150" s="2"/>
      <c r="N150" s="2"/>
      <c r="O150" s="2"/>
      <c r="P150" s="2"/>
      <c r="Q150" s="2"/>
      <c r="R150" s="2"/>
      <c r="S150" s="2"/>
    </row>
    <row r="151" spans="1:19" x14ac:dyDescent="0.25">
      <c r="A151" s="21"/>
      <c r="B151" s="2"/>
      <c r="C151" s="2"/>
      <c r="D151" s="2"/>
      <c r="E151" s="2"/>
      <c r="F151" s="2"/>
      <c r="G151" s="2"/>
      <c r="H151" s="2"/>
      <c r="I151" s="2"/>
      <c r="J151" s="2"/>
      <c r="K151" s="2"/>
      <c r="L151" s="2"/>
      <c r="M151" s="2"/>
      <c r="N151" s="2"/>
      <c r="O151" s="2"/>
      <c r="P151" s="2"/>
      <c r="Q151" s="2"/>
      <c r="R151" s="2"/>
      <c r="S151" s="2"/>
    </row>
    <row r="152" spans="1:19" x14ac:dyDescent="0.25">
      <c r="A152" s="21"/>
      <c r="B152" s="2"/>
      <c r="C152" s="2"/>
      <c r="D152" s="2"/>
      <c r="E152" s="2"/>
      <c r="F152" s="2"/>
      <c r="G152" s="2"/>
      <c r="H152" s="2"/>
      <c r="I152" s="2"/>
      <c r="J152" s="2"/>
      <c r="K152" s="2"/>
      <c r="L152" s="2"/>
      <c r="M152" s="2"/>
      <c r="N152" s="2"/>
      <c r="O152" s="2"/>
      <c r="P152" s="2"/>
      <c r="Q152" s="2"/>
      <c r="R152" s="2"/>
      <c r="S152" s="2"/>
    </row>
    <row r="153" spans="1:19" x14ac:dyDescent="0.25">
      <c r="A153" s="21"/>
      <c r="B153" s="2"/>
      <c r="C153" s="2"/>
      <c r="D153" s="2"/>
      <c r="E153" s="2"/>
      <c r="F153" s="2"/>
      <c r="G153" s="2"/>
      <c r="H153" s="2"/>
      <c r="I153" s="2"/>
      <c r="J153" s="2"/>
      <c r="K153" s="2"/>
      <c r="L153" s="2"/>
      <c r="M153" s="2"/>
      <c r="N153" s="2"/>
      <c r="O153" s="2"/>
      <c r="P153" s="2"/>
      <c r="Q153" s="2"/>
      <c r="R153" s="2"/>
      <c r="S153" s="2"/>
    </row>
    <row r="154" spans="1:19" x14ac:dyDescent="0.25">
      <c r="A154" s="21"/>
      <c r="B154" s="2"/>
      <c r="C154" s="2"/>
      <c r="D154" s="2"/>
      <c r="E154" s="2"/>
      <c r="F154" s="2"/>
      <c r="G154" s="2"/>
      <c r="H154" s="2"/>
      <c r="I154" s="2"/>
      <c r="J154" s="2"/>
      <c r="K154" s="2"/>
      <c r="L154" s="2"/>
      <c r="M154" s="2"/>
      <c r="N154" s="2"/>
      <c r="O154" s="2"/>
      <c r="P154" s="2"/>
      <c r="Q154" s="2"/>
      <c r="R154" s="2"/>
      <c r="S154" s="2"/>
    </row>
    <row r="155" spans="1:19" x14ac:dyDescent="0.25">
      <c r="A155" s="21"/>
      <c r="B155" s="2"/>
      <c r="C155" s="2"/>
      <c r="D155" s="2"/>
      <c r="E155" s="2"/>
      <c r="F155" s="2"/>
      <c r="G155" s="2"/>
      <c r="H155" s="2"/>
      <c r="I155" s="2"/>
      <c r="J155" s="2"/>
      <c r="K155" s="2"/>
      <c r="L155" s="2"/>
      <c r="M155" s="2"/>
      <c r="N155" s="2"/>
      <c r="O155" s="2"/>
      <c r="P155" s="2"/>
      <c r="Q155" s="2"/>
      <c r="R155" s="2"/>
      <c r="S155" s="2"/>
    </row>
    <row r="156" spans="1:19" x14ac:dyDescent="0.25">
      <c r="A156" s="21"/>
      <c r="B156" s="2"/>
      <c r="C156" s="2"/>
      <c r="D156" s="2"/>
      <c r="E156" s="2"/>
      <c r="F156" s="2"/>
      <c r="G156" s="2"/>
      <c r="H156" s="2"/>
      <c r="I156" s="2"/>
      <c r="J156" s="2"/>
      <c r="K156" s="2"/>
      <c r="L156" s="2"/>
      <c r="M156" s="2"/>
      <c r="N156" s="2"/>
      <c r="O156" s="2"/>
      <c r="P156" s="2"/>
      <c r="Q156" s="2"/>
      <c r="R156" s="2"/>
      <c r="S156" s="2"/>
    </row>
    <row r="157" spans="1:19" x14ac:dyDescent="0.25">
      <c r="A157" s="21"/>
      <c r="B157" s="2"/>
      <c r="C157" s="2"/>
      <c r="D157" s="2"/>
      <c r="E157" s="2"/>
      <c r="F157" s="2"/>
      <c r="G157" s="2"/>
      <c r="H157" s="2"/>
      <c r="I157" s="2"/>
      <c r="J157" s="2"/>
      <c r="K157" s="2"/>
      <c r="L157" s="2"/>
      <c r="M157" s="2"/>
      <c r="N157" s="2"/>
      <c r="O157" s="2"/>
      <c r="P157" s="2"/>
      <c r="Q157" s="2"/>
      <c r="R157" s="2"/>
      <c r="S157" s="2"/>
    </row>
    <row r="158" spans="1:19" x14ac:dyDescent="0.25">
      <c r="A158" s="21"/>
      <c r="B158" s="2"/>
      <c r="C158" s="2"/>
      <c r="D158" s="2"/>
      <c r="E158" s="2"/>
      <c r="F158" s="2"/>
      <c r="G158" s="2"/>
      <c r="H158" s="2"/>
      <c r="I158" s="2"/>
      <c r="J158" s="2"/>
      <c r="K158" s="2"/>
      <c r="L158" s="2"/>
      <c r="M158" s="2"/>
      <c r="N158" s="2"/>
      <c r="O158" s="2"/>
      <c r="P158" s="2"/>
      <c r="Q158" s="2"/>
      <c r="R158" s="2"/>
      <c r="S158" s="2"/>
    </row>
    <row r="159" spans="1:19" x14ac:dyDescent="0.25">
      <c r="A159" s="21"/>
      <c r="B159" s="2"/>
      <c r="C159" s="2"/>
      <c r="D159" s="2"/>
      <c r="E159" s="2"/>
      <c r="F159" s="2"/>
      <c r="G159" s="2"/>
      <c r="H159" s="2"/>
      <c r="I159" s="2"/>
      <c r="J159" s="2"/>
      <c r="K159" s="2"/>
      <c r="L159" s="2"/>
      <c r="M159" s="2"/>
      <c r="N159" s="2"/>
      <c r="O159" s="2"/>
      <c r="P159" s="2"/>
      <c r="Q159" s="2"/>
      <c r="R159" s="2"/>
      <c r="S159" s="2"/>
    </row>
    <row r="160" spans="1:19" x14ac:dyDescent="0.25">
      <c r="A160" s="21"/>
      <c r="B160" s="2"/>
      <c r="C160" s="2"/>
      <c r="D160" s="2"/>
      <c r="E160" s="2"/>
      <c r="F160" s="2"/>
      <c r="G160" s="2"/>
      <c r="H160" s="2"/>
      <c r="I160" s="2"/>
      <c r="J160" s="2"/>
      <c r="K160" s="2"/>
      <c r="L160" s="2"/>
      <c r="M160" s="2"/>
      <c r="N160" s="2"/>
      <c r="O160" s="2"/>
      <c r="P160" s="2"/>
      <c r="Q160" s="2"/>
      <c r="R160" s="2"/>
      <c r="S160" s="2"/>
    </row>
    <row r="161" spans="1:19" x14ac:dyDescent="0.25">
      <c r="A161" s="21"/>
      <c r="B161" s="2"/>
      <c r="C161" s="2"/>
      <c r="D161" s="2"/>
      <c r="E161" s="2"/>
      <c r="F161" s="2"/>
      <c r="G161" s="2"/>
      <c r="H161" s="2"/>
      <c r="I161" s="2"/>
      <c r="J161" s="2"/>
      <c r="K161" s="2"/>
      <c r="L161" s="2"/>
      <c r="M161" s="2"/>
      <c r="N161" s="2"/>
      <c r="O161" s="2"/>
      <c r="P161" s="2"/>
      <c r="Q161" s="2"/>
      <c r="R161" s="2"/>
      <c r="S161" s="2"/>
    </row>
    <row r="162" spans="1:19" x14ac:dyDescent="0.25">
      <c r="A162" s="21"/>
      <c r="B162" s="2"/>
      <c r="C162" s="2"/>
      <c r="D162" s="2"/>
      <c r="E162" s="2"/>
      <c r="F162" s="2"/>
      <c r="G162" s="2"/>
      <c r="H162" s="2"/>
      <c r="I162" s="2"/>
      <c r="J162" s="2"/>
      <c r="K162" s="2"/>
      <c r="L162" s="2"/>
      <c r="M162" s="2"/>
      <c r="N162" s="2"/>
      <c r="O162" s="2"/>
      <c r="P162" s="2"/>
      <c r="Q162" s="2"/>
      <c r="R162" s="2"/>
      <c r="S162" s="2"/>
    </row>
    <row r="163" spans="1:19" x14ac:dyDescent="0.25">
      <c r="A163" s="21"/>
      <c r="B163" s="2"/>
      <c r="C163" s="2"/>
      <c r="D163" s="2"/>
      <c r="E163" s="2"/>
      <c r="F163" s="2"/>
      <c r="G163" s="2"/>
      <c r="H163" s="2"/>
      <c r="I163" s="2"/>
      <c r="J163" s="2"/>
      <c r="K163" s="2"/>
      <c r="L163" s="2"/>
      <c r="M163" s="2"/>
      <c r="N163" s="2"/>
      <c r="O163" s="2"/>
      <c r="P163" s="2"/>
      <c r="Q163" s="2"/>
      <c r="R163" s="2"/>
      <c r="S163" s="2"/>
    </row>
    <row r="164" spans="1:19" x14ac:dyDescent="0.25">
      <c r="A164" s="21"/>
      <c r="B164" s="2"/>
      <c r="C164" s="2"/>
      <c r="D164" s="2"/>
      <c r="E164" s="2"/>
      <c r="F164" s="2"/>
      <c r="G164" s="2"/>
      <c r="H164" s="2"/>
      <c r="I164" s="2"/>
      <c r="J164" s="2"/>
      <c r="K164" s="2"/>
      <c r="L164" s="2"/>
      <c r="M164" s="2"/>
      <c r="N164" s="2"/>
      <c r="O164" s="2"/>
      <c r="P164" s="2"/>
      <c r="Q164" s="2"/>
      <c r="R164" s="2"/>
      <c r="S164" s="2"/>
    </row>
    <row r="165" spans="1:19" x14ac:dyDescent="0.25">
      <c r="A165" s="21"/>
      <c r="B165" s="2"/>
      <c r="C165" s="2"/>
      <c r="D165" s="2"/>
      <c r="E165" s="2"/>
      <c r="F165" s="2"/>
      <c r="G165" s="2"/>
      <c r="H165" s="2"/>
      <c r="I165" s="2"/>
      <c r="J165" s="2"/>
      <c r="K165" s="2"/>
      <c r="L165" s="2"/>
      <c r="M165" s="2"/>
      <c r="N165" s="2"/>
      <c r="O165" s="2"/>
      <c r="P165" s="2"/>
      <c r="Q165" s="2"/>
      <c r="R165" s="2"/>
      <c r="S165" s="2"/>
    </row>
    <row r="166" spans="1:19" x14ac:dyDescent="0.25">
      <c r="A166" s="21"/>
      <c r="B166" s="2"/>
      <c r="C166" s="2"/>
      <c r="D166" s="2"/>
      <c r="E166" s="2"/>
      <c r="F166" s="2"/>
      <c r="G166" s="2"/>
      <c r="H166" s="2"/>
      <c r="I166" s="2"/>
      <c r="J166" s="2"/>
      <c r="K166" s="2"/>
      <c r="L166" s="2"/>
      <c r="M166" s="2"/>
      <c r="N166" s="2"/>
      <c r="O166" s="2"/>
      <c r="P166" s="2"/>
      <c r="Q166" s="2"/>
      <c r="R166" s="2"/>
      <c r="S166" s="2"/>
    </row>
    <row r="167" spans="1:19" x14ac:dyDescent="0.25">
      <c r="A167" s="21"/>
      <c r="B167" s="2"/>
      <c r="C167" s="2"/>
      <c r="D167" s="2"/>
      <c r="E167" s="2"/>
      <c r="F167" s="2"/>
      <c r="G167" s="2"/>
      <c r="H167" s="2"/>
      <c r="I167" s="2"/>
      <c r="J167" s="2"/>
      <c r="K167" s="2"/>
      <c r="L167" s="2"/>
      <c r="M167" s="2"/>
      <c r="N167" s="2"/>
      <c r="O167" s="2"/>
      <c r="P167" s="2"/>
      <c r="Q167" s="2"/>
      <c r="R167" s="2"/>
      <c r="S167" s="2"/>
    </row>
    <row r="168" spans="1:19" x14ac:dyDescent="0.25">
      <c r="A168" s="21"/>
      <c r="B168" s="2"/>
      <c r="C168" s="2"/>
      <c r="D168" s="2"/>
      <c r="E168" s="2"/>
      <c r="F168" s="2"/>
      <c r="G168" s="2"/>
      <c r="H168" s="2"/>
      <c r="I168" s="2"/>
      <c r="J168" s="2"/>
      <c r="K168" s="2"/>
      <c r="L168" s="2"/>
      <c r="M168" s="2"/>
      <c r="N168" s="2"/>
      <c r="O168" s="2"/>
      <c r="P168" s="2"/>
      <c r="Q168" s="2"/>
      <c r="R168" s="2"/>
      <c r="S168" s="2"/>
    </row>
    <row r="169" spans="1:19" x14ac:dyDescent="0.25">
      <c r="A169" s="21"/>
      <c r="B169" s="2"/>
      <c r="C169" s="2"/>
      <c r="D169" s="2"/>
      <c r="E169" s="2"/>
      <c r="F169" s="2"/>
      <c r="G169" s="2"/>
      <c r="H169" s="2"/>
      <c r="I169" s="2"/>
      <c r="J169" s="2"/>
      <c r="K169" s="2"/>
      <c r="L169" s="2"/>
      <c r="M169" s="2"/>
      <c r="N169" s="2"/>
      <c r="O169" s="2"/>
      <c r="P169" s="2"/>
      <c r="Q169" s="2"/>
      <c r="R169" s="2"/>
      <c r="S169" s="2"/>
    </row>
    <row r="170" spans="1:19" x14ac:dyDescent="0.25">
      <c r="A170" s="21"/>
      <c r="B170" s="2"/>
      <c r="C170" s="2"/>
      <c r="D170" s="2"/>
      <c r="E170" s="2"/>
      <c r="F170" s="2"/>
      <c r="G170" s="2"/>
      <c r="H170" s="2"/>
      <c r="I170" s="2"/>
      <c r="J170" s="2"/>
      <c r="K170" s="2"/>
      <c r="L170" s="2"/>
      <c r="M170" s="2"/>
      <c r="N170" s="2"/>
      <c r="O170" s="2"/>
      <c r="P170" s="2"/>
      <c r="Q170" s="2"/>
      <c r="R170" s="2"/>
      <c r="S170" s="2"/>
    </row>
    <row r="171" spans="1:19" x14ac:dyDescent="0.25">
      <c r="A171" s="21"/>
      <c r="B171" s="2"/>
      <c r="C171" s="2"/>
      <c r="D171" s="2"/>
      <c r="E171" s="2"/>
      <c r="F171" s="2"/>
      <c r="G171" s="2"/>
      <c r="H171" s="2"/>
      <c r="I171" s="2"/>
      <c r="J171" s="2"/>
      <c r="K171" s="2"/>
      <c r="L171" s="2"/>
      <c r="M171" s="2"/>
      <c r="N171" s="2"/>
      <c r="O171" s="2"/>
      <c r="P171" s="2"/>
      <c r="Q171" s="2"/>
      <c r="R171" s="2"/>
      <c r="S171" s="2"/>
    </row>
    <row r="172" spans="1:19" x14ac:dyDescent="0.25">
      <c r="A172" s="21"/>
      <c r="B172" s="2"/>
      <c r="C172" s="2"/>
      <c r="D172" s="2"/>
      <c r="E172" s="2"/>
      <c r="F172" s="2"/>
      <c r="G172" s="2"/>
      <c r="H172" s="2"/>
      <c r="I172" s="2"/>
      <c r="J172" s="2"/>
      <c r="K172" s="2"/>
      <c r="L172" s="2"/>
      <c r="M172" s="2"/>
      <c r="N172" s="2"/>
      <c r="O172" s="2"/>
      <c r="P172" s="2"/>
      <c r="Q172" s="2"/>
      <c r="R172" s="2"/>
      <c r="S172" s="2"/>
    </row>
    <row r="173" spans="1:19" x14ac:dyDescent="0.25">
      <c r="A173" s="21"/>
      <c r="B173" s="2"/>
      <c r="C173" s="2"/>
      <c r="D173" s="2"/>
      <c r="E173" s="2"/>
      <c r="F173" s="2"/>
      <c r="G173" s="2"/>
      <c r="H173" s="2"/>
      <c r="I173" s="2"/>
      <c r="J173" s="2"/>
      <c r="K173" s="2"/>
      <c r="L173" s="2"/>
      <c r="M173" s="2"/>
      <c r="N173" s="2"/>
      <c r="O173" s="2"/>
      <c r="P173" s="2"/>
      <c r="Q173" s="2"/>
      <c r="R173" s="2"/>
      <c r="S173" s="2"/>
    </row>
    <row r="174" spans="1:19" x14ac:dyDescent="0.25">
      <c r="A174" s="21"/>
      <c r="B174" s="2"/>
      <c r="C174" s="2"/>
      <c r="D174" s="2"/>
      <c r="E174" s="2"/>
      <c r="F174" s="2"/>
      <c r="G174" s="2"/>
      <c r="H174" s="2"/>
      <c r="I174" s="2"/>
      <c r="J174" s="2"/>
      <c r="K174" s="2"/>
      <c r="L174" s="2"/>
      <c r="M174" s="2"/>
      <c r="N174" s="2"/>
      <c r="O174" s="2"/>
      <c r="P174" s="2"/>
      <c r="Q174" s="2"/>
      <c r="R174" s="2"/>
      <c r="S174" s="2"/>
    </row>
    <row r="175" spans="1:19" x14ac:dyDescent="0.25">
      <c r="A175" s="21"/>
      <c r="B175" s="2"/>
      <c r="C175" s="2"/>
      <c r="D175" s="2"/>
      <c r="E175" s="2"/>
      <c r="F175" s="2"/>
      <c r="G175" s="2"/>
      <c r="H175" s="2"/>
      <c r="I175" s="2"/>
      <c r="J175" s="2"/>
      <c r="K175" s="2"/>
      <c r="L175" s="2"/>
      <c r="M175" s="2"/>
      <c r="N175" s="2"/>
      <c r="O175" s="2"/>
      <c r="P175" s="2"/>
      <c r="Q175" s="2"/>
      <c r="R175" s="2"/>
      <c r="S175" s="2"/>
    </row>
    <row r="176" spans="1:19" x14ac:dyDescent="0.25">
      <c r="A176" s="21"/>
      <c r="B176" s="2"/>
      <c r="C176" s="2"/>
      <c r="D176" s="2"/>
      <c r="E176" s="2"/>
      <c r="F176" s="2"/>
      <c r="G176" s="2"/>
      <c r="H176" s="2"/>
      <c r="I176" s="2"/>
      <c r="J176" s="2"/>
      <c r="K176" s="2"/>
      <c r="L176" s="2"/>
      <c r="M176" s="2"/>
      <c r="N176" s="2"/>
      <c r="O176" s="2"/>
      <c r="P176" s="2"/>
      <c r="Q176" s="2"/>
      <c r="R176" s="2"/>
      <c r="S176" s="2"/>
    </row>
    <row r="177" spans="1:19" x14ac:dyDescent="0.25">
      <c r="A177" s="21"/>
      <c r="B177" s="2"/>
      <c r="C177" s="2"/>
      <c r="D177" s="2"/>
      <c r="E177" s="2"/>
      <c r="F177" s="2"/>
      <c r="G177" s="2"/>
      <c r="H177" s="2"/>
      <c r="I177" s="2"/>
      <c r="J177" s="2"/>
      <c r="K177" s="2"/>
      <c r="L177" s="2"/>
      <c r="M177" s="2"/>
      <c r="N177" s="2"/>
      <c r="O177" s="2"/>
      <c r="P177" s="2"/>
      <c r="Q177" s="2"/>
      <c r="R177" s="2"/>
      <c r="S177" s="2"/>
    </row>
    <row r="178" spans="1:19" x14ac:dyDescent="0.25">
      <c r="A178" s="21"/>
      <c r="B178" s="2"/>
      <c r="C178" s="2"/>
      <c r="D178" s="2"/>
      <c r="E178" s="2"/>
      <c r="F178" s="2"/>
      <c r="G178" s="2"/>
      <c r="H178" s="2"/>
      <c r="I178" s="2"/>
      <c r="J178" s="2"/>
      <c r="K178" s="2"/>
      <c r="L178" s="2"/>
      <c r="M178" s="2"/>
      <c r="N178" s="2"/>
      <c r="O178" s="2"/>
      <c r="P178" s="2"/>
      <c r="Q178" s="2"/>
      <c r="R178" s="2"/>
      <c r="S178" s="2"/>
    </row>
    <row r="179" spans="1:19" x14ac:dyDescent="0.25">
      <c r="A179" s="21"/>
      <c r="B179" s="2"/>
      <c r="C179" s="2"/>
      <c r="D179" s="2"/>
      <c r="E179" s="2"/>
      <c r="F179" s="2"/>
      <c r="G179" s="2"/>
      <c r="H179" s="2"/>
      <c r="I179" s="2"/>
      <c r="J179" s="2"/>
      <c r="K179" s="2"/>
      <c r="L179" s="2"/>
      <c r="M179" s="2"/>
      <c r="N179" s="2"/>
      <c r="O179" s="2"/>
      <c r="P179" s="2"/>
      <c r="Q179" s="2"/>
      <c r="R179" s="2"/>
      <c r="S179" s="2"/>
    </row>
    <row r="180" spans="1:19" x14ac:dyDescent="0.25">
      <c r="A180" s="21"/>
      <c r="B180" s="2"/>
      <c r="C180" s="2"/>
      <c r="D180" s="2"/>
      <c r="E180" s="2"/>
      <c r="F180" s="2"/>
      <c r="G180" s="2"/>
      <c r="H180" s="2"/>
      <c r="I180" s="2"/>
      <c r="J180" s="2"/>
      <c r="K180" s="2"/>
      <c r="L180" s="2"/>
      <c r="M180" s="2"/>
      <c r="N180" s="2"/>
      <c r="O180" s="2"/>
      <c r="P180" s="2"/>
      <c r="Q180" s="2"/>
      <c r="R180" s="2"/>
      <c r="S180" s="2"/>
    </row>
  </sheetData>
  <mergeCells count="11">
    <mergeCell ref="B32:D32"/>
    <mergeCell ref="O32:Q32"/>
    <mergeCell ref="A37:I37"/>
    <mergeCell ref="N37:Q37"/>
    <mergeCell ref="A1:F1"/>
    <mergeCell ref="G1:H1"/>
    <mergeCell ref="A6:I6"/>
    <mergeCell ref="N6:Q7"/>
    <mergeCell ref="A7:A9"/>
    <mergeCell ref="B7:D8"/>
    <mergeCell ref="O8:Q8"/>
  </mergeCells>
  <conditionalFormatting sqref="C10:C30">
    <cfRule type="cellIs" dxfId="31" priority="9" operator="lessThan">
      <formula>0</formula>
    </cfRule>
    <cfRule type="cellIs" dxfId="30" priority="10" operator="greaterThan">
      <formula>0</formula>
    </cfRule>
  </conditionalFormatting>
  <conditionalFormatting sqref="P10:Q30">
    <cfRule type="cellIs" dxfId="29" priority="7" operator="lessThan">
      <formula>0</formula>
    </cfRule>
    <cfRule type="cellIs" dxfId="28" priority="8" operator="greaterThan">
      <formula>0</formula>
    </cfRule>
  </conditionalFormatting>
  <conditionalFormatting sqref="B10:B30">
    <cfRule type="colorScale" priority="6">
      <colorScale>
        <cfvo type="num" val="-100"/>
        <cfvo type="num" val="0"/>
        <cfvo type="num" val="100"/>
        <color rgb="FFF8696B"/>
        <color rgb="FFFCFCFF"/>
        <color rgb="FF5A8AC6"/>
      </colorScale>
    </cfRule>
  </conditionalFormatting>
  <conditionalFormatting sqref="O10:O30">
    <cfRule type="colorScale" priority="5">
      <colorScale>
        <cfvo type="num" val="-100"/>
        <cfvo type="num" val="0"/>
        <cfvo type="num" val="100"/>
        <color rgb="FFF8696B"/>
        <color rgb="FFFCFCFF"/>
        <color rgb="FF5A8AC6"/>
      </colorScale>
    </cfRule>
  </conditionalFormatting>
  <conditionalFormatting sqref="F3">
    <cfRule type="cellIs" dxfId="27" priority="3" operator="lessThan">
      <formula>0.55</formula>
    </cfRule>
    <cfRule type="cellIs" dxfId="26" priority="4" operator="greaterThan">
      <formula>0.6</formula>
    </cfRule>
  </conditionalFormatting>
  <conditionalFormatting sqref="D10:D30">
    <cfRule type="cellIs" dxfId="25" priority="1" operator="lessThan">
      <formula>0</formula>
    </cfRule>
    <cfRule type="cellIs" dxfId="24" priority="2" operator="greaterThan">
      <formula>0</formula>
    </cfRule>
  </conditionalFormatting>
  <pageMargins left="0.70866141732283472" right="0.70866141732283472" top="0.59055118110236227" bottom="0.39370078740157483" header="0.31496062992125984" footer="0.31496062992125984"/>
  <pageSetup paperSize="9" scale="74" fitToHeight="0" orientation="portrait" r:id="rId1"/>
  <rowBreaks count="2" manualBreakCount="2">
    <brk id="28" max="8" man="1"/>
    <brk id="40" max="10"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37F23-9702-4B6E-8D1C-3800C06C466D}">
  <sheetPr codeName="Tabelle30">
    <pageSetUpPr fitToPage="1"/>
  </sheetPr>
  <dimension ref="A1:Z180"/>
  <sheetViews>
    <sheetView view="pageBreakPreview" zoomScale="60" zoomScaleNormal="70" workbookViewId="0">
      <selection activeCell="S17" sqref="S17"/>
    </sheetView>
  </sheetViews>
  <sheetFormatPr baseColWidth="10" defaultRowHeight="15" x14ac:dyDescent="0.25"/>
  <cols>
    <col min="1" max="1" width="11.42578125" style="19"/>
    <col min="2" max="2" width="13.85546875" customWidth="1"/>
    <col min="3" max="3" width="15" customWidth="1"/>
    <col min="4" max="4" width="16" customWidth="1"/>
    <col min="7" max="7" width="12.7109375" customWidth="1"/>
    <col min="8" max="8" width="13.7109375" customWidth="1"/>
    <col min="14" max="14" width="12.42578125" customWidth="1"/>
    <col min="15" max="15" width="15.28515625" customWidth="1"/>
    <col min="16" max="16" width="16" customWidth="1"/>
    <col min="17" max="17" width="17.140625" customWidth="1"/>
  </cols>
  <sheetData>
    <row r="1" spans="1:26" ht="65.25" customHeight="1" x14ac:dyDescent="0.25">
      <c r="A1" s="169" t="s">
        <v>42</v>
      </c>
      <c r="B1" s="170"/>
      <c r="C1" s="170"/>
      <c r="D1" s="170"/>
      <c r="E1" s="170"/>
      <c r="F1" s="170"/>
      <c r="G1" s="171">
        <f>Ueberhaenge!G1</f>
        <v>45190</v>
      </c>
      <c r="H1" s="172"/>
      <c r="I1" s="54"/>
      <c r="Z1">
        <v>12725</v>
      </c>
    </row>
    <row r="2" spans="1:26" x14ac:dyDescent="0.25">
      <c r="A2" s="52"/>
      <c r="B2" s="45"/>
      <c r="C2" s="45"/>
      <c r="D2" s="45"/>
      <c r="E2" s="45"/>
      <c r="F2" s="45"/>
      <c r="G2" s="45"/>
      <c r="H2" s="45"/>
      <c r="I2" s="45"/>
      <c r="Z2">
        <v>13725</v>
      </c>
    </row>
    <row r="3" spans="1:26" ht="18.75" x14ac:dyDescent="0.3">
      <c r="A3" s="25" t="s">
        <v>35</v>
      </c>
      <c r="C3" s="27">
        <f>Ueberhaenge!G2</f>
        <v>29</v>
      </c>
      <c r="D3" s="45"/>
      <c r="E3" s="53" t="s">
        <v>40</v>
      </c>
      <c r="F3" s="30">
        <f>Summery!F3</f>
        <v>0.5</v>
      </c>
      <c r="G3" s="45"/>
      <c r="H3" s="45" t="str">
        <f>IF(F3&gt;0.9,SummeryVerfall!H3,"")</f>
        <v/>
      </c>
      <c r="I3" s="45"/>
      <c r="Z3">
        <v>20</v>
      </c>
    </row>
    <row r="4" spans="1:26" x14ac:dyDescent="0.25">
      <c r="A4" s="21"/>
      <c r="B4" s="2"/>
      <c r="C4" s="2"/>
      <c r="D4" s="2"/>
      <c r="E4" s="2"/>
      <c r="F4" s="2"/>
      <c r="G4" s="2"/>
      <c r="H4" s="2"/>
      <c r="I4" s="45"/>
      <c r="J4" s="2"/>
      <c r="K4" s="2"/>
      <c r="L4" s="2"/>
      <c r="M4" s="2"/>
      <c r="N4" s="2"/>
      <c r="O4" s="2"/>
      <c r="P4" s="2"/>
      <c r="Q4" s="2"/>
      <c r="R4" s="2"/>
      <c r="S4" s="2"/>
    </row>
    <row r="5" spans="1:26" ht="5.25" customHeight="1" x14ac:dyDescent="0.25">
      <c r="A5" s="21"/>
      <c r="B5" s="2"/>
      <c r="C5" s="2"/>
      <c r="D5" s="2"/>
      <c r="E5" s="2"/>
      <c r="F5" s="2"/>
      <c r="G5" s="2"/>
      <c r="H5" s="2"/>
      <c r="I5" s="2"/>
      <c r="J5" s="2"/>
      <c r="K5" s="2"/>
      <c r="L5" s="2"/>
      <c r="M5" s="2"/>
      <c r="N5" s="2"/>
      <c r="O5" s="2"/>
      <c r="P5" s="2"/>
      <c r="Q5" s="2"/>
      <c r="R5" s="2"/>
      <c r="S5" s="2"/>
    </row>
    <row r="6" spans="1:26" ht="50.25" customHeight="1" thickBot="1" x14ac:dyDescent="0.3">
      <c r="A6" s="173" t="s">
        <v>41</v>
      </c>
      <c r="B6" s="174"/>
      <c r="C6" s="174"/>
      <c r="D6" s="174"/>
      <c r="E6" s="174"/>
      <c r="F6" s="174"/>
      <c r="G6" s="174"/>
      <c r="H6" s="174"/>
      <c r="I6" s="174"/>
      <c r="J6" s="2"/>
      <c r="K6" s="2"/>
      <c r="L6" s="2"/>
      <c r="M6" s="2"/>
      <c r="N6" s="180" t="s">
        <v>41</v>
      </c>
      <c r="O6" s="180"/>
      <c r="P6" s="180"/>
      <c r="Q6" s="180"/>
      <c r="R6" s="2"/>
      <c r="S6" s="2"/>
    </row>
    <row r="7" spans="1:26" ht="32.25" customHeight="1" thickBot="1" x14ac:dyDescent="0.55000000000000004">
      <c r="A7" s="177" t="s">
        <v>3</v>
      </c>
      <c r="B7" s="190" t="str">
        <f xml:space="preserve"> "BasisVersion  " &amp; Ueberhaenge!D8</f>
        <v>BasisVersion  2023-10</v>
      </c>
      <c r="C7" s="191"/>
      <c r="D7" s="192"/>
      <c r="E7" s="22"/>
      <c r="F7" s="22"/>
      <c r="G7" s="22"/>
      <c r="H7" s="45"/>
      <c r="I7" s="45"/>
      <c r="J7" s="2"/>
      <c r="K7" s="2"/>
      <c r="L7" s="2"/>
      <c r="M7" s="2"/>
      <c r="N7" s="180"/>
      <c r="O7" s="180"/>
      <c r="P7" s="180"/>
      <c r="Q7" s="180"/>
      <c r="R7" s="51"/>
      <c r="S7" s="51"/>
      <c r="T7" s="50"/>
      <c r="U7" s="50"/>
      <c r="V7" s="50"/>
    </row>
    <row r="8" spans="1:26" ht="21.75" thickBot="1" x14ac:dyDescent="0.4">
      <c r="A8" s="178"/>
      <c r="B8" s="193"/>
      <c r="C8" s="176"/>
      <c r="D8" s="194"/>
      <c r="E8" s="22"/>
      <c r="I8" s="2"/>
      <c r="J8" s="2"/>
      <c r="K8" s="2"/>
      <c r="L8" s="2"/>
      <c r="M8" s="2"/>
      <c r="N8" s="48"/>
      <c r="O8" s="166" t="str">
        <f xml:space="preserve"> "Summe: " &amp; Ueberhaenge!D8 &amp; " bis " &amp; Ueberhaenge!I8</f>
        <v>Summe: 2023-10 bis -</v>
      </c>
      <c r="P8" s="167"/>
      <c r="Q8" s="168"/>
      <c r="R8" s="2"/>
      <c r="S8" s="2"/>
    </row>
    <row r="9" spans="1:26" ht="19.5" thickBot="1" x14ac:dyDescent="0.35">
      <c r="A9" s="179"/>
      <c r="B9" s="97"/>
      <c r="C9" s="98"/>
      <c r="G9" s="2"/>
      <c r="H9" s="2"/>
      <c r="I9" s="2"/>
      <c r="J9" s="2"/>
      <c r="K9" s="2"/>
      <c r="L9" s="49" t="s">
        <v>3</v>
      </c>
      <c r="M9" s="24" t="s">
        <v>34</v>
      </c>
      <c r="N9" s="23">
        <f>B9</f>
        <v>0</v>
      </c>
      <c r="O9" s="23" t="e">
        <f>#REF!</f>
        <v>#REF!</v>
      </c>
      <c r="P9" s="2"/>
      <c r="Q9" s="2"/>
    </row>
    <row r="10" spans="1:26" ht="39.950000000000003" customHeight="1" x14ac:dyDescent="0.3">
      <c r="A10" s="102">
        <f>SummeryDetail!A10</f>
        <v>16150</v>
      </c>
      <c r="B10" s="94">
        <f>SummeryDetail!C10</f>
        <v>34.4</v>
      </c>
      <c r="C10" s="2"/>
      <c r="D10" s="2"/>
      <c r="E10" s="2"/>
      <c r="F10" s="2"/>
      <c r="G10" s="2"/>
      <c r="H10" s="2"/>
      <c r="I10" s="2"/>
      <c r="J10" s="2"/>
      <c r="K10" s="2"/>
      <c r="L10" s="31">
        <v>14000</v>
      </c>
      <c r="M10" s="35">
        <v>87.900000000000091</v>
      </c>
      <c r="N10" s="36">
        <v>-1343.2</v>
      </c>
      <c r="O10" s="37">
        <v>-1431.1000000000001</v>
      </c>
      <c r="P10" s="2"/>
      <c r="Q10" s="2"/>
      <c r="R10" s="25">
        <v>-1431.1000000000001</v>
      </c>
    </row>
    <row r="11" spans="1:26" ht="39.950000000000003" customHeight="1" x14ac:dyDescent="0.3">
      <c r="A11" s="84">
        <f>SummeryDetail!A11</f>
        <v>16100</v>
      </c>
      <c r="B11" s="95">
        <f>SummeryDetail!C11</f>
        <v>-64.2</v>
      </c>
      <c r="C11" s="2"/>
      <c r="D11" s="2"/>
      <c r="E11" s="2"/>
      <c r="F11" s="2"/>
      <c r="G11" s="2"/>
      <c r="H11" s="2"/>
      <c r="I11" s="2"/>
      <c r="J11" s="2"/>
      <c r="K11" s="2"/>
      <c r="L11" s="31">
        <v>13950</v>
      </c>
      <c r="M11" s="35">
        <v>-18.700000000000003</v>
      </c>
      <c r="N11" s="36">
        <v>-125.30000000000001</v>
      </c>
      <c r="O11" s="37">
        <v>-106.60000000000001</v>
      </c>
      <c r="P11" s="2"/>
      <c r="Q11" s="2"/>
      <c r="R11" s="25">
        <v>-106.60000000000001</v>
      </c>
    </row>
    <row r="12" spans="1:26" ht="39.950000000000003" customHeight="1" x14ac:dyDescent="0.3">
      <c r="A12" s="84">
        <f>SummeryDetail!A12</f>
        <v>16050</v>
      </c>
      <c r="B12" s="95">
        <f>SummeryDetail!C12</f>
        <v>-48.800000000000004</v>
      </c>
      <c r="C12" s="2"/>
      <c r="D12" s="2"/>
      <c r="E12" s="2"/>
      <c r="F12" s="2"/>
      <c r="G12" s="2"/>
      <c r="H12" s="2"/>
      <c r="I12" s="2"/>
      <c r="J12" s="2"/>
      <c r="K12" s="2"/>
      <c r="L12" s="31">
        <v>13900</v>
      </c>
      <c r="M12" s="35">
        <v>2.5</v>
      </c>
      <c r="N12" s="36">
        <v>-575.9</v>
      </c>
      <c r="O12" s="37">
        <v>-578.4</v>
      </c>
      <c r="P12" s="2"/>
      <c r="Q12" s="2"/>
      <c r="R12" s="25">
        <v>-578.4</v>
      </c>
    </row>
    <row r="13" spans="1:26" ht="39.950000000000003" customHeight="1" x14ac:dyDescent="0.3">
      <c r="A13" s="84">
        <f>SummeryDetail!A13</f>
        <v>16000</v>
      </c>
      <c r="B13" s="95">
        <f>SummeryDetail!C13</f>
        <v>80.600000000000009</v>
      </c>
      <c r="C13" s="2"/>
      <c r="D13" s="2"/>
      <c r="E13" s="2"/>
      <c r="F13" s="2"/>
      <c r="G13" s="2"/>
      <c r="H13" s="2"/>
      <c r="I13" s="2"/>
      <c r="J13" s="2"/>
      <c r="K13" s="2"/>
      <c r="L13" s="31">
        <v>13850</v>
      </c>
      <c r="M13" s="35">
        <v>-1.3999999999999986</v>
      </c>
      <c r="N13" s="36">
        <v>-58.2</v>
      </c>
      <c r="O13" s="37">
        <v>-56.800000000000004</v>
      </c>
      <c r="P13" s="2"/>
      <c r="Q13" s="2"/>
      <c r="R13" s="25">
        <v>-56.800000000000004</v>
      </c>
    </row>
    <row r="14" spans="1:26" ht="39.950000000000003" customHeight="1" x14ac:dyDescent="0.3">
      <c r="A14" s="84">
        <f>SummeryDetail!A14</f>
        <v>15950</v>
      </c>
      <c r="B14" s="95">
        <f>SummeryDetail!C14</f>
        <v>34.200000000000003</v>
      </c>
      <c r="C14" s="2"/>
      <c r="D14" s="2"/>
      <c r="E14" s="2"/>
      <c r="F14" s="2"/>
      <c r="G14" s="2"/>
      <c r="H14" s="2"/>
      <c r="I14" s="2"/>
      <c r="J14" s="2"/>
      <c r="K14" s="2"/>
      <c r="L14" s="31">
        <v>13800</v>
      </c>
      <c r="M14" s="35">
        <v>-87.100000000000136</v>
      </c>
      <c r="N14" s="36">
        <v>-1558.6000000000001</v>
      </c>
      <c r="O14" s="37">
        <v>-1471.5</v>
      </c>
      <c r="P14" s="2"/>
      <c r="Q14" s="2"/>
      <c r="R14" s="25">
        <v>-1471.5</v>
      </c>
    </row>
    <row r="15" spans="1:26" ht="39.950000000000003" customHeight="1" x14ac:dyDescent="0.3">
      <c r="A15" s="84">
        <f>SummeryDetail!A15</f>
        <v>15900</v>
      </c>
      <c r="B15" s="95">
        <f>SummeryDetail!C15</f>
        <v>196.60000000000002</v>
      </c>
      <c r="C15" s="2"/>
      <c r="D15" s="2"/>
      <c r="E15" s="2"/>
      <c r="F15" s="2"/>
      <c r="G15" s="2"/>
      <c r="H15" s="2"/>
      <c r="I15" s="2"/>
      <c r="J15" s="2"/>
      <c r="K15" s="2"/>
      <c r="L15" s="31">
        <v>13750</v>
      </c>
      <c r="M15" s="35">
        <v>23.300000000000182</v>
      </c>
      <c r="N15" s="36">
        <v>-2708.4</v>
      </c>
      <c r="O15" s="37">
        <v>-2731.7000000000003</v>
      </c>
      <c r="P15" s="2"/>
      <c r="Q15" s="2"/>
      <c r="R15" s="25">
        <v>-2731.7000000000003</v>
      </c>
    </row>
    <row r="16" spans="1:26" ht="39.950000000000003" customHeight="1" x14ac:dyDescent="0.3">
      <c r="A16" s="84">
        <f>SummeryDetail!A16</f>
        <v>15850</v>
      </c>
      <c r="B16" s="95">
        <f>SummeryDetail!C16</f>
        <v>149.1</v>
      </c>
      <c r="C16" s="2"/>
      <c r="D16" s="2"/>
      <c r="E16" s="2"/>
      <c r="F16" s="2"/>
      <c r="G16" s="2"/>
      <c r="H16" s="2"/>
      <c r="I16" s="2"/>
      <c r="J16" s="2"/>
      <c r="K16" s="2"/>
      <c r="L16" s="31">
        <v>13700</v>
      </c>
      <c r="M16" s="35">
        <v>-20.099999999999909</v>
      </c>
      <c r="N16" s="36">
        <v>-1614.5</v>
      </c>
      <c r="O16" s="37">
        <v>-1594.4</v>
      </c>
      <c r="P16" s="2"/>
      <c r="Q16" s="2"/>
      <c r="R16" s="25">
        <v>-1594.4</v>
      </c>
    </row>
    <row r="17" spans="1:19" ht="39.950000000000003" customHeight="1" x14ac:dyDescent="0.3">
      <c r="A17" s="84">
        <f>SummeryDetail!A17</f>
        <v>15800</v>
      </c>
      <c r="B17" s="95">
        <f>SummeryDetail!C17</f>
        <v>114.5</v>
      </c>
      <c r="C17" s="2"/>
      <c r="D17" s="2"/>
      <c r="E17" s="2"/>
      <c r="F17" s="2"/>
      <c r="G17" s="2"/>
      <c r="H17" s="2"/>
      <c r="I17" s="2"/>
      <c r="J17" s="2"/>
      <c r="K17" s="2"/>
      <c r="L17" s="31">
        <v>13650</v>
      </c>
      <c r="M17" s="35">
        <v>-56</v>
      </c>
      <c r="N17" s="36">
        <v>-201.3</v>
      </c>
      <c r="O17" s="37">
        <v>-145.30000000000001</v>
      </c>
      <c r="P17" s="2"/>
      <c r="Q17" s="2"/>
      <c r="R17" s="25">
        <v>-145.30000000000001</v>
      </c>
    </row>
    <row r="18" spans="1:19" ht="39.950000000000003" customHeight="1" x14ac:dyDescent="0.3">
      <c r="A18" s="84">
        <f>SummeryDetail!A18</f>
        <v>15750</v>
      </c>
      <c r="B18" s="95">
        <f>SummeryDetail!C18</f>
        <v>-103.60000000000001</v>
      </c>
      <c r="C18" s="2"/>
      <c r="D18" s="2"/>
      <c r="E18" s="2"/>
      <c r="F18" s="2"/>
      <c r="G18" s="2"/>
      <c r="H18" s="2"/>
      <c r="I18" s="2"/>
      <c r="J18" s="2"/>
      <c r="K18" s="2"/>
      <c r="L18" s="31">
        <v>13600</v>
      </c>
      <c r="M18" s="35">
        <v>-1225.6000000000004</v>
      </c>
      <c r="N18" s="36">
        <v>-2093.7000000000003</v>
      </c>
      <c r="O18" s="37">
        <v>-868.1</v>
      </c>
      <c r="P18" s="2"/>
      <c r="Q18" s="2"/>
      <c r="R18" s="25">
        <v>-868.1</v>
      </c>
    </row>
    <row r="19" spans="1:19" ht="39.950000000000003" customHeight="1" x14ac:dyDescent="0.3">
      <c r="A19" s="84">
        <f>SummeryDetail!A19</f>
        <v>15700</v>
      </c>
      <c r="B19" s="95">
        <f>SummeryDetail!C19</f>
        <v>1960.8000000000002</v>
      </c>
      <c r="C19" s="2"/>
      <c r="D19" s="2"/>
      <c r="E19" s="2"/>
      <c r="F19" s="2"/>
      <c r="G19" s="2"/>
      <c r="H19" s="2"/>
      <c r="I19" s="2"/>
      <c r="J19" s="2"/>
      <c r="K19" s="2"/>
      <c r="L19" s="31">
        <v>13550</v>
      </c>
      <c r="M19" s="35">
        <v>-12.800000000000011</v>
      </c>
      <c r="N19" s="36">
        <v>-456.20000000000005</v>
      </c>
      <c r="O19" s="37">
        <v>-443.40000000000003</v>
      </c>
      <c r="P19" s="2"/>
      <c r="Q19" s="2"/>
      <c r="R19" s="25">
        <v>-443.40000000000003</v>
      </c>
    </row>
    <row r="20" spans="1:19" ht="39.950000000000003" customHeight="1" x14ac:dyDescent="0.3">
      <c r="A20" s="84">
        <f>SummeryDetail!A20</f>
        <v>15650</v>
      </c>
      <c r="B20" s="95">
        <f>SummeryDetail!C20</f>
        <v>97.9</v>
      </c>
      <c r="C20" s="2"/>
      <c r="D20" s="2"/>
      <c r="E20" s="2"/>
      <c r="F20" s="2"/>
      <c r="G20" s="2"/>
      <c r="H20" s="2"/>
      <c r="I20" s="2"/>
      <c r="J20" s="2"/>
      <c r="K20" s="2"/>
      <c r="L20" s="31">
        <v>13500</v>
      </c>
      <c r="M20" s="35">
        <v>-390.40000000000009</v>
      </c>
      <c r="N20" s="36">
        <v>-2520.2000000000003</v>
      </c>
      <c r="O20" s="37">
        <v>-2129.8000000000002</v>
      </c>
      <c r="P20" s="2"/>
      <c r="Q20" s="2"/>
      <c r="R20" s="25">
        <v>-2129.8000000000002</v>
      </c>
    </row>
    <row r="21" spans="1:19" ht="39.950000000000003" customHeight="1" x14ac:dyDescent="0.3">
      <c r="A21" s="84">
        <f>SummeryDetail!A21</f>
        <v>15600</v>
      </c>
      <c r="B21" s="95">
        <f>SummeryDetail!C21</f>
        <v>248.8</v>
      </c>
      <c r="C21" s="2"/>
      <c r="D21" s="2"/>
      <c r="E21" s="2"/>
      <c r="F21" s="2"/>
      <c r="G21" s="2"/>
      <c r="H21" s="2"/>
      <c r="I21" s="2"/>
      <c r="J21" s="2"/>
      <c r="K21" s="2"/>
      <c r="L21" s="31">
        <v>13450</v>
      </c>
      <c r="M21" s="35">
        <v>8.2999999999999545</v>
      </c>
      <c r="N21" s="36">
        <v>-346.70000000000005</v>
      </c>
      <c r="O21" s="37">
        <v>-355</v>
      </c>
      <c r="P21" s="2"/>
      <c r="Q21" s="2"/>
      <c r="R21" s="25">
        <v>-355</v>
      </c>
    </row>
    <row r="22" spans="1:19" ht="39.950000000000003" customHeight="1" x14ac:dyDescent="0.3">
      <c r="A22" s="84">
        <f>SummeryDetail!A22</f>
        <v>15550</v>
      </c>
      <c r="B22" s="95">
        <f>SummeryDetail!C22</f>
        <v>50</v>
      </c>
      <c r="C22" s="2"/>
      <c r="D22" s="2"/>
      <c r="E22" s="2"/>
      <c r="F22" s="2"/>
      <c r="G22" s="2"/>
      <c r="H22" s="2"/>
      <c r="I22" s="2"/>
      <c r="J22" s="2"/>
      <c r="K22" s="2"/>
      <c r="L22" s="31">
        <v>13400</v>
      </c>
      <c r="M22" s="35">
        <v>143.40000000000009</v>
      </c>
      <c r="N22" s="36">
        <v>-1084</v>
      </c>
      <c r="O22" s="37">
        <v>-1227.4000000000001</v>
      </c>
      <c r="P22" s="2"/>
      <c r="Q22" s="2"/>
      <c r="R22" s="25">
        <v>-1227.4000000000001</v>
      </c>
    </row>
    <row r="23" spans="1:19" ht="39.950000000000003" customHeight="1" x14ac:dyDescent="0.3">
      <c r="A23" s="84">
        <f>SummeryDetail!A23</f>
        <v>15500</v>
      </c>
      <c r="B23" s="95">
        <f>SummeryDetail!C23</f>
        <v>317.20000000000005</v>
      </c>
      <c r="C23" s="2"/>
      <c r="D23" s="2"/>
      <c r="E23" s="2"/>
      <c r="F23" s="2"/>
      <c r="G23" s="2"/>
      <c r="H23" s="2"/>
      <c r="I23" s="2"/>
      <c r="J23" s="2"/>
      <c r="K23" s="2"/>
      <c r="L23" s="31">
        <v>13350</v>
      </c>
      <c r="M23" s="35">
        <v>-18.600000000000023</v>
      </c>
      <c r="N23" s="36">
        <v>-491.40000000000003</v>
      </c>
      <c r="O23" s="37">
        <v>-472.8</v>
      </c>
      <c r="P23" s="2"/>
      <c r="Q23" s="2"/>
      <c r="R23" s="25">
        <v>-472.8</v>
      </c>
    </row>
    <row r="24" spans="1:19" ht="39.950000000000003" customHeight="1" x14ac:dyDescent="0.3">
      <c r="A24" s="84">
        <f>SummeryDetail!A24</f>
        <v>15450</v>
      </c>
      <c r="B24" s="95">
        <f>SummeryDetail!C24</f>
        <v>70.5</v>
      </c>
      <c r="C24" s="2"/>
      <c r="D24" s="2"/>
      <c r="E24" s="2"/>
      <c r="F24" s="2"/>
      <c r="G24" s="2"/>
      <c r="H24" s="2"/>
      <c r="I24" s="2"/>
      <c r="J24" s="2"/>
      <c r="K24" s="2"/>
      <c r="L24" s="31">
        <v>13300</v>
      </c>
      <c r="M24" s="35">
        <v>-35.899999999999864</v>
      </c>
      <c r="N24" s="36">
        <v>-1618.2</v>
      </c>
      <c r="O24" s="37">
        <v>-1582.3000000000002</v>
      </c>
      <c r="P24" s="2"/>
      <c r="Q24" s="2"/>
      <c r="R24" s="25">
        <v>-1582.3000000000002</v>
      </c>
    </row>
    <row r="25" spans="1:19" ht="39.950000000000003" customHeight="1" x14ac:dyDescent="0.3">
      <c r="A25" s="84">
        <f>SummeryDetail!A25</f>
        <v>15400</v>
      </c>
      <c r="B25" s="95">
        <f>SummeryDetail!C25</f>
        <v>237</v>
      </c>
      <c r="C25" s="2"/>
      <c r="D25" s="2"/>
      <c r="E25" s="2"/>
      <c r="F25" s="2"/>
      <c r="G25" s="2"/>
      <c r="H25" s="2"/>
      <c r="I25" s="2"/>
      <c r="J25" s="2"/>
      <c r="K25" s="2"/>
      <c r="L25" s="31">
        <v>13250</v>
      </c>
      <c r="M25" s="35">
        <v>89.100000000000023</v>
      </c>
      <c r="N25" s="36">
        <v>-594.6</v>
      </c>
      <c r="O25" s="37">
        <v>-683.7</v>
      </c>
      <c r="P25" s="2"/>
      <c r="Q25" s="2"/>
      <c r="R25" s="25">
        <v>-683.7</v>
      </c>
    </row>
    <row r="26" spans="1:19" ht="39.950000000000003" customHeight="1" x14ac:dyDescent="0.3">
      <c r="A26" s="84">
        <f>SummeryDetail!A26</f>
        <v>15350</v>
      </c>
      <c r="B26" s="95">
        <f>SummeryDetail!C26</f>
        <v>1202.1000000000001</v>
      </c>
      <c r="C26" s="2"/>
      <c r="D26" s="2"/>
      <c r="E26" s="2"/>
      <c r="F26" s="2"/>
      <c r="G26" s="2"/>
      <c r="H26" s="2"/>
      <c r="I26" s="2"/>
      <c r="J26" s="2"/>
      <c r="K26" s="2"/>
      <c r="L26" s="31">
        <v>13200</v>
      </c>
      <c r="M26" s="35">
        <v>354.29999999999995</v>
      </c>
      <c r="N26" s="36">
        <v>-1618.7</v>
      </c>
      <c r="O26" s="37">
        <v>-1973</v>
      </c>
      <c r="P26" s="2"/>
      <c r="Q26" s="2"/>
      <c r="R26" s="25">
        <v>-1973</v>
      </c>
    </row>
    <row r="27" spans="1:19" ht="39.950000000000003" customHeight="1" x14ac:dyDescent="0.3">
      <c r="A27" s="84">
        <f>SummeryDetail!A27</f>
        <v>15300</v>
      </c>
      <c r="B27" s="95">
        <f>SummeryDetail!C27</f>
        <v>701.1</v>
      </c>
      <c r="C27" s="2"/>
      <c r="D27" s="2"/>
      <c r="E27" s="2"/>
      <c r="F27" s="2"/>
      <c r="G27" s="2"/>
      <c r="H27" s="2"/>
      <c r="I27" s="2"/>
      <c r="J27" s="2"/>
      <c r="K27" s="2"/>
      <c r="L27" s="31">
        <v>13150</v>
      </c>
      <c r="M27" s="35">
        <v>64.099999999999966</v>
      </c>
      <c r="N27" s="36">
        <v>-483.90000000000003</v>
      </c>
      <c r="O27" s="37">
        <v>-548</v>
      </c>
      <c r="P27" s="2"/>
      <c r="Q27" s="2"/>
      <c r="R27" s="25">
        <v>-548</v>
      </c>
    </row>
    <row r="28" spans="1:19" ht="39.950000000000003" customHeight="1" x14ac:dyDescent="0.3">
      <c r="A28" s="84">
        <f>SummeryDetail!A28</f>
        <v>15250</v>
      </c>
      <c r="B28" s="95">
        <f>SummeryDetail!C28</f>
        <v>45.800000000000004</v>
      </c>
      <c r="C28" s="2"/>
      <c r="D28" s="2"/>
      <c r="E28" s="2"/>
      <c r="F28" s="2"/>
      <c r="G28" s="2"/>
      <c r="H28" s="2"/>
      <c r="I28" s="2"/>
      <c r="J28" s="2"/>
      <c r="K28" s="2"/>
      <c r="L28" s="31">
        <v>13100</v>
      </c>
      <c r="M28" s="35">
        <v>-24.400000000000091</v>
      </c>
      <c r="N28" s="36">
        <v>-1879.4</v>
      </c>
      <c r="O28" s="37">
        <v>-1855</v>
      </c>
      <c r="P28" s="2"/>
      <c r="Q28" s="2"/>
      <c r="R28" s="25">
        <v>-1855</v>
      </c>
    </row>
    <row r="29" spans="1:19" ht="39.950000000000003" customHeight="1" x14ac:dyDescent="0.3">
      <c r="A29" s="84">
        <f>SummeryDetail!A29</f>
        <v>15200</v>
      </c>
      <c r="B29" s="95">
        <f>SummeryDetail!C29</f>
        <v>428</v>
      </c>
      <c r="C29" s="2"/>
      <c r="D29" s="2"/>
      <c r="E29" s="2"/>
      <c r="F29" s="2"/>
      <c r="G29" s="2"/>
      <c r="H29" s="2"/>
      <c r="I29" s="2"/>
      <c r="J29" s="2"/>
      <c r="K29" s="2"/>
      <c r="L29" s="31">
        <v>13050</v>
      </c>
      <c r="M29" s="35">
        <v>10.599999999999994</v>
      </c>
      <c r="N29" s="36">
        <v>-193.10000000000002</v>
      </c>
      <c r="O29" s="37">
        <v>-203.70000000000002</v>
      </c>
      <c r="P29" s="2"/>
      <c r="Q29" s="2"/>
      <c r="R29" s="25">
        <v>-203.70000000000002</v>
      </c>
    </row>
    <row r="30" spans="1:19" ht="39.950000000000003" customHeight="1" thickBot="1" x14ac:dyDescent="0.35">
      <c r="A30" s="88">
        <f>SummeryDetail!A30</f>
        <v>15150</v>
      </c>
      <c r="B30" s="96">
        <f>SummeryDetail!C30</f>
        <v>40.400000000000006</v>
      </c>
      <c r="C30" s="2"/>
      <c r="D30" s="2"/>
      <c r="E30" s="2"/>
      <c r="F30" s="2"/>
      <c r="G30" s="2"/>
      <c r="H30" s="2"/>
      <c r="I30" s="2"/>
      <c r="J30" s="2"/>
      <c r="K30" s="2"/>
      <c r="L30" s="31">
        <v>13000</v>
      </c>
      <c r="M30" s="35">
        <v>77.100000000000023</v>
      </c>
      <c r="N30" s="36">
        <v>-998.80000000000007</v>
      </c>
      <c r="O30" s="37">
        <v>-1075.9000000000001</v>
      </c>
      <c r="P30" s="2"/>
      <c r="Q30" s="2"/>
      <c r="R30" s="25">
        <v>-1075.9000000000001</v>
      </c>
    </row>
    <row r="31" spans="1:19" ht="19.5" thickBot="1" x14ac:dyDescent="0.35">
      <c r="A31" s="21"/>
      <c r="B31" s="2"/>
      <c r="C31" s="2"/>
      <c r="D31" s="2"/>
      <c r="E31" s="2"/>
      <c r="F31" s="2"/>
      <c r="G31" s="2"/>
      <c r="H31" s="2"/>
      <c r="I31" s="2"/>
      <c r="J31" s="2"/>
      <c r="K31" s="2"/>
      <c r="L31" s="2"/>
      <c r="M31" s="2"/>
      <c r="N31" s="2"/>
      <c r="O31" s="44"/>
      <c r="P31" s="44"/>
      <c r="Q31" s="44"/>
      <c r="R31" s="2"/>
      <c r="S31" s="2"/>
    </row>
    <row r="32" spans="1:19" ht="60.75" customHeight="1" thickBot="1" x14ac:dyDescent="0.3">
      <c r="A32" s="21"/>
      <c r="B32" s="163" t="s">
        <v>198</v>
      </c>
      <c r="C32" s="164"/>
      <c r="D32" s="165"/>
      <c r="E32" s="2"/>
      <c r="F32" s="2"/>
      <c r="G32" s="2"/>
      <c r="H32" s="2"/>
      <c r="I32" s="2"/>
      <c r="J32" s="2"/>
      <c r="K32" s="2"/>
      <c r="L32" s="2"/>
      <c r="M32" s="2"/>
      <c r="N32" s="2"/>
      <c r="O32" s="163" t="s">
        <v>38</v>
      </c>
      <c r="P32" s="164"/>
      <c r="Q32" s="165"/>
      <c r="R32" s="2"/>
      <c r="S32" s="2"/>
    </row>
    <row r="33" spans="1:19" x14ac:dyDescent="0.25">
      <c r="A33" s="21"/>
      <c r="B33" s="2"/>
      <c r="C33" s="2"/>
      <c r="D33" s="2"/>
      <c r="E33" s="2"/>
      <c r="F33" s="2"/>
      <c r="G33" s="2"/>
      <c r="H33" s="2"/>
      <c r="I33" s="2"/>
      <c r="J33" s="2"/>
      <c r="K33" s="2"/>
      <c r="L33" s="2"/>
      <c r="M33" s="2"/>
      <c r="N33" s="2"/>
      <c r="O33" s="2"/>
      <c r="P33" s="2"/>
      <c r="Q33" s="2"/>
      <c r="R33" s="2"/>
      <c r="S33" s="2"/>
    </row>
    <row r="34" spans="1:19" ht="18.75" x14ac:dyDescent="0.3">
      <c r="A34" s="42" t="s">
        <v>36</v>
      </c>
      <c r="B34" s="42"/>
      <c r="C34" s="42"/>
      <c r="D34" s="42"/>
      <c r="E34" s="28"/>
      <c r="F34" s="28"/>
      <c r="G34" s="28"/>
      <c r="H34" s="28"/>
      <c r="I34" s="2"/>
      <c r="J34" s="2"/>
      <c r="K34" s="2"/>
      <c r="L34" s="2"/>
      <c r="M34" s="2"/>
      <c r="N34" s="42" t="s">
        <v>36</v>
      </c>
      <c r="O34" s="42"/>
      <c r="P34" s="42"/>
      <c r="Q34" s="42"/>
      <c r="R34" s="2"/>
      <c r="S34" s="2"/>
    </row>
    <row r="35" spans="1:19" ht="18.75" x14ac:dyDescent="0.3">
      <c r="A35" s="43" t="s">
        <v>37</v>
      </c>
      <c r="B35" s="43"/>
      <c r="C35" s="43"/>
      <c r="D35" s="43"/>
      <c r="E35" s="28"/>
      <c r="F35" s="28"/>
      <c r="G35" s="71" t="s">
        <v>141</v>
      </c>
      <c r="H35" s="28"/>
      <c r="I35" s="2"/>
      <c r="J35" s="2"/>
      <c r="K35" s="2"/>
      <c r="L35" s="2"/>
      <c r="M35" s="2"/>
      <c r="N35" s="43" t="s">
        <v>37</v>
      </c>
      <c r="O35" s="43"/>
      <c r="P35" s="43"/>
      <c r="Q35" s="43"/>
      <c r="R35" s="2"/>
      <c r="S35" s="2"/>
    </row>
    <row r="36" spans="1:19" x14ac:dyDescent="0.25">
      <c r="A36" s="28"/>
      <c r="B36" s="28"/>
      <c r="C36" s="28"/>
      <c r="D36" s="28"/>
      <c r="E36" s="28"/>
      <c r="F36" s="28"/>
      <c r="G36" s="28"/>
      <c r="H36" s="28"/>
      <c r="I36" s="2"/>
      <c r="J36" s="2"/>
      <c r="K36" s="2"/>
      <c r="L36" s="2"/>
      <c r="M36" s="2"/>
      <c r="N36" s="2"/>
      <c r="O36" s="2"/>
      <c r="P36" s="2"/>
      <c r="Q36" s="2"/>
      <c r="R36" s="2"/>
      <c r="S36" s="2"/>
    </row>
    <row r="37" spans="1:19" ht="117.75" customHeight="1" x14ac:dyDescent="0.25">
      <c r="A37" s="181" t="s">
        <v>105</v>
      </c>
      <c r="B37" s="182"/>
      <c r="C37" s="182"/>
      <c r="D37" s="182"/>
      <c r="E37" s="182"/>
      <c r="F37" s="182"/>
      <c r="G37" s="182"/>
      <c r="H37" s="182"/>
      <c r="I37" s="182"/>
      <c r="J37" s="2"/>
      <c r="K37" s="2"/>
      <c r="L37" s="2"/>
      <c r="M37" s="2"/>
      <c r="N37" s="162" t="s">
        <v>43</v>
      </c>
      <c r="O37" s="162"/>
      <c r="P37" s="162"/>
      <c r="Q37" s="162"/>
      <c r="R37" s="2"/>
      <c r="S37" s="2"/>
    </row>
    <row r="38" spans="1:19" x14ac:dyDescent="0.25">
      <c r="A38" s="28"/>
      <c r="B38" s="28"/>
      <c r="C38" s="28"/>
      <c r="D38" s="28"/>
      <c r="E38" s="28"/>
      <c r="F38" s="28"/>
      <c r="G38" s="28"/>
      <c r="H38" s="28"/>
      <c r="I38" s="2"/>
      <c r="J38" s="2"/>
      <c r="K38" s="2"/>
      <c r="L38" s="2"/>
      <c r="M38" s="2"/>
      <c r="N38" s="2"/>
      <c r="O38" s="2"/>
      <c r="P38" s="2"/>
      <c r="Q38" s="2"/>
      <c r="R38" s="2"/>
      <c r="S38" s="2"/>
    </row>
    <row r="39" spans="1:19" x14ac:dyDescent="0.25">
      <c r="A39" s="28"/>
      <c r="B39" s="28"/>
      <c r="C39" s="28"/>
      <c r="D39" s="28"/>
      <c r="E39" s="28"/>
      <c r="F39" s="28"/>
      <c r="G39" s="28"/>
      <c r="H39" s="28"/>
      <c r="I39" s="2"/>
      <c r="J39" s="2"/>
      <c r="K39" s="2"/>
      <c r="L39" s="2"/>
      <c r="M39" s="2"/>
      <c r="N39" s="2"/>
      <c r="O39" s="2"/>
      <c r="P39" s="2"/>
      <c r="Q39" s="2"/>
      <c r="R39" s="2"/>
      <c r="S39" s="2"/>
    </row>
    <row r="40" spans="1:19" x14ac:dyDescent="0.25">
      <c r="A40" s="28"/>
      <c r="B40" s="28"/>
      <c r="C40" s="28"/>
      <c r="D40" s="28"/>
      <c r="E40" s="28"/>
      <c r="F40" s="28"/>
      <c r="G40" s="28"/>
      <c r="H40" s="28"/>
      <c r="I40" s="2"/>
      <c r="J40" s="2"/>
      <c r="K40" s="2"/>
      <c r="L40" s="2"/>
      <c r="M40" s="2"/>
      <c r="N40" s="2"/>
      <c r="O40" s="2"/>
      <c r="P40" s="2"/>
      <c r="Q40" s="2"/>
      <c r="R40" s="2"/>
      <c r="S40" s="2"/>
    </row>
    <row r="41" spans="1:19" x14ac:dyDescent="0.25">
      <c r="A41" s="28"/>
      <c r="B41" s="28"/>
      <c r="C41" s="28"/>
      <c r="D41" s="28"/>
      <c r="E41" s="28"/>
      <c r="F41" s="28"/>
      <c r="G41" s="28"/>
      <c r="H41" s="28"/>
      <c r="I41" s="2"/>
      <c r="J41" s="2"/>
      <c r="K41" s="2"/>
      <c r="L41" s="2"/>
      <c r="M41" s="2"/>
      <c r="N41" s="2"/>
      <c r="O41" s="2"/>
      <c r="P41" s="2"/>
      <c r="Q41" s="2"/>
      <c r="R41" s="2"/>
      <c r="S41" s="2"/>
    </row>
    <row r="42" spans="1:19" x14ac:dyDescent="0.25">
      <c r="A42" s="28"/>
      <c r="B42" s="28"/>
      <c r="C42" s="28"/>
      <c r="D42" s="28"/>
      <c r="E42" s="28"/>
      <c r="F42" s="28"/>
      <c r="G42" s="28"/>
      <c r="H42" s="28"/>
      <c r="I42" s="2"/>
      <c r="J42" s="2"/>
      <c r="K42" s="2"/>
      <c r="L42" s="2"/>
      <c r="M42" s="2"/>
      <c r="N42" s="2"/>
      <c r="O42" s="2"/>
      <c r="P42" s="2"/>
      <c r="Q42" s="2"/>
      <c r="R42" s="2"/>
      <c r="S42" s="2"/>
    </row>
    <row r="43" spans="1:19" x14ac:dyDescent="0.25">
      <c r="A43" s="28"/>
      <c r="B43" s="28"/>
      <c r="C43" s="28"/>
      <c r="D43" s="28"/>
      <c r="E43" s="28"/>
      <c r="F43" s="28"/>
      <c r="G43" s="28"/>
      <c r="H43" s="28"/>
      <c r="I43" s="2"/>
      <c r="J43" s="2"/>
      <c r="K43" s="2"/>
      <c r="L43" s="2"/>
      <c r="M43" s="2"/>
      <c r="N43" s="2"/>
      <c r="O43" s="2"/>
      <c r="P43" s="2"/>
      <c r="Q43" s="2"/>
      <c r="R43" s="2"/>
      <c r="S43" s="2"/>
    </row>
    <row r="44" spans="1:19" x14ac:dyDescent="0.25">
      <c r="A44" s="28"/>
      <c r="B44" s="28"/>
      <c r="C44" s="28"/>
      <c r="D44" s="28"/>
      <c r="E44" s="28"/>
      <c r="F44" s="28"/>
      <c r="G44" s="28"/>
      <c r="H44" s="28"/>
      <c r="I44" s="2"/>
      <c r="J44" s="2"/>
      <c r="K44" s="2"/>
      <c r="L44" s="2"/>
      <c r="M44" s="2"/>
      <c r="N44" s="2"/>
      <c r="O44" s="2"/>
      <c r="P44" s="2"/>
      <c r="Q44" s="2"/>
      <c r="R44" s="2"/>
      <c r="S44" s="2"/>
    </row>
    <row r="45" spans="1:19" x14ac:dyDescent="0.25">
      <c r="A45" s="21"/>
      <c r="B45" s="2"/>
      <c r="C45" s="2"/>
      <c r="D45" s="2"/>
      <c r="E45" s="2"/>
      <c r="F45" s="2"/>
      <c r="G45" s="2"/>
      <c r="H45" s="2"/>
      <c r="I45" s="2"/>
      <c r="J45" s="2"/>
      <c r="K45" s="2"/>
      <c r="L45" s="2"/>
      <c r="M45" s="2"/>
      <c r="N45" s="2"/>
      <c r="O45" s="2"/>
      <c r="P45" s="2"/>
      <c r="Q45" s="2"/>
      <c r="R45" s="2"/>
      <c r="S45" s="2"/>
    </row>
    <row r="46" spans="1:19" x14ac:dyDescent="0.25">
      <c r="A46" s="21"/>
      <c r="B46" s="2"/>
      <c r="C46" s="2"/>
      <c r="D46" s="2"/>
      <c r="E46" s="2"/>
      <c r="F46" s="2"/>
      <c r="G46" s="2"/>
      <c r="H46" s="2"/>
      <c r="I46" s="2"/>
      <c r="J46" s="2"/>
      <c r="K46" s="2"/>
      <c r="L46" s="2"/>
      <c r="M46" s="2"/>
      <c r="N46" s="2"/>
      <c r="O46" s="2"/>
      <c r="P46" s="2"/>
      <c r="Q46" s="2"/>
      <c r="R46" s="2"/>
      <c r="S46" s="2"/>
    </row>
    <row r="47" spans="1:19" x14ac:dyDescent="0.25">
      <c r="A47" s="21"/>
      <c r="B47" s="2"/>
      <c r="C47" s="2"/>
      <c r="D47" s="2"/>
      <c r="E47" s="2"/>
      <c r="F47" s="2"/>
      <c r="G47" s="2"/>
      <c r="H47" s="2"/>
      <c r="I47" s="2"/>
      <c r="J47" s="2"/>
      <c r="K47" s="2"/>
      <c r="L47" s="2"/>
      <c r="M47" s="2"/>
      <c r="N47" s="2"/>
      <c r="O47" s="2"/>
      <c r="P47" s="2"/>
      <c r="Q47" s="2"/>
      <c r="R47" s="2"/>
      <c r="S47" s="2"/>
    </row>
    <row r="48" spans="1:19" x14ac:dyDescent="0.25">
      <c r="A48" s="21"/>
      <c r="B48" s="2"/>
      <c r="C48" s="2"/>
      <c r="D48" s="2"/>
      <c r="E48" s="2"/>
      <c r="F48" s="2"/>
      <c r="G48" s="2"/>
      <c r="H48" s="2"/>
      <c r="I48" s="2"/>
      <c r="J48" s="2"/>
      <c r="K48" s="2"/>
      <c r="L48" s="2"/>
      <c r="M48" s="2"/>
      <c r="N48" s="2"/>
      <c r="O48" s="2"/>
      <c r="P48" s="2"/>
      <c r="Q48" s="2"/>
      <c r="R48" s="2"/>
      <c r="S48" s="2"/>
    </row>
    <row r="49" spans="1:19" x14ac:dyDescent="0.25">
      <c r="A49" s="21"/>
      <c r="B49" s="2"/>
      <c r="C49" s="2"/>
      <c r="D49" s="2"/>
      <c r="E49" s="2"/>
      <c r="F49" s="2"/>
      <c r="G49" s="2"/>
      <c r="H49" s="2"/>
      <c r="I49" s="2"/>
      <c r="J49" s="2"/>
      <c r="K49" s="2"/>
      <c r="L49" s="2"/>
      <c r="M49" s="2"/>
      <c r="N49" s="2"/>
      <c r="O49" s="2"/>
      <c r="P49" s="2"/>
      <c r="Q49" s="2"/>
      <c r="R49" s="2"/>
      <c r="S49" s="2"/>
    </row>
    <row r="50" spans="1:19" x14ac:dyDescent="0.25">
      <c r="A50" s="21"/>
      <c r="B50" s="2"/>
      <c r="C50" s="2"/>
      <c r="D50" s="2"/>
      <c r="E50" s="2"/>
      <c r="F50" s="2"/>
      <c r="G50" s="2"/>
      <c r="H50" s="2"/>
      <c r="I50" s="2"/>
      <c r="J50" s="2"/>
      <c r="K50" s="2"/>
      <c r="L50" s="2"/>
      <c r="M50" s="2"/>
      <c r="N50" s="2"/>
      <c r="O50" s="2"/>
      <c r="P50" s="2"/>
      <c r="Q50" s="2"/>
      <c r="R50" s="2"/>
      <c r="S50" s="2"/>
    </row>
    <row r="51" spans="1:19" x14ac:dyDescent="0.25">
      <c r="A51" s="21"/>
      <c r="B51" s="2"/>
      <c r="C51" s="2"/>
      <c r="D51" s="2"/>
      <c r="E51" s="2"/>
      <c r="F51" s="2"/>
      <c r="G51" s="2"/>
      <c r="H51" s="2"/>
      <c r="I51" s="2"/>
      <c r="J51" s="2"/>
      <c r="K51" s="2"/>
      <c r="L51" s="2"/>
      <c r="M51" s="2"/>
      <c r="N51" s="2"/>
      <c r="O51" s="2"/>
      <c r="P51" s="2"/>
      <c r="Q51" s="2"/>
      <c r="R51" s="2"/>
      <c r="S51" s="2"/>
    </row>
    <row r="52" spans="1:19" x14ac:dyDescent="0.25">
      <c r="A52" s="21"/>
      <c r="B52" s="2"/>
      <c r="C52" s="2"/>
      <c r="D52" s="2"/>
      <c r="E52" s="2"/>
      <c r="F52" s="2"/>
      <c r="G52" s="2"/>
      <c r="H52" s="2"/>
      <c r="I52" s="2"/>
      <c r="J52" s="2"/>
      <c r="K52" s="2"/>
      <c r="L52" s="2"/>
      <c r="M52" s="2"/>
      <c r="N52" s="2"/>
      <c r="O52" s="2"/>
      <c r="P52" s="2"/>
      <c r="Q52" s="2"/>
      <c r="R52" s="2"/>
      <c r="S52" s="2"/>
    </row>
    <row r="53" spans="1:19" x14ac:dyDescent="0.25">
      <c r="A53" s="21"/>
      <c r="B53" s="2"/>
      <c r="C53" s="2"/>
      <c r="D53" s="2"/>
      <c r="E53" s="2"/>
      <c r="F53" s="2"/>
      <c r="G53" s="2"/>
      <c r="H53" s="2"/>
      <c r="I53" s="2"/>
      <c r="J53" s="2"/>
      <c r="K53" s="2"/>
      <c r="L53" s="2"/>
      <c r="M53" s="2"/>
      <c r="N53" s="2"/>
      <c r="O53" s="2"/>
      <c r="P53" s="2"/>
      <c r="Q53" s="2"/>
      <c r="R53" s="2"/>
      <c r="S53" s="2"/>
    </row>
    <row r="54" spans="1:19" x14ac:dyDescent="0.25">
      <c r="A54" s="21"/>
      <c r="B54" s="2"/>
      <c r="C54" s="2"/>
      <c r="D54" s="2"/>
      <c r="E54" s="2"/>
      <c r="F54" s="2"/>
      <c r="G54" s="2"/>
      <c r="H54" s="2"/>
      <c r="I54" s="2"/>
      <c r="J54" s="2"/>
      <c r="K54" s="2"/>
      <c r="L54" s="2"/>
      <c r="M54" s="2"/>
      <c r="N54" s="2"/>
      <c r="O54" s="2"/>
      <c r="P54" s="2"/>
      <c r="Q54" s="2"/>
      <c r="R54" s="2"/>
      <c r="S54" s="2"/>
    </row>
    <row r="55" spans="1:19" x14ac:dyDescent="0.25">
      <c r="A55" s="21"/>
      <c r="B55" s="2"/>
      <c r="C55" s="2"/>
      <c r="D55" s="2"/>
      <c r="E55" s="2"/>
      <c r="F55" s="2"/>
      <c r="G55" s="2"/>
      <c r="H55" s="2"/>
      <c r="I55" s="2"/>
      <c r="J55" s="2"/>
      <c r="K55" s="2"/>
      <c r="L55" s="2"/>
      <c r="M55" s="2"/>
      <c r="N55" s="2"/>
      <c r="O55" s="2"/>
      <c r="P55" s="2"/>
      <c r="Q55" s="2"/>
      <c r="R55" s="2"/>
      <c r="S55" s="2"/>
    </row>
    <row r="56" spans="1:19" x14ac:dyDescent="0.25">
      <c r="A56" s="21"/>
      <c r="B56" s="2"/>
      <c r="C56" s="2"/>
      <c r="D56" s="2"/>
      <c r="E56" s="2"/>
      <c r="F56" s="2"/>
      <c r="G56" s="2"/>
      <c r="H56" s="2"/>
      <c r="I56" s="2"/>
      <c r="J56" s="2"/>
      <c r="K56" s="2"/>
      <c r="L56" s="2"/>
      <c r="M56" s="2"/>
      <c r="N56" s="2"/>
      <c r="O56" s="2"/>
      <c r="P56" s="2"/>
      <c r="Q56" s="2"/>
      <c r="R56" s="2"/>
      <c r="S56" s="2"/>
    </row>
    <row r="57" spans="1:19" x14ac:dyDescent="0.25">
      <c r="A57" s="21"/>
      <c r="B57" s="2"/>
      <c r="C57" s="2"/>
      <c r="D57" s="2"/>
      <c r="E57" s="2"/>
      <c r="F57" s="2"/>
      <c r="G57" s="2"/>
      <c r="H57" s="2"/>
      <c r="I57" s="2"/>
      <c r="J57" s="2"/>
      <c r="K57" s="2"/>
      <c r="L57" s="2"/>
      <c r="M57" s="2"/>
      <c r="N57" s="2"/>
      <c r="O57" s="2"/>
      <c r="P57" s="2"/>
      <c r="Q57" s="2"/>
      <c r="R57" s="2"/>
      <c r="S57" s="2"/>
    </row>
    <row r="58" spans="1:19" x14ac:dyDescent="0.25">
      <c r="A58" s="21"/>
      <c r="B58" s="2"/>
      <c r="C58" s="2"/>
      <c r="D58" s="2"/>
      <c r="E58" s="2"/>
      <c r="F58" s="2"/>
      <c r="G58" s="2"/>
      <c r="H58" s="2"/>
      <c r="I58" s="2"/>
      <c r="J58" s="2"/>
      <c r="K58" s="2"/>
      <c r="L58" s="2"/>
      <c r="M58" s="2"/>
      <c r="N58" s="2"/>
      <c r="O58" s="2"/>
      <c r="P58" s="2"/>
      <c r="Q58" s="2"/>
      <c r="R58" s="2"/>
      <c r="S58" s="2"/>
    </row>
    <row r="59" spans="1:19" x14ac:dyDescent="0.25">
      <c r="A59" s="21"/>
      <c r="B59" s="2"/>
      <c r="C59" s="2"/>
      <c r="D59" s="2"/>
      <c r="E59" s="2"/>
      <c r="F59" s="2"/>
      <c r="G59" s="2"/>
      <c r="H59" s="2"/>
      <c r="I59" s="2"/>
      <c r="J59" s="2"/>
      <c r="K59" s="2"/>
      <c r="L59" s="2"/>
      <c r="M59" s="2"/>
      <c r="N59" s="2"/>
      <c r="O59" s="2"/>
      <c r="P59" s="2"/>
      <c r="Q59" s="2"/>
      <c r="R59" s="2"/>
      <c r="S59" s="2"/>
    </row>
    <row r="60" spans="1:19" x14ac:dyDescent="0.25">
      <c r="A60" s="21"/>
      <c r="B60" s="2"/>
      <c r="C60" s="2"/>
      <c r="D60" s="2"/>
      <c r="E60" s="2"/>
      <c r="F60" s="2"/>
      <c r="G60" s="2"/>
      <c r="H60" s="2"/>
      <c r="I60" s="2"/>
      <c r="J60" s="2"/>
      <c r="K60" s="2"/>
      <c r="L60" s="2"/>
      <c r="M60" s="2"/>
      <c r="N60" s="2"/>
      <c r="O60" s="2"/>
      <c r="P60" s="2"/>
      <c r="Q60" s="2"/>
      <c r="R60" s="2"/>
      <c r="S60" s="2"/>
    </row>
    <row r="61" spans="1:19" x14ac:dyDescent="0.25">
      <c r="A61" s="21"/>
      <c r="B61" s="2"/>
      <c r="C61" s="2"/>
      <c r="D61" s="2"/>
      <c r="E61" s="2"/>
      <c r="F61" s="2"/>
      <c r="G61" s="2"/>
      <c r="H61" s="2"/>
      <c r="I61" s="2"/>
      <c r="J61" s="2"/>
      <c r="K61" s="2"/>
      <c r="L61" s="2"/>
      <c r="M61" s="2"/>
      <c r="N61" s="2"/>
      <c r="O61" s="2"/>
      <c r="P61" s="2"/>
      <c r="Q61" s="2"/>
      <c r="R61" s="2"/>
      <c r="S61" s="2"/>
    </row>
    <row r="62" spans="1:19" x14ac:dyDescent="0.25">
      <c r="A62" s="21"/>
      <c r="B62" s="2"/>
      <c r="C62" s="2"/>
      <c r="D62" s="2"/>
      <c r="E62" s="2"/>
      <c r="F62" s="2"/>
      <c r="G62" s="2"/>
      <c r="H62" s="2"/>
      <c r="I62" s="2"/>
      <c r="J62" s="2"/>
      <c r="K62" s="2"/>
      <c r="L62" s="2"/>
      <c r="M62" s="2"/>
      <c r="N62" s="2"/>
      <c r="O62" s="2"/>
      <c r="P62" s="2"/>
      <c r="Q62" s="2"/>
      <c r="R62" s="2"/>
      <c r="S62" s="2"/>
    </row>
    <row r="63" spans="1:19" x14ac:dyDescent="0.25">
      <c r="A63" s="21"/>
      <c r="B63" s="2"/>
      <c r="C63" s="2"/>
      <c r="D63" s="2"/>
      <c r="E63" s="2"/>
      <c r="F63" s="2"/>
      <c r="G63" s="2"/>
      <c r="H63" s="2"/>
      <c r="I63" s="2"/>
      <c r="J63" s="2"/>
      <c r="K63" s="2"/>
      <c r="L63" s="2"/>
      <c r="M63" s="2"/>
      <c r="N63" s="2"/>
      <c r="O63" s="2"/>
      <c r="P63" s="2"/>
      <c r="Q63" s="2"/>
      <c r="R63" s="2"/>
      <c r="S63" s="2"/>
    </row>
    <row r="64" spans="1:19" x14ac:dyDescent="0.25">
      <c r="A64" s="21"/>
      <c r="B64" s="2"/>
      <c r="C64" s="2"/>
      <c r="D64" s="2"/>
      <c r="E64" s="2"/>
      <c r="F64" s="2"/>
      <c r="G64" s="2"/>
      <c r="H64" s="2"/>
      <c r="I64" s="2"/>
      <c r="J64" s="2"/>
      <c r="K64" s="2"/>
      <c r="L64" s="2"/>
      <c r="M64" s="2"/>
      <c r="N64" s="2"/>
      <c r="O64" s="2"/>
      <c r="P64" s="2"/>
      <c r="Q64" s="2"/>
      <c r="R64" s="2"/>
      <c r="S64" s="2"/>
    </row>
    <row r="65" spans="1:19" x14ac:dyDescent="0.25">
      <c r="A65" s="21"/>
      <c r="B65" s="2"/>
      <c r="C65" s="2"/>
      <c r="D65" s="2"/>
      <c r="E65" s="2"/>
      <c r="F65" s="2"/>
      <c r="G65" s="2"/>
      <c r="H65" s="2"/>
      <c r="I65" s="2"/>
      <c r="J65" s="2"/>
      <c r="K65" s="2"/>
      <c r="L65" s="2"/>
      <c r="M65" s="2"/>
      <c r="N65" s="2"/>
      <c r="O65" s="2"/>
      <c r="P65" s="2"/>
      <c r="Q65" s="2"/>
      <c r="R65" s="2"/>
      <c r="S65" s="2"/>
    </row>
    <row r="66" spans="1:19" x14ac:dyDescent="0.25">
      <c r="A66" s="21"/>
      <c r="B66" s="2"/>
      <c r="C66" s="2"/>
      <c r="D66" s="2"/>
      <c r="E66" s="2"/>
      <c r="F66" s="2"/>
      <c r="G66" s="2"/>
      <c r="H66" s="2"/>
      <c r="I66" s="2"/>
      <c r="J66" s="2"/>
      <c r="K66" s="2"/>
      <c r="L66" s="2"/>
      <c r="M66" s="2"/>
      <c r="N66" s="2"/>
      <c r="O66" s="2"/>
      <c r="P66" s="2"/>
      <c r="Q66" s="2"/>
      <c r="R66" s="2"/>
      <c r="S66" s="2"/>
    </row>
    <row r="67" spans="1:19" x14ac:dyDescent="0.25">
      <c r="A67" s="21"/>
      <c r="B67" s="2"/>
      <c r="C67" s="2"/>
      <c r="D67" s="2"/>
      <c r="E67" s="2"/>
      <c r="F67" s="2"/>
      <c r="G67" s="2"/>
      <c r="H67" s="2"/>
      <c r="I67" s="2"/>
      <c r="J67" s="2"/>
      <c r="K67" s="2"/>
      <c r="L67" s="2"/>
      <c r="M67" s="2"/>
      <c r="N67" s="2"/>
      <c r="O67" s="2"/>
      <c r="P67" s="2"/>
      <c r="Q67" s="2"/>
      <c r="R67" s="2"/>
      <c r="S67" s="2"/>
    </row>
    <row r="68" spans="1:19" x14ac:dyDescent="0.25">
      <c r="A68" s="21"/>
      <c r="B68" s="2"/>
      <c r="C68" s="2"/>
      <c r="D68" s="2"/>
      <c r="E68" s="2"/>
      <c r="F68" s="2"/>
      <c r="G68" s="2"/>
      <c r="H68" s="2"/>
      <c r="I68" s="2"/>
      <c r="J68" s="2"/>
      <c r="K68" s="2"/>
      <c r="L68" s="2"/>
      <c r="M68" s="2"/>
      <c r="N68" s="2"/>
      <c r="O68" s="2"/>
      <c r="P68" s="2"/>
      <c r="Q68" s="2"/>
      <c r="R68" s="2"/>
      <c r="S68" s="2"/>
    </row>
    <row r="69" spans="1:19" x14ac:dyDescent="0.25">
      <c r="A69" s="21"/>
      <c r="B69" s="2"/>
      <c r="C69" s="2"/>
      <c r="D69" s="2"/>
      <c r="E69" s="2"/>
      <c r="F69" s="2"/>
      <c r="G69" s="2"/>
      <c r="H69" s="2"/>
      <c r="I69" s="2"/>
      <c r="J69" s="2"/>
      <c r="K69" s="2"/>
      <c r="L69" s="2"/>
      <c r="M69" s="2"/>
      <c r="N69" s="2"/>
      <c r="O69" s="2"/>
      <c r="P69" s="2"/>
      <c r="Q69" s="2"/>
      <c r="R69" s="2"/>
      <c r="S69" s="2"/>
    </row>
    <row r="70" spans="1:19" x14ac:dyDescent="0.25">
      <c r="A70" s="21"/>
      <c r="B70" s="2"/>
      <c r="C70" s="2"/>
      <c r="D70" s="2"/>
      <c r="E70" s="2"/>
      <c r="F70" s="2"/>
      <c r="G70" s="2"/>
      <c r="H70" s="2"/>
      <c r="I70" s="2"/>
      <c r="J70" s="2"/>
      <c r="K70" s="2"/>
      <c r="L70" s="2"/>
      <c r="M70" s="2"/>
      <c r="N70" s="2"/>
      <c r="O70" s="2"/>
      <c r="P70" s="2"/>
      <c r="Q70" s="2"/>
      <c r="R70" s="2"/>
      <c r="S70" s="2"/>
    </row>
    <row r="71" spans="1:19" x14ac:dyDescent="0.25">
      <c r="A71" s="21"/>
      <c r="B71" s="2"/>
      <c r="C71" s="2"/>
      <c r="D71" s="2"/>
      <c r="E71" s="2"/>
      <c r="F71" s="2"/>
      <c r="G71" s="2"/>
      <c r="H71" s="2"/>
      <c r="I71" s="2"/>
      <c r="J71" s="2"/>
      <c r="K71" s="2"/>
      <c r="L71" s="2"/>
      <c r="M71" s="2"/>
      <c r="N71" s="2"/>
      <c r="O71" s="2"/>
      <c r="P71" s="2"/>
      <c r="Q71" s="2"/>
      <c r="R71" s="2"/>
      <c r="S71" s="2"/>
    </row>
    <row r="72" spans="1:19" x14ac:dyDescent="0.25">
      <c r="A72" s="21"/>
      <c r="B72" s="2"/>
      <c r="C72" s="2"/>
      <c r="D72" s="2"/>
      <c r="E72" s="2"/>
      <c r="F72" s="2"/>
      <c r="G72" s="2"/>
      <c r="H72" s="2"/>
      <c r="I72" s="2"/>
      <c r="J72" s="2"/>
      <c r="K72" s="2"/>
      <c r="L72" s="2"/>
      <c r="M72" s="2"/>
      <c r="N72" s="2"/>
      <c r="O72" s="2"/>
      <c r="P72" s="2"/>
      <c r="Q72" s="2"/>
      <c r="R72" s="2"/>
      <c r="S72" s="2"/>
    </row>
    <row r="73" spans="1:19" x14ac:dyDescent="0.25">
      <c r="A73" s="21"/>
      <c r="B73" s="2"/>
      <c r="C73" s="2"/>
      <c r="D73" s="2"/>
      <c r="E73" s="2"/>
      <c r="F73" s="2"/>
      <c r="G73" s="2"/>
      <c r="H73" s="2"/>
      <c r="I73" s="2"/>
      <c r="J73" s="2"/>
      <c r="K73" s="2"/>
      <c r="L73" s="2"/>
      <c r="M73" s="2"/>
      <c r="N73" s="2"/>
      <c r="O73" s="2"/>
      <c r="P73" s="2"/>
      <c r="Q73" s="2"/>
      <c r="R73" s="2"/>
      <c r="S73" s="2"/>
    </row>
    <row r="74" spans="1:19" x14ac:dyDescent="0.25">
      <c r="A74" s="21"/>
      <c r="B74" s="2"/>
      <c r="C74" s="2"/>
      <c r="D74" s="2"/>
      <c r="E74" s="2"/>
      <c r="F74" s="2"/>
      <c r="G74" s="2"/>
      <c r="H74" s="2"/>
      <c r="I74" s="2"/>
      <c r="J74" s="2"/>
      <c r="K74" s="2"/>
      <c r="L74" s="2"/>
      <c r="M74" s="2"/>
      <c r="N74" s="2"/>
      <c r="O74" s="2"/>
      <c r="P74" s="2"/>
      <c r="Q74" s="2"/>
      <c r="R74" s="2"/>
      <c r="S74" s="2"/>
    </row>
    <row r="75" spans="1:19" x14ac:dyDescent="0.25">
      <c r="A75" s="21"/>
      <c r="B75" s="2"/>
      <c r="C75" s="2"/>
      <c r="D75" s="2"/>
      <c r="E75" s="2"/>
      <c r="F75" s="2"/>
      <c r="G75" s="2"/>
      <c r="H75" s="2"/>
      <c r="I75" s="2"/>
      <c r="J75" s="2"/>
      <c r="K75" s="2"/>
      <c r="L75" s="2"/>
      <c r="M75" s="2"/>
      <c r="N75" s="2"/>
      <c r="O75" s="2"/>
      <c r="P75" s="2"/>
      <c r="Q75" s="2"/>
      <c r="R75" s="2"/>
      <c r="S75" s="2"/>
    </row>
    <row r="76" spans="1:19" x14ac:dyDescent="0.25">
      <c r="A76" s="21"/>
      <c r="B76" s="2"/>
      <c r="C76" s="2"/>
      <c r="D76" s="2"/>
      <c r="E76" s="2"/>
      <c r="F76" s="2"/>
      <c r="G76" s="2"/>
      <c r="H76" s="2"/>
      <c r="I76" s="2"/>
      <c r="J76" s="2"/>
      <c r="K76" s="2"/>
      <c r="L76" s="2"/>
      <c r="M76" s="2"/>
      <c r="N76" s="2"/>
      <c r="O76" s="2"/>
      <c r="P76" s="2"/>
      <c r="Q76" s="2"/>
      <c r="R76" s="2"/>
      <c r="S76" s="2"/>
    </row>
    <row r="77" spans="1:19" x14ac:dyDescent="0.25">
      <c r="A77" s="21"/>
      <c r="B77" s="2"/>
      <c r="C77" s="2"/>
      <c r="D77" s="2"/>
      <c r="E77" s="2"/>
      <c r="F77" s="2"/>
      <c r="G77" s="2"/>
      <c r="H77" s="2"/>
      <c r="I77" s="2"/>
      <c r="J77" s="2"/>
      <c r="K77" s="2"/>
      <c r="L77" s="2"/>
      <c r="M77" s="2"/>
      <c r="N77" s="2"/>
      <c r="O77" s="2"/>
      <c r="P77" s="2"/>
      <c r="Q77" s="2"/>
      <c r="R77" s="2"/>
      <c r="S77" s="2"/>
    </row>
    <row r="78" spans="1:19" x14ac:dyDescent="0.25">
      <c r="A78" s="21"/>
      <c r="B78" s="2"/>
      <c r="C78" s="2"/>
      <c r="D78" s="2"/>
      <c r="E78" s="2"/>
      <c r="F78" s="2"/>
      <c r="G78" s="2"/>
      <c r="H78" s="2"/>
      <c r="I78" s="2"/>
      <c r="J78" s="2"/>
      <c r="K78" s="2"/>
      <c r="L78" s="2"/>
      <c r="M78" s="2"/>
      <c r="N78" s="2"/>
      <c r="O78" s="2"/>
      <c r="P78" s="2"/>
      <c r="Q78" s="2"/>
      <c r="R78" s="2"/>
      <c r="S78" s="2"/>
    </row>
    <row r="79" spans="1:19" x14ac:dyDescent="0.25">
      <c r="A79" s="21"/>
      <c r="B79" s="2"/>
      <c r="C79" s="2"/>
      <c r="D79" s="2"/>
      <c r="E79" s="2"/>
      <c r="F79" s="2"/>
      <c r="G79" s="2"/>
      <c r="H79" s="2"/>
      <c r="I79" s="2"/>
      <c r="J79" s="2"/>
      <c r="K79" s="2"/>
      <c r="L79" s="2"/>
      <c r="M79" s="2"/>
      <c r="N79" s="2"/>
      <c r="O79" s="2"/>
      <c r="P79" s="2"/>
      <c r="Q79" s="2"/>
      <c r="R79" s="2"/>
      <c r="S79" s="2"/>
    </row>
    <row r="80" spans="1:19" x14ac:dyDescent="0.25">
      <c r="A80" s="21"/>
      <c r="B80" s="2"/>
      <c r="C80" s="2"/>
      <c r="D80" s="2"/>
      <c r="E80" s="2"/>
      <c r="F80" s="2"/>
      <c r="G80" s="2"/>
      <c r="H80" s="2"/>
      <c r="I80" s="2"/>
      <c r="J80" s="2"/>
      <c r="K80" s="2"/>
      <c r="L80" s="2"/>
      <c r="M80" s="2"/>
      <c r="N80" s="2"/>
      <c r="O80" s="2"/>
      <c r="P80" s="2"/>
      <c r="Q80" s="2"/>
      <c r="R80" s="2"/>
      <c r="S80" s="2"/>
    </row>
    <row r="81" spans="1:19" x14ac:dyDescent="0.25">
      <c r="A81" s="21"/>
      <c r="B81" s="2"/>
      <c r="C81" s="2"/>
      <c r="D81" s="2"/>
      <c r="E81" s="2"/>
      <c r="F81" s="2"/>
      <c r="G81" s="2"/>
      <c r="H81" s="2"/>
      <c r="I81" s="2"/>
      <c r="J81" s="2"/>
      <c r="K81" s="2"/>
      <c r="L81" s="2"/>
      <c r="M81" s="2"/>
      <c r="N81" s="2"/>
      <c r="O81" s="2"/>
      <c r="P81" s="2"/>
      <c r="Q81" s="2"/>
      <c r="R81" s="2"/>
      <c r="S81" s="2"/>
    </row>
    <row r="82" spans="1:19" x14ac:dyDescent="0.25">
      <c r="A82" s="21"/>
      <c r="B82" s="2"/>
      <c r="C82" s="2"/>
      <c r="D82" s="2"/>
      <c r="E82" s="2"/>
      <c r="F82" s="2"/>
      <c r="G82" s="2"/>
      <c r="H82" s="2"/>
      <c r="I82" s="2"/>
      <c r="J82" s="2"/>
      <c r="K82" s="2"/>
      <c r="L82" s="2"/>
      <c r="M82" s="2"/>
      <c r="N82" s="2"/>
      <c r="O82" s="2"/>
      <c r="P82" s="2"/>
      <c r="Q82" s="2"/>
      <c r="R82" s="2"/>
      <c r="S82" s="2"/>
    </row>
    <row r="83" spans="1:19" x14ac:dyDescent="0.25">
      <c r="A83" s="21"/>
      <c r="B83" s="2"/>
      <c r="C83" s="2"/>
      <c r="D83" s="2"/>
      <c r="E83" s="2"/>
      <c r="F83" s="2"/>
      <c r="G83" s="2"/>
      <c r="H83" s="2"/>
      <c r="I83" s="2"/>
      <c r="J83" s="2"/>
      <c r="K83" s="2"/>
      <c r="L83" s="2"/>
      <c r="M83" s="2"/>
      <c r="N83" s="2"/>
      <c r="O83" s="2"/>
      <c r="P83" s="2"/>
      <c r="Q83" s="2"/>
      <c r="R83" s="2"/>
      <c r="S83" s="2"/>
    </row>
    <row r="84" spans="1:19" x14ac:dyDescent="0.25">
      <c r="A84" s="21"/>
      <c r="B84" s="2"/>
      <c r="C84" s="2"/>
      <c r="D84" s="2"/>
      <c r="E84" s="2"/>
      <c r="F84" s="2"/>
      <c r="G84" s="2"/>
      <c r="H84" s="2"/>
      <c r="I84" s="2"/>
      <c r="J84" s="2"/>
      <c r="K84" s="2"/>
      <c r="L84" s="2"/>
      <c r="M84" s="2"/>
      <c r="N84" s="2"/>
      <c r="O84" s="2"/>
      <c r="P84" s="2"/>
      <c r="Q84" s="2"/>
      <c r="R84" s="2"/>
      <c r="S84" s="2"/>
    </row>
    <row r="85" spans="1:19" x14ac:dyDescent="0.25">
      <c r="A85" s="21"/>
      <c r="B85" s="2"/>
      <c r="C85" s="2"/>
      <c r="D85" s="2"/>
      <c r="E85" s="2"/>
      <c r="F85" s="2"/>
      <c r="G85" s="2"/>
      <c r="H85" s="2"/>
      <c r="I85" s="2"/>
      <c r="J85" s="2"/>
      <c r="K85" s="2"/>
      <c r="L85" s="2"/>
      <c r="M85" s="2"/>
      <c r="N85" s="2"/>
      <c r="O85" s="2"/>
      <c r="P85" s="2"/>
      <c r="Q85" s="2"/>
      <c r="R85" s="2"/>
      <c r="S85" s="2"/>
    </row>
    <row r="86" spans="1:19" x14ac:dyDescent="0.25">
      <c r="A86" s="21"/>
      <c r="B86" s="2"/>
      <c r="C86" s="2"/>
      <c r="D86" s="2"/>
      <c r="E86" s="2"/>
      <c r="F86" s="2"/>
      <c r="G86" s="2"/>
      <c r="H86" s="2"/>
      <c r="I86" s="2"/>
      <c r="J86" s="2"/>
      <c r="K86" s="2"/>
      <c r="L86" s="2"/>
      <c r="M86" s="2"/>
      <c r="N86" s="2"/>
      <c r="O86" s="2"/>
      <c r="P86" s="2"/>
      <c r="Q86" s="2"/>
      <c r="R86" s="2"/>
      <c r="S86" s="2"/>
    </row>
    <row r="87" spans="1:19" x14ac:dyDescent="0.25">
      <c r="A87" s="21"/>
      <c r="B87" s="2"/>
      <c r="C87" s="2"/>
      <c r="D87" s="2"/>
      <c r="E87" s="2"/>
      <c r="F87" s="2"/>
      <c r="G87" s="2"/>
      <c r="H87" s="2"/>
      <c r="I87" s="2"/>
      <c r="J87" s="2"/>
      <c r="K87" s="2"/>
      <c r="L87" s="2"/>
      <c r="M87" s="2"/>
      <c r="N87" s="2"/>
      <c r="O87" s="2"/>
      <c r="P87" s="2"/>
      <c r="Q87" s="2"/>
      <c r="R87" s="2"/>
      <c r="S87" s="2"/>
    </row>
    <row r="88" spans="1:19" x14ac:dyDescent="0.25">
      <c r="A88" s="21"/>
      <c r="B88" s="2"/>
      <c r="C88" s="2"/>
      <c r="D88" s="2"/>
      <c r="E88" s="2"/>
      <c r="F88" s="2"/>
      <c r="G88" s="2"/>
      <c r="H88" s="2"/>
      <c r="I88" s="2"/>
      <c r="J88" s="2"/>
      <c r="K88" s="2"/>
      <c r="L88" s="2"/>
      <c r="M88" s="2"/>
      <c r="N88" s="2"/>
      <c r="O88" s="2"/>
      <c r="P88" s="2"/>
      <c r="Q88" s="2"/>
      <c r="R88" s="2"/>
      <c r="S88" s="2"/>
    </row>
    <row r="89" spans="1:19" x14ac:dyDescent="0.25">
      <c r="A89" s="21"/>
      <c r="B89" s="2"/>
      <c r="C89" s="2"/>
      <c r="D89" s="2"/>
      <c r="E89" s="2"/>
      <c r="F89" s="2"/>
      <c r="G89" s="2"/>
      <c r="H89" s="2"/>
      <c r="I89" s="2"/>
      <c r="J89" s="2"/>
      <c r="K89" s="2"/>
      <c r="L89" s="2"/>
      <c r="M89" s="2"/>
      <c r="N89" s="2"/>
      <c r="O89" s="2"/>
      <c r="P89" s="2"/>
      <c r="Q89" s="2"/>
      <c r="R89" s="2"/>
      <c r="S89" s="2"/>
    </row>
    <row r="90" spans="1:19" x14ac:dyDescent="0.25">
      <c r="A90" s="21"/>
      <c r="B90" s="2"/>
      <c r="C90" s="2"/>
      <c r="D90" s="2"/>
      <c r="E90" s="2"/>
      <c r="F90" s="2"/>
      <c r="G90" s="2"/>
      <c r="H90" s="2"/>
      <c r="I90" s="2"/>
      <c r="J90" s="2"/>
      <c r="K90" s="2"/>
      <c r="L90" s="2"/>
      <c r="M90" s="2"/>
      <c r="N90" s="2"/>
      <c r="O90" s="2"/>
      <c r="P90" s="2"/>
      <c r="Q90" s="2"/>
      <c r="R90" s="2"/>
      <c r="S90" s="2"/>
    </row>
    <row r="91" spans="1:19" x14ac:dyDescent="0.25">
      <c r="A91" s="21"/>
      <c r="B91" s="2"/>
      <c r="C91" s="2"/>
      <c r="D91" s="2"/>
      <c r="E91" s="2"/>
      <c r="F91" s="2"/>
      <c r="G91" s="2"/>
      <c r="H91" s="2"/>
      <c r="I91" s="2"/>
      <c r="J91" s="2"/>
      <c r="K91" s="2"/>
      <c r="L91" s="2"/>
      <c r="M91" s="2"/>
      <c r="N91" s="2"/>
      <c r="O91" s="2"/>
      <c r="P91" s="2"/>
      <c r="Q91" s="2"/>
      <c r="R91" s="2"/>
      <c r="S91" s="2"/>
    </row>
    <row r="92" spans="1:19" x14ac:dyDescent="0.25">
      <c r="A92" s="21"/>
      <c r="B92" s="2"/>
      <c r="C92" s="2"/>
      <c r="D92" s="2"/>
      <c r="E92" s="2"/>
      <c r="F92" s="2"/>
      <c r="G92" s="2"/>
      <c r="H92" s="2"/>
      <c r="I92" s="2"/>
      <c r="J92" s="2"/>
      <c r="K92" s="2"/>
      <c r="L92" s="2"/>
      <c r="M92" s="2"/>
      <c r="N92" s="2"/>
      <c r="O92" s="2"/>
      <c r="P92" s="2"/>
      <c r="Q92" s="2"/>
      <c r="R92" s="2"/>
      <c r="S92" s="2"/>
    </row>
    <row r="93" spans="1:19" x14ac:dyDescent="0.25">
      <c r="A93" s="21"/>
      <c r="B93" s="2"/>
      <c r="C93" s="2"/>
      <c r="D93" s="2"/>
      <c r="E93" s="2"/>
      <c r="F93" s="2"/>
      <c r="G93" s="2"/>
      <c r="H93" s="2"/>
      <c r="I93" s="2"/>
      <c r="J93" s="2"/>
      <c r="K93" s="2"/>
      <c r="L93" s="2"/>
      <c r="M93" s="2"/>
      <c r="N93" s="2"/>
      <c r="O93" s="2"/>
      <c r="P93" s="2"/>
      <c r="Q93" s="2"/>
      <c r="R93" s="2"/>
      <c r="S93" s="2"/>
    </row>
    <row r="94" spans="1:19" x14ac:dyDescent="0.25">
      <c r="A94" s="21"/>
      <c r="B94" s="2"/>
      <c r="C94" s="2"/>
      <c r="D94" s="2"/>
      <c r="E94" s="2"/>
      <c r="F94" s="2"/>
      <c r="G94" s="2"/>
      <c r="H94" s="2"/>
      <c r="I94" s="2"/>
      <c r="J94" s="2"/>
      <c r="K94" s="2"/>
      <c r="L94" s="2"/>
      <c r="M94" s="2"/>
      <c r="N94" s="2"/>
      <c r="O94" s="2"/>
      <c r="P94" s="2"/>
      <c r="Q94" s="2"/>
      <c r="R94" s="2"/>
      <c r="S94" s="2"/>
    </row>
    <row r="95" spans="1:19" x14ac:dyDescent="0.25">
      <c r="A95" s="21"/>
      <c r="B95" s="2"/>
      <c r="C95" s="2"/>
      <c r="D95" s="2"/>
      <c r="E95" s="2"/>
      <c r="F95" s="2"/>
      <c r="G95" s="2"/>
      <c r="H95" s="2"/>
      <c r="I95" s="2"/>
      <c r="J95" s="2"/>
      <c r="K95" s="2"/>
      <c r="L95" s="2"/>
      <c r="M95" s="2"/>
      <c r="N95" s="2"/>
      <c r="O95" s="2"/>
      <c r="P95" s="2"/>
      <c r="Q95" s="2"/>
      <c r="R95" s="2"/>
      <c r="S95" s="2"/>
    </row>
    <row r="96" spans="1:19" x14ac:dyDescent="0.25">
      <c r="A96" s="21"/>
      <c r="B96" s="2"/>
      <c r="C96" s="2"/>
      <c r="D96" s="2"/>
      <c r="E96" s="2"/>
      <c r="F96" s="2"/>
      <c r="G96" s="2"/>
      <c r="H96" s="2"/>
      <c r="I96" s="2"/>
      <c r="J96" s="2"/>
      <c r="K96" s="2"/>
      <c r="L96" s="2"/>
      <c r="M96" s="2"/>
      <c r="N96" s="2"/>
      <c r="O96" s="2"/>
      <c r="P96" s="2"/>
      <c r="Q96" s="2"/>
      <c r="R96" s="2"/>
      <c r="S96" s="2"/>
    </row>
    <row r="97" spans="1:19" x14ac:dyDescent="0.25">
      <c r="A97" s="21"/>
      <c r="B97" s="2"/>
      <c r="C97" s="2"/>
      <c r="D97" s="2"/>
      <c r="E97" s="2"/>
      <c r="F97" s="2"/>
      <c r="G97" s="2"/>
      <c r="H97" s="2"/>
      <c r="I97" s="2"/>
      <c r="J97" s="2"/>
      <c r="K97" s="2"/>
      <c r="L97" s="2"/>
      <c r="M97" s="2"/>
      <c r="N97" s="2"/>
      <c r="O97" s="2"/>
      <c r="P97" s="2"/>
      <c r="Q97" s="2"/>
      <c r="R97" s="2"/>
      <c r="S97" s="2"/>
    </row>
    <row r="98" spans="1:19" x14ac:dyDescent="0.25">
      <c r="A98" s="21"/>
      <c r="B98" s="2"/>
      <c r="C98" s="2"/>
      <c r="D98" s="2"/>
      <c r="E98" s="2"/>
      <c r="F98" s="2"/>
      <c r="G98" s="2"/>
      <c r="H98" s="2"/>
      <c r="I98" s="2"/>
      <c r="J98" s="2"/>
      <c r="K98" s="2"/>
      <c r="L98" s="2"/>
      <c r="M98" s="2"/>
      <c r="N98" s="2"/>
      <c r="O98" s="2"/>
      <c r="P98" s="2"/>
      <c r="Q98" s="2"/>
      <c r="R98" s="2"/>
      <c r="S98" s="2"/>
    </row>
    <row r="99" spans="1:19" x14ac:dyDescent="0.25">
      <c r="A99" s="21"/>
      <c r="B99" s="2"/>
      <c r="C99" s="2"/>
      <c r="D99" s="2"/>
      <c r="E99" s="2"/>
      <c r="F99" s="2"/>
      <c r="G99" s="2"/>
      <c r="H99" s="2"/>
      <c r="I99" s="2"/>
      <c r="J99" s="2"/>
      <c r="K99" s="2"/>
      <c r="L99" s="2"/>
      <c r="M99" s="2"/>
      <c r="N99" s="2"/>
      <c r="O99" s="2"/>
      <c r="P99" s="2"/>
      <c r="Q99" s="2"/>
      <c r="R99" s="2"/>
      <c r="S99" s="2"/>
    </row>
    <row r="100" spans="1:19" x14ac:dyDescent="0.25">
      <c r="A100" s="21"/>
      <c r="B100" s="2"/>
      <c r="C100" s="2"/>
      <c r="D100" s="2"/>
      <c r="E100" s="2"/>
      <c r="F100" s="2"/>
      <c r="G100" s="2"/>
      <c r="H100" s="2"/>
      <c r="I100" s="2"/>
      <c r="J100" s="2"/>
      <c r="K100" s="2"/>
      <c r="L100" s="2"/>
      <c r="M100" s="2"/>
      <c r="N100" s="2"/>
      <c r="O100" s="2"/>
      <c r="P100" s="2"/>
      <c r="Q100" s="2"/>
      <c r="R100" s="2"/>
      <c r="S100" s="2"/>
    </row>
    <row r="101" spans="1:19" x14ac:dyDescent="0.25">
      <c r="A101" s="21"/>
      <c r="B101" s="2"/>
      <c r="C101" s="2"/>
      <c r="D101" s="2"/>
      <c r="E101" s="2"/>
      <c r="F101" s="2"/>
      <c r="G101" s="2"/>
      <c r="H101" s="2"/>
      <c r="I101" s="2"/>
      <c r="J101" s="2"/>
      <c r="K101" s="2"/>
      <c r="L101" s="2"/>
      <c r="M101" s="2"/>
      <c r="N101" s="2"/>
      <c r="O101" s="2"/>
      <c r="P101" s="2"/>
      <c r="Q101" s="2"/>
      <c r="R101" s="2"/>
      <c r="S101" s="2"/>
    </row>
    <row r="102" spans="1:19" x14ac:dyDescent="0.25">
      <c r="A102" s="21"/>
      <c r="B102" s="2"/>
      <c r="C102" s="2"/>
      <c r="D102" s="2"/>
      <c r="E102" s="2"/>
      <c r="F102" s="2"/>
      <c r="G102" s="2"/>
      <c r="H102" s="2"/>
      <c r="I102" s="2"/>
      <c r="J102" s="2"/>
      <c r="K102" s="2"/>
      <c r="L102" s="2"/>
      <c r="M102" s="2"/>
      <c r="N102" s="2"/>
      <c r="O102" s="2"/>
      <c r="P102" s="2"/>
      <c r="Q102" s="2"/>
      <c r="R102" s="2"/>
      <c r="S102" s="2"/>
    </row>
    <row r="103" spans="1:19" x14ac:dyDescent="0.25">
      <c r="A103" s="21"/>
      <c r="B103" s="2"/>
      <c r="C103" s="2"/>
      <c r="D103" s="2"/>
      <c r="E103" s="2"/>
      <c r="F103" s="2"/>
      <c r="G103" s="2"/>
      <c r="H103" s="2"/>
      <c r="I103" s="2"/>
      <c r="J103" s="2"/>
      <c r="K103" s="2"/>
      <c r="L103" s="2"/>
      <c r="M103" s="2"/>
      <c r="N103" s="2"/>
      <c r="O103" s="2"/>
      <c r="P103" s="2"/>
      <c r="Q103" s="2"/>
      <c r="R103" s="2"/>
      <c r="S103" s="2"/>
    </row>
    <row r="104" spans="1:19" x14ac:dyDescent="0.25">
      <c r="A104" s="21"/>
      <c r="B104" s="2"/>
      <c r="C104" s="2"/>
      <c r="D104" s="2"/>
      <c r="E104" s="2"/>
      <c r="F104" s="2"/>
      <c r="G104" s="2"/>
      <c r="H104" s="2"/>
      <c r="I104" s="2"/>
      <c r="J104" s="2"/>
      <c r="K104" s="2"/>
      <c r="L104" s="2"/>
      <c r="M104" s="2"/>
      <c r="N104" s="2"/>
      <c r="O104" s="2"/>
      <c r="P104" s="2"/>
      <c r="Q104" s="2"/>
      <c r="R104" s="2"/>
      <c r="S104" s="2"/>
    </row>
    <row r="105" spans="1:19" x14ac:dyDescent="0.25">
      <c r="A105" s="21"/>
      <c r="B105" s="2"/>
      <c r="C105" s="2"/>
      <c r="D105" s="2"/>
      <c r="E105" s="2"/>
      <c r="F105" s="2"/>
      <c r="G105" s="2"/>
      <c r="H105" s="2"/>
      <c r="I105" s="2"/>
      <c r="J105" s="2"/>
      <c r="K105" s="2"/>
      <c r="L105" s="2"/>
      <c r="M105" s="2"/>
      <c r="N105" s="2"/>
      <c r="O105" s="2"/>
      <c r="P105" s="2"/>
      <c r="Q105" s="2"/>
      <c r="R105" s="2"/>
      <c r="S105" s="2"/>
    </row>
    <row r="106" spans="1:19" x14ac:dyDescent="0.25">
      <c r="A106" s="21"/>
      <c r="B106" s="2"/>
      <c r="C106" s="2"/>
      <c r="D106" s="2"/>
      <c r="E106" s="2"/>
      <c r="F106" s="2"/>
      <c r="G106" s="2"/>
      <c r="H106" s="2"/>
      <c r="I106" s="2"/>
      <c r="J106" s="2"/>
      <c r="K106" s="2"/>
      <c r="L106" s="2"/>
      <c r="M106" s="2"/>
      <c r="N106" s="2"/>
      <c r="O106" s="2"/>
      <c r="P106" s="2"/>
      <c r="Q106" s="2"/>
      <c r="R106" s="2"/>
      <c r="S106" s="2"/>
    </row>
    <row r="107" spans="1:19" x14ac:dyDescent="0.25">
      <c r="A107" s="21"/>
      <c r="B107" s="2"/>
      <c r="C107" s="2"/>
      <c r="D107" s="2"/>
      <c r="E107" s="2"/>
      <c r="F107" s="2"/>
      <c r="G107" s="2"/>
      <c r="H107" s="2"/>
      <c r="I107" s="2"/>
      <c r="J107" s="2"/>
      <c r="K107" s="2"/>
      <c r="L107" s="2"/>
      <c r="M107" s="2"/>
      <c r="N107" s="2"/>
      <c r="O107" s="2"/>
      <c r="P107" s="2"/>
      <c r="Q107" s="2"/>
      <c r="R107" s="2"/>
      <c r="S107" s="2"/>
    </row>
    <row r="108" spans="1:19" x14ac:dyDescent="0.25">
      <c r="A108" s="21"/>
      <c r="B108" s="2"/>
      <c r="C108" s="2"/>
      <c r="D108" s="2"/>
      <c r="E108" s="2"/>
      <c r="F108" s="2"/>
      <c r="G108" s="2"/>
      <c r="H108" s="2"/>
      <c r="I108" s="2"/>
      <c r="J108" s="2"/>
      <c r="K108" s="2"/>
      <c r="L108" s="2"/>
      <c r="M108" s="2"/>
      <c r="N108" s="2"/>
      <c r="O108" s="2"/>
      <c r="P108" s="2"/>
      <c r="Q108" s="2"/>
      <c r="R108" s="2"/>
      <c r="S108" s="2"/>
    </row>
    <row r="109" spans="1:19" x14ac:dyDescent="0.25">
      <c r="A109" s="21"/>
      <c r="B109" s="2"/>
      <c r="C109" s="2"/>
      <c r="D109" s="2"/>
      <c r="E109" s="2"/>
      <c r="F109" s="2"/>
      <c r="G109" s="2"/>
      <c r="H109" s="2"/>
      <c r="I109" s="2"/>
      <c r="J109" s="2"/>
      <c r="K109" s="2"/>
      <c r="L109" s="2"/>
      <c r="M109" s="2"/>
      <c r="N109" s="2"/>
      <c r="O109" s="2"/>
      <c r="P109" s="2"/>
      <c r="Q109" s="2"/>
      <c r="R109" s="2"/>
      <c r="S109" s="2"/>
    </row>
    <row r="110" spans="1:19" x14ac:dyDescent="0.25">
      <c r="A110" s="21"/>
      <c r="B110" s="2"/>
      <c r="C110" s="2"/>
      <c r="D110" s="2"/>
      <c r="E110" s="2"/>
      <c r="F110" s="2"/>
      <c r="G110" s="2"/>
      <c r="H110" s="2"/>
      <c r="I110" s="2"/>
      <c r="J110" s="2"/>
      <c r="K110" s="2"/>
      <c r="L110" s="2"/>
      <c r="M110" s="2"/>
      <c r="N110" s="2"/>
      <c r="O110" s="2"/>
      <c r="P110" s="2"/>
      <c r="Q110" s="2"/>
      <c r="R110" s="2"/>
      <c r="S110" s="2"/>
    </row>
    <row r="111" spans="1:19" x14ac:dyDescent="0.25">
      <c r="A111" s="21"/>
      <c r="B111" s="2"/>
      <c r="C111" s="2"/>
      <c r="D111" s="2"/>
      <c r="E111" s="2"/>
      <c r="F111" s="2"/>
      <c r="G111" s="2"/>
      <c r="H111" s="2"/>
      <c r="I111" s="2"/>
      <c r="J111" s="2"/>
      <c r="K111" s="2"/>
      <c r="L111" s="2"/>
      <c r="M111" s="2"/>
      <c r="N111" s="2"/>
      <c r="O111" s="2"/>
      <c r="P111" s="2"/>
      <c r="Q111" s="2"/>
      <c r="R111" s="2"/>
      <c r="S111" s="2"/>
    </row>
    <row r="112" spans="1:19" x14ac:dyDescent="0.25">
      <c r="A112" s="21"/>
      <c r="B112" s="2"/>
      <c r="C112" s="2"/>
      <c r="D112" s="2"/>
      <c r="E112" s="2"/>
      <c r="F112" s="2"/>
      <c r="G112" s="2"/>
      <c r="H112" s="2"/>
      <c r="I112" s="2"/>
      <c r="J112" s="2"/>
      <c r="K112" s="2"/>
      <c r="L112" s="2"/>
      <c r="M112" s="2"/>
      <c r="N112" s="2"/>
      <c r="O112" s="2"/>
      <c r="P112" s="2"/>
      <c r="Q112" s="2"/>
      <c r="R112" s="2"/>
      <c r="S112" s="2"/>
    </row>
    <row r="113" spans="1:19" x14ac:dyDescent="0.25">
      <c r="A113" s="21"/>
      <c r="B113" s="2"/>
      <c r="C113" s="2"/>
      <c r="D113" s="2"/>
      <c r="E113" s="2"/>
      <c r="F113" s="2"/>
      <c r="G113" s="2"/>
      <c r="H113" s="2"/>
      <c r="I113" s="2"/>
      <c r="J113" s="2"/>
      <c r="K113" s="2"/>
      <c r="L113" s="2"/>
      <c r="M113" s="2"/>
      <c r="N113" s="2"/>
      <c r="O113" s="2"/>
      <c r="P113" s="2"/>
      <c r="Q113" s="2"/>
      <c r="R113" s="2"/>
      <c r="S113" s="2"/>
    </row>
    <row r="114" spans="1:19" x14ac:dyDescent="0.25">
      <c r="A114" s="21"/>
      <c r="B114" s="2"/>
      <c r="C114" s="2"/>
      <c r="D114" s="2"/>
      <c r="E114" s="2"/>
      <c r="F114" s="2"/>
      <c r="G114" s="2"/>
      <c r="H114" s="2"/>
      <c r="I114" s="2"/>
      <c r="J114" s="2"/>
      <c r="K114" s="2"/>
      <c r="L114" s="2"/>
      <c r="M114" s="2"/>
      <c r="N114" s="2"/>
      <c r="O114" s="2"/>
      <c r="P114" s="2"/>
      <c r="Q114" s="2"/>
      <c r="R114" s="2"/>
      <c r="S114" s="2"/>
    </row>
    <row r="115" spans="1:19" x14ac:dyDescent="0.25">
      <c r="A115" s="21"/>
      <c r="B115" s="2"/>
      <c r="C115" s="2"/>
      <c r="D115" s="2"/>
      <c r="E115" s="2"/>
      <c r="F115" s="2"/>
      <c r="G115" s="2"/>
      <c r="H115" s="2"/>
      <c r="I115" s="2"/>
      <c r="J115" s="2"/>
      <c r="K115" s="2"/>
      <c r="L115" s="2"/>
      <c r="M115" s="2"/>
      <c r="N115" s="2"/>
      <c r="O115" s="2"/>
      <c r="P115" s="2"/>
      <c r="Q115" s="2"/>
      <c r="R115" s="2"/>
      <c r="S115" s="2"/>
    </row>
    <row r="116" spans="1:19" x14ac:dyDescent="0.25">
      <c r="A116" s="21"/>
      <c r="B116" s="2"/>
      <c r="C116" s="2"/>
      <c r="D116" s="2"/>
      <c r="E116" s="2"/>
      <c r="F116" s="2"/>
      <c r="G116" s="2"/>
      <c r="H116" s="2"/>
      <c r="I116" s="2"/>
      <c r="J116" s="2"/>
      <c r="K116" s="2"/>
      <c r="L116" s="2"/>
      <c r="M116" s="2"/>
      <c r="N116" s="2"/>
      <c r="O116" s="2"/>
      <c r="P116" s="2"/>
      <c r="Q116" s="2"/>
      <c r="R116" s="2"/>
      <c r="S116" s="2"/>
    </row>
    <row r="117" spans="1:19" x14ac:dyDescent="0.25">
      <c r="A117" s="21"/>
      <c r="B117" s="2"/>
      <c r="C117" s="2"/>
      <c r="D117" s="2"/>
      <c r="E117" s="2"/>
      <c r="F117" s="2"/>
      <c r="G117" s="2"/>
      <c r="H117" s="2"/>
      <c r="I117" s="2"/>
      <c r="J117" s="2"/>
      <c r="K117" s="2"/>
      <c r="L117" s="2"/>
      <c r="M117" s="2"/>
      <c r="N117" s="2"/>
      <c r="O117" s="2"/>
      <c r="P117" s="2"/>
      <c r="Q117" s="2"/>
      <c r="R117" s="2"/>
      <c r="S117" s="2"/>
    </row>
    <row r="118" spans="1:19" x14ac:dyDescent="0.25">
      <c r="A118" s="21"/>
      <c r="B118" s="2"/>
      <c r="C118" s="2"/>
      <c r="D118" s="2"/>
      <c r="E118" s="2"/>
      <c r="F118" s="2"/>
      <c r="G118" s="2"/>
      <c r="H118" s="2"/>
      <c r="I118" s="2"/>
      <c r="J118" s="2"/>
      <c r="K118" s="2"/>
      <c r="L118" s="2"/>
      <c r="M118" s="2"/>
      <c r="N118" s="2"/>
      <c r="O118" s="2"/>
      <c r="P118" s="2"/>
      <c r="Q118" s="2"/>
      <c r="R118" s="2"/>
      <c r="S118" s="2"/>
    </row>
    <row r="119" spans="1:19" x14ac:dyDescent="0.25">
      <c r="A119" s="21"/>
      <c r="B119" s="2"/>
      <c r="C119" s="2"/>
      <c r="D119" s="2"/>
      <c r="E119" s="2"/>
      <c r="F119" s="2"/>
      <c r="G119" s="2"/>
      <c r="H119" s="2"/>
      <c r="I119" s="2"/>
      <c r="J119" s="2"/>
      <c r="K119" s="2"/>
      <c r="L119" s="2"/>
      <c r="M119" s="2"/>
      <c r="N119" s="2"/>
      <c r="O119" s="2"/>
      <c r="P119" s="2"/>
      <c r="Q119" s="2"/>
      <c r="R119" s="2"/>
      <c r="S119" s="2"/>
    </row>
    <row r="120" spans="1:19" x14ac:dyDescent="0.25">
      <c r="A120" s="21"/>
      <c r="B120" s="2"/>
      <c r="C120" s="2"/>
      <c r="D120" s="2"/>
      <c r="E120" s="2"/>
      <c r="F120" s="2"/>
      <c r="G120" s="2"/>
      <c r="H120" s="2"/>
      <c r="I120" s="2"/>
      <c r="J120" s="2"/>
      <c r="K120" s="2"/>
      <c r="L120" s="2"/>
      <c r="M120" s="2"/>
      <c r="N120" s="2"/>
      <c r="O120" s="2"/>
      <c r="P120" s="2"/>
      <c r="Q120" s="2"/>
      <c r="R120" s="2"/>
      <c r="S120" s="2"/>
    </row>
    <row r="121" spans="1:19" x14ac:dyDescent="0.25">
      <c r="A121" s="21"/>
      <c r="B121" s="2"/>
      <c r="C121" s="2"/>
      <c r="D121" s="2"/>
      <c r="E121" s="2"/>
      <c r="F121" s="2"/>
      <c r="G121" s="2"/>
      <c r="H121" s="2"/>
      <c r="I121" s="2"/>
      <c r="J121" s="2"/>
      <c r="K121" s="2"/>
      <c r="L121" s="2"/>
      <c r="M121" s="2"/>
      <c r="N121" s="2"/>
      <c r="O121" s="2"/>
      <c r="P121" s="2"/>
      <c r="Q121" s="2"/>
      <c r="R121" s="2"/>
      <c r="S121" s="2"/>
    </row>
    <row r="122" spans="1:19" x14ac:dyDescent="0.25">
      <c r="A122" s="21"/>
      <c r="B122" s="2"/>
      <c r="C122" s="2"/>
      <c r="D122" s="2"/>
      <c r="E122" s="2"/>
      <c r="F122" s="2"/>
      <c r="G122" s="2"/>
      <c r="H122" s="2"/>
      <c r="I122" s="2"/>
      <c r="J122" s="2"/>
      <c r="K122" s="2"/>
      <c r="L122" s="2"/>
      <c r="M122" s="2"/>
      <c r="N122" s="2"/>
      <c r="O122" s="2"/>
      <c r="P122" s="2"/>
      <c r="Q122" s="2"/>
      <c r="R122" s="2"/>
      <c r="S122" s="2"/>
    </row>
    <row r="123" spans="1:19" x14ac:dyDescent="0.25">
      <c r="A123" s="21"/>
      <c r="B123" s="2"/>
      <c r="C123" s="2"/>
      <c r="D123" s="2"/>
      <c r="E123" s="2"/>
      <c r="F123" s="2"/>
      <c r="G123" s="2"/>
      <c r="H123" s="2"/>
      <c r="I123" s="2"/>
      <c r="J123" s="2"/>
      <c r="K123" s="2"/>
      <c r="L123" s="2"/>
      <c r="M123" s="2"/>
      <c r="N123" s="2"/>
      <c r="O123" s="2"/>
      <c r="P123" s="2"/>
      <c r="Q123" s="2"/>
      <c r="R123" s="2"/>
      <c r="S123" s="2"/>
    </row>
    <row r="124" spans="1:19" x14ac:dyDescent="0.25">
      <c r="A124" s="21"/>
      <c r="B124" s="2"/>
      <c r="C124" s="2"/>
      <c r="D124" s="2"/>
      <c r="E124" s="2"/>
      <c r="F124" s="2"/>
      <c r="G124" s="2"/>
      <c r="H124" s="2"/>
      <c r="I124" s="2"/>
      <c r="J124" s="2"/>
      <c r="K124" s="2"/>
      <c r="L124" s="2"/>
      <c r="M124" s="2"/>
      <c r="N124" s="2"/>
      <c r="O124" s="2"/>
      <c r="P124" s="2"/>
      <c r="Q124" s="2"/>
      <c r="R124" s="2"/>
      <c r="S124" s="2"/>
    </row>
    <row r="125" spans="1:19" x14ac:dyDescent="0.25">
      <c r="A125" s="21"/>
      <c r="B125" s="2"/>
      <c r="C125" s="2"/>
      <c r="D125" s="2"/>
      <c r="E125" s="2"/>
      <c r="F125" s="2"/>
      <c r="G125" s="2"/>
      <c r="H125" s="2"/>
      <c r="I125" s="2"/>
      <c r="J125" s="2"/>
      <c r="K125" s="2"/>
      <c r="L125" s="2"/>
      <c r="M125" s="2"/>
      <c r="N125" s="2"/>
      <c r="O125" s="2"/>
      <c r="P125" s="2"/>
      <c r="Q125" s="2"/>
      <c r="R125" s="2"/>
      <c r="S125" s="2"/>
    </row>
    <row r="126" spans="1:19" x14ac:dyDescent="0.25">
      <c r="A126" s="21"/>
      <c r="B126" s="2"/>
      <c r="C126" s="2"/>
      <c r="D126" s="2"/>
      <c r="E126" s="2"/>
      <c r="F126" s="2"/>
      <c r="G126" s="2"/>
      <c r="H126" s="2"/>
      <c r="I126" s="2"/>
      <c r="J126" s="2"/>
      <c r="K126" s="2"/>
      <c r="L126" s="2"/>
      <c r="M126" s="2"/>
      <c r="N126" s="2"/>
      <c r="O126" s="2"/>
      <c r="P126" s="2"/>
      <c r="Q126" s="2"/>
      <c r="R126" s="2"/>
      <c r="S126" s="2"/>
    </row>
    <row r="127" spans="1:19" x14ac:dyDescent="0.25">
      <c r="A127" s="21"/>
      <c r="B127" s="2"/>
      <c r="C127" s="2"/>
      <c r="D127" s="2"/>
      <c r="E127" s="2"/>
      <c r="F127" s="2"/>
      <c r="G127" s="2"/>
      <c r="H127" s="2"/>
      <c r="I127" s="2"/>
      <c r="J127" s="2"/>
      <c r="K127" s="2"/>
      <c r="L127" s="2"/>
      <c r="M127" s="2"/>
      <c r="N127" s="2"/>
      <c r="O127" s="2"/>
      <c r="P127" s="2"/>
      <c r="Q127" s="2"/>
      <c r="R127" s="2"/>
      <c r="S127" s="2"/>
    </row>
    <row r="128" spans="1:19" x14ac:dyDescent="0.25">
      <c r="A128" s="21"/>
      <c r="B128" s="2"/>
      <c r="C128" s="2"/>
      <c r="D128" s="2"/>
      <c r="E128" s="2"/>
      <c r="F128" s="2"/>
      <c r="G128" s="2"/>
      <c r="H128" s="2"/>
      <c r="I128" s="2"/>
      <c r="J128" s="2"/>
      <c r="K128" s="2"/>
      <c r="L128" s="2"/>
      <c r="M128" s="2"/>
      <c r="N128" s="2"/>
      <c r="O128" s="2"/>
      <c r="P128" s="2"/>
      <c r="Q128" s="2"/>
      <c r="R128" s="2"/>
      <c r="S128" s="2"/>
    </row>
    <row r="129" spans="1:19" x14ac:dyDescent="0.25">
      <c r="A129" s="21"/>
      <c r="B129" s="2"/>
      <c r="C129" s="2"/>
      <c r="D129" s="2"/>
      <c r="E129" s="2"/>
      <c r="F129" s="2"/>
      <c r="G129" s="2"/>
      <c r="H129" s="2"/>
      <c r="I129" s="2"/>
      <c r="J129" s="2"/>
      <c r="K129" s="2"/>
      <c r="L129" s="2"/>
      <c r="M129" s="2"/>
      <c r="N129" s="2"/>
      <c r="O129" s="2"/>
      <c r="P129" s="2"/>
      <c r="Q129" s="2"/>
      <c r="R129" s="2"/>
      <c r="S129" s="2"/>
    </row>
    <row r="130" spans="1:19" x14ac:dyDescent="0.25">
      <c r="A130" s="21"/>
      <c r="B130" s="2"/>
      <c r="C130" s="2"/>
      <c r="D130" s="2"/>
      <c r="E130" s="2"/>
      <c r="F130" s="2"/>
      <c r="G130" s="2"/>
      <c r="H130" s="2"/>
      <c r="I130" s="2"/>
      <c r="J130" s="2"/>
      <c r="K130" s="2"/>
      <c r="L130" s="2"/>
      <c r="M130" s="2"/>
      <c r="N130" s="2"/>
      <c r="O130" s="2"/>
      <c r="P130" s="2"/>
      <c r="Q130" s="2"/>
      <c r="R130" s="2"/>
      <c r="S130" s="2"/>
    </row>
    <row r="131" spans="1:19" x14ac:dyDescent="0.25">
      <c r="A131" s="21"/>
      <c r="B131" s="2"/>
      <c r="C131" s="2"/>
      <c r="D131" s="2"/>
      <c r="E131" s="2"/>
      <c r="F131" s="2"/>
      <c r="G131" s="2"/>
      <c r="H131" s="2"/>
      <c r="I131" s="2"/>
      <c r="J131" s="2"/>
      <c r="K131" s="2"/>
      <c r="L131" s="2"/>
      <c r="M131" s="2"/>
      <c r="N131" s="2"/>
      <c r="O131" s="2"/>
      <c r="P131" s="2"/>
      <c r="Q131" s="2"/>
      <c r="R131" s="2"/>
      <c r="S131" s="2"/>
    </row>
    <row r="132" spans="1:19" x14ac:dyDescent="0.25">
      <c r="A132" s="21"/>
      <c r="B132" s="2"/>
      <c r="C132" s="2"/>
      <c r="D132" s="2"/>
      <c r="E132" s="2"/>
      <c r="F132" s="2"/>
      <c r="G132" s="2"/>
      <c r="H132" s="2"/>
      <c r="I132" s="2"/>
      <c r="J132" s="2"/>
      <c r="K132" s="2"/>
      <c r="L132" s="2"/>
      <c r="M132" s="2"/>
      <c r="N132" s="2"/>
      <c r="O132" s="2"/>
      <c r="P132" s="2"/>
      <c r="Q132" s="2"/>
      <c r="R132" s="2"/>
      <c r="S132" s="2"/>
    </row>
    <row r="133" spans="1:19" x14ac:dyDescent="0.25">
      <c r="A133" s="21"/>
      <c r="B133" s="2"/>
      <c r="C133" s="2"/>
      <c r="D133" s="2"/>
      <c r="E133" s="2"/>
      <c r="F133" s="2"/>
      <c r="G133" s="2"/>
      <c r="H133" s="2"/>
      <c r="I133" s="2"/>
      <c r="J133" s="2"/>
      <c r="K133" s="2"/>
      <c r="L133" s="2"/>
      <c r="M133" s="2"/>
      <c r="N133" s="2"/>
      <c r="O133" s="2"/>
      <c r="P133" s="2"/>
      <c r="Q133" s="2"/>
      <c r="R133" s="2"/>
      <c r="S133" s="2"/>
    </row>
    <row r="134" spans="1:19" x14ac:dyDescent="0.25">
      <c r="A134" s="21"/>
      <c r="B134" s="2"/>
      <c r="C134" s="2"/>
      <c r="D134" s="2"/>
      <c r="E134" s="2"/>
      <c r="F134" s="2"/>
      <c r="G134" s="2"/>
      <c r="H134" s="2"/>
      <c r="I134" s="2"/>
      <c r="J134" s="2"/>
      <c r="K134" s="2"/>
      <c r="L134" s="2"/>
      <c r="M134" s="2"/>
      <c r="N134" s="2"/>
      <c r="O134" s="2"/>
      <c r="P134" s="2"/>
      <c r="Q134" s="2"/>
      <c r="R134" s="2"/>
      <c r="S134" s="2"/>
    </row>
    <row r="135" spans="1:19" x14ac:dyDescent="0.25">
      <c r="A135" s="21"/>
      <c r="B135" s="2"/>
      <c r="C135" s="2"/>
      <c r="D135" s="2"/>
      <c r="E135" s="2"/>
      <c r="F135" s="2"/>
      <c r="G135" s="2"/>
      <c r="H135" s="2"/>
      <c r="I135" s="2"/>
      <c r="J135" s="2"/>
      <c r="K135" s="2"/>
      <c r="L135" s="2"/>
      <c r="M135" s="2"/>
      <c r="N135" s="2"/>
      <c r="O135" s="2"/>
      <c r="P135" s="2"/>
      <c r="Q135" s="2"/>
      <c r="R135" s="2"/>
      <c r="S135" s="2"/>
    </row>
    <row r="136" spans="1:19" x14ac:dyDescent="0.25">
      <c r="A136" s="21"/>
      <c r="B136" s="2"/>
      <c r="C136" s="2"/>
      <c r="D136" s="2"/>
      <c r="E136" s="2"/>
      <c r="F136" s="2"/>
      <c r="G136" s="2"/>
      <c r="H136" s="2"/>
      <c r="I136" s="2"/>
      <c r="J136" s="2"/>
      <c r="K136" s="2"/>
      <c r="L136" s="2"/>
      <c r="M136" s="2"/>
      <c r="N136" s="2"/>
      <c r="O136" s="2"/>
      <c r="P136" s="2"/>
      <c r="Q136" s="2"/>
      <c r="R136" s="2"/>
      <c r="S136" s="2"/>
    </row>
    <row r="137" spans="1:19" x14ac:dyDescent="0.25">
      <c r="A137" s="21"/>
      <c r="B137" s="2"/>
      <c r="C137" s="2"/>
      <c r="D137" s="2"/>
      <c r="E137" s="2"/>
      <c r="F137" s="2"/>
      <c r="G137" s="2"/>
      <c r="H137" s="2"/>
      <c r="I137" s="2"/>
      <c r="J137" s="2"/>
      <c r="K137" s="2"/>
      <c r="L137" s="2"/>
      <c r="M137" s="2"/>
      <c r="N137" s="2"/>
      <c r="O137" s="2"/>
      <c r="P137" s="2"/>
      <c r="Q137" s="2"/>
      <c r="R137" s="2"/>
      <c r="S137" s="2"/>
    </row>
    <row r="138" spans="1:19" x14ac:dyDescent="0.25">
      <c r="A138" s="21"/>
      <c r="B138" s="2"/>
      <c r="C138" s="2"/>
      <c r="D138" s="2"/>
      <c r="E138" s="2"/>
      <c r="F138" s="2"/>
      <c r="G138" s="2"/>
      <c r="H138" s="2"/>
      <c r="I138" s="2"/>
      <c r="J138" s="2"/>
      <c r="K138" s="2"/>
      <c r="L138" s="2"/>
      <c r="M138" s="2"/>
      <c r="N138" s="2"/>
      <c r="O138" s="2"/>
      <c r="P138" s="2"/>
      <c r="Q138" s="2"/>
      <c r="R138" s="2"/>
      <c r="S138" s="2"/>
    </row>
    <row r="139" spans="1:19" x14ac:dyDescent="0.25">
      <c r="A139" s="21"/>
      <c r="B139" s="2"/>
      <c r="C139" s="2"/>
      <c r="D139" s="2"/>
      <c r="E139" s="2"/>
      <c r="F139" s="2"/>
      <c r="G139" s="2"/>
      <c r="H139" s="2"/>
      <c r="I139" s="2"/>
      <c r="J139" s="2"/>
      <c r="K139" s="2"/>
      <c r="L139" s="2"/>
      <c r="M139" s="2"/>
      <c r="N139" s="2"/>
      <c r="O139" s="2"/>
      <c r="P139" s="2"/>
      <c r="Q139" s="2"/>
      <c r="R139" s="2"/>
      <c r="S139" s="2"/>
    </row>
    <row r="140" spans="1:19" x14ac:dyDescent="0.25">
      <c r="A140" s="21"/>
      <c r="B140" s="2"/>
      <c r="C140" s="2"/>
      <c r="D140" s="2"/>
      <c r="E140" s="2"/>
      <c r="F140" s="2"/>
      <c r="G140" s="2"/>
      <c r="H140" s="2"/>
      <c r="I140" s="2"/>
      <c r="J140" s="2"/>
      <c r="K140" s="2"/>
      <c r="L140" s="2"/>
      <c r="M140" s="2"/>
      <c r="N140" s="2"/>
      <c r="O140" s="2"/>
      <c r="P140" s="2"/>
      <c r="Q140" s="2"/>
      <c r="R140" s="2"/>
      <c r="S140" s="2"/>
    </row>
    <row r="141" spans="1:19" x14ac:dyDescent="0.25">
      <c r="A141" s="21"/>
      <c r="B141" s="2"/>
      <c r="C141" s="2"/>
      <c r="D141" s="2"/>
      <c r="E141" s="2"/>
      <c r="F141" s="2"/>
      <c r="G141" s="2"/>
      <c r="H141" s="2"/>
      <c r="I141" s="2"/>
      <c r="J141" s="2"/>
      <c r="K141" s="2"/>
      <c r="L141" s="2"/>
      <c r="M141" s="2"/>
      <c r="N141" s="2"/>
      <c r="O141" s="2"/>
      <c r="P141" s="2"/>
      <c r="Q141" s="2"/>
      <c r="R141" s="2"/>
      <c r="S141" s="2"/>
    </row>
    <row r="142" spans="1:19" x14ac:dyDescent="0.25">
      <c r="A142" s="21"/>
      <c r="B142" s="2"/>
      <c r="C142" s="2"/>
      <c r="D142" s="2"/>
      <c r="E142" s="2"/>
      <c r="F142" s="2"/>
      <c r="G142" s="2"/>
      <c r="H142" s="2"/>
      <c r="I142" s="2"/>
      <c r="J142" s="2"/>
      <c r="K142" s="2"/>
      <c r="L142" s="2"/>
      <c r="M142" s="2"/>
      <c r="N142" s="2"/>
      <c r="O142" s="2"/>
      <c r="P142" s="2"/>
      <c r="Q142" s="2"/>
      <c r="R142" s="2"/>
      <c r="S142" s="2"/>
    </row>
    <row r="143" spans="1:19" x14ac:dyDescent="0.25">
      <c r="A143" s="21"/>
      <c r="B143" s="2"/>
      <c r="C143" s="2"/>
      <c r="D143" s="2"/>
      <c r="E143" s="2"/>
      <c r="F143" s="2"/>
      <c r="G143" s="2"/>
      <c r="H143" s="2"/>
      <c r="I143" s="2"/>
      <c r="J143" s="2"/>
      <c r="K143" s="2"/>
      <c r="L143" s="2"/>
      <c r="M143" s="2"/>
      <c r="N143" s="2"/>
      <c r="O143" s="2"/>
      <c r="P143" s="2"/>
      <c r="Q143" s="2"/>
      <c r="R143" s="2"/>
      <c r="S143" s="2"/>
    </row>
    <row r="144" spans="1:19" x14ac:dyDescent="0.25">
      <c r="A144" s="21"/>
      <c r="B144" s="2"/>
      <c r="C144" s="2"/>
      <c r="D144" s="2"/>
      <c r="E144" s="2"/>
      <c r="F144" s="2"/>
      <c r="G144" s="2"/>
      <c r="H144" s="2"/>
      <c r="I144" s="2"/>
      <c r="J144" s="2"/>
      <c r="K144" s="2"/>
      <c r="L144" s="2"/>
      <c r="M144" s="2"/>
      <c r="N144" s="2"/>
      <c r="O144" s="2"/>
      <c r="P144" s="2"/>
      <c r="Q144" s="2"/>
      <c r="R144" s="2"/>
      <c r="S144" s="2"/>
    </row>
    <row r="145" spans="1:19" x14ac:dyDescent="0.25">
      <c r="A145" s="21"/>
      <c r="B145" s="2"/>
      <c r="C145" s="2"/>
      <c r="D145" s="2"/>
      <c r="E145" s="2"/>
      <c r="F145" s="2"/>
      <c r="G145" s="2"/>
      <c r="H145" s="2"/>
      <c r="I145" s="2"/>
      <c r="J145" s="2"/>
      <c r="K145" s="2"/>
      <c r="L145" s="2"/>
      <c r="M145" s="2"/>
      <c r="N145" s="2"/>
      <c r="O145" s="2"/>
      <c r="P145" s="2"/>
      <c r="Q145" s="2"/>
      <c r="R145" s="2"/>
      <c r="S145" s="2"/>
    </row>
    <row r="146" spans="1:19" x14ac:dyDescent="0.25">
      <c r="A146" s="21"/>
      <c r="B146" s="2"/>
      <c r="C146" s="2"/>
      <c r="D146" s="2"/>
      <c r="E146" s="2"/>
      <c r="F146" s="2"/>
      <c r="G146" s="2"/>
      <c r="H146" s="2"/>
      <c r="I146" s="2"/>
      <c r="J146" s="2"/>
      <c r="K146" s="2"/>
      <c r="L146" s="2"/>
      <c r="M146" s="2"/>
      <c r="N146" s="2"/>
      <c r="O146" s="2"/>
      <c r="P146" s="2"/>
      <c r="Q146" s="2"/>
      <c r="R146" s="2"/>
      <c r="S146" s="2"/>
    </row>
    <row r="147" spans="1:19" x14ac:dyDescent="0.25">
      <c r="A147" s="21"/>
      <c r="B147" s="2"/>
      <c r="C147" s="2"/>
      <c r="D147" s="2"/>
      <c r="E147" s="2"/>
      <c r="F147" s="2"/>
      <c r="G147" s="2"/>
      <c r="H147" s="2"/>
      <c r="I147" s="2"/>
      <c r="J147" s="2"/>
      <c r="K147" s="2"/>
      <c r="L147" s="2"/>
      <c r="M147" s="2"/>
      <c r="N147" s="2"/>
      <c r="O147" s="2"/>
      <c r="P147" s="2"/>
      <c r="Q147" s="2"/>
      <c r="R147" s="2"/>
      <c r="S147" s="2"/>
    </row>
    <row r="148" spans="1:19" x14ac:dyDescent="0.25">
      <c r="A148" s="21"/>
      <c r="B148" s="2"/>
      <c r="C148" s="2"/>
      <c r="D148" s="2"/>
      <c r="E148" s="2"/>
      <c r="F148" s="2"/>
      <c r="G148" s="2"/>
      <c r="H148" s="2"/>
      <c r="I148" s="2"/>
      <c r="J148" s="2"/>
      <c r="K148" s="2"/>
      <c r="L148" s="2"/>
      <c r="M148" s="2"/>
      <c r="N148" s="2"/>
      <c r="O148" s="2"/>
      <c r="P148" s="2"/>
      <c r="Q148" s="2"/>
      <c r="R148" s="2"/>
      <c r="S148" s="2"/>
    </row>
    <row r="149" spans="1:19" x14ac:dyDescent="0.25">
      <c r="A149" s="21"/>
      <c r="B149" s="2"/>
      <c r="C149" s="2"/>
      <c r="D149" s="2"/>
      <c r="E149" s="2"/>
      <c r="F149" s="2"/>
      <c r="G149" s="2"/>
      <c r="H149" s="2"/>
      <c r="I149" s="2"/>
      <c r="J149" s="2"/>
      <c r="K149" s="2"/>
      <c r="L149" s="2"/>
      <c r="M149" s="2"/>
      <c r="N149" s="2"/>
      <c r="O149" s="2"/>
      <c r="P149" s="2"/>
      <c r="Q149" s="2"/>
      <c r="R149" s="2"/>
      <c r="S149" s="2"/>
    </row>
    <row r="150" spans="1:19" x14ac:dyDescent="0.25">
      <c r="A150" s="21"/>
      <c r="B150" s="2"/>
      <c r="C150" s="2"/>
      <c r="D150" s="2"/>
      <c r="E150" s="2"/>
      <c r="F150" s="2"/>
      <c r="G150" s="2"/>
      <c r="H150" s="2"/>
      <c r="I150" s="2"/>
      <c r="J150" s="2"/>
      <c r="K150" s="2"/>
      <c r="L150" s="2"/>
      <c r="M150" s="2"/>
      <c r="N150" s="2"/>
      <c r="O150" s="2"/>
      <c r="P150" s="2"/>
      <c r="Q150" s="2"/>
      <c r="R150" s="2"/>
      <c r="S150" s="2"/>
    </row>
    <row r="151" spans="1:19" x14ac:dyDescent="0.25">
      <c r="A151" s="21"/>
      <c r="B151" s="2"/>
      <c r="C151" s="2"/>
      <c r="D151" s="2"/>
      <c r="E151" s="2"/>
      <c r="F151" s="2"/>
      <c r="G151" s="2"/>
      <c r="H151" s="2"/>
      <c r="I151" s="2"/>
      <c r="J151" s="2"/>
      <c r="K151" s="2"/>
      <c r="L151" s="2"/>
      <c r="M151" s="2"/>
      <c r="N151" s="2"/>
      <c r="O151" s="2"/>
      <c r="P151" s="2"/>
      <c r="Q151" s="2"/>
      <c r="R151" s="2"/>
      <c r="S151" s="2"/>
    </row>
    <row r="152" spans="1:19" x14ac:dyDescent="0.25">
      <c r="A152" s="21"/>
      <c r="B152" s="2"/>
      <c r="C152" s="2"/>
      <c r="D152" s="2"/>
      <c r="E152" s="2"/>
      <c r="F152" s="2"/>
      <c r="G152" s="2"/>
      <c r="H152" s="2"/>
      <c r="I152" s="2"/>
      <c r="J152" s="2"/>
      <c r="K152" s="2"/>
      <c r="L152" s="2"/>
      <c r="M152" s="2"/>
      <c r="N152" s="2"/>
      <c r="O152" s="2"/>
      <c r="P152" s="2"/>
      <c r="Q152" s="2"/>
      <c r="R152" s="2"/>
      <c r="S152" s="2"/>
    </row>
    <row r="153" spans="1:19" x14ac:dyDescent="0.25">
      <c r="A153" s="21"/>
      <c r="B153" s="2"/>
      <c r="C153" s="2"/>
      <c r="D153" s="2"/>
      <c r="E153" s="2"/>
      <c r="F153" s="2"/>
      <c r="G153" s="2"/>
      <c r="H153" s="2"/>
      <c r="I153" s="2"/>
      <c r="J153" s="2"/>
      <c r="K153" s="2"/>
      <c r="L153" s="2"/>
      <c r="M153" s="2"/>
      <c r="N153" s="2"/>
      <c r="O153" s="2"/>
      <c r="P153" s="2"/>
      <c r="Q153" s="2"/>
      <c r="R153" s="2"/>
      <c r="S153" s="2"/>
    </row>
    <row r="154" spans="1:19" x14ac:dyDescent="0.25">
      <c r="A154" s="21"/>
      <c r="B154" s="2"/>
      <c r="C154" s="2"/>
      <c r="D154" s="2"/>
      <c r="E154" s="2"/>
      <c r="F154" s="2"/>
      <c r="G154" s="2"/>
      <c r="H154" s="2"/>
      <c r="I154" s="2"/>
      <c r="J154" s="2"/>
      <c r="K154" s="2"/>
      <c r="L154" s="2"/>
      <c r="M154" s="2"/>
      <c r="N154" s="2"/>
      <c r="O154" s="2"/>
      <c r="P154" s="2"/>
      <c r="Q154" s="2"/>
      <c r="R154" s="2"/>
      <c r="S154" s="2"/>
    </row>
    <row r="155" spans="1:19" x14ac:dyDescent="0.25">
      <c r="A155" s="21"/>
      <c r="B155" s="2"/>
      <c r="C155" s="2"/>
      <c r="D155" s="2"/>
      <c r="E155" s="2"/>
      <c r="F155" s="2"/>
      <c r="G155" s="2"/>
      <c r="H155" s="2"/>
      <c r="I155" s="2"/>
      <c r="J155" s="2"/>
      <c r="K155" s="2"/>
      <c r="L155" s="2"/>
      <c r="M155" s="2"/>
      <c r="N155" s="2"/>
      <c r="O155" s="2"/>
      <c r="P155" s="2"/>
      <c r="Q155" s="2"/>
      <c r="R155" s="2"/>
      <c r="S155" s="2"/>
    </row>
    <row r="156" spans="1:19" x14ac:dyDescent="0.25">
      <c r="A156" s="21"/>
      <c r="B156" s="2"/>
      <c r="C156" s="2"/>
      <c r="D156" s="2"/>
      <c r="E156" s="2"/>
      <c r="F156" s="2"/>
      <c r="G156" s="2"/>
      <c r="H156" s="2"/>
      <c r="I156" s="2"/>
      <c r="J156" s="2"/>
      <c r="K156" s="2"/>
      <c r="L156" s="2"/>
      <c r="M156" s="2"/>
      <c r="N156" s="2"/>
      <c r="O156" s="2"/>
      <c r="P156" s="2"/>
      <c r="Q156" s="2"/>
      <c r="R156" s="2"/>
      <c r="S156" s="2"/>
    </row>
    <row r="157" spans="1:19" x14ac:dyDescent="0.25">
      <c r="A157" s="21"/>
      <c r="B157" s="2"/>
      <c r="C157" s="2"/>
      <c r="D157" s="2"/>
      <c r="E157" s="2"/>
      <c r="F157" s="2"/>
      <c r="G157" s="2"/>
      <c r="H157" s="2"/>
      <c r="I157" s="2"/>
      <c r="J157" s="2"/>
      <c r="K157" s="2"/>
      <c r="L157" s="2"/>
      <c r="M157" s="2"/>
      <c r="N157" s="2"/>
      <c r="O157" s="2"/>
      <c r="P157" s="2"/>
      <c r="Q157" s="2"/>
      <c r="R157" s="2"/>
      <c r="S157" s="2"/>
    </row>
    <row r="158" spans="1:19" x14ac:dyDescent="0.25">
      <c r="A158" s="21"/>
      <c r="B158" s="2"/>
      <c r="C158" s="2"/>
      <c r="D158" s="2"/>
      <c r="E158" s="2"/>
      <c r="F158" s="2"/>
      <c r="G158" s="2"/>
      <c r="H158" s="2"/>
      <c r="I158" s="2"/>
      <c r="J158" s="2"/>
      <c r="K158" s="2"/>
      <c r="L158" s="2"/>
      <c r="M158" s="2"/>
      <c r="N158" s="2"/>
      <c r="O158" s="2"/>
      <c r="P158" s="2"/>
      <c r="Q158" s="2"/>
      <c r="R158" s="2"/>
      <c r="S158" s="2"/>
    </row>
    <row r="159" spans="1:19" x14ac:dyDescent="0.25">
      <c r="A159" s="21"/>
      <c r="B159" s="2"/>
      <c r="C159" s="2"/>
      <c r="D159" s="2"/>
      <c r="E159" s="2"/>
      <c r="F159" s="2"/>
      <c r="G159" s="2"/>
      <c r="H159" s="2"/>
      <c r="I159" s="2"/>
      <c r="J159" s="2"/>
      <c r="K159" s="2"/>
      <c r="L159" s="2"/>
      <c r="M159" s="2"/>
      <c r="N159" s="2"/>
      <c r="O159" s="2"/>
      <c r="P159" s="2"/>
      <c r="Q159" s="2"/>
      <c r="R159" s="2"/>
      <c r="S159" s="2"/>
    </row>
    <row r="160" spans="1:19" x14ac:dyDescent="0.25">
      <c r="A160" s="21"/>
      <c r="B160" s="2"/>
      <c r="C160" s="2"/>
      <c r="D160" s="2"/>
      <c r="E160" s="2"/>
      <c r="F160" s="2"/>
      <c r="G160" s="2"/>
      <c r="H160" s="2"/>
      <c r="I160" s="2"/>
      <c r="J160" s="2"/>
      <c r="K160" s="2"/>
      <c r="L160" s="2"/>
      <c r="M160" s="2"/>
      <c r="N160" s="2"/>
      <c r="O160" s="2"/>
      <c r="P160" s="2"/>
      <c r="Q160" s="2"/>
      <c r="R160" s="2"/>
      <c r="S160" s="2"/>
    </row>
    <row r="161" spans="1:19" x14ac:dyDescent="0.25">
      <c r="A161" s="21"/>
      <c r="B161" s="2"/>
      <c r="C161" s="2"/>
      <c r="D161" s="2"/>
      <c r="E161" s="2"/>
      <c r="F161" s="2"/>
      <c r="G161" s="2"/>
      <c r="H161" s="2"/>
      <c r="I161" s="2"/>
      <c r="J161" s="2"/>
      <c r="K161" s="2"/>
      <c r="L161" s="2"/>
      <c r="M161" s="2"/>
      <c r="N161" s="2"/>
      <c r="O161" s="2"/>
      <c r="P161" s="2"/>
      <c r="Q161" s="2"/>
      <c r="R161" s="2"/>
      <c r="S161" s="2"/>
    </row>
    <row r="162" spans="1:19" x14ac:dyDescent="0.25">
      <c r="A162" s="21"/>
      <c r="B162" s="2"/>
      <c r="C162" s="2"/>
      <c r="D162" s="2"/>
      <c r="E162" s="2"/>
      <c r="F162" s="2"/>
      <c r="G162" s="2"/>
      <c r="H162" s="2"/>
      <c r="I162" s="2"/>
      <c r="J162" s="2"/>
      <c r="K162" s="2"/>
      <c r="L162" s="2"/>
      <c r="M162" s="2"/>
      <c r="N162" s="2"/>
      <c r="O162" s="2"/>
      <c r="P162" s="2"/>
      <c r="Q162" s="2"/>
      <c r="R162" s="2"/>
      <c r="S162" s="2"/>
    </row>
    <row r="163" spans="1:19" x14ac:dyDescent="0.25">
      <c r="A163" s="21"/>
      <c r="B163" s="2"/>
      <c r="C163" s="2"/>
      <c r="D163" s="2"/>
      <c r="E163" s="2"/>
      <c r="F163" s="2"/>
      <c r="G163" s="2"/>
      <c r="H163" s="2"/>
      <c r="I163" s="2"/>
      <c r="J163" s="2"/>
      <c r="K163" s="2"/>
      <c r="L163" s="2"/>
      <c r="M163" s="2"/>
      <c r="N163" s="2"/>
      <c r="O163" s="2"/>
      <c r="P163" s="2"/>
      <c r="Q163" s="2"/>
      <c r="R163" s="2"/>
      <c r="S163" s="2"/>
    </row>
    <row r="164" spans="1:19" x14ac:dyDescent="0.25">
      <c r="A164" s="21"/>
      <c r="B164" s="2"/>
      <c r="C164" s="2"/>
      <c r="D164" s="2"/>
      <c r="E164" s="2"/>
      <c r="F164" s="2"/>
      <c r="G164" s="2"/>
      <c r="H164" s="2"/>
      <c r="I164" s="2"/>
      <c r="J164" s="2"/>
      <c r="K164" s="2"/>
      <c r="L164" s="2"/>
      <c r="M164" s="2"/>
      <c r="N164" s="2"/>
      <c r="O164" s="2"/>
      <c r="P164" s="2"/>
      <c r="Q164" s="2"/>
      <c r="R164" s="2"/>
      <c r="S164" s="2"/>
    </row>
    <row r="165" spans="1:19" x14ac:dyDescent="0.25">
      <c r="A165" s="21"/>
      <c r="B165" s="2"/>
      <c r="C165" s="2"/>
      <c r="D165" s="2"/>
      <c r="E165" s="2"/>
      <c r="F165" s="2"/>
      <c r="G165" s="2"/>
      <c r="H165" s="2"/>
      <c r="I165" s="2"/>
      <c r="J165" s="2"/>
      <c r="K165" s="2"/>
      <c r="L165" s="2"/>
      <c r="M165" s="2"/>
      <c r="N165" s="2"/>
      <c r="O165" s="2"/>
      <c r="P165" s="2"/>
      <c r="Q165" s="2"/>
      <c r="R165" s="2"/>
      <c r="S165" s="2"/>
    </row>
    <row r="166" spans="1:19" x14ac:dyDescent="0.25">
      <c r="A166" s="21"/>
      <c r="B166" s="2"/>
      <c r="C166" s="2"/>
      <c r="D166" s="2"/>
      <c r="E166" s="2"/>
      <c r="F166" s="2"/>
      <c r="G166" s="2"/>
      <c r="H166" s="2"/>
      <c r="I166" s="2"/>
      <c r="J166" s="2"/>
      <c r="K166" s="2"/>
      <c r="L166" s="2"/>
      <c r="M166" s="2"/>
      <c r="N166" s="2"/>
      <c r="O166" s="2"/>
      <c r="P166" s="2"/>
      <c r="Q166" s="2"/>
      <c r="R166" s="2"/>
      <c r="S166" s="2"/>
    </row>
    <row r="167" spans="1:19" x14ac:dyDescent="0.25">
      <c r="A167" s="21"/>
      <c r="B167" s="2"/>
      <c r="C167" s="2"/>
      <c r="D167" s="2"/>
      <c r="E167" s="2"/>
      <c r="F167" s="2"/>
      <c r="G167" s="2"/>
      <c r="H167" s="2"/>
      <c r="I167" s="2"/>
      <c r="J167" s="2"/>
      <c r="K167" s="2"/>
      <c r="L167" s="2"/>
      <c r="M167" s="2"/>
      <c r="N167" s="2"/>
      <c r="O167" s="2"/>
      <c r="P167" s="2"/>
      <c r="Q167" s="2"/>
      <c r="R167" s="2"/>
      <c r="S167" s="2"/>
    </row>
    <row r="168" spans="1:19" x14ac:dyDescent="0.25">
      <c r="A168" s="21"/>
      <c r="B168" s="2"/>
      <c r="C168" s="2"/>
      <c r="D168" s="2"/>
      <c r="E168" s="2"/>
      <c r="F168" s="2"/>
      <c r="G168" s="2"/>
      <c r="H168" s="2"/>
      <c r="I168" s="2"/>
      <c r="J168" s="2"/>
      <c r="K168" s="2"/>
      <c r="L168" s="2"/>
      <c r="M168" s="2"/>
      <c r="N168" s="2"/>
      <c r="O168" s="2"/>
      <c r="P168" s="2"/>
      <c r="Q168" s="2"/>
      <c r="R168" s="2"/>
      <c r="S168" s="2"/>
    </row>
    <row r="169" spans="1:19" x14ac:dyDescent="0.25">
      <c r="A169" s="21"/>
      <c r="B169" s="2"/>
      <c r="C169" s="2"/>
      <c r="D169" s="2"/>
      <c r="E169" s="2"/>
      <c r="F169" s="2"/>
      <c r="G169" s="2"/>
      <c r="H169" s="2"/>
      <c r="I169" s="2"/>
      <c r="J169" s="2"/>
      <c r="K169" s="2"/>
      <c r="L169" s="2"/>
      <c r="M169" s="2"/>
      <c r="N169" s="2"/>
      <c r="O169" s="2"/>
      <c r="P169" s="2"/>
      <c r="Q169" s="2"/>
      <c r="R169" s="2"/>
      <c r="S169" s="2"/>
    </row>
    <row r="170" spans="1:19" x14ac:dyDescent="0.25">
      <c r="A170" s="21"/>
      <c r="B170" s="2"/>
      <c r="C170" s="2"/>
      <c r="D170" s="2"/>
      <c r="E170" s="2"/>
      <c r="F170" s="2"/>
      <c r="G170" s="2"/>
      <c r="H170" s="2"/>
      <c r="I170" s="2"/>
      <c r="J170" s="2"/>
      <c r="K170" s="2"/>
      <c r="L170" s="2"/>
      <c r="M170" s="2"/>
      <c r="N170" s="2"/>
      <c r="O170" s="2"/>
      <c r="P170" s="2"/>
      <c r="Q170" s="2"/>
      <c r="R170" s="2"/>
      <c r="S170" s="2"/>
    </row>
    <row r="171" spans="1:19" x14ac:dyDescent="0.25">
      <c r="A171" s="21"/>
      <c r="B171" s="2"/>
      <c r="C171" s="2"/>
      <c r="D171" s="2"/>
      <c r="E171" s="2"/>
      <c r="F171" s="2"/>
      <c r="G171" s="2"/>
      <c r="H171" s="2"/>
      <c r="I171" s="2"/>
      <c r="J171" s="2"/>
      <c r="K171" s="2"/>
      <c r="L171" s="2"/>
      <c r="M171" s="2"/>
      <c r="N171" s="2"/>
      <c r="O171" s="2"/>
      <c r="P171" s="2"/>
      <c r="Q171" s="2"/>
      <c r="R171" s="2"/>
      <c r="S171" s="2"/>
    </row>
    <row r="172" spans="1:19" x14ac:dyDescent="0.25">
      <c r="A172" s="21"/>
      <c r="B172" s="2"/>
      <c r="C172" s="2"/>
      <c r="D172" s="2"/>
      <c r="E172" s="2"/>
      <c r="F172" s="2"/>
      <c r="G172" s="2"/>
      <c r="H172" s="2"/>
      <c r="I172" s="2"/>
      <c r="J172" s="2"/>
      <c r="K172" s="2"/>
      <c r="L172" s="2"/>
      <c r="M172" s="2"/>
      <c r="N172" s="2"/>
      <c r="O172" s="2"/>
      <c r="P172" s="2"/>
      <c r="Q172" s="2"/>
      <c r="R172" s="2"/>
      <c r="S172" s="2"/>
    </row>
    <row r="173" spans="1:19" x14ac:dyDescent="0.25">
      <c r="A173" s="21"/>
      <c r="B173" s="2"/>
      <c r="C173" s="2"/>
      <c r="D173" s="2"/>
      <c r="E173" s="2"/>
      <c r="F173" s="2"/>
      <c r="G173" s="2"/>
      <c r="H173" s="2"/>
      <c r="I173" s="2"/>
      <c r="J173" s="2"/>
      <c r="K173" s="2"/>
      <c r="L173" s="2"/>
      <c r="M173" s="2"/>
      <c r="N173" s="2"/>
      <c r="O173" s="2"/>
      <c r="P173" s="2"/>
      <c r="Q173" s="2"/>
      <c r="R173" s="2"/>
      <c r="S173" s="2"/>
    </row>
    <row r="174" spans="1:19" x14ac:dyDescent="0.25">
      <c r="A174" s="21"/>
      <c r="B174" s="2"/>
      <c r="C174" s="2"/>
      <c r="D174" s="2"/>
      <c r="E174" s="2"/>
      <c r="F174" s="2"/>
      <c r="G174" s="2"/>
      <c r="H174" s="2"/>
      <c r="I174" s="2"/>
      <c r="J174" s="2"/>
      <c r="K174" s="2"/>
      <c r="L174" s="2"/>
      <c r="M174" s="2"/>
      <c r="N174" s="2"/>
      <c r="O174" s="2"/>
      <c r="P174" s="2"/>
      <c r="Q174" s="2"/>
      <c r="R174" s="2"/>
      <c r="S174" s="2"/>
    </row>
    <row r="175" spans="1:19" x14ac:dyDescent="0.25">
      <c r="A175" s="21"/>
      <c r="B175" s="2"/>
      <c r="C175" s="2"/>
      <c r="D175" s="2"/>
      <c r="E175" s="2"/>
      <c r="F175" s="2"/>
      <c r="G175" s="2"/>
      <c r="H175" s="2"/>
      <c r="I175" s="2"/>
      <c r="J175" s="2"/>
      <c r="K175" s="2"/>
      <c r="L175" s="2"/>
      <c r="M175" s="2"/>
      <c r="N175" s="2"/>
      <c r="O175" s="2"/>
      <c r="P175" s="2"/>
      <c r="Q175" s="2"/>
      <c r="R175" s="2"/>
      <c r="S175" s="2"/>
    </row>
    <row r="176" spans="1:19" x14ac:dyDescent="0.25">
      <c r="A176" s="21"/>
      <c r="B176" s="2"/>
      <c r="C176" s="2"/>
      <c r="D176" s="2"/>
      <c r="E176" s="2"/>
      <c r="F176" s="2"/>
      <c r="G176" s="2"/>
      <c r="H176" s="2"/>
      <c r="I176" s="2"/>
      <c r="J176" s="2"/>
      <c r="K176" s="2"/>
      <c r="L176" s="2"/>
      <c r="M176" s="2"/>
      <c r="N176" s="2"/>
      <c r="O176" s="2"/>
      <c r="P176" s="2"/>
      <c r="Q176" s="2"/>
      <c r="R176" s="2"/>
      <c r="S176" s="2"/>
    </row>
    <row r="177" spans="1:19" x14ac:dyDescent="0.25">
      <c r="A177" s="21"/>
      <c r="B177" s="2"/>
      <c r="C177" s="2"/>
      <c r="D177" s="2"/>
      <c r="E177" s="2"/>
      <c r="F177" s="2"/>
      <c r="G177" s="2"/>
      <c r="H177" s="2"/>
      <c r="I177" s="2"/>
      <c r="J177" s="2"/>
      <c r="K177" s="2"/>
      <c r="L177" s="2"/>
      <c r="M177" s="2"/>
      <c r="N177" s="2"/>
      <c r="O177" s="2"/>
      <c r="P177" s="2"/>
      <c r="Q177" s="2"/>
      <c r="R177" s="2"/>
      <c r="S177" s="2"/>
    </row>
    <row r="178" spans="1:19" x14ac:dyDescent="0.25">
      <c r="A178" s="21"/>
      <c r="B178" s="2"/>
      <c r="C178" s="2"/>
      <c r="D178" s="2"/>
      <c r="E178" s="2"/>
      <c r="F178" s="2"/>
      <c r="G178" s="2"/>
      <c r="H178" s="2"/>
      <c r="I178" s="2"/>
      <c r="J178" s="2"/>
      <c r="K178" s="2"/>
      <c r="L178" s="2"/>
      <c r="M178" s="2"/>
      <c r="N178" s="2"/>
      <c r="O178" s="2"/>
      <c r="P178" s="2"/>
      <c r="Q178" s="2"/>
      <c r="R178" s="2"/>
      <c r="S178" s="2"/>
    </row>
    <row r="179" spans="1:19" x14ac:dyDescent="0.25">
      <c r="A179" s="21"/>
      <c r="B179" s="2"/>
      <c r="C179" s="2"/>
      <c r="D179" s="2"/>
      <c r="E179" s="2"/>
      <c r="F179" s="2"/>
      <c r="G179" s="2"/>
      <c r="H179" s="2"/>
      <c r="I179" s="2"/>
      <c r="J179" s="2"/>
      <c r="K179" s="2"/>
      <c r="L179" s="2"/>
      <c r="M179" s="2"/>
      <c r="N179" s="2"/>
      <c r="O179" s="2"/>
      <c r="P179" s="2"/>
      <c r="Q179" s="2"/>
      <c r="R179" s="2"/>
      <c r="S179" s="2"/>
    </row>
    <row r="180" spans="1:19" x14ac:dyDescent="0.25">
      <c r="A180" s="21"/>
      <c r="B180" s="2"/>
      <c r="C180" s="2"/>
      <c r="D180" s="2"/>
      <c r="E180" s="2"/>
      <c r="F180" s="2"/>
      <c r="G180" s="2"/>
      <c r="H180" s="2"/>
      <c r="I180" s="2"/>
      <c r="J180" s="2"/>
      <c r="K180" s="2"/>
      <c r="L180" s="2"/>
      <c r="M180" s="2"/>
      <c r="N180" s="2"/>
      <c r="O180" s="2"/>
      <c r="P180" s="2"/>
      <c r="Q180" s="2"/>
      <c r="R180" s="2"/>
      <c r="S180" s="2"/>
    </row>
  </sheetData>
  <mergeCells count="11">
    <mergeCell ref="B32:D32"/>
    <mergeCell ref="O32:Q32"/>
    <mergeCell ref="A37:I37"/>
    <mergeCell ref="N37:Q37"/>
    <mergeCell ref="A1:F1"/>
    <mergeCell ref="G1:H1"/>
    <mergeCell ref="A6:I6"/>
    <mergeCell ref="N6:Q7"/>
    <mergeCell ref="A7:A9"/>
    <mergeCell ref="B7:D8"/>
    <mergeCell ref="O8:Q8"/>
  </mergeCells>
  <conditionalFormatting sqref="B10:B30">
    <cfRule type="cellIs" dxfId="23" priority="9" operator="lessThan">
      <formula>0</formula>
    </cfRule>
    <cfRule type="cellIs" dxfId="22" priority="10" operator="greaterThan">
      <formula>0</formula>
    </cfRule>
  </conditionalFormatting>
  <conditionalFormatting sqref="N10:O30">
    <cfRule type="cellIs" dxfId="21" priority="7" operator="lessThan">
      <formula>0</formula>
    </cfRule>
    <cfRule type="cellIs" dxfId="20" priority="8" operator="greaterThan">
      <formula>0</formula>
    </cfRule>
  </conditionalFormatting>
  <conditionalFormatting sqref="M10:M30">
    <cfRule type="colorScale" priority="5">
      <colorScale>
        <cfvo type="num" val="-100"/>
        <cfvo type="num" val="0"/>
        <cfvo type="num" val="100"/>
        <color rgb="FFF8696B"/>
        <color rgb="FFFCFCFF"/>
        <color rgb="FF5A8AC6"/>
      </colorScale>
    </cfRule>
  </conditionalFormatting>
  <conditionalFormatting sqref="F3">
    <cfRule type="cellIs" dxfId="19" priority="3" operator="lessThan">
      <formula>0.55</formula>
    </cfRule>
    <cfRule type="cellIs" dxfId="18" priority="4" operator="greaterThan">
      <formula>0.6</formula>
    </cfRule>
  </conditionalFormatting>
  <pageMargins left="0.70866141732283472" right="0.70866141732283472" top="0.59055118110236227" bottom="0.39370078740157483" header="0.31496062992125984" footer="0.31496062992125984"/>
  <pageSetup paperSize="9" scale="20" fitToHeight="0" orientation="portrait" r:id="rId1"/>
  <rowBreaks count="2" manualBreakCount="2">
    <brk id="35" max="10" man="1"/>
    <brk id="40" max="10"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57E0A-7B10-45BD-8E52-DC0C411419E6}">
  <sheetPr codeName="Tabelle28">
    <pageSetUpPr fitToPage="1"/>
  </sheetPr>
  <dimension ref="A1:Z180"/>
  <sheetViews>
    <sheetView view="pageBreakPreview" topLeftCell="O1" zoomScale="60" zoomScaleNormal="70" workbookViewId="0">
      <selection activeCell="Y1" sqref="Y1"/>
    </sheetView>
  </sheetViews>
  <sheetFormatPr baseColWidth="10" defaultRowHeight="15" x14ac:dyDescent="0.25"/>
  <cols>
    <col min="1" max="1" width="11.42578125" style="19"/>
    <col min="2" max="2" width="13.85546875" customWidth="1"/>
    <col min="3" max="3" width="15" customWidth="1"/>
    <col min="4" max="4" width="16" customWidth="1"/>
    <col min="7" max="7" width="12.7109375" customWidth="1"/>
    <col min="8" max="8" width="13.7109375" customWidth="1"/>
    <col min="14" max="14" width="12.42578125" customWidth="1"/>
    <col min="15" max="15" width="15.28515625" customWidth="1"/>
    <col min="16" max="16" width="16" customWidth="1"/>
    <col min="17" max="17" width="17.140625" customWidth="1"/>
  </cols>
  <sheetData>
    <row r="1" spans="1:26" ht="65.25" customHeight="1" x14ac:dyDescent="0.25">
      <c r="A1" s="169" t="s">
        <v>42</v>
      </c>
      <c r="B1" s="170"/>
      <c r="C1" s="170"/>
      <c r="D1" s="170"/>
      <c r="E1" s="170"/>
      <c r="F1" s="170"/>
      <c r="G1" s="171">
        <f>Ueberhaenge!G1</f>
        <v>45190</v>
      </c>
      <c r="H1" s="172"/>
      <c r="I1" s="54"/>
      <c r="Z1">
        <v>12747</v>
      </c>
    </row>
    <row r="2" spans="1:26" x14ac:dyDescent="0.25">
      <c r="A2" s="52"/>
      <c r="B2" s="45"/>
      <c r="C2" s="45"/>
      <c r="D2" s="45"/>
      <c r="E2" s="45"/>
      <c r="F2" s="45"/>
      <c r="G2" s="45"/>
      <c r="H2" s="45"/>
      <c r="I2" s="45"/>
      <c r="Z2">
        <v>13747</v>
      </c>
    </row>
    <row r="3" spans="1:26" ht="18.75" x14ac:dyDescent="0.3">
      <c r="A3" s="25" t="s">
        <v>35</v>
      </c>
      <c r="C3" s="27">
        <f>Ueberhaenge!G2</f>
        <v>29</v>
      </c>
      <c r="D3" s="45"/>
      <c r="E3" s="53" t="s">
        <v>40</v>
      </c>
      <c r="F3" s="30">
        <f>Summery!F3</f>
        <v>0.5</v>
      </c>
      <c r="G3" s="45"/>
      <c r="H3" s="45" t="str">
        <f>IF(F3&gt;0.9,SummeryVerfall!H3,"")</f>
        <v/>
      </c>
      <c r="I3" s="45"/>
      <c r="Z3">
        <v>20</v>
      </c>
    </row>
    <row r="4" spans="1:26" x14ac:dyDescent="0.25">
      <c r="A4" s="21"/>
      <c r="B4" s="2"/>
      <c r="C4" s="2"/>
      <c r="D4" s="2"/>
      <c r="E4" s="2"/>
      <c r="F4" s="2"/>
      <c r="G4" s="2"/>
      <c r="H4" s="2"/>
      <c r="I4" s="45"/>
      <c r="J4" s="2"/>
      <c r="K4" s="2"/>
      <c r="L4" s="2"/>
      <c r="M4" s="2"/>
      <c r="N4" s="2"/>
      <c r="O4" s="2"/>
      <c r="P4" s="2"/>
      <c r="Q4" s="2"/>
      <c r="R4" s="2"/>
      <c r="S4" s="2"/>
    </row>
    <row r="5" spans="1:26" ht="5.25" customHeight="1" x14ac:dyDescent="0.25">
      <c r="A5" s="21"/>
      <c r="B5" s="2"/>
      <c r="C5" s="2"/>
      <c r="D5" s="2"/>
      <c r="E5" s="2"/>
      <c r="F5" s="2"/>
      <c r="G5" s="2"/>
      <c r="H5" s="2"/>
      <c r="I5" s="2"/>
      <c r="J5" s="2"/>
      <c r="K5" s="2"/>
      <c r="L5" s="2"/>
      <c r="M5" s="2"/>
      <c r="N5" s="2"/>
      <c r="O5" s="2"/>
      <c r="P5" s="2"/>
      <c r="Q5" s="2"/>
      <c r="R5" s="2"/>
      <c r="S5" s="2"/>
    </row>
    <row r="6" spans="1:26" ht="50.25" customHeight="1" x14ac:dyDescent="0.25">
      <c r="A6" s="173" t="s">
        <v>41</v>
      </c>
      <c r="B6" s="174"/>
      <c r="C6" s="174"/>
      <c r="D6" s="174"/>
      <c r="E6" s="174"/>
      <c r="F6" s="174"/>
      <c r="G6" s="174"/>
      <c r="H6" s="174"/>
      <c r="I6" s="174"/>
      <c r="J6" s="2"/>
      <c r="K6" s="2"/>
      <c r="L6" s="2"/>
      <c r="M6" s="2"/>
      <c r="N6" s="180" t="s">
        <v>41</v>
      </c>
      <c r="O6" s="180"/>
      <c r="P6" s="180"/>
      <c r="Q6" s="180"/>
      <c r="R6" s="2"/>
      <c r="S6" s="2"/>
    </row>
    <row r="7" spans="1:26" ht="32.25" customHeight="1" thickBot="1" x14ac:dyDescent="0.55000000000000004">
      <c r="A7" s="184" t="s">
        <v>3</v>
      </c>
      <c r="B7" s="187" t="str">
        <f xml:space="preserve"> "Front: " &amp; Ueberhaenge!D8 &amp; " Detail"</f>
        <v>Front: 2023-10 Detail</v>
      </c>
      <c r="C7" s="187"/>
      <c r="D7" s="188"/>
      <c r="E7" s="26"/>
      <c r="F7" s="26"/>
      <c r="G7" s="26"/>
      <c r="H7" s="45"/>
      <c r="J7" s="2"/>
      <c r="K7" s="2"/>
      <c r="L7" s="2"/>
      <c r="M7" s="2"/>
      <c r="N7" s="180"/>
      <c r="O7" s="180"/>
      <c r="P7" s="180"/>
      <c r="Q7" s="180"/>
      <c r="R7" s="51"/>
      <c r="S7" s="51"/>
      <c r="T7" s="50"/>
      <c r="U7" s="50"/>
      <c r="V7" s="50"/>
    </row>
    <row r="8" spans="1:26" ht="21.75" thickBot="1" x14ac:dyDescent="0.4">
      <c r="A8" s="185"/>
      <c r="B8" s="176"/>
      <c r="C8" s="176"/>
      <c r="D8" s="189"/>
      <c r="E8" s="22"/>
      <c r="I8" s="2"/>
      <c r="J8" s="2"/>
      <c r="K8" s="2"/>
      <c r="L8" s="2"/>
      <c r="M8" s="2"/>
      <c r="N8" s="48"/>
      <c r="O8" s="166" t="str">
        <f xml:space="preserve"> "Summe: " &amp; Ueberhaenge!D8 &amp; " bis " &amp; Ueberhaenge!I8</f>
        <v>Summe: 2023-10 bis -</v>
      </c>
      <c r="P8" s="167"/>
      <c r="Q8" s="168"/>
      <c r="R8" s="2"/>
      <c r="S8" s="2"/>
    </row>
    <row r="9" spans="1:26" ht="19.5" thickBot="1" x14ac:dyDescent="0.35">
      <c r="A9" s="186"/>
      <c r="B9" s="47" t="s">
        <v>34</v>
      </c>
      <c r="C9" s="46">
        <f>Ueberhaenge!G5</f>
        <v>45190</v>
      </c>
      <c r="D9" s="81">
        <f>IF(WEEKDAY(C9,2)=1,C9-3,C9-1)</f>
        <v>45189</v>
      </c>
      <c r="E9" s="22"/>
      <c r="I9" s="2"/>
      <c r="J9" s="2"/>
      <c r="K9" s="2"/>
      <c r="L9" s="2"/>
      <c r="M9" s="2"/>
      <c r="N9" s="49" t="s">
        <v>3</v>
      </c>
      <c r="O9" s="24" t="s">
        <v>34</v>
      </c>
      <c r="P9" s="23">
        <f>C9</f>
        <v>45190</v>
      </c>
      <c r="Q9" s="23">
        <f>D9</f>
        <v>45189</v>
      </c>
      <c r="R9" s="2"/>
      <c r="S9" s="2"/>
    </row>
    <row r="10" spans="1:26" ht="39.950000000000003" customHeight="1" x14ac:dyDescent="0.3">
      <c r="A10" s="82">
        <f>SummeryDetail!A10</f>
        <v>16150</v>
      </c>
      <c r="B10" s="76">
        <f>SummeryDetail!B10</f>
        <v>0</v>
      </c>
      <c r="C10" s="75">
        <f>SummeryDetail!C10</f>
        <v>34.4</v>
      </c>
      <c r="D10" s="83">
        <f>SummeryDetail!D10</f>
        <v>34.4</v>
      </c>
      <c r="E10" s="2"/>
      <c r="F10" s="2"/>
      <c r="G10" s="2"/>
      <c r="H10" s="2"/>
      <c r="I10" s="2"/>
      <c r="J10" s="2"/>
      <c r="K10" s="2"/>
      <c r="L10" s="2"/>
      <c r="M10" s="2">
        <v>35</v>
      </c>
      <c r="N10" s="31">
        <v>14000</v>
      </c>
      <c r="O10" s="35">
        <v>87.900000000000091</v>
      </c>
      <c r="P10" s="36">
        <v>-1343.2</v>
      </c>
      <c r="Q10" s="37">
        <v>-1431.1000000000001</v>
      </c>
      <c r="R10" s="2"/>
      <c r="S10" s="2"/>
      <c r="T10" s="25">
        <v>-1431.1000000000001</v>
      </c>
    </row>
    <row r="11" spans="1:26" ht="39.950000000000003" customHeight="1" x14ac:dyDescent="0.3">
      <c r="A11" s="84">
        <f>SummeryDetail!A11</f>
        <v>16100</v>
      </c>
      <c r="B11" s="78">
        <f>SummeryDetail!B11</f>
        <v>-12.299999999999997</v>
      </c>
      <c r="C11" s="79">
        <f>SummeryDetail!C11</f>
        <v>-64.2</v>
      </c>
      <c r="D11" s="85">
        <f>SummeryDetail!D11</f>
        <v>-51.900000000000006</v>
      </c>
      <c r="E11" s="2"/>
      <c r="F11" s="2"/>
      <c r="G11" s="2"/>
      <c r="H11" s="2"/>
      <c r="I11" s="2"/>
      <c r="J11" s="2"/>
      <c r="K11" s="2"/>
      <c r="L11" s="2"/>
      <c r="M11" s="2">
        <v>34</v>
      </c>
      <c r="N11" s="31">
        <v>13950</v>
      </c>
      <c r="O11" s="35">
        <v>-18.700000000000003</v>
      </c>
      <c r="P11" s="36">
        <v>-125.30000000000001</v>
      </c>
      <c r="Q11" s="37">
        <v>-106.60000000000001</v>
      </c>
      <c r="R11" s="2"/>
      <c r="S11" s="2"/>
      <c r="T11" s="25">
        <v>-106.60000000000001</v>
      </c>
    </row>
    <row r="12" spans="1:26" ht="39.950000000000003" customHeight="1" x14ac:dyDescent="0.3">
      <c r="A12" s="84">
        <f>SummeryDetail!A12</f>
        <v>16050</v>
      </c>
      <c r="B12" s="78">
        <f>SummeryDetail!B12</f>
        <v>-0.10000000000000142</v>
      </c>
      <c r="C12" s="79">
        <f>SummeryDetail!C12</f>
        <v>-48.800000000000004</v>
      </c>
      <c r="D12" s="85">
        <f>SummeryDetail!D12</f>
        <v>-48.7</v>
      </c>
      <c r="E12" s="2"/>
      <c r="F12" s="2"/>
      <c r="G12" s="2"/>
      <c r="H12" s="2"/>
      <c r="I12" s="2"/>
      <c r="J12" s="2"/>
      <c r="K12" s="2"/>
      <c r="L12" s="2"/>
      <c r="M12" s="2">
        <v>33</v>
      </c>
      <c r="N12" s="31">
        <v>13900</v>
      </c>
      <c r="O12" s="35">
        <v>2.5</v>
      </c>
      <c r="P12" s="36">
        <v>-575.9</v>
      </c>
      <c r="Q12" s="37">
        <v>-578.4</v>
      </c>
      <c r="R12" s="2"/>
      <c r="S12" s="2"/>
      <c r="T12" s="25">
        <v>-578.4</v>
      </c>
    </row>
    <row r="13" spans="1:26" ht="39.950000000000003" customHeight="1" x14ac:dyDescent="0.3">
      <c r="A13" s="84">
        <f>SummeryDetail!A13</f>
        <v>16000</v>
      </c>
      <c r="B13" s="78">
        <f>SummeryDetail!B13</f>
        <v>-15.5</v>
      </c>
      <c r="C13" s="79">
        <f>SummeryDetail!C13</f>
        <v>80.600000000000009</v>
      </c>
      <c r="D13" s="85">
        <f>SummeryDetail!D13</f>
        <v>96.100000000000009</v>
      </c>
      <c r="E13" s="2"/>
      <c r="F13" s="2"/>
      <c r="G13" s="2"/>
      <c r="H13" s="2"/>
      <c r="I13" s="2"/>
      <c r="J13" s="2"/>
      <c r="K13" s="2"/>
      <c r="L13" s="2"/>
      <c r="M13" s="2">
        <v>32</v>
      </c>
      <c r="N13" s="31">
        <v>13850</v>
      </c>
      <c r="O13" s="35">
        <v>-1.3999999999999986</v>
      </c>
      <c r="P13" s="36">
        <v>-58.2</v>
      </c>
      <c r="Q13" s="37">
        <v>-56.800000000000004</v>
      </c>
      <c r="R13" s="2"/>
      <c r="S13" s="2"/>
      <c r="T13" s="25">
        <v>-56.800000000000004</v>
      </c>
    </row>
    <row r="14" spans="1:26" ht="39.950000000000003" customHeight="1" x14ac:dyDescent="0.3">
      <c r="A14" s="84">
        <f>SummeryDetail!A14</f>
        <v>15950</v>
      </c>
      <c r="B14" s="78">
        <f>SummeryDetail!B14</f>
        <v>-2.1000000000000014</v>
      </c>
      <c r="C14" s="79">
        <f>SummeryDetail!C14</f>
        <v>34.200000000000003</v>
      </c>
      <c r="D14" s="85">
        <f>SummeryDetail!D14</f>
        <v>36.300000000000004</v>
      </c>
      <c r="E14" s="2"/>
      <c r="F14" s="2"/>
      <c r="G14" s="2"/>
      <c r="H14" s="2"/>
      <c r="I14" s="2"/>
      <c r="J14" s="2"/>
      <c r="K14" s="2"/>
      <c r="L14" s="2"/>
      <c r="M14" s="2">
        <v>31</v>
      </c>
      <c r="N14" s="31">
        <v>13800</v>
      </c>
      <c r="O14" s="35">
        <v>-87.100000000000136</v>
      </c>
      <c r="P14" s="36">
        <v>-1558.6000000000001</v>
      </c>
      <c r="Q14" s="37">
        <v>-1471.5</v>
      </c>
      <c r="R14" s="2"/>
      <c r="S14" s="2"/>
      <c r="T14" s="25">
        <v>-1471.5</v>
      </c>
    </row>
    <row r="15" spans="1:26" ht="39.950000000000003" customHeight="1" x14ac:dyDescent="0.3">
      <c r="A15" s="84">
        <f>SummeryDetail!A15</f>
        <v>15900</v>
      </c>
      <c r="B15" s="78">
        <f>SummeryDetail!B15</f>
        <v>-1.7999999999999829</v>
      </c>
      <c r="C15" s="79">
        <f>SummeryDetail!C15</f>
        <v>196.60000000000002</v>
      </c>
      <c r="D15" s="85">
        <f>SummeryDetail!D15</f>
        <v>198.4</v>
      </c>
      <c r="E15" s="2"/>
      <c r="F15" s="2"/>
      <c r="G15" s="2"/>
      <c r="H15" s="2"/>
      <c r="I15" s="2"/>
      <c r="J15" s="2"/>
      <c r="K15" s="2"/>
      <c r="L15" s="2"/>
      <c r="M15" s="2">
        <v>30</v>
      </c>
      <c r="N15" s="31">
        <v>13750</v>
      </c>
      <c r="O15" s="35">
        <v>23.300000000000182</v>
      </c>
      <c r="P15" s="36">
        <v>-2708.4</v>
      </c>
      <c r="Q15" s="37">
        <v>-2731.7000000000003</v>
      </c>
      <c r="R15" s="2"/>
      <c r="S15" s="2"/>
      <c r="T15" s="25">
        <v>-2731.7000000000003</v>
      </c>
    </row>
    <row r="16" spans="1:26" ht="39.950000000000003" customHeight="1" x14ac:dyDescent="0.3">
      <c r="A16" s="84">
        <f>SummeryDetail!A16</f>
        <v>15850</v>
      </c>
      <c r="B16" s="78">
        <f>SummeryDetail!B16</f>
        <v>-0.20000000000001705</v>
      </c>
      <c r="C16" s="79">
        <f>SummeryDetail!C16</f>
        <v>149.1</v>
      </c>
      <c r="D16" s="85">
        <f>SummeryDetail!D16</f>
        <v>149.30000000000001</v>
      </c>
      <c r="E16" s="2"/>
      <c r="F16" s="2"/>
      <c r="G16" s="2"/>
      <c r="H16" s="2"/>
      <c r="I16" s="2"/>
      <c r="J16" s="2"/>
      <c r="K16" s="2"/>
      <c r="L16" s="2"/>
      <c r="M16" s="2">
        <v>29</v>
      </c>
      <c r="N16" s="31">
        <v>13700</v>
      </c>
      <c r="O16" s="35">
        <v>-20.099999999999909</v>
      </c>
      <c r="P16" s="36">
        <v>-1614.5</v>
      </c>
      <c r="Q16" s="37">
        <v>-1594.4</v>
      </c>
      <c r="R16" s="2"/>
      <c r="S16" s="2"/>
      <c r="T16" s="25">
        <v>-1594.4</v>
      </c>
    </row>
    <row r="17" spans="1:20" ht="39.950000000000003" customHeight="1" x14ac:dyDescent="0.3">
      <c r="A17" s="84">
        <f>SummeryDetail!A17</f>
        <v>15800</v>
      </c>
      <c r="B17" s="78">
        <f>SummeryDetail!B17</f>
        <v>-1.3000000000000114</v>
      </c>
      <c r="C17" s="79">
        <f>SummeryDetail!C17</f>
        <v>114.5</v>
      </c>
      <c r="D17" s="85">
        <f>SummeryDetail!D17</f>
        <v>115.80000000000001</v>
      </c>
      <c r="E17" s="2"/>
      <c r="F17" s="2"/>
      <c r="G17" s="2"/>
      <c r="H17" s="2"/>
      <c r="I17" s="2"/>
      <c r="J17" s="2"/>
      <c r="K17" s="2"/>
      <c r="L17" s="2"/>
      <c r="M17" s="2">
        <v>28</v>
      </c>
      <c r="N17" s="31">
        <v>13650</v>
      </c>
      <c r="O17" s="35">
        <v>-56</v>
      </c>
      <c r="P17" s="36">
        <v>-201.3</v>
      </c>
      <c r="Q17" s="37">
        <v>-145.30000000000001</v>
      </c>
      <c r="R17" s="2"/>
      <c r="S17" s="2"/>
      <c r="T17" s="25">
        <v>-145.30000000000001</v>
      </c>
    </row>
    <row r="18" spans="1:20" ht="39.950000000000003" customHeight="1" x14ac:dyDescent="0.3">
      <c r="A18" s="84">
        <f>SummeryDetail!A18</f>
        <v>15750</v>
      </c>
      <c r="B18" s="78">
        <f>SummeryDetail!B18</f>
        <v>-1.9000000000000057</v>
      </c>
      <c r="C18" s="79">
        <f>SummeryDetail!C18</f>
        <v>-103.60000000000001</v>
      </c>
      <c r="D18" s="85">
        <f>SummeryDetail!D18</f>
        <v>-101.7</v>
      </c>
      <c r="E18" s="2"/>
      <c r="F18" s="2"/>
      <c r="G18" s="2"/>
      <c r="H18" s="2"/>
      <c r="I18" s="2"/>
      <c r="J18" s="2"/>
      <c r="K18" s="2"/>
      <c r="L18" s="2"/>
      <c r="M18" s="2">
        <v>27</v>
      </c>
      <c r="N18" s="31">
        <v>13600</v>
      </c>
      <c r="O18" s="35">
        <v>-1225.6000000000004</v>
      </c>
      <c r="P18" s="36">
        <v>-2093.7000000000003</v>
      </c>
      <c r="Q18" s="37">
        <v>-868.1</v>
      </c>
      <c r="R18" s="2"/>
      <c r="S18" s="2"/>
      <c r="T18" s="25">
        <v>-868.1</v>
      </c>
    </row>
    <row r="19" spans="1:20" ht="39.950000000000003" customHeight="1" x14ac:dyDescent="0.3">
      <c r="A19" s="84">
        <f>SummeryDetail!A19</f>
        <v>15700</v>
      </c>
      <c r="B19" s="78">
        <f>SummeryDetail!B19</f>
        <v>92.5</v>
      </c>
      <c r="C19" s="79">
        <f>SummeryDetail!C19</f>
        <v>1960.8000000000002</v>
      </c>
      <c r="D19" s="85">
        <f>SummeryDetail!D19</f>
        <v>1868.3000000000002</v>
      </c>
      <c r="E19" s="2"/>
      <c r="F19" s="2"/>
      <c r="G19" s="2"/>
      <c r="H19" s="2"/>
      <c r="I19" s="2"/>
      <c r="J19" s="2"/>
      <c r="K19" s="2"/>
      <c r="L19" s="2"/>
      <c r="M19" s="2">
        <v>26</v>
      </c>
      <c r="N19" s="31">
        <v>13550</v>
      </c>
      <c r="O19" s="35">
        <v>-12.800000000000011</v>
      </c>
      <c r="P19" s="36">
        <v>-456.20000000000005</v>
      </c>
      <c r="Q19" s="37">
        <v>-443.40000000000003</v>
      </c>
      <c r="R19" s="2"/>
      <c r="S19" s="2"/>
      <c r="T19" s="25">
        <v>-443.40000000000003</v>
      </c>
    </row>
    <row r="20" spans="1:20" ht="39.950000000000003" customHeight="1" x14ac:dyDescent="0.3">
      <c r="A20" s="84">
        <f>SummeryDetail!A20</f>
        <v>15650</v>
      </c>
      <c r="B20" s="78">
        <f>SummeryDetail!B20</f>
        <v>-3.4000000000000057</v>
      </c>
      <c r="C20" s="79">
        <f>SummeryDetail!C20</f>
        <v>97.9</v>
      </c>
      <c r="D20" s="85">
        <f>SummeryDetail!D20</f>
        <v>101.30000000000001</v>
      </c>
      <c r="E20" s="2"/>
      <c r="F20" s="2"/>
      <c r="G20" s="2"/>
      <c r="H20" s="2"/>
      <c r="I20" s="2"/>
      <c r="J20" s="2"/>
      <c r="K20" s="2"/>
      <c r="L20" s="2"/>
      <c r="M20" s="2">
        <v>25</v>
      </c>
      <c r="N20" s="31">
        <v>13500</v>
      </c>
      <c r="O20" s="35">
        <v>-390.40000000000009</v>
      </c>
      <c r="P20" s="36">
        <v>-2520.2000000000003</v>
      </c>
      <c r="Q20" s="37">
        <v>-2129.8000000000002</v>
      </c>
      <c r="R20" s="2"/>
      <c r="S20" s="2"/>
      <c r="T20" s="25">
        <v>-2129.8000000000002</v>
      </c>
    </row>
    <row r="21" spans="1:20" ht="39.950000000000003" customHeight="1" x14ac:dyDescent="0.3">
      <c r="A21" s="84">
        <f>SummeryDetail!A21</f>
        <v>15600</v>
      </c>
      <c r="B21" s="78">
        <f>SummeryDetail!B21</f>
        <v>-1.8000000000000114</v>
      </c>
      <c r="C21" s="79">
        <f>SummeryDetail!C21</f>
        <v>248.8</v>
      </c>
      <c r="D21" s="85">
        <f>SummeryDetail!D21</f>
        <v>250.60000000000002</v>
      </c>
      <c r="E21" s="2"/>
      <c r="F21" s="2"/>
      <c r="G21" s="2"/>
      <c r="H21" s="2"/>
      <c r="I21" s="2"/>
      <c r="J21" s="2"/>
      <c r="K21" s="2"/>
      <c r="L21" s="2"/>
      <c r="M21" s="2">
        <v>24</v>
      </c>
      <c r="N21" s="31">
        <v>13450</v>
      </c>
      <c r="O21" s="35">
        <v>8.2999999999999545</v>
      </c>
      <c r="P21" s="36">
        <v>-346.70000000000005</v>
      </c>
      <c r="Q21" s="37">
        <v>-355</v>
      </c>
      <c r="R21" s="2"/>
      <c r="S21" s="2"/>
      <c r="T21" s="25">
        <v>-355</v>
      </c>
    </row>
    <row r="22" spans="1:20" ht="39.950000000000003" customHeight="1" x14ac:dyDescent="0.3">
      <c r="A22" s="84">
        <f>SummeryDetail!A22</f>
        <v>15550</v>
      </c>
      <c r="B22" s="78">
        <f>SummeryDetail!B22</f>
        <v>0</v>
      </c>
      <c r="C22" s="79">
        <f>SummeryDetail!C22</f>
        <v>50</v>
      </c>
      <c r="D22" s="85">
        <f>SummeryDetail!D22</f>
        <v>50</v>
      </c>
      <c r="E22" s="2"/>
      <c r="F22" s="2"/>
      <c r="G22" s="2"/>
      <c r="H22" s="2"/>
      <c r="I22" s="2"/>
      <c r="J22" s="2"/>
      <c r="K22" s="2"/>
      <c r="L22" s="2"/>
      <c r="M22" s="2">
        <v>23</v>
      </c>
      <c r="N22" s="31">
        <v>13400</v>
      </c>
      <c r="O22" s="35">
        <v>143.40000000000009</v>
      </c>
      <c r="P22" s="36">
        <v>-1084</v>
      </c>
      <c r="Q22" s="37">
        <v>-1227.4000000000001</v>
      </c>
      <c r="R22" s="2"/>
      <c r="S22" s="2"/>
      <c r="T22" s="25">
        <v>-1227.4000000000001</v>
      </c>
    </row>
    <row r="23" spans="1:20" ht="39.950000000000003" customHeight="1" x14ac:dyDescent="0.3">
      <c r="A23" s="84">
        <f>SummeryDetail!A23</f>
        <v>15500</v>
      </c>
      <c r="B23" s="78">
        <f>SummeryDetail!B23</f>
        <v>11.700000000000045</v>
      </c>
      <c r="C23" s="79">
        <f>SummeryDetail!C23</f>
        <v>317.20000000000005</v>
      </c>
      <c r="D23" s="85">
        <f>SummeryDetail!D23</f>
        <v>305.5</v>
      </c>
      <c r="E23" s="2"/>
      <c r="F23" s="2"/>
      <c r="G23" s="2"/>
      <c r="H23" s="2"/>
      <c r="I23" s="2"/>
      <c r="J23" s="2"/>
      <c r="K23" s="2"/>
      <c r="L23" s="2"/>
      <c r="M23" s="2">
        <v>22</v>
      </c>
      <c r="N23" s="31">
        <v>13350</v>
      </c>
      <c r="O23" s="35">
        <v>-18.600000000000023</v>
      </c>
      <c r="P23" s="36">
        <v>-491.40000000000003</v>
      </c>
      <c r="Q23" s="37">
        <v>-472.8</v>
      </c>
      <c r="R23" s="2"/>
      <c r="S23" s="2"/>
      <c r="T23" s="25">
        <v>-472.8</v>
      </c>
    </row>
    <row r="24" spans="1:20" ht="39.950000000000003" customHeight="1" x14ac:dyDescent="0.3">
      <c r="A24" s="84">
        <f>SummeryDetail!A24</f>
        <v>15450</v>
      </c>
      <c r="B24" s="78">
        <f>SummeryDetail!B24</f>
        <v>0</v>
      </c>
      <c r="C24" s="79">
        <f>SummeryDetail!C24</f>
        <v>70.5</v>
      </c>
      <c r="D24" s="85">
        <f>SummeryDetail!D24</f>
        <v>70.5</v>
      </c>
      <c r="E24" s="2"/>
      <c r="F24" s="2"/>
      <c r="G24" s="2"/>
      <c r="H24" s="2"/>
      <c r="I24" s="2"/>
      <c r="J24" s="2"/>
      <c r="K24" s="2"/>
      <c r="L24" s="2"/>
      <c r="M24" s="2">
        <v>21</v>
      </c>
      <c r="N24" s="31">
        <v>13300</v>
      </c>
      <c r="O24" s="35">
        <v>-35.899999999999864</v>
      </c>
      <c r="P24" s="36">
        <v>-1618.2</v>
      </c>
      <c r="Q24" s="37">
        <v>-1582.3000000000002</v>
      </c>
      <c r="R24" s="2"/>
      <c r="S24" s="2"/>
      <c r="T24" s="25">
        <v>-1582.3000000000002</v>
      </c>
    </row>
    <row r="25" spans="1:20" ht="39.950000000000003" customHeight="1" x14ac:dyDescent="0.3">
      <c r="A25" s="84">
        <f>SummeryDetail!A25</f>
        <v>15400</v>
      </c>
      <c r="B25" s="78">
        <f>SummeryDetail!B25</f>
        <v>0.59999999999999432</v>
      </c>
      <c r="C25" s="79">
        <f>SummeryDetail!C25</f>
        <v>237</v>
      </c>
      <c r="D25" s="85">
        <f>SummeryDetail!D25</f>
        <v>236.4</v>
      </c>
      <c r="E25" s="2"/>
      <c r="F25" s="2"/>
      <c r="G25" s="2"/>
      <c r="H25" s="2"/>
      <c r="I25" s="2"/>
      <c r="J25" s="2"/>
      <c r="K25" s="2"/>
      <c r="L25" s="2"/>
      <c r="M25" s="2">
        <v>20</v>
      </c>
      <c r="N25" s="31">
        <v>13250</v>
      </c>
      <c r="O25" s="35">
        <v>89.100000000000023</v>
      </c>
      <c r="P25" s="36">
        <v>-594.6</v>
      </c>
      <c r="Q25" s="37">
        <v>-683.7</v>
      </c>
      <c r="R25" s="2"/>
      <c r="S25" s="2"/>
      <c r="T25" s="25">
        <v>-683.7</v>
      </c>
    </row>
    <row r="26" spans="1:20" ht="39.950000000000003" customHeight="1" x14ac:dyDescent="0.3">
      <c r="A26" s="84">
        <f>SummeryDetail!A26</f>
        <v>15350</v>
      </c>
      <c r="B26" s="78">
        <f>SummeryDetail!B26</f>
        <v>0</v>
      </c>
      <c r="C26" s="79">
        <f>SummeryDetail!C26</f>
        <v>1202.1000000000001</v>
      </c>
      <c r="D26" s="85">
        <f>SummeryDetail!D26</f>
        <v>1202.1000000000001</v>
      </c>
      <c r="E26" s="2"/>
      <c r="F26" s="2"/>
      <c r="G26" s="2"/>
      <c r="H26" s="2"/>
      <c r="I26" s="2"/>
      <c r="J26" s="2"/>
      <c r="K26" s="2"/>
      <c r="L26" s="2"/>
      <c r="M26" s="2">
        <v>19</v>
      </c>
      <c r="N26" s="31">
        <v>13200</v>
      </c>
      <c r="O26" s="35">
        <v>354.29999999999995</v>
      </c>
      <c r="P26" s="36">
        <v>-1618.7</v>
      </c>
      <c r="Q26" s="37">
        <v>-1973</v>
      </c>
      <c r="R26" s="2"/>
      <c r="S26" s="2"/>
      <c r="T26" s="25">
        <v>-1973</v>
      </c>
    </row>
    <row r="27" spans="1:20" ht="39.950000000000003" customHeight="1" x14ac:dyDescent="0.3">
      <c r="A27" s="84">
        <f>SummeryDetail!A27</f>
        <v>15300</v>
      </c>
      <c r="B27" s="78">
        <f>SummeryDetail!B27</f>
        <v>0.19999999999993179</v>
      </c>
      <c r="C27" s="79">
        <f>SummeryDetail!C27</f>
        <v>701.1</v>
      </c>
      <c r="D27" s="85">
        <f>SummeryDetail!D27</f>
        <v>700.90000000000009</v>
      </c>
      <c r="E27" s="2"/>
      <c r="F27" s="2"/>
      <c r="G27" s="2"/>
      <c r="H27" s="2"/>
      <c r="I27" s="2"/>
      <c r="J27" s="2"/>
      <c r="K27" s="2"/>
      <c r="L27" s="2"/>
      <c r="M27" s="2">
        <v>18</v>
      </c>
      <c r="N27" s="31">
        <v>13150</v>
      </c>
      <c r="O27" s="35">
        <v>64.099999999999966</v>
      </c>
      <c r="P27" s="36">
        <v>-483.90000000000003</v>
      </c>
      <c r="Q27" s="37">
        <v>-548</v>
      </c>
      <c r="R27" s="2"/>
      <c r="S27" s="2"/>
      <c r="T27" s="25">
        <v>-548</v>
      </c>
    </row>
    <row r="28" spans="1:20" ht="39.950000000000003" customHeight="1" x14ac:dyDescent="0.3">
      <c r="A28" s="84">
        <f>SummeryDetail!A28</f>
        <v>15250</v>
      </c>
      <c r="B28" s="78">
        <f>SummeryDetail!B28</f>
        <v>0.80000000000000426</v>
      </c>
      <c r="C28" s="79">
        <f>SummeryDetail!C28</f>
        <v>45.800000000000004</v>
      </c>
      <c r="D28" s="85">
        <f>SummeryDetail!D28</f>
        <v>45</v>
      </c>
      <c r="E28" s="2"/>
      <c r="F28" s="2"/>
      <c r="G28" s="2"/>
      <c r="H28" s="2"/>
      <c r="I28" s="2"/>
      <c r="J28" s="2"/>
      <c r="K28" s="2"/>
      <c r="L28" s="2"/>
      <c r="M28" s="2">
        <v>17</v>
      </c>
      <c r="N28" s="31">
        <v>13100</v>
      </c>
      <c r="O28" s="35">
        <v>-24.400000000000091</v>
      </c>
      <c r="P28" s="36">
        <v>-1879.4</v>
      </c>
      <c r="Q28" s="37">
        <v>-1855</v>
      </c>
      <c r="R28" s="2"/>
      <c r="S28" s="2"/>
      <c r="T28" s="25">
        <v>-1855</v>
      </c>
    </row>
    <row r="29" spans="1:20" ht="39.950000000000003" customHeight="1" x14ac:dyDescent="0.3">
      <c r="A29" s="84">
        <f>SummeryDetail!A29</f>
        <v>15200</v>
      </c>
      <c r="B29" s="78">
        <f>SummeryDetail!B29</f>
        <v>-1.1000000000000227</v>
      </c>
      <c r="C29" s="79">
        <f>SummeryDetail!C29</f>
        <v>428</v>
      </c>
      <c r="D29" s="85">
        <f>SummeryDetail!D29</f>
        <v>429.1</v>
      </c>
      <c r="E29" s="2"/>
      <c r="F29" s="2"/>
      <c r="G29" s="2"/>
      <c r="H29" s="2"/>
      <c r="I29" s="2"/>
      <c r="J29" s="2"/>
      <c r="K29" s="2"/>
      <c r="L29" s="2"/>
      <c r="M29" s="2">
        <v>16</v>
      </c>
      <c r="N29" s="31">
        <v>13050</v>
      </c>
      <c r="O29" s="35">
        <v>10.599999999999994</v>
      </c>
      <c r="P29" s="36">
        <v>-193.10000000000002</v>
      </c>
      <c r="Q29" s="37">
        <v>-203.70000000000002</v>
      </c>
      <c r="R29" s="2"/>
      <c r="S29" s="2"/>
      <c r="T29" s="25">
        <v>-203.70000000000002</v>
      </c>
    </row>
    <row r="30" spans="1:20" ht="39.950000000000003" customHeight="1" x14ac:dyDescent="0.3">
      <c r="A30" s="88">
        <f>SummeryDetail!A30</f>
        <v>15150</v>
      </c>
      <c r="B30" s="89">
        <f>SummeryDetail!B30</f>
        <v>2</v>
      </c>
      <c r="C30" s="90">
        <f>SummeryDetail!C30</f>
        <v>40.400000000000006</v>
      </c>
      <c r="D30" s="91">
        <f>SummeryDetail!D30</f>
        <v>38.400000000000006</v>
      </c>
      <c r="E30" s="2"/>
      <c r="F30" s="2"/>
      <c r="G30" s="2"/>
      <c r="H30" s="2"/>
      <c r="I30" s="2"/>
      <c r="J30" s="2"/>
      <c r="K30" s="2"/>
      <c r="L30" s="2"/>
      <c r="M30" s="2">
        <v>15</v>
      </c>
      <c r="N30" s="31">
        <v>13000</v>
      </c>
      <c r="O30" s="35">
        <v>77.100000000000023</v>
      </c>
      <c r="P30" s="36">
        <v>-998.80000000000007</v>
      </c>
      <c r="Q30" s="37">
        <v>-1075.9000000000001</v>
      </c>
      <c r="R30" s="2"/>
      <c r="S30" s="2"/>
      <c r="T30" s="25">
        <v>-1075.9000000000001</v>
      </c>
    </row>
    <row r="31" spans="1:20" ht="19.5" thickBot="1" x14ac:dyDescent="0.35">
      <c r="A31" s="21"/>
      <c r="B31" s="2"/>
      <c r="C31" s="2"/>
      <c r="D31" s="2"/>
      <c r="E31" s="2"/>
      <c r="F31" s="2"/>
      <c r="G31" s="2"/>
      <c r="H31" s="2"/>
      <c r="I31" s="2"/>
      <c r="J31" s="2"/>
      <c r="K31" s="2"/>
      <c r="L31" s="2"/>
      <c r="M31" s="2"/>
      <c r="N31" s="2"/>
      <c r="O31" s="44"/>
      <c r="P31" s="44"/>
      <c r="Q31" s="44"/>
      <c r="R31" s="2"/>
      <c r="S31" s="2"/>
    </row>
    <row r="32" spans="1:20" ht="60.75" customHeight="1" thickBot="1" x14ac:dyDescent="0.3">
      <c r="A32" s="21"/>
      <c r="B32" s="163" t="s">
        <v>39</v>
      </c>
      <c r="C32" s="164"/>
      <c r="D32" s="165"/>
      <c r="E32" s="2"/>
      <c r="F32" s="2"/>
      <c r="G32" s="2"/>
      <c r="H32" s="2"/>
      <c r="I32" s="2"/>
      <c r="J32" s="2"/>
      <c r="K32" s="2"/>
      <c r="L32" s="2"/>
      <c r="M32" s="2"/>
      <c r="N32" s="2"/>
      <c r="O32" s="163" t="s">
        <v>38</v>
      </c>
      <c r="P32" s="164"/>
      <c r="Q32" s="165"/>
      <c r="R32" s="2"/>
      <c r="S32" s="2"/>
    </row>
    <row r="33" spans="1:19" x14ac:dyDescent="0.25">
      <c r="A33" s="21"/>
      <c r="B33" s="2"/>
      <c r="C33" s="2"/>
      <c r="D33" s="2"/>
      <c r="E33" s="2"/>
      <c r="F33" s="2"/>
      <c r="G33" s="2"/>
      <c r="H33" s="2" t="str">
        <f>Infos!B33</f>
        <v>2023-10+2023-11</v>
      </c>
      <c r="I33" s="2"/>
      <c r="J33" s="2"/>
      <c r="K33" s="2"/>
      <c r="L33" s="2"/>
      <c r="M33" s="2"/>
      <c r="N33" s="2"/>
      <c r="O33" s="2"/>
      <c r="P33" s="2"/>
      <c r="Q33" s="2"/>
      <c r="R33" s="2"/>
      <c r="S33" s="2"/>
    </row>
    <row r="34" spans="1:19" ht="18.75" x14ac:dyDescent="0.3">
      <c r="A34" s="42" t="s">
        <v>36</v>
      </c>
      <c r="B34" s="42"/>
      <c r="C34" s="42"/>
      <c r="D34" s="42"/>
      <c r="E34" s="28"/>
      <c r="F34" s="28"/>
      <c r="G34" s="28"/>
      <c r="H34" s="28" t="str">
        <f>Infos!B32</f>
        <v>2023-11</v>
      </c>
      <c r="I34" s="2"/>
      <c r="J34" s="2"/>
      <c r="K34" s="2"/>
      <c r="L34" s="2"/>
      <c r="M34" s="2"/>
      <c r="N34" s="42" t="s">
        <v>36</v>
      </c>
      <c r="O34" s="42"/>
      <c r="P34" s="42"/>
      <c r="Q34" s="42"/>
      <c r="R34" s="2"/>
      <c r="S34" s="2"/>
    </row>
    <row r="35" spans="1:19" ht="18.75" x14ac:dyDescent="0.3">
      <c r="A35" s="43" t="s">
        <v>37</v>
      </c>
      <c r="B35" s="43"/>
      <c r="C35" s="43"/>
      <c r="D35" s="43"/>
      <c r="E35" s="28"/>
      <c r="F35" s="28"/>
      <c r="G35" s="71" t="s">
        <v>141</v>
      </c>
      <c r="H35" s="28"/>
      <c r="I35" s="2"/>
      <c r="J35" s="2"/>
      <c r="K35" s="2"/>
      <c r="L35" s="2"/>
      <c r="M35" s="2"/>
      <c r="N35" s="43" t="s">
        <v>37</v>
      </c>
      <c r="O35" s="43"/>
      <c r="P35" s="43"/>
      <c r="Q35" s="43"/>
      <c r="R35" s="2"/>
      <c r="S35" s="2"/>
    </row>
    <row r="36" spans="1:19" x14ac:dyDescent="0.25">
      <c r="A36" s="28"/>
      <c r="B36" s="28"/>
      <c r="C36" s="28"/>
      <c r="D36" s="28"/>
      <c r="E36" s="28"/>
      <c r="F36" s="28"/>
      <c r="G36" s="28"/>
      <c r="H36" s="28"/>
      <c r="I36" s="2"/>
      <c r="J36" s="2"/>
      <c r="K36" s="2"/>
      <c r="L36" s="2"/>
      <c r="M36" s="2"/>
      <c r="N36" s="2"/>
      <c r="O36" s="2"/>
      <c r="P36" s="2"/>
      <c r="Q36" s="2"/>
      <c r="R36" s="2"/>
      <c r="S36" s="2"/>
    </row>
    <row r="37" spans="1:19" ht="117.75" customHeight="1" x14ac:dyDescent="0.25">
      <c r="A37" s="181" t="s">
        <v>105</v>
      </c>
      <c r="B37" s="182"/>
      <c r="C37" s="182"/>
      <c r="D37" s="182"/>
      <c r="E37" s="182"/>
      <c r="F37" s="182"/>
      <c r="G37" s="182"/>
      <c r="H37" s="182"/>
      <c r="I37" s="182"/>
      <c r="J37" s="2"/>
      <c r="K37" s="2"/>
      <c r="L37" s="2"/>
      <c r="M37" s="2"/>
      <c r="N37" s="162" t="s">
        <v>43</v>
      </c>
      <c r="O37" s="162"/>
      <c r="P37" s="162"/>
      <c r="Q37" s="162"/>
      <c r="R37" s="2"/>
      <c r="S37" s="2"/>
    </row>
    <row r="38" spans="1:19" x14ac:dyDescent="0.25">
      <c r="A38" s="28"/>
      <c r="B38" s="28"/>
      <c r="C38" s="28"/>
      <c r="D38" s="28"/>
      <c r="E38" s="28"/>
      <c r="F38" s="28"/>
      <c r="G38" s="28"/>
      <c r="H38" s="28"/>
      <c r="I38" s="2"/>
      <c r="J38" s="2"/>
      <c r="K38" s="2"/>
      <c r="L38" s="2"/>
      <c r="M38" s="2"/>
      <c r="N38" s="2"/>
      <c r="O38" s="2"/>
      <c r="P38" s="2"/>
      <c r="Q38" s="2"/>
      <c r="R38" s="2"/>
      <c r="S38" s="2"/>
    </row>
    <row r="39" spans="1:19" x14ac:dyDescent="0.25">
      <c r="A39" s="28"/>
      <c r="B39" s="28"/>
      <c r="C39" s="28"/>
      <c r="D39" s="28"/>
      <c r="E39" s="28"/>
      <c r="F39" s="28"/>
      <c r="G39" s="28"/>
      <c r="H39" s="28"/>
      <c r="I39" s="2"/>
      <c r="J39" s="2"/>
      <c r="K39" s="2"/>
      <c r="L39" s="2"/>
      <c r="M39" s="2"/>
      <c r="N39" s="2"/>
      <c r="O39" s="2"/>
      <c r="P39" s="2"/>
      <c r="Q39" s="2"/>
      <c r="R39" s="2"/>
      <c r="S39" s="2"/>
    </row>
    <row r="40" spans="1:19" x14ac:dyDescent="0.25">
      <c r="A40" s="28"/>
      <c r="B40" s="28"/>
      <c r="C40" s="28"/>
      <c r="D40" s="28"/>
      <c r="E40" s="28"/>
      <c r="F40" s="28"/>
      <c r="G40" s="28"/>
      <c r="H40" s="28"/>
      <c r="I40" s="2"/>
      <c r="J40" s="2"/>
      <c r="K40" s="2"/>
      <c r="L40" s="2"/>
      <c r="M40" s="2"/>
      <c r="N40" s="2"/>
      <c r="O40" s="2"/>
      <c r="P40" s="2"/>
      <c r="Q40" s="2"/>
      <c r="R40" s="2"/>
      <c r="S40" s="2"/>
    </row>
    <row r="41" spans="1:19" x14ac:dyDescent="0.25">
      <c r="A41" s="28"/>
      <c r="B41" s="28"/>
      <c r="C41" s="28"/>
      <c r="D41" s="28"/>
      <c r="E41" s="28"/>
      <c r="F41" s="28"/>
      <c r="G41" s="28"/>
      <c r="H41" s="28"/>
      <c r="I41" s="2"/>
      <c r="J41" s="2"/>
      <c r="K41" s="2"/>
      <c r="L41" s="2"/>
      <c r="M41" s="2"/>
      <c r="N41" s="2"/>
      <c r="O41" s="2"/>
      <c r="P41" s="2"/>
      <c r="Q41" s="2"/>
      <c r="R41" s="2"/>
      <c r="S41" s="2"/>
    </row>
    <row r="42" spans="1:19" x14ac:dyDescent="0.25">
      <c r="A42" s="28"/>
      <c r="B42" s="28"/>
      <c r="C42" s="28"/>
      <c r="D42" s="28"/>
      <c r="E42" s="28"/>
      <c r="F42" s="28"/>
      <c r="G42" s="28"/>
      <c r="H42" s="28"/>
      <c r="I42" s="2"/>
      <c r="J42" s="2"/>
      <c r="K42" s="2"/>
      <c r="L42" s="2"/>
      <c r="M42" s="2"/>
      <c r="N42" s="2"/>
      <c r="O42" s="2"/>
      <c r="P42" s="2"/>
      <c r="Q42" s="2"/>
      <c r="R42" s="2"/>
      <c r="S42" s="2"/>
    </row>
    <row r="43" spans="1:19" x14ac:dyDescent="0.25">
      <c r="A43" s="28"/>
      <c r="B43" s="28"/>
      <c r="C43" s="28"/>
      <c r="D43" s="28"/>
      <c r="E43" s="28"/>
      <c r="F43" s="28"/>
      <c r="G43" s="28"/>
      <c r="H43" s="28"/>
      <c r="I43" s="2"/>
      <c r="J43" s="2"/>
      <c r="K43" s="2"/>
      <c r="L43" s="2"/>
      <c r="M43" s="2"/>
      <c r="N43" s="2"/>
      <c r="O43" s="2"/>
      <c r="P43" s="2"/>
      <c r="Q43" s="2"/>
      <c r="R43" s="2"/>
      <c r="S43" s="2"/>
    </row>
    <row r="44" spans="1:19" x14ac:dyDescent="0.25">
      <c r="A44" s="28"/>
      <c r="B44" s="28"/>
      <c r="C44" s="28"/>
      <c r="D44" s="28"/>
      <c r="E44" s="28"/>
      <c r="F44" s="28"/>
      <c r="G44" s="28"/>
      <c r="H44" s="28"/>
      <c r="I44" s="2"/>
      <c r="J44" s="2"/>
      <c r="K44" s="2"/>
      <c r="L44" s="2"/>
      <c r="M44" s="2"/>
      <c r="N44" s="2"/>
      <c r="O44" s="2"/>
      <c r="P44" s="2"/>
      <c r="Q44" s="2"/>
      <c r="R44" s="2"/>
      <c r="S44" s="2"/>
    </row>
    <row r="45" spans="1:19" x14ac:dyDescent="0.25">
      <c r="A45" s="21"/>
      <c r="B45" s="2"/>
      <c r="C45" s="2"/>
      <c r="D45" s="2"/>
      <c r="E45" s="2"/>
      <c r="F45" s="2"/>
      <c r="G45" s="2"/>
      <c r="H45" s="2"/>
      <c r="I45" s="2"/>
      <c r="J45" s="2"/>
      <c r="K45" s="2"/>
      <c r="L45" s="2"/>
      <c r="M45" s="2"/>
      <c r="N45" s="2"/>
      <c r="O45" s="2"/>
      <c r="P45" s="2"/>
      <c r="Q45" s="2"/>
      <c r="R45" s="2"/>
      <c r="S45" s="2"/>
    </row>
    <row r="46" spans="1:19" x14ac:dyDescent="0.25">
      <c r="A46" s="21"/>
      <c r="B46" s="2"/>
      <c r="C46" s="2"/>
      <c r="D46" s="2"/>
      <c r="E46" s="2"/>
      <c r="F46" s="2"/>
      <c r="G46" s="2"/>
      <c r="H46" s="2"/>
      <c r="I46" s="2"/>
      <c r="J46" s="2"/>
      <c r="K46" s="2"/>
      <c r="L46" s="2"/>
      <c r="M46" s="2"/>
      <c r="N46" s="2"/>
      <c r="O46" s="2"/>
      <c r="P46" s="2"/>
      <c r="Q46" s="2"/>
      <c r="R46" s="2"/>
      <c r="S46" s="2"/>
    </row>
    <row r="47" spans="1:19" x14ac:dyDescent="0.25">
      <c r="A47" s="21"/>
      <c r="B47" s="2"/>
      <c r="C47" s="2"/>
      <c r="D47" s="2"/>
      <c r="E47" s="2"/>
      <c r="F47" s="2"/>
      <c r="G47" s="2"/>
      <c r="H47" s="2"/>
      <c r="I47" s="2"/>
      <c r="J47" s="2"/>
      <c r="K47" s="2"/>
      <c r="L47" s="2"/>
      <c r="M47" s="2"/>
      <c r="N47" s="2"/>
      <c r="O47" s="2"/>
      <c r="P47" s="2"/>
      <c r="Q47" s="2"/>
      <c r="R47" s="2"/>
      <c r="S47" s="2"/>
    </row>
    <row r="48" spans="1:19" x14ac:dyDescent="0.25">
      <c r="A48" s="21"/>
      <c r="B48" s="2"/>
      <c r="C48" s="2"/>
      <c r="D48" s="2"/>
      <c r="E48" s="2"/>
      <c r="F48" s="2"/>
      <c r="G48" s="2"/>
      <c r="H48" s="2"/>
      <c r="I48" s="2"/>
      <c r="J48" s="2"/>
      <c r="K48" s="2"/>
      <c r="L48" s="2"/>
      <c r="M48" s="2"/>
      <c r="N48" s="2"/>
      <c r="O48" s="2"/>
      <c r="P48" s="2"/>
      <c r="Q48" s="2"/>
      <c r="R48" s="2"/>
      <c r="S48" s="2"/>
    </row>
    <row r="49" spans="1:19" x14ac:dyDescent="0.25">
      <c r="A49" s="21"/>
      <c r="B49" s="2"/>
      <c r="C49" s="2"/>
      <c r="D49" s="2"/>
      <c r="E49" s="2"/>
      <c r="F49" s="2"/>
      <c r="G49" s="2"/>
      <c r="H49" s="2"/>
      <c r="I49" s="2"/>
      <c r="J49" s="2"/>
      <c r="K49" s="2"/>
      <c r="L49" s="2"/>
      <c r="M49" s="2"/>
      <c r="N49" s="2"/>
      <c r="O49" s="2"/>
      <c r="P49" s="2"/>
      <c r="Q49" s="2"/>
      <c r="R49" s="2"/>
      <c r="S49" s="2"/>
    </row>
    <row r="50" spans="1:19" x14ac:dyDescent="0.25">
      <c r="A50" s="21"/>
      <c r="B50" s="2"/>
      <c r="C50" s="2"/>
      <c r="D50" s="2"/>
      <c r="E50" s="2"/>
      <c r="F50" s="2"/>
      <c r="G50" s="2"/>
      <c r="H50" s="2"/>
      <c r="I50" s="2"/>
      <c r="J50" s="2"/>
      <c r="K50" s="2"/>
      <c r="L50" s="2"/>
      <c r="M50" s="2"/>
      <c r="N50" s="2"/>
      <c r="O50" s="2"/>
      <c r="P50" s="2"/>
      <c r="Q50" s="2"/>
      <c r="R50" s="2"/>
      <c r="S50" s="2"/>
    </row>
    <row r="51" spans="1:19" x14ac:dyDescent="0.25">
      <c r="A51" s="21"/>
      <c r="B51" s="2"/>
      <c r="C51" s="2"/>
      <c r="D51" s="2"/>
      <c r="E51" s="2"/>
      <c r="F51" s="2"/>
      <c r="G51" s="2"/>
      <c r="H51" s="2"/>
      <c r="I51" s="2"/>
      <c r="J51" s="2"/>
      <c r="K51" s="2"/>
      <c r="L51" s="2"/>
      <c r="M51" s="2"/>
      <c r="N51" s="2"/>
      <c r="O51" s="2"/>
      <c r="P51" s="2"/>
      <c r="Q51" s="2"/>
      <c r="R51" s="2"/>
      <c r="S51" s="2"/>
    </row>
    <row r="52" spans="1:19" x14ac:dyDescent="0.25">
      <c r="A52" s="21"/>
      <c r="B52" s="2"/>
      <c r="C52" s="2"/>
      <c r="D52" s="2"/>
      <c r="E52" s="2"/>
      <c r="F52" s="2"/>
      <c r="G52" s="2"/>
      <c r="H52" s="2"/>
      <c r="I52" s="2"/>
      <c r="J52" s="2"/>
      <c r="K52" s="2"/>
      <c r="L52" s="2"/>
      <c r="M52" s="2"/>
      <c r="N52" s="2"/>
      <c r="O52" s="2"/>
      <c r="P52" s="2"/>
      <c r="Q52" s="2"/>
      <c r="R52" s="2"/>
      <c r="S52" s="2"/>
    </row>
    <row r="53" spans="1:19" x14ac:dyDescent="0.25">
      <c r="A53" s="21"/>
      <c r="B53" s="2"/>
      <c r="C53" s="2"/>
      <c r="D53" s="2"/>
      <c r="E53" s="2"/>
      <c r="F53" s="2"/>
      <c r="G53" s="2"/>
      <c r="H53" s="2"/>
      <c r="I53" s="2"/>
      <c r="J53" s="2"/>
      <c r="K53" s="2"/>
      <c r="L53" s="2"/>
      <c r="M53" s="2"/>
      <c r="N53" s="2"/>
      <c r="O53" s="2"/>
      <c r="P53" s="2"/>
      <c r="Q53" s="2"/>
      <c r="R53" s="2"/>
      <c r="S53" s="2"/>
    </row>
    <row r="54" spans="1:19" x14ac:dyDescent="0.25">
      <c r="A54" s="21"/>
      <c r="B54" s="2"/>
      <c r="C54" s="2"/>
      <c r="D54" s="2"/>
      <c r="E54" s="2"/>
      <c r="F54" s="2"/>
      <c r="G54" s="2"/>
      <c r="H54" s="2"/>
      <c r="I54" s="2"/>
      <c r="J54" s="2"/>
      <c r="K54" s="2"/>
      <c r="L54" s="2"/>
      <c r="M54" s="2"/>
      <c r="N54" s="2"/>
      <c r="O54" s="2"/>
      <c r="P54" s="2"/>
      <c r="Q54" s="2"/>
      <c r="R54" s="2"/>
      <c r="S54" s="2"/>
    </row>
    <row r="55" spans="1:19" x14ac:dyDescent="0.25">
      <c r="A55" s="21"/>
      <c r="B55" s="2"/>
      <c r="C55" s="2"/>
      <c r="D55" s="2"/>
      <c r="E55" s="2"/>
      <c r="F55" s="2"/>
      <c r="G55" s="2"/>
      <c r="H55" s="2"/>
      <c r="I55" s="2"/>
      <c r="J55" s="2"/>
      <c r="K55" s="2"/>
      <c r="L55" s="2"/>
      <c r="M55" s="2"/>
      <c r="N55" s="2"/>
      <c r="O55" s="2"/>
      <c r="P55" s="2"/>
      <c r="Q55" s="2"/>
      <c r="R55" s="2"/>
      <c r="S55" s="2"/>
    </row>
    <row r="56" spans="1:19" x14ac:dyDescent="0.25">
      <c r="A56" s="21"/>
      <c r="B56" s="2"/>
      <c r="C56" s="2"/>
      <c r="D56" s="2"/>
      <c r="E56" s="2"/>
      <c r="F56" s="2"/>
      <c r="G56" s="2"/>
      <c r="H56" s="2"/>
      <c r="I56" s="2"/>
      <c r="J56" s="2"/>
      <c r="K56" s="2"/>
      <c r="L56" s="2"/>
      <c r="M56" s="2"/>
      <c r="N56" s="2"/>
      <c r="O56" s="2"/>
      <c r="P56" s="2"/>
      <c r="Q56" s="2"/>
      <c r="R56" s="2"/>
      <c r="S56" s="2"/>
    </row>
    <row r="57" spans="1:19" x14ac:dyDescent="0.25">
      <c r="A57" s="21"/>
      <c r="B57" s="2"/>
      <c r="C57" s="2"/>
      <c r="D57" s="2"/>
      <c r="E57" s="2"/>
      <c r="F57" s="2"/>
      <c r="G57" s="2"/>
      <c r="H57" s="2"/>
      <c r="I57" s="2"/>
      <c r="J57" s="2"/>
      <c r="K57" s="2"/>
      <c r="L57" s="2"/>
      <c r="M57" s="2"/>
      <c r="N57" s="2"/>
      <c r="O57" s="2"/>
      <c r="P57" s="2"/>
      <c r="Q57" s="2"/>
      <c r="R57" s="2"/>
      <c r="S57" s="2"/>
    </row>
    <row r="58" spans="1:19" x14ac:dyDescent="0.25">
      <c r="A58" s="21"/>
      <c r="B58" s="2"/>
      <c r="C58" s="2"/>
      <c r="D58" s="2"/>
      <c r="E58" s="2"/>
      <c r="F58" s="2"/>
      <c r="G58" s="2"/>
      <c r="H58" s="2"/>
      <c r="I58" s="2"/>
      <c r="J58" s="2"/>
      <c r="K58" s="2"/>
      <c r="L58" s="2"/>
      <c r="M58" s="2"/>
      <c r="N58" s="2"/>
      <c r="O58" s="2"/>
      <c r="P58" s="2"/>
      <c r="Q58" s="2"/>
      <c r="R58" s="2"/>
      <c r="S58" s="2"/>
    </row>
    <row r="59" spans="1:19" x14ac:dyDescent="0.25">
      <c r="A59" s="21"/>
      <c r="B59" s="2"/>
      <c r="C59" s="2"/>
      <c r="D59" s="2"/>
      <c r="E59" s="2"/>
      <c r="F59" s="2"/>
      <c r="G59" s="2"/>
      <c r="H59" s="2"/>
      <c r="I59" s="2"/>
      <c r="J59" s="2"/>
      <c r="K59" s="2"/>
      <c r="L59" s="2"/>
      <c r="M59" s="2"/>
      <c r="N59" s="2"/>
      <c r="O59" s="2"/>
      <c r="P59" s="2"/>
      <c r="Q59" s="2"/>
      <c r="R59" s="2"/>
      <c r="S59" s="2"/>
    </row>
    <row r="60" spans="1:19" x14ac:dyDescent="0.25">
      <c r="A60" s="21"/>
      <c r="B60" s="2"/>
      <c r="C60" s="2"/>
      <c r="D60" s="2"/>
      <c r="E60" s="2"/>
      <c r="F60" s="2"/>
      <c r="G60" s="2"/>
      <c r="H60" s="2"/>
      <c r="I60" s="2"/>
      <c r="J60" s="2"/>
      <c r="K60" s="2"/>
      <c r="L60" s="2"/>
      <c r="M60" s="2"/>
      <c r="N60" s="2"/>
      <c r="O60" s="2"/>
      <c r="P60" s="2"/>
      <c r="Q60" s="2"/>
      <c r="R60" s="2"/>
      <c r="S60" s="2"/>
    </row>
    <row r="61" spans="1:19" x14ac:dyDescent="0.25">
      <c r="A61" s="21"/>
      <c r="B61" s="2"/>
      <c r="C61" s="2"/>
      <c r="D61" s="2"/>
      <c r="E61" s="2"/>
      <c r="F61" s="2"/>
      <c r="G61" s="2"/>
      <c r="H61" s="2"/>
      <c r="I61" s="2"/>
      <c r="J61" s="2"/>
      <c r="K61" s="2"/>
      <c r="L61" s="2"/>
      <c r="M61" s="2"/>
      <c r="N61" s="2"/>
      <c r="O61" s="2"/>
      <c r="P61" s="2"/>
      <c r="Q61" s="2"/>
      <c r="R61" s="2"/>
      <c r="S61" s="2"/>
    </row>
    <row r="62" spans="1:19" x14ac:dyDescent="0.25">
      <c r="A62" s="21"/>
      <c r="B62" s="2"/>
      <c r="C62" s="2"/>
      <c r="D62" s="2"/>
      <c r="E62" s="2"/>
      <c r="F62" s="2"/>
      <c r="G62" s="2"/>
      <c r="H62" s="2"/>
      <c r="I62" s="2"/>
      <c r="J62" s="2"/>
      <c r="K62" s="2"/>
      <c r="L62" s="2"/>
      <c r="M62" s="2"/>
      <c r="N62" s="2"/>
      <c r="O62" s="2"/>
      <c r="P62" s="2"/>
      <c r="Q62" s="2"/>
      <c r="R62" s="2"/>
      <c r="S62" s="2"/>
    </row>
    <row r="63" spans="1:19" x14ac:dyDescent="0.25">
      <c r="A63" s="21"/>
      <c r="B63" s="2"/>
      <c r="C63" s="2"/>
      <c r="D63" s="2"/>
      <c r="E63" s="2"/>
      <c r="F63" s="2"/>
      <c r="G63" s="2"/>
      <c r="H63" s="2"/>
      <c r="I63" s="2"/>
      <c r="J63" s="2"/>
      <c r="K63" s="2"/>
      <c r="L63" s="2"/>
      <c r="M63" s="2"/>
      <c r="N63" s="2"/>
      <c r="O63" s="2"/>
      <c r="P63" s="2"/>
      <c r="Q63" s="2"/>
      <c r="R63" s="2"/>
      <c r="S63" s="2"/>
    </row>
    <row r="64" spans="1:19" x14ac:dyDescent="0.25">
      <c r="A64" s="21"/>
      <c r="B64" s="2"/>
      <c r="C64" s="2"/>
      <c r="D64" s="2"/>
      <c r="E64" s="2"/>
      <c r="F64" s="2"/>
      <c r="G64" s="2"/>
      <c r="H64" s="2"/>
      <c r="I64" s="2"/>
      <c r="J64" s="2"/>
      <c r="K64" s="2"/>
      <c r="L64" s="2"/>
      <c r="M64" s="2"/>
      <c r="N64" s="2"/>
      <c r="O64" s="2"/>
      <c r="P64" s="2"/>
      <c r="Q64" s="2"/>
      <c r="R64" s="2"/>
      <c r="S64" s="2"/>
    </row>
    <row r="65" spans="1:19" x14ac:dyDescent="0.25">
      <c r="A65" s="21"/>
      <c r="B65" s="2"/>
      <c r="C65" s="2"/>
      <c r="D65" s="2"/>
      <c r="E65" s="2"/>
      <c r="F65" s="2"/>
      <c r="G65" s="2"/>
      <c r="H65" s="2"/>
      <c r="I65" s="2"/>
      <c r="J65" s="2"/>
      <c r="K65" s="2"/>
      <c r="L65" s="2"/>
      <c r="M65" s="2"/>
      <c r="N65" s="2"/>
      <c r="O65" s="2"/>
      <c r="P65" s="2"/>
      <c r="Q65" s="2"/>
      <c r="R65" s="2"/>
      <c r="S65" s="2"/>
    </row>
    <row r="66" spans="1:19" x14ac:dyDescent="0.25">
      <c r="A66" s="21"/>
      <c r="B66" s="2"/>
      <c r="C66" s="2"/>
      <c r="D66" s="2"/>
      <c r="E66" s="2"/>
      <c r="F66" s="2"/>
      <c r="G66" s="2"/>
      <c r="H66" s="2"/>
      <c r="I66" s="2"/>
      <c r="J66" s="2"/>
      <c r="K66" s="2"/>
      <c r="L66" s="2"/>
      <c r="M66" s="2"/>
      <c r="N66" s="2"/>
      <c r="O66" s="2"/>
      <c r="P66" s="2"/>
      <c r="Q66" s="2"/>
      <c r="R66" s="2"/>
      <c r="S66" s="2"/>
    </row>
    <row r="67" spans="1:19" x14ac:dyDescent="0.25">
      <c r="A67" s="21"/>
      <c r="B67" s="2"/>
      <c r="C67" s="2"/>
      <c r="D67" s="2"/>
      <c r="E67" s="2"/>
      <c r="F67" s="2"/>
      <c r="G67" s="2"/>
      <c r="H67" s="2"/>
      <c r="I67" s="2"/>
      <c r="J67" s="2"/>
      <c r="K67" s="2"/>
      <c r="L67" s="2"/>
      <c r="M67" s="2"/>
      <c r="N67" s="2"/>
      <c r="O67" s="2"/>
      <c r="P67" s="2"/>
      <c r="Q67" s="2"/>
      <c r="R67" s="2"/>
      <c r="S67" s="2"/>
    </row>
    <row r="68" spans="1:19" x14ac:dyDescent="0.25">
      <c r="A68" s="21"/>
      <c r="B68" s="2"/>
      <c r="C68" s="2"/>
      <c r="D68" s="2"/>
      <c r="E68" s="2"/>
      <c r="F68" s="2"/>
      <c r="G68" s="2"/>
      <c r="H68" s="2"/>
      <c r="I68" s="2"/>
      <c r="J68" s="2"/>
      <c r="K68" s="2"/>
      <c r="L68" s="2"/>
      <c r="M68" s="2"/>
      <c r="N68" s="2"/>
      <c r="O68" s="2"/>
      <c r="P68" s="2"/>
      <c r="Q68" s="2"/>
      <c r="R68" s="2"/>
      <c r="S68" s="2"/>
    </row>
    <row r="69" spans="1:19" x14ac:dyDescent="0.25">
      <c r="A69" s="21"/>
      <c r="B69" s="2"/>
      <c r="C69" s="2"/>
      <c r="D69" s="2"/>
      <c r="E69" s="2"/>
      <c r="F69" s="2"/>
      <c r="G69" s="2"/>
      <c r="H69" s="2"/>
      <c r="I69" s="2"/>
      <c r="J69" s="2"/>
      <c r="K69" s="2"/>
      <c r="L69" s="2"/>
      <c r="M69" s="2"/>
      <c r="N69" s="2"/>
      <c r="O69" s="2"/>
      <c r="P69" s="2"/>
      <c r="Q69" s="2"/>
      <c r="R69" s="2"/>
      <c r="S69" s="2"/>
    </row>
    <row r="70" spans="1:19" x14ac:dyDescent="0.25">
      <c r="A70" s="21"/>
      <c r="B70" s="2"/>
      <c r="C70" s="2"/>
      <c r="D70" s="2"/>
      <c r="E70" s="2"/>
      <c r="F70" s="2"/>
      <c r="G70" s="2"/>
      <c r="H70" s="2"/>
      <c r="I70" s="2"/>
      <c r="J70" s="2"/>
      <c r="K70" s="2"/>
      <c r="L70" s="2"/>
      <c r="M70" s="2"/>
      <c r="N70" s="2"/>
      <c r="O70" s="2"/>
      <c r="P70" s="2"/>
      <c r="Q70" s="2"/>
      <c r="R70" s="2"/>
      <c r="S70" s="2"/>
    </row>
    <row r="71" spans="1:19" x14ac:dyDescent="0.25">
      <c r="A71" s="21"/>
      <c r="B71" s="2"/>
      <c r="C71" s="2"/>
      <c r="D71" s="2"/>
      <c r="E71" s="2"/>
      <c r="F71" s="2"/>
      <c r="G71" s="2"/>
      <c r="H71" s="2"/>
      <c r="I71" s="2"/>
      <c r="J71" s="2"/>
      <c r="K71" s="2"/>
      <c r="L71" s="2"/>
      <c r="M71" s="2"/>
      <c r="N71" s="2"/>
      <c r="O71" s="2"/>
      <c r="P71" s="2"/>
      <c r="Q71" s="2"/>
      <c r="R71" s="2"/>
      <c r="S71" s="2"/>
    </row>
    <row r="72" spans="1:19" x14ac:dyDescent="0.25">
      <c r="A72" s="21"/>
      <c r="B72" s="2"/>
      <c r="C72" s="2"/>
      <c r="D72" s="2"/>
      <c r="E72" s="2"/>
      <c r="F72" s="2"/>
      <c r="G72" s="2"/>
      <c r="H72" s="2"/>
      <c r="I72" s="2"/>
      <c r="J72" s="2"/>
      <c r="K72" s="2"/>
      <c r="L72" s="2"/>
      <c r="M72" s="2"/>
      <c r="N72" s="2"/>
      <c r="O72" s="2"/>
      <c r="P72" s="2"/>
      <c r="Q72" s="2"/>
      <c r="R72" s="2"/>
      <c r="S72" s="2"/>
    </row>
    <row r="73" spans="1:19" x14ac:dyDescent="0.25">
      <c r="A73" s="21"/>
      <c r="B73" s="2"/>
      <c r="C73" s="2"/>
      <c r="D73" s="2"/>
      <c r="E73" s="2"/>
      <c r="F73" s="2"/>
      <c r="G73" s="2"/>
      <c r="H73" s="2"/>
      <c r="I73" s="2"/>
      <c r="J73" s="2"/>
      <c r="K73" s="2"/>
      <c r="L73" s="2"/>
      <c r="M73" s="2"/>
      <c r="N73" s="2"/>
      <c r="O73" s="2"/>
      <c r="P73" s="2"/>
      <c r="Q73" s="2"/>
      <c r="R73" s="2"/>
      <c r="S73" s="2"/>
    </row>
    <row r="74" spans="1:19" x14ac:dyDescent="0.25">
      <c r="A74" s="21"/>
      <c r="B74" s="2"/>
      <c r="C74" s="2"/>
      <c r="D74" s="2"/>
      <c r="E74" s="2"/>
      <c r="F74" s="2"/>
      <c r="G74" s="2"/>
      <c r="H74" s="2"/>
      <c r="I74" s="2"/>
      <c r="J74" s="2"/>
      <c r="K74" s="2"/>
      <c r="L74" s="2"/>
      <c r="M74" s="2"/>
      <c r="N74" s="2"/>
      <c r="O74" s="2"/>
      <c r="P74" s="2"/>
      <c r="Q74" s="2"/>
      <c r="R74" s="2"/>
      <c r="S74" s="2"/>
    </row>
    <row r="75" spans="1:19" x14ac:dyDescent="0.25">
      <c r="A75" s="21"/>
      <c r="B75" s="2"/>
      <c r="C75" s="2"/>
      <c r="D75" s="2"/>
      <c r="E75" s="2"/>
      <c r="F75" s="2"/>
      <c r="G75" s="2"/>
      <c r="H75" s="2"/>
      <c r="I75" s="2"/>
      <c r="J75" s="2"/>
      <c r="K75" s="2"/>
      <c r="L75" s="2"/>
      <c r="M75" s="2"/>
      <c r="N75" s="2"/>
      <c r="O75" s="2"/>
      <c r="P75" s="2"/>
      <c r="Q75" s="2"/>
      <c r="R75" s="2"/>
      <c r="S75" s="2"/>
    </row>
    <row r="76" spans="1:19" x14ac:dyDescent="0.25">
      <c r="A76" s="21"/>
      <c r="B76" s="2"/>
      <c r="C76" s="2"/>
      <c r="D76" s="2"/>
      <c r="E76" s="2"/>
      <c r="F76" s="2"/>
      <c r="G76" s="2"/>
      <c r="H76" s="2"/>
      <c r="I76" s="2"/>
      <c r="J76" s="2"/>
      <c r="K76" s="2"/>
      <c r="L76" s="2"/>
      <c r="M76" s="2"/>
      <c r="N76" s="2"/>
      <c r="O76" s="2"/>
      <c r="P76" s="2"/>
      <c r="Q76" s="2"/>
      <c r="R76" s="2"/>
      <c r="S76" s="2"/>
    </row>
    <row r="77" spans="1:19" x14ac:dyDescent="0.25">
      <c r="A77" s="21"/>
      <c r="B77" s="2"/>
      <c r="C77" s="2"/>
      <c r="D77" s="2"/>
      <c r="E77" s="2"/>
      <c r="F77" s="2"/>
      <c r="G77" s="2"/>
      <c r="H77" s="2"/>
      <c r="I77" s="2"/>
      <c r="J77" s="2"/>
      <c r="K77" s="2"/>
      <c r="L77" s="2"/>
      <c r="M77" s="2"/>
      <c r="N77" s="2"/>
      <c r="O77" s="2"/>
      <c r="P77" s="2"/>
      <c r="Q77" s="2"/>
      <c r="R77" s="2"/>
      <c r="S77" s="2"/>
    </row>
    <row r="78" spans="1:19" x14ac:dyDescent="0.25">
      <c r="A78" s="21"/>
      <c r="B78" s="2"/>
      <c r="C78" s="2"/>
      <c r="D78" s="2"/>
      <c r="E78" s="2"/>
      <c r="F78" s="2"/>
      <c r="G78" s="2"/>
      <c r="H78" s="2"/>
      <c r="I78" s="2"/>
      <c r="J78" s="2"/>
      <c r="K78" s="2"/>
      <c r="L78" s="2"/>
      <c r="M78" s="2"/>
      <c r="N78" s="2"/>
      <c r="O78" s="2"/>
      <c r="P78" s="2"/>
      <c r="Q78" s="2"/>
      <c r="R78" s="2"/>
      <c r="S78" s="2"/>
    </row>
    <row r="79" spans="1:19" x14ac:dyDescent="0.25">
      <c r="A79" s="21"/>
      <c r="B79" s="2"/>
      <c r="C79" s="2"/>
      <c r="D79" s="2"/>
      <c r="E79" s="2"/>
      <c r="F79" s="2"/>
      <c r="G79" s="2"/>
      <c r="H79" s="2"/>
      <c r="I79" s="2"/>
      <c r="J79" s="2"/>
      <c r="K79" s="2"/>
      <c r="L79" s="2"/>
      <c r="M79" s="2"/>
      <c r="N79" s="2"/>
      <c r="O79" s="2"/>
      <c r="P79" s="2"/>
      <c r="Q79" s="2"/>
      <c r="R79" s="2"/>
      <c r="S79" s="2"/>
    </row>
    <row r="80" spans="1:19" x14ac:dyDescent="0.25">
      <c r="A80" s="21"/>
      <c r="B80" s="2"/>
      <c r="C80" s="2"/>
      <c r="D80" s="2"/>
      <c r="E80" s="2"/>
      <c r="F80" s="2"/>
      <c r="G80" s="2"/>
      <c r="H80" s="2"/>
      <c r="I80" s="2"/>
      <c r="J80" s="2"/>
      <c r="K80" s="2"/>
      <c r="L80" s="2"/>
      <c r="M80" s="2"/>
      <c r="N80" s="2"/>
      <c r="O80" s="2"/>
      <c r="P80" s="2"/>
      <c r="Q80" s="2"/>
      <c r="R80" s="2"/>
      <c r="S80" s="2"/>
    </row>
    <row r="81" spans="1:19" x14ac:dyDescent="0.25">
      <c r="A81" s="21"/>
      <c r="B81" s="2"/>
      <c r="C81" s="2"/>
      <c r="D81" s="2"/>
      <c r="E81" s="2"/>
      <c r="F81" s="2"/>
      <c r="G81" s="2"/>
      <c r="H81" s="2"/>
      <c r="I81" s="2"/>
      <c r="J81" s="2"/>
      <c r="K81" s="2"/>
      <c r="L81" s="2"/>
      <c r="M81" s="2"/>
      <c r="N81" s="2"/>
      <c r="O81" s="2"/>
      <c r="P81" s="2"/>
      <c r="Q81" s="2"/>
      <c r="R81" s="2"/>
      <c r="S81" s="2"/>
    </row>
    <row r="82" spans="1:19" x14ac:dyDescent="0.25">
      <c r="A82" s="21"/>
      <c r="B82" s="2"/>
      <c r="C82" s="2"/>
      <c r="D82" s="2"/>
      <c r="E82" s="2"/>
      <c r="F82" s="2"/>
      <c r="G82" s="2"/>
      <c r="H82" s="2"/>
      <c r="I82" s="2"/>
      <c r="J82" s="2"/>
      <c r="K82" s="2"/>
      <c r="L82" s="2"/>
      <c r="M82" s="2"/>
      <c r="N82" s="2"/>
      <c r="O82" s="2"/>
      <c r="P82" s="2"/>
      <c r="Q82" s="2"/>
      <c r="R82" s="2"/>
      <c r="S82" s="2"/>
    </row>
    <row r="83" spans="1:19" x14ac:dyDescent="0.25">
      <c r="A83" s="21"/>
      <c r="B83" s="2"/>
      <c r="C83" s="2"/>
      <c r="D83" s="2"/>
      <c r="E83" s="2"/>
      <c r="F83" s="2"/>
      <c r="G83" s="2"/>
      <c r="H83" s="2"/>
      <c r="I83" s="2"/>
      <c r="J83" s="2"/>
      <c r="K83" s="2"/>
      <c r="L83" s="2"/>
      <c r="M83" s="2"/>
      <c r="N83" s="2"/>
      <c r="O83" s="2"/>
      <c r="P83" s="2"/>
      <c r="Q83" s="2"/>
      <c r="R83" s="2"/>
      <c r="S83" s="2"/>
    </row>
    <row r="84" spans="1:19" x14ac:dyDescent="0.25">
      <c r="A84" s="21"/>
      <c r="B84" s="2"/>
      <c r="C84" s="2"/>
      <c r="D84" s="2"/>
      <c r="E84" s="2"/>
      <c r="F84" s="2"/>
      <c r="G84" s="2"/>
      <c r="H84" s="2"/>
      <c r="I84" s="2"/>
      <c r="J84" s="2"/>
      <c r="K84" s="2"/>
      <c r="L84" s="2"/>
      <c r="M84" s="2"/>
      <c r="N84" s="2"/>
      <c r="O84" s="2"/>
      <c r="P84" s="2"/>
      <c r="Q84" s="2"/>
      <c r="R84" s="2"/>
      <c r="S84" s="2"/>
    </row>
    <row r="85" spans="1:19" x14ac:dyDescent="0.25">
      <c r="A85" s="21"/>
      <c r="B85" s="2"/>
      <c r="C85" s="2"/>
      <c r="D85" s="2"/>
      <c r="E85" s="2"/>
      <c r="F85" s="2"/>
      <c r="G85" s="2"/>
      <c r="H85" s="2"/>
      <c r="I85" s="2"/>
      <c r="J85" s="2"/>
      <c r="K85" s="2"/>
      <c r="L85" s="2"/>
      <c r="M85" s="2"/>
      <c r="N85" s="2"/>
      <c r="O85" s="2"/>
      <c r="P85" s="2"/>
      <c r="Q85" s="2"/>
      <c r="R85" s="2"/>
      <c r="S85" s="2"/>
    </row>
    <row r="86" spans="1:19" x14ac:dyDescent="0.25">
      <c r="A86" s="21"/>
      <c r="B86" s="2"/>
      <c r="C86" s="2"/>
      <c r="D86" s="2"/>
      <c r="E86" s="2"/>
      <c r="F86" s="2"/>
      <c r="G86" s="2"/>
      <c r="H86" s="2"/>
      <c r="I86" s="2"/>
      <c r="J86" s="2"/>
      <c r="K86" s="2"/>
      <c r="L86" s="2"/>
      <c r="M86" s="2"/>
      <c r="N86" s="2"/>
      <c r="O86" s="2"/>
      <c r="P86" s="2"/>
      <c r="Q86" s="2"/>
      <c r="R86" s="2"/>
      <c r="S86" s="2"/>
    </row>
    <row r="87" spans="1:19" x14ac:dyDescent="0.25">
      <c r="A87" s="21"/>
      <c r="B87" s="2"/>
      <c r="C87" s="2"/>
      <c r="D87" s="2"/>
      <c r="E87" s="2"/>
      <c r="F87" s="2"/>
      <c r="G87" s="2"/>
      <c r="H87" s="2"/>
      <c r="I87" s="2"/>
      <c r="J87" s="2"/>
      <c r="K87" s="2"/>
      <c r="L87" s="2"/>
      <c r="M87" s="2"/>
      <c r="N87" s="2"/>
      <c r="O87" s="2"/>
      <c r="P87" s="2"/>
      <c r="Q87" s="2"/>
      <c r="R87" s="2"/>
      <c r="S87" s="2"/>
    </row>
    <row r="88" spans="1:19" x14ac:dyDescent="0.25">
      <c r="A88" s="21"/>
      <c r="B88" s="2"/>
      <c r="C88" s="2"/>
      <c r="D88" s="2"/>
      <c r="E88" s="2"/>
      <c r="F88" s="2"/>
      <c r="G88" s="2"/>
      <c r="H88" s="2"/>
      <c r="I88" s="2"/>
      <c r="J88" s="2"/>
      <c r="K88" s="2"/>
      <c r="L88" s="2"/>
      <c r="M88" s="2"/>
      <c r="N88" s="2"/>
      <c r="O88" s="2"/>
      <c r="P88" s="2"/>
      <c r="Q88" s="2"/>
      <c r="R88" s="2"/>
      <c r="S88" s="2"/>
    </row>
    <row r="89" spans="1:19" x14ac:dyDescent="0.25">
      <c r="A89" s="21"/>
      <c r="B89" s="2"/>
      <c r="C89" s="2"/>
      <c r="D89" s="2"/>
      <c r="E89" s="2"/>
      <c r="F89" s="2"/>
      <c r="G89" s="2"/>
      <c r="H89" s="2"/>
      <c r="I89" s="2"/>
      <c r="J89" s="2"/>
      <c r="K89" s="2"/>
      <c r="L89" s="2"/>
      <c r="M89" s="2"/>
      <c r="N89" s="2"/>
      <c r="O89" s="2"/>
      <c r="P89" s="2"/>
      <c r="Q89" s="2"/>
      <c r="R89" s="2"/>
      <c r="S89" s="2"/>
    </row>
    <row r="90" spans="1:19" x14ac:dyDescent="0.25">
      <c r="A90" s="21"/>
      <c r="B90" s="2"/>
      <c r="C90" s="2"/>
      <c r="D90" s="2"/>
      <c r="E90" s="2"/>
      <c r="F90" s="2"/>
      <c r="G90" s="2"/>
      <c r="H90" s="2"/>
      <c r="I90" s="2"/>
      <c r="J90" s="2"/>
      <c r="K90" s="2"/>
      <c r="L90" s="2"/>
      <c r="M90" s="2"/>
      <c r="N90" s="2"/>
      <c r="O90" s="2"/>
      <c r="P90" s="2"/>
      <c r="Q90" s="2"/>
      <c r="R90" s="2"/>
      <c r="S90" s="2"/>
    </row>
    <row r="91" spans="1:19" x14ac:dyDescent="0.25">
      <c r="A91" s="21"/>
      <c r="B91" s="2"/>
      <c r="C91" s="2"/>
      <c r="D91" s="2"/>
      <c r="E91" s="2"/>
      <c r="F91" s="2"/>
      <c r="G91" s="2"/>
      <c r="H91" s="2"/>
      <c r="I91" s="2"/>
      <c r="J91" s="2"/>
      <c r="K91" s="2"/>
      <c r="L91" s="2"/>
      <c r="M91" s="2"/>
      <c r="N91" s="2"/>
      <c r="O91" s="2"/>
      <c r="P91" s="2"/>
      <c r="Q91" s="2"/>
      <c r="R91" s="2"/>
      <c r="S91" s="2"/>
    </row>
    <row r="92" spans="1:19" x14ac:dyDescent="0.25">
      <c r="A92" s="21"/>
      <c r="B92" s="2"/>
      <c r="C92" s="2"/>
      <c r="D92" s="2"/>
      <c r="E92" s="2"/>
      <c r="F92" s="2"/>
      <c r="G92" s="2"/>
      <c r="H92" s="2"/>
      <c r="I92" s="2"/>
      <c r="J92" s="2"/>
      <c r="K92" s="2"/>
      <c r="L92" s="2"/>
      <c r="M92" s="2"/>
      <c r="N92" s="2"/>
      <c r="O92" s="2"/>
      <c r="P92" s="2"/>
      <c r="Q92" s="2"/>
      <c r="R92" s="2"/>
      <c r="S92" s="2"/>
    </row>
    <row r="93" spans="1:19" x14ac:dyDescent="0.25">
      <c r="A93" s="21"/>
      <c r="B93" s="2"/>
      <c r="C93" s="2"/>
      <c r="D93" s="2"/>
      <c r="E93" s="2"/>
      <c r="F93" s="2"/>
      <c r="G93" s="2"/>
      <c r="H93" s="2"/>
      <c r="I93" s="2"/>
      <c r="J93" s="2"/>
      <c r="K93" s="2"/>
      <c r="L93" s="2"/>
      <c r="M93" s="2"/>
      <c r="N93" s="2"/>
      <c r="O93" s="2"/>
      <c r="P93" s="2"/>
      <c r="Q93" s="2"/>
      <c r="R93" s="2"/>
      <c r="S93" s="2"/>
    </row>
    <row r="94" spans="1:19" x14ac:dyDescent="0.25">
      <c r="A94" s="21"/>
      <c r="B94" s="2"/>
      <c r="C94" s="2"/>
      <c r="D94" s="2"/>
      <c r="E94" s="2"/>
      <c r="F94" s="2"/>
      <c r="G94" s="2"/>
      <c r="H94" s="2"/>
      <c r="I94" s="2"/>
      <c r="J94" s="2"/>
      <c r="K94" s="2"/>
      <c r="L94" s="2"/>
      <c r="M94" s="2"/>
      <c r="N94" s="2"/>
      <c r="O94" s="2"/>
      <c r="P94" s="2"/>
      <c r="Q94" s="2"/>
      <c r="R94" s="2"/>
      <c r="S94" s="2"/>
    </row>
    <row r="95" spans="1:19" x14ac:dyDescent="0.25">
      <c r="A95" s="21"/>
      <c r="B95" s="2"/>
      <c r="C95" s="2"/>
      <c r="D95" s="2"/>
      <c r="E95" s="2"/>
      <c r="F95" s="2"/>
      <c r="G95" s="2"/>
      <c r="H95" s="2"/>
      <c r="I95" s="2"/>
      <c r="J95" s="2"/>
      <c r="K95" s="2"/>
      <c r="L95" s="2"/>
      <c r="M95" s="2"/>
      <c r="N95" s="2"/>
      <c r="O95" s="2"/>
      <c r="P95" s="2"/>
      <c r="Q95" s="2"/>
      <c r="R95" s="2"/>
      <c r="S95" s="2"/>
    </row>
    <row r="96" spans="1:19" x14ac:dyDescent="0.25">
      <c r="A96" s="21"/>
      <c r="B96" s="2"/>
      <c r="C96" s="2"/>
      <c r="D96" s="2"/>
      <c r="E96" s="2"/>
      <c r="F96" s="2"/>
      <c r="G96" s="2"/>
      <c r="H96" s="2"/>
      <c r="I96" s="2"/>
      <c r="J96" s="2"/>
      <c r="K96" s="2"/>
      <c r="L96" s="2"/>
      <c r="M96" s="2"/>
      <c r="N96" s="2"/>
      <c r="O96" s="2"/>
      <c r="P96" s="2"/>
      <c r="Q96" s="2"/>
      <c r="R96" s="2"/>
      <c r="S96" s="2"/>
    </row>
    <row r="97" spans="1:19" x14ac:dyDescent="0.25">
      <c r="A97" s="21"/>
      <c r="B97" s="2"/>
      <c r="C97" s="2"/>
      <c r="D97" s="2"/>
      <c r="E97" s="2"/>
      <c r="F97" s="2"/>
      <c r="G97" s="2"/>
      <c r="H97" s="2"/>
      <c r="I97" s="2"/>
      <c r="J97" s="2"/>
      <c r="K97" s="2"/>
      <c r="L97" s="2"/>
      <c r="M97" s="2"/>
      <c r="N97" s="2"/>
      <c r="O97" s="2"/>
      <c r="P97" s="2"/>
      <c r="Q97" s="2"/>
      <c r="R97" s="2"/>
      <c r="S97" s="2"/>
    </row>
    <row r="98" spans="1:19" x14ac:dyDescent="0.25">
      <c r="A98" s="21"/>
      <c r="B98" s="2"/>
      <c r="C98" s="2"/>
      <c r="D98" s="2"/>
      <c r="E98" s="2"/>
      <c r="F98" s="2"/>
      <c r="G98" s="2"/>
      <c r="H98" s="2"/>
      <c r="I98" s="2"/>
      <c r="J98" s="2"/>
      <c r="K98" s="2"/>
      <c r="L98" s="2"/>
      <c r="M98" s="2"/>
      <c r="N98" s="2"/>
      <c r="O98" s="2"/>
      <c r="P98" s="2"/>
      <c r="Q98" s="2"/>
      <c r="R98" s="2"/>
      <c r="S98" s="2"/>
    </row>
    <row r="99" spans="1:19" x14ac:dyDescent="0.25">
      <c r="A99" s="21"/>
      <c r="B99" s="2"/>
      <c r="C99" s="2"/>
      <c r="D99" s="2"/>
      <c r="E99" s="2"/>
      <c r="F99" s="2"/>
      <c r="G99" s="2"/>
      <c r="H99" s="2"/>
      <c r="I99" s="2"/>
      <c r="J99" s="2"/>
      <c r="K99" s="2"/>
      <c r="L99" s="2"/>
      <c r="M99" s="2"/>
      <c r="N99" s="2"/>
      <c r="O99" s="2"/>
      <c r="P99" s="2"/>
      <c r="Q99" s="2"/>
      <c r="R99" s="2"/>
      <c r="S99" s="2"/>
    </row>
    <row r="100" spans="1:19" x14ac:dyDescent="0.25">
      <c r="A100" s="21"/>
      <c r="B100" s="2"/>
      <c r="C100" s="2"/>
      <c r="D100" s="2"/>
      <c r="E100" s="2"/>
      <c r="F100" s="2"/>
      <c r="G100" s="2"/>
      <c r="H100" s="2"/>
      <c r="I100" s="2"/>
      <c r="J100" s="2"/>
      <c r="K100" s="2"/>
      <c r="L100" s="2"/>
      <c r="M100" s="2"/>
      <c r="N100" s="2"/>
      <c r="O100" s="2"/>
      <c r="P100" s="2"/>
      <c r="Q100" s="2"/>
      <c r="R100" s="2"/>
      <c r="S100" s="2"/>
    </row>
    <row r="101" spans="1:19" x14ac:dyDescent="0.25">
      <c r="A101" s="21"/>
      <c r="B101" s="2"/>
      <c r="C101" s="2"/>
      <c r="D101" s="2"/>
      <c r="E101" s="2"/>
      <c r="F101" s="2"/>
      <c r="G101" s="2"/>
      <c r="H101" s="2"/>
      <c r="I101" s="2"/>
      <c r="J101" s="2"/>
      <c r="K101" s="2"/>
      <c r="L101" s="2"/>
      <c r="M101" s="2"/>
      <c r="N101" s="2"/>
      <c r="O101" s="2"/>
      <c r="P101" s="2"/>
      <c r="Q101" s="2"/>
      <c r="R101" s="2"/>
      <c r="S101" s="2"/>
    </row>
    <row r="102" spans="1:19" x14ac:dyDescent="0.25">
      <c r="A102" s="21"/>
      <c r="B102" s="2"/>
      <c r="C102" s="2"/>
      <c r="D102" s="2"/>
      <c r="E102" s="2"/>
      <c r="F102" s="2"/>
      <c r="G102" s="2"/>
      <c r="H102" s="2"/>
      <c r="I102" s="2"/>
      <c r="J102" s="2"/>
      <c r="K102" s="2"/>
      <c r="L102" s="2"/>
      <c r="M102" s="2"/>
      <c r="N102" s="2"/>
      <c r="O102" s="2"/>
      <c r="P102" s="2"/>
      <c r="Q102" s="2"/>
      <c r="R102" s="2"/>
      <c r="S102" s="2"/>
    </row>
    <row r="103" spans="1:19" x14ac:dyDescent="0.25">
      <c r="A103" s="21"/>
      <c r="B103" s="2"/>
      <c r="C103" s="2"/>
      <c r="D103" s="2"/>
      <c r="E103" s="2"/>
      <c r="F103" s="2"/>
      <c r="G103" s="2"/>
      <c r="H103" s="2"/>
      <c r="I103" s="2"/>
      <c r="J103" s="2"/>
      <c r="K103" s="2"/>
      <c r="L103" s="2"/>
      <c r="M103" s="2"/>
      <c r="N103" s="2"/>
      <c r="O103" s="2"/>
      <c r="P103" s="2"/>
      <c r="Q103" s="2"/>
      <c r="R103" s="2"/>
      <c r="S103" s="2"/>
    </row>
    <row r="104" spans="1:19" x14ac:dyDescent="0.25">
      <c r="A104" s="21"/>
      <c r="B104" s="2"/>
      <c r="C104" s="2"/>
      <c r="D104" s="2"/>
      <c r="E104" s="2"/>
      <c r="F104" s="2"/>
      <c r="G104" s="2"/>
      <c r="H104" s="2"/>
      <c r="I104" s="2"/>
      <c r="J104" s="2"/>
      <c r="K104" s="2"/>
      <c r="L104" s="2"/>
      <c r="M104" s="2"/>
      <c r="N104" s="2"/>
      <c r="O104" s="2"/>
      <c r="P104" s="2"/>
      <c r="Q104" s="2"/>
      <c r="R104" s="2"/>
      <c r="S104" s="2"/>
    </row>
    <row r="105" spans="1:19" x14ac:dyDescent="0.25">
      <c r="A105" s="21"/>
      <c r="B105" s="2"/>
      <c r="C105" s="2"/>
      <c r="D105" s="2"/>
      <c r="E105" s="2"/>
      <c r="F105" s="2"/>
      <c r="G105" s="2"/>
      <c r="H105" s="2"/>
      <c r="I105" s="2"/>
      <c r="J105" s="2"/>
      <c r="K105" s="2"/>
      <c r="L105" s="2"/>
      <c r="M105" s="2"/>
      <c r="N105" s="2"/>
      <c r="O105" s="2"/>
      <c r="P105" s="2"/>
      <c r="Q105" s="2"/>
      <c r="R105" s="2"/>
      <c r="S105" s="2"/>
    </row>
    <row r="106" spans="1:19" x14ac:dyDescent="0.25">
      <c r="A106" s="21"/>
      <c r="B106" s="2"/>
      <c r="C106" s="2"/>
      <c r="D106" s="2"/>
      <c r="E106" s="2"/>
      <c r="F106" s="2"/>
      <c r="G106" s="2"/>
      <c r="H106" s="2"/>
      <c r="I106" s="2"/>
      <c r="J106" s="2"/>
      <c r="K106" s="2"/>
      <c r="L106" s="2"/>
      <c r="M106" s="2"/>
      <c r="N106" s="2"/>
      <c r="O106" s="2"/>
      <c r="P106" s="2"/>
      <c r="Q106" s="2"/>
      <c r="R106" s="2"/>
      <c r="S106" s="2"/>
    </row>
    <row r="107" spans="1:19" x14ac:dyDescent="0.25">
      <c r="A107" s="21"/>
      <c r="B107" s="2"/>
      <c r="C107" s="2"/>
      <c r="D107" s="2"/>
      <c r="E107" s="2"/>
      <c r="F107" s="2"/>
      <c r="G107" s="2"/>
      <c r="H107" s="2"/>
      <c r="I107" s="2"/>
      <c r="J107" s="2"/>
      <c r="K107" s="2"/>
      <c r="L107" s="2"/>
      <c r="M107" s="2"/>
      <c r="N107" s="2"/>
      <c r="O107" s="2"/>
      <c r="P107" s="2"/>
      <c r="Q107" s="2"/>
      <c r="R107" s="2"/>
      <c r="S107" s="2"/>
    </row>
    <row r="108" spans="1:19" x14ac:dyDescent="0.25">
      <c r="A108" s="21"/>
      <c r="B108" s="2"/>
      <c r="C108" s="2"/>
      <c r="D108" s="2"/>
      <c r="E108" s="2"/>
      <c r="F108" s="2"/>
      <c r="G108" s="2"/>
      <c r="H108" s="2"/>
      <c r="I108" s="2"/>
      <c r="J108" s="2"/>
      <c r="K108" s="2"/>
      <c r="L108" s="2"/>
      <c r="M108" s="2"/>
      <c r="N108" s="2"/>
      <c r="O108" s="2"/>
      <c r="P108" s="2"/>
      <c r="Q108" s="2"/>
      <c r="R108" s="2"/>
      <c r="S108" s="2"/>
    </row>
    <row r="109" spans="1:19" x14ac:dyDescent="0.25">
      <c r="A109" s="21"/>
      <c r="B109" s="2"/>
      <c r="C109" s="2"/>
      <c r="D109" s="2"/>
      <c r="E109" s="2"/>
      <c r="F109" s="2"/>
      <c r="G109" s="2"/>
      <c r="H109" s="2"/>
      <c r="I109" s="2"/>
      <c r="J109" s="2"/>
      <c r="K109" s="2"/>
      <c r="L109" s="2"/>
      <c r="M109" s="2"/>
      <c r="N109" s="2"/>
      <c r="O109" s="2"/>
      <c r="P109" s="2"/>
      <c r="Q109" s="2"/>
      <c r="R109" s="2"/>
      <c r="S109" s="2"/>
    </row>
    <row r="110" spans="1:19" x14ac:dyDescent="0.25">
      <c r="A110" s="21"/>
      <c r="B110" s="2"/>
      <c r="C110" s="2"/>
      <c r="D110" s="2"/>
      <c r="E110" s="2"/>
      <c r="F110" s="2"/>
      <c r="G110" s="2"/>
      <c r="H110" s="2"/>
      <c r="I110" s="2"/>
      <c r="J110" s="2"/>
      <c r="K110" s="2"/>
      <c r="L110" s="2"/>
      <c r="M110" s="2"/>
      <c r="N110" s="2"/>
      <c r="O110" s="2"/>
      <c r="P110" s="2"/>
      <c r="Q110" s="2"/>
      <c r="R110" s="2"/>
      <c r="S110" s="2"/>
    </row>
    <row r="111" spans="1:19" x14ac:dyDescent="0.25">
      <c r="A111" s="21"/>
      <c r="B111" s="2"/>
      <c r="C111" s="2"/>
      <c r="D111" s="2"/>
      <c r="E111" s="2"/>
      <c r="F111" s="2"/>
      <c r="G111" s="2"/>
      <c r="H111" s="2"/>
      <c r="I111" s="2"/>
      <c r="J111" s="2"/>
      <c r="K111" s="2"/>
      <c r="L111" s="2"/>
      <c r="M111" s="2"/>
      <c r="N111" s="2"/>
      <c r="O111" s="2"/>
      <c r="P111" s="2"/>
      <c r="Q111" s="2"/>
      <c r="R111" s="2"/>
      <c r="S111" s="2"/>
    </row>
    <row r="112" spans="1:19" x14ac:dyDescent="0.25">
      <c r="A112" s="21"/>
      <c r="B112" s="2"/>
      <c r="C112" s="2"/>
      <c r="D112" s="2"/>
      <c r="E112" s="2"/>
      <c r="F112" s="2"/>
      <c r="G112" s="2"/>
      <c r="H112" s="2"/>
      <c r="I112" s="2"/>
      <c r="J112" s="2"/>
      <c r="K112" s="2"/>
      <c r="L112" s="2"/>
      <c r="M112" s="2"/>
      <c r="N112" s="2"/>
      <c r="O112" s="2"/>
      <c r="P112" s="2"/>
      <c r="Q112" s="2"/>
      <c r="R112" s="2"/>
      <c r="S112" s="2"/>
    </row>
    <row r="113" spans="1:19" x14ac:dyDescent="0.25">
      <c r="A113" s="21"/>
      <c r="B113" s="2"/>
      <c r="C113" s="2"/>
      <c r="D113" s="2"/>
      <c r="E113" s="2"/>
      <c r="F113" s="2"/>
      <c r="G113" s="2"/>
      <c r="H113" s="2"/>
      <c r="I113" s="2"/>
      <c r="J113" s="2"/>
      <c r="K113" s="2"/>
      <c r="L113" s="2"/>
      <c r="M113" s="2"/>
      <c r="N113" s="2"/>
      <c r="O113" s="2"/>
      <c r="P113" s="2"/>
      <c r="Q113" s="2"/>
      <c r="R113" s="2"/>
      <c r="S113" s="2"/>
    </row>
    <row r="114" spans="1:19" x14ac:dyDescent="0.25">
      <c r="A114" s="21"/>
      <c r="B114" s="2"/>
      <c r="C114" s="2"/>
      <c r="D114" s="2"/>
      <c r="E114" s="2"/>
      <c r="F114" s="2"/>
      <c r="G114" s="2"/>
      <c r="H114" s="2"/>
      <c r="I114" s="2"/>
      <c r="J114" s="2"/>
      <c r="K114" s="2"/>
      <c r="L114" s="2"/>
      <c r="M114" s="2"/>
      <c r="N114" s="2"/>
      <c r="O114" s="2"/>
      <c r="P114" s="2"/>
      <c r="Q114" s="2"/>
      <c r="R114" s="2"/>
      <c r="S114" s="2"/>
    </row>
    <row r="115" spans="1:19" x14ac:dyDescent="0.25">
      <c r="A115" s="21"/>
      <c r="B115" s="2"/>
      <c r="C115" s="2"/>
      <c r="D115" s="2"/>
      <c r="E115" s="2"/>
      <c r="F115" s="2"/>
      <c r="G115" s="2"/>
      <c r="H115" s="2"/>
      <c r="I115" s="2"/>
      <c r="J115" s="2"/>
      <c r="K115" s="2"/>
      <c r="L115" s="2"/>
      <c r="M115" s="2"/>
      <c r="N115" s="2"/>
      <c r="O115" s="2"/>
      <c r="P115" s="2"/>
      <c r="Q115" s="2"/>
      <c r="R115" s="2"/>
      <c r="S115" s="2"/>
    </row>
    <row r="116" spans="1:19" x14ac:dyDescent="0.25">
      <c r="A116" s="21"/>
      <c r="B116" s="2"/>
      <c r="C116" s="2"/>
      <c r="D116" s="2"/>
      <c r="E116" s="2"/>
      <c r="F116" s="2"/>
      <c r="G116" s="2"/>
      <c r="H116" s="2"/>
      <c r="I116" s="2"/>
      <c r="J116" s="2"/>
      <c r="K116" s="2"/>
      <c r="L116" s="2"/>
      <c r="M116" s="2"/>
      <c r="N116" s="2"/>
      <c r="O116" s="2"/>
      <c r="P116" s="2"/>
      <c r="Q116" s="2"/>
      <c r="R116" s="2"/>
      <c r="S116" s="2"/>
    </row>
    <row r="117" spans="1:19" x14ac:dyDescent="0.25">
      <c r="A117" s="21"/>
      <c r="B117" s="2"/>
      <c r="C117" s="2"/>
      <c r="D117" s="2"/>
      <c r="E117" s="2"/>
      <c r="F117" s="2"/>
      <c r="G117" s="2"/>
      <c r="H117" s="2"/>
      <c r="I117" s="2"/>
      <c r="J117" s="2"/>
      <c r="K117" s="2"/>
      <c r="L117" s="2"/>
      <c r="M117" s="2"/>
      <c r="N117" s="2"/>
      <c r="O117" s="2"/>
      <c r="P117" s="2"/>
      <c r="Q117" s="2"/>
      <c r="R117" s="2"/>
      <c r="S117" s="2"/>
    </row>
    <row r="118" spans="1:19" x14ac:dyDescent="0.25">
      <c r="A118" s="21"/>
      <c r="B118" s="2"/>
      <c r="C118" s="2"/>
      <c r="D118" s="2"/>
      <c r="E118" s="2"/>
      <c r="F118" s="2"/>
      <c r="G118" s="2"/>
      <c r="H118" s="2"/>
      <c r="I118" s="2"/>
      <c r="J118" s="2"/>
      <c r="K118" s="2"/>
      <c r="L118" s="2"/>
      <c r="M118" s="2"/>
      <c r="N118" s="2"/>
      <c r="O118" s="2"/>
      <c r="P118" s="2"/>
      <c r="Q118" s="2"/>
      <c r="R118" s="2"/>
      <c r="S118" s="2"/>
    </row>
    <row r="119" spans="1:19" x14ac:dyDescent="0.25">
      <c r="A119" s="21"/>
      <c r="B119" s="2"/>
      <c r="C119" s="2"/>
      <c r="D119" s="2"/>
      <c r="E119" s="2"/>
      <c r="F119" s="2"/>
      <c r="G119" s="2"/>
      <c r="H119" s="2"/>
      <c r="I119" s="2"/>
      <c r="J119" s="2"/>
      <c r="K119" s="2"/>
      <c r="L119" s="2"/>
      <c r="M119" s="2"/>
      <c r="N119" s="2"/>
      <c r="O119" s="2"/>
      <c r="P119" s="2"/>
      <c r="Q119" s="2"/>
      <c r="R119" s="2"/>
      <c r="S119" s="2"/>
    </row>
    <row r="120" spans="1:19" x14ac:dyDescent="0.25">
      <c r="A120" s="21"/>
      <c r="B120" s="2"/>
      <c r="C120" s="2"/>
      <c r="D120" s="2"/>
      <c r="E120" s="2"/>
      <c r="F120" s="2"/>
      <c r="G120" s="2"/>
      <c r="H120" s="2"/>
      <c r="I120" s="2"/>
      <c r="J120" s="2"/>
      <c r="K120" s="2"/>
      <c r="L120" s="2"/>
      <c r="M120" s="2"/>
      <c r="N120" s="2"/>
      <c r="O120" s="2"/>
      <c r="P120" s="2"/>
      <c r="Q120" s="2"/>
      <c r="R120" s="2"/>
      <c r="S120" s="2"/>
    </row>
    <row r="121" spans="1:19" x14ac:dyDescent="0.25">
      <c r="A121" s="21"/>
      <c r="B121" s="2"/>
      <c r="C121" s="2"/>
      <c r="D121" s="2"/>
      <c r="E121" s="2"/>
      <c r="F121" s="2"/>
      <c r="G121" s="2"/>
      <c r="H121" s="2"/>
      <c r="I121" s="2"/>
      <c r="J121" s="2"/>
      <c r="K121" s="2"/>
      <c r="L121" s="2"/>
      <c r="M121" s="2"/>
      <c r="N121" s="2"/>
      <c r="O121" s="2"/>
      <c r="P121" s="2"/>
      <c r="Q121" s="2"/>
      <c r="R121" s="2"/>
      <c r="S121" s="2"/>
    </row>
    <row r="122" spans="1:19" x14ac:dyDescent="0.25">
      <c r="A122" s="21"/>
      <c r="B122" s="2"/>
      <c r="C122" s="2"/>
      <c r="D122" s="2"/>
      <c r="E122" s="2"/>
      <c r="F122" s="2"/>
      <c r="G122" s="2"/>
      <c r="H122" s="2"/>
      <c r="I122" s="2"/>
      <c r="J122" s="2"/>
      <c r="K122" s="2"/>
      <c r="L122" s="2"/>
      <c r="M122" s="2"/>
      <c r="N122" s="2"/>
      <c r="O122" s="2"/>
      <c r="P122" s="2"/>
      <c r="Q122" s="2"/>
      <c r="R122" s="2"/>
      <c r="S122" s="2"/>
    </row>
    <row r="123" spans="1:19" x14ac:dyDescent="0.25">
      <c r="A123" s="21"/>
      <c r="B123" s="2"/>
      <c r="C123" s="2"/>
      <c r="D123" s="2"/>
      <c r="E123" s="2"/>
      <c r="F123" s="2"/>
      <c r="G123" s="2"/>
      <c r="H123" s="2"/>
      <c r="I123" s="2"/>
      <c r="J123" s="2"/>
      <c r="K123" s="2"/>
      <c r="L123" s="2"/>
      <c r="M123" s="2"/>
      <c r="N123" s="2"/>
      <c r="O123" s="2"/>
      <c r="P123" s="2"/>
      <c r="Q123" s="2"/>
      <c r="R123" s="2"/>
      <c r="S123" s="2"/>
    </row>
    <row r="124" spans="1:19" x14ac:dyDescent="0.25">
      <c r="A124" s="21"/>
      <c r="B124" s="2"/>
      <c r="C124" s="2"/>
      <c r="D124" s="2"/>
      <c r="E124" s="2"/>
      <c r="F124" s="2"/>
      <c r="G124" s="2"/>
      <c r="H124" s="2"/>
      <c r="I124" s="2"/>
      <c r="J124" s="2"/>
      <c r="K124" s="2"/>
      <c r="L124" s="2"/>
      <c r="M124" s="2"/>
      <c r="N124" s="2"/>
      <c r="O124" s="2"/>
      <c r="P124" s="2"/>
      <c r="Q124" s="2"/>
      <c r="R124" s="2"/>
      <c r="S124" s="2"/>
    </row>
    <row r="125" spans="1:19" x14ac:dyDescent="0.25">
      <c r="A125" s="21"/>
      <c r="B125" s="2"/>
      <c r="C125" s="2"/>
      <c r="D125" s="2"/>
      <c r="E125" s="2"/>
      <c r="F125" s="2"/>
      <c r="G125" s="2"/>
      <c r="H125" s="2"/>
      <c r="I125" s="2"/>
      <c r="J125" s="2"/>
      <c r="K125" s="2"/>
      <c r="L125" s="2"/>
      <c r="M125" s="2"/>
      <c r="N125" s="2"/>
      <c r="O125" s="2"/>
      <c r="P125" s="2"/>
      <c r="Q125" s="2"/>
      <c r="R125" s="2"/>
      <c r="S125" s="2"/>
    </row>
    <row r="126" spans="1:19" x14ac:dyDescent="0.25">
      <c r="A126" s="21"/>
      <c r="B126" s="2"/>
      <c r="C126" s="2"/>
      <c r="D126" s="2"/>
      <c r="E126" s="2"/>
      <c r="F126" s="2"/>
      <c r="G126" s="2"/>
      <c r="H126" s="2"/>
      <c r="I126" s="2"/>
      <c r="J126" s="2"/>
      <c r="K126" s="2"/>
      <c r="L126" s="2"/>
      <c r="M126" s="2"/>
      <c r="N126" s="2"/>
      <c r="O126" s="2"/>
      <c r="P126" s="2"/>
      <c r="Q126" s="2"/>
      <c r="R126" s="2"/>
      <c r="S126" s="2"/>
    </row>
    <row r="127" spans="1:19" x14ac:dyDescent="0.25">
      <c r="A127" s="21"/>
      <c r="B127" s="2"/>
      <c r="C127" s="2"/>
      <c r="D127" s="2"/>
      <c r="E127" s="2"/>
      <c r="F127" s="2"/>
      <c r="G127" s="2"/>
      <c r="H127" s="2"/>
      <c r="I127" s="2"/>
      <c r="J127" s="2"/>
      <c r="K127" s="2"/>
      <c r="L127" s="2"/>
      <c r="M127" s="2"/>
      <c r="N127" s="2"/>
      <c r="O127" s="2"/>
      <c r="P127" s="2"/>
      <c r="Q127" s="2"/>
      <c r="R127" s="2"/>
      <c r="S127" s="2"/>
    </row>
    <row r="128" spans="1:19" x14ac:dyDescent="0.25">
      <c r="A128" s="21"/>
      <c r="B128" s="2"/>
      <c r="C128" s="2"/>
      <c r="D128" s="2"/>
      <c r="E128" s="2"/>
      <c r="F128" s="2"/>
      <c r="G128" s="2"/>
      <c r="H128" s="2"/>
      <c r="I128" s="2"/>
      <c r="J128" s="2"/>
      <c r="K128" s="2"/>
      <c r="L128" s="2"/>
      <c r="M128" s="2"/>
      <c r="N128" s="2"/>
      <c r="O128" s="2"/>
      <c r="P128" s="2"/>
      <c r="Q128" s="2"/>
      <c r="R128" s="2"/>
      <c r="S128" s="2"/>
    </row>
    <row r="129" spans="1:19" x14ac:dyDescent="0.25">
      <c r="A129" s="21"/>
      <c r="B129" s="2"/>
      <c r="C129" s="2"/>
      <c r="D129" s="2"/>
      <c r="E129" s="2"/>
      <c r="F129" s="2"/>
      <c r="G129" s="2"/>
      <c r="H129" s="2"/>
      <c r="I129" s="2"/>
      <c r="J129" s="2"/>
      <c r="K129" s="2"/>
      <c r="L129" s="2"/>
      <c r="M129" s="2"/>
      <c r="N129" s="2"/>
      <c r="O129" s="2"/>
      <c r="P129" s="2"/>
      <c r="Q129" s="2"/>
      <c r="R129" s="2"/>
      <c r="S129" s="2"/>
    </row>
    <row r="130" spans="1:19" x14ac:dyDescent="0.25">
      <c r="A130" s="21"/>
      <c r="B130" s="2"/>
      <c r="C130" s="2"/>
      <c r="D130" s="2"/>
      <c r="E130" s="2"/>
      <c r="F130" s="2"/>
      <c r="G130" s="2"/>
      <c r="H130" s="2"/>
      <c r="I130" s="2"/>
      <c r="J130" s="2"/>
      <c r="K130" s="2"/>
      <c r="L130" s="2"/>
      <c r="M130" s="2"/>
      <c r="N130" s="2"/>
      <c r="O130" s="2"/>
      <c r="P130" s="2"/>
      <c r="Q130" s="2"/>
      <c r="R130" s="2"/>
      <c r="S130" s="2"/>
    </row>
    <row r="131" spans="1:19" x14ac:dyDescent="0.25">
      <c r="A131" s="21"/>
      <c r="B131" s="2"/>
      <c r="C131" s="2"/>
      <c r="D131" s="2"/>
      <c r="E131" s="2"/>
      <c r="F131" s="2"/>
      <c r="G131" s="2"/>
      <c r="H131" s="2"/>
      <c r="I131" s="2"/>
      <c r="J131" s="2"/>
      <c r="K131" s="2"/>
      <c r="L131" s="2"/>
      <c r="M131" s="2"/>
      <c r="N131" s="2"/>
      <c r="O131" s="2"/>
      <c r="P131" s="2"/>
      <c r="Q131" s="2"/>
      <c r="R131" s="2"/>
      <c r="S131" s="2"/>
    </row>
    <row r="132" spans="1:19" x14ac:dyDescent="0.25">
      <c r="A132" s="21"/>
      <c r="B132" s="2"/>
      <c r="C132" s="2"/>
      <c r="D132" s="2"/>
      <c r="E132" s="2"/>
      <c r="F132" s="2"/>
      <c r="G132" s="2"/>
      <c r="H132" s="2"/>
      <c r="I132" s="2"/>
      <c r="J132" s="2"/>
      <c r="K132" s="2"/>
      <c r="L132" s="2"/>
      <c r="M132" s="2"/>
      <c r="N132" s="2"/>
      <c r="O132" s="2"/>
      <c r="P132" s="2"/>
      <c r="Q132" s="2"/>
      <c r="R132" s="2"/>
      <c r="S132" s="2"/>
    </row>
    <row r="133" spans="1:19" x14ac:dyDescent="0.25">
      <c r="A133" s="21"/>
      <c r="B133" s="2"/>
      <c r="C133" s="2"/>
      <c r="D133" s="2"/>
      <c r="E133" s="2"/>
      <c r="F133" s="2"/>
      <c r="G133" s="2"/>
      <c r="H133" s="2"/>
      <c r="I133" s="2"/>
      <c r="J133" s="2"/>
      <c r="K133" s="2"/>
      <c r="L133" s="2"/>
      <c r="M133" s="2"/>
      <c r="N133" s="2"/>
      <c r="O133" s="2"/>
      <c r="P133" s="2"/>
      <c r="Q133" s="2"/>
      <c r="R133" s="2"/>
      <c r="S133" s="2"/>
    </row>
    <row r="134" spans="1:19" x14ac:dyDescent="0.25">
      <c r="A134" s="21"/>
      <c r="B134" s="2"/>
      <c r="C134" s="2"/>
      <c r="D134" s="2"/>
      <c r="E134" s="2"/>
      <c r="F134" s="2"/>
      <c r="G134" s="2"/>
      <c r="H134" s="2"/>
      <c r="I134" s="2"/>
      <c r="J134" s="2"/>
      <c r="K134" s="2"/>
      <c r="L134" s="2"/>
      <c r="M134" s="2"/>
      <c r="N134" s="2"/>
      <c r="O134" s="2"/>
      <c r="P134" s="2"/>
      <c r="Q134" s="2"/>
      <c r="R134" s="2"/>
      <c r="S134" s="2"/>
    </row>
    <row r="135" spans="1:19" x14ac:dyDescent="0.25">
      <c r="A135" s="21"/>
      <c r="B135" s="2"/>
      <c r="C135" s="2"/>
      <c r="D135" s="2"/>
      <c r="E135" s="2"/>
      <c r="F135" s="2"/>
      <c r="G135" s="2"/>
      <c r="H135" s="2"/>
      <c r="I135" s="2"/>
      <c r="J135" s="2"/>
      <c r="K135" s="2"/>
      <c r="L135" s="2"/>
      <c r="M135" s="2"/>
      <c r="N135" s="2"/>
      <c r="O135" s="2"/>
      <c r="P135" s="2"/>
      <c r="Q135" s="2"/>
      <c r="R135" s="2"/>
      <c r="S135" s="2"/>
    </row>
    <row r="136" spans="1:19" x14ac:dyDescent="0.25">
      <c r="A136" s="21"/>
      <c r="B136" s="2"/>
      <c r="C136" s="2"/>
      <c r="D136" s="2"/>
      <c r="E136" s="2"/>
      <c r="F136" s="2"/>
      <c r="G136" s="2"/>
      <c r="H136" s="2"/>
      <c r="I136" s="2"/>
      <c r="J136" s="2"/>
      <c r="K136" s="2"/>
      <c r="L136" s="2"/>
      <c r="M136" s="2"/>
      <c r="N136" s="2"/>
      <c r="O136" s="2"/>
      <c r="P136" s="2"/>
      <c r="Q136" s="2"/>
      <c r="R136" s="2"/>
      <c r="S136" s="2"/>
    </row>
    <row r="137" spans="1:19" x14ac:dyDescent="0.25">
      <c r="A137" s="21"/>
      <c r="B137" s="2"/>
      <c r="C137" s="2"/>
      <c r="D137" s="2"/>
      <c r="E137" s="2"/>
      <c r="F137" s="2"/>
      <c r="G137" s="2"/>
      <c r="H137" s="2"/>
      <c r="I137" s="2"/>
      <c r="J137" s="2"/>
      <c r="K137" s="2"/>
      <c r="L137" s="2"/>
      <c r="M137" s="2"/>
      <c r="N137" s="2"/>
      <c r="O137" s="2"/>
      <c r="P137" s="2"/>
      <c r="Q137" s="2"/>
      <c r="R137" s="2"/>
      <c r="S137" s="2"/>
    </row>
    <row r="138" spans="1:19" x14ac:dyDescent="0.25">
      <c r="A138" s="21"/>
      <c r="B138" s="2"/>
      <c r="C138" s="2"/>
      <c r="D138" s="2"/>
      <c r="E138" s="2"/>
      <c r="F138" s="2"/>
      <c r="G138" s="2"/>
      <c r="H138" s="2"/>
      <c r="I138" s="2"/>
      <c r="J138" s="2"/>
      <c r="K138" s="2"/>
      <c r="L138" s="2"/>
      <c r="M138" s="2"/>
      <c r="N138" s="2"/>
      <c r="O138" s="2"/>
      <c r="P138" s="2"/>
      <c r="Q138" s="2"/>
      <c r="R138" s="2"/>
      <c r="S138" s="2"/>
    </row>
    <row r="139" spans="1:19" x14ac:dyDescent="0.25">
      <c r="A139" s="21"/>
      <c r="B139" s="2"/>
      <c r="C139" s="2"/>
      <c r="D139" s="2"/>
      <c r="E139" s="2"/>
      <c r="F139" s="2"/>
      <c r="G139" s="2"/>
      <c r="H139" s="2"/>
      <c r="I139" s="2"/>
      <c r="J139" s="2"/>
      <c r="K139" s="2"/>
      <c r="L139" s="2"/>
      <c r="M139" s="2"/>
      <c r="N139" s="2"/>
      <c r="O139" s="2"/>
      <c r="P139" s="2"/>
      <c r="Q139" s="2"/>
      <c r="R139" s="2"/>
      <c r="S139" s="2"/>
    </row>
    <row r="140" spans="1:19" x14ac:dyDescent="0.25">
      <c r="A140" s="21"/>
      <c r="B140" s="2"/>
      <c r="C140" s="2"/>
      <c r="D140" s="2"/>
      <c r="E140" s="2"/>
      <c r="F140" s="2"/>
      <c r="G140" s="2"/>
      <c r="H140" s="2"/>
      <c r="I140" s="2"/>
      <c r="J140" s="2"/>
      <c r="K140" s="2"/>
      <c r="L140" s="2"/>
      <c r="M140" s="2"/>
      <c r="N140" s="2"/>
      <c r="O140" s="2"/>
      <c r="P140" s="2"/>
      <c r="Q140" s="2"/>
      <c r="R140" s="2"/>
      <c r="S140" s="2"/>
    </row>
    <row r="141" spans="1:19" x14ac:dyDescent="0.25">
      <c r="A141" s="21"/>
      <c r="B141" s="2"/>
      <c r="C141" s="2"/>
      <c r="D141" s="2"/>
      <c r="E141" s="2"/>
      <c r="F141" s="2"/>
      <c r="G141" s="2"/>
      <c r="H141" s="2"/>
      <c r="I141" s="2"/>
      <c r="J141" s="2"/>
      <c r="K141" s="2"/>
      <c r="L141" s="2"/>
      <c r="M141" s="2"/>
      <c r="N141" s="2"/>
      <c r="O141" s="2"/>
      <c r="P141" s="2"/>
      <c r="Q141" s="2"/>
      <c r="R141" s="2"/>
      <c r="S141" s="2"/>
    </row>
    <row r="142" spans="1:19" x14ac:dyDescent="0.25">
      <c r="A142" s="21"/>
      <c r="B142" s="2"/>
      <c r="C142" s="2"/>
      <c r="D142" s="2"/>
      <c r="E142" s="2"/>
      <c r="F142" s="2"/>
      <c r="G142" s="2"/>
      <c r="H142" s="2"/>
      <c r="I142" s="2"/>
      <c r="J142" s="2"/>
      <c r="K142" s="2"/>
      <c r="L142" s="2"/>
      <c r="M142" s="2"/>
      <c r="N142" s="2"/>
      <c r="O142" s="2"/>
      <c r="P142" s="2"/>
      <c r="Q142" s="2"/>
      <c r="R142" s="2"/>
      <c r="S142" s="2"/>
    </row>
    <row r="143" spans="1:19" x14ac:dyDescent="0.25">
      <c r="A143" s="21"/>
      <c r="B143" s="2"/>
      <c r="C143" s="2"/>
      <c r="D143" s="2"/>
      <c r="E143" s="2"/>
      <c r="F143" s="2"/>
      <c r="G143" s="2"/>
      <c r="H143" s="2"/>
      <c r="I143" s="2"/>
      <c r="J143" s="2"/>
      <c r="K143" s="2"/>
      <c r="L143" s="2"/>
      <c r="M143" s="2"/>
      <c r="N143" s="2"/>
      <c r="O143" s="2"/>
      <c r="P143" s="2"/>
      <c r="Q143" s="2"/>
      <c r="R143" s="2"/>
      <c r="S143" s="2"/>
    </row>
    <row r="144" spans="1:19" x14ac:dyDescent="0.25">
      <c r="A144" s="21"/>
      <c r="B144" s="2"/>
      <c r="C144" s="2"/>
      <c r="D144" s="2"/>
      <c r="E144" s="2"/>
      <c r="F144" s="2"/>
      <c r="G144" s="2"/>
      <c r="H144" s="2"/>
      <c r="I144" s="2"/>
      <c r="J144" s="2"/>
      <c r="K144" s="2"/>
      <c r="L144" s="2"/>
      <c r="M144" s="2"/>
      <c r="N144" s="2"/>
      <c r="O144" s="2"/>
      <c r="P144" s="2"/>
      <c r="Q144" s="2"/>
      <c r="R144" s="2"/>
      <c r="S144" s="2"/>
    </row>
    <row r="145" spans="1:19" x14ac:dyDescent="0.25">
      <c r="A145" s="21"/>
      <c r="B145" s="2"/>
      <c r="C145" s="2"/>
      <c r="D145" s="2"/>
      <c r="E145" s="2"/>
      <c r="F145" s="2"/>
      <c r="G145" s="2"/>
      <c r="H145" s="2"/>
      <c r="I145" s="2"/>
      <c r="J145" s="2"/>
      <c r="K145" s="2"/>
      <c r="L145" s="2"/>
      <c r="M145" s="2"/>
      <c r="N145" s="2"/>
      <c r="O145" s="2"/>
      <c r="P145" s="2"/>
      <c r="Q145" s="2"/>
      <c r="R145" s="2"/>
      <c r="S145" s="2"/>
    </row>
    <row r="146" spans="1:19" x14ac:dyDescent="0.25">
      <c r="A146" s="21"/>
      <c r="B146" s="2"/>
      <c r="C146" s="2"/>
      <c r="D146" s="2"/>
      <c r="E146" s="2"/>
      <c r="F146" s="2"/>
      <c r="G146" s="2"/>
      <c r="H146" s="2"/>
      <c r="I146" s="2"/>
      <c r="J146" s="2"/>
      <c r="K146" s="2"/>
      <c r="L146" s="2"/>
      <c r="M146" s="2"/>
      <c r="N146" s="2"/>
      <c r="O146" s="2"/>
      <c r="P146" s="2"/>
      <c r="Q146" s="2"/>
      <c r="R146" s="2"/>
      <c r="S146" s="2"/>
    </row>
    <row r="147" spans="1:19" x14ac:dyDescent="0.25">
      <c r="A147" s="21"/>
      <c r="B147" s="2"/>
      <c r="C147" s="2"/>
      <c r="D147" s="2"/>
      <c r="E147" s="2"/>
      <c r="F147" s="2"/>
      <c r="G147" s="2"/>
      <c r="H147" s="2"/>
      <c r="I147" s="2"/>
      <c r="J147" s="2"/>
      <c r="K147" s="2"/>
      <c r="L147" s="2"/>
      <c r="M147" s="2"/>
      <c r="N147" s="2"/>
      <c r="O147" s="2"/>
      <c r="P147" s="2"/>
      <c r="Q147" s="2"/>
      <c r="R147" s="2"/>
      <c r="S147" s="2"/>
    </row>
    <row r="148" spans="1:19" x14ac:dyDescent="0.25">
      <c r="A148" s="21"/>
      <c r="B148" s="2"/>
      <c r="C148" s="2"/>
      <c r="D148" s="2"/>
      <c r="E148" s="2"/>
      <c r="F148" s="2"/>
      <c r="G148" s="2"/>
      <c r="H148" s="2"/>
      <c r="I148" s="2"/>
      <c r="J148" s="2"/>
      <c r="K148" s="2"/>
      <c r="L148" s="2"/>
      <c r="M148" s="2"/>
      <c r="N148" s="2"/>
      <c r="O148" s="2"/>
      <c r="P148" s="2"/>
      <c r="Q148" s="2"/>
      <c r="R148" s="2"/>
      <c r="S148" s="2"/>
    </row>
    <row r="149" spans="1:19" x14ac:dyDescent="0.25">
      <c r="A149" s="21"/>
      <c r="B149" s="2"/>
      <c r="C149" s="2"/>
      <c r="D149" s="2"/>
      <c r="E149" s="2"/>
      <c r="F149" s="2"/>
      <c r="G149" s="2"/>
      <c r="H149" s="2"/>
      <c r="I149" s="2"/>
      <c r="J149" s="2"/>
      <c r="K149" s="2"/>
      <c r="L149" s="2"/>
      <c r="M149" s="2"/>
      <c r="N149" s="2"/>
      <c r="O149" s="2"/>
      <c r="P149" s="2"/>
      <c r="Q149" s="2"/>
      <c r="R149" s="2"/>
      <c r="S149" s="2"/>
    </row>
    <row r="150" spans="1:19" x14ac:dyDescent="0.25">
      <c r="A150" s="21"/>
      <c r="B150" s="2"/>
      <c r="C150" s="2"/>
      <c r="D150" s="2"/>
      <c r="E150" s="2"/>
      <c r="F150" s="2"/>
      <c r="G150" s="2"/>
      <c r="H150" s="2"/>
      <c r="I150" s="2"/>
      <c r="J150" s="2"/>
      <c r="K150" s="2"/>
      <c r="L150" s="2"/>
      <c r="M150" s="2"/>
      <c r="N150" s="2"/>
      <c r="O150" s="2"/>
      <c r="P150" s="2"/>
      <c r="Q150" s="2"/>
      <c r="R150" s="2"/>
      <c r="S150" s="2"/>
    </row>
    <row r="151" spans="1:19" x14ac:dyDescent="0.25">
      <c r="A151" s="21"/>
      <c r="B151" s="2"/>
      <c r="C151" s="2"/>
      <c r="D151" s="2"/>
      <c r="E151" s="2"/>
      <c r="F151" s="2"/>
      <c r="G151" s="2"/>
      <c r="H151" s="2"/>
      <c r="I151" s="2"/>
      <c r="J151" s="2"/>
      <c r="K151" s="2"/>
      <c r="L151" s="2"/>
      <c r="M151" s="2"/>
      <c r="N151" s="2"/>
      <c r="O151" s="2"/>
      <c r="P151" s="2"/>
      <c r="Q151" s="2"/>
      <c r="R151" s="2"/>
      <c r="S151" s="2"/>
    </row>
    <row r="152" spans="1:19" x14ac:dyDescent="0.25">
      <c r="A152" s="21"/>
      <c r="B152" s="2"/>
      <c r="C152" s="2"/>
      <c r="D152" s="2"/>
      <c r="E152" s="2"/>
      <c r="F152" s="2"/>
      <c r="G152" s="2"/>
      <c r="H152" s="2"/>
      <c r="I152" s="2"/>
      <c r="J152" s="2"/>
      <c r="K152" s="2"/>
      <c r="L152" s="2"/>
      <c r="M152" s="2"/>
      <c r="N152" s="2"/>
      <c r="O152" s="2"/>
      <c r="P152" s="2"/>
      <c r="Q152" s="2"/>
      <c r="R152" s="2"/>
      <c r="S152" s="2"/>
    </row>
    <row r="153" spans="1:19" x14ac:dyDescent="0.25">
      <c r="A153" s="21"/>
      <c r="B153" s="2"/>
      <c r="C153" s="2"/>
      <c r="D153" s="2"/>
      <c r="E153" s="2"/>
      <c r="F153" s="2"/>
      <c r="G153" s="2"/>
      <c r="H153" s="2"/>
      <c r="I153" s="2"/>
      <c r="J153" s="2"/>
      <c r="K153" s="2"/>
      <c r="L153" s="2"/>
      <c r="M153" s="2"/>
      <c r="N153" s="2"/>
      <c r="O153" s="2"/>
      <c r="P153" s="2"/>
      <c r="Q153" s="2"/>
      <c r="R153" s="2"/>
      <c r="S153" s="2"/>
    </row>
    <row r="154" spans="1:19" x14ac:dyDescent="0.25">
      <c r="A154" s="21"/>
      <c r="B154" s="2"/>
      <c r="C154" s="2"/>
      <c r="D154" s="2"/>
      <c r="E154" s="2"/>
      <c r="F154" s="2"/>
      <c r="G154" s="2"/>
      <c r="H154" s="2"/>
      <c r="I154" s="2"/>
      <c r="J154" s="2"/>
      <c r="K154" s="2"/>
      <c r="L154" s="2"/>
      <c r="M154" s="2"/>
      <c r="N154" s="2"/>
      <c r="O154" s="2"/>
      <c r="P154" s="2"/>
      <c r="Q154" s="2"/>
      <c r="R154" s="2"/>
      <c r="S154" s="2"/>
    </row>
    <row r="155" spans="1:19" x14ac:dyDescent="0.25">
      <c r="A155" s="21"/>
      <c r="B155" s="2"/>
      <c r="C155" s="2"/>
      <c r="D155" s="2"/>
      <c r="E155" s="2"/>
      <c r="F155" s="2"/>
      <c r="G155" s="2"/>
      <c r="H155" s="2"/>
      <c r="I155" s="2"/>
      <c r="J155" s="2"/>
      <c r="K155" s="2"/>
      <c r="L155" s="2"/>
      <c r="M155" s="2"/>
      <c r="N155" s="2"/>
      <c r="O155" s="2"/>
      <c r="P155" s="2"/>
      <c r="Q155" s="2"/>
      <c r="R155" s="2"/>
      <c r="S155" s="2"/>
    </row>
    <row r="156" spans="1:19" x14ac:dyDescent="0.25">
      <c r="A156" s="21"/>
      <c r="B156" s="2"/>
      <c r="C156" s="2"/>
      <c r="D156" s="2"/>
      <c r="E156" s="2"/>
      <c r="F156" s="2"/>
      <c r="G156" s="2"/>
      <c r="H156" s="2"/>
      <c r="I156" s="2"/>
      <c r="J156" s="2"/>
      <c r="K156" s="2"/>
      <c r="L156" s="2"/>
      <c r="M156" s="2"/>
      <c r="N156" s="2"/>
      <c r="O156" s="2"/>
      <c r="P156" s="2"/>
      <c r="Q156" s="2"/>
      <c r="R156" s="2"/>
      <c r="S156" s="2"/>
    </row>
    <row r="157" spans="1:19" x14ac:dyDescent="0.25">
      <c r="A157" s="21"/>
      <c r="B157" s="2"/>
      <c r="C157" s="2"/>
      <c r="D157" s="2"/>
      <c r="E157" s="2"/>
      <c r="F157" s="2"/>
      <c r="G157" s="2"/>
      <c r="H157" s="2"/>
      <c r="I157" s="2"/>
      <c r="J157" s="2"/>
      <c r="K157" s="2"/>
      <c r="L157" s="2"/>
      <c r="M157" s="2"/>
      <c r="N157" s="2"/>
      <c r="O157" s="2"/>
      <c r="P157" s="2"/>
      <c r="Q157" s="2"/>
      <c r="R157" s="2"/>
      <c r="S157" s="2"/>
    </row>
    <row r="158" spans="1:19" x14ac:dyDescent="0.25">
      <c r="A158" s="21"/>
      <c r="B158" s="2"/>
      <c r="C158" s="2"/>
      <c r="D158" s="2"/>
      <c r="E158" s="2"/>
      <c r="F158" s="2"/>
      <c r="G158" s="2"/>
      <c r="H158" s="2"/>
      <c r="I158" s="2"/>
      <c r="J158" s="2"/>
      <c r="K158" s="2"/>
      <c r="L158" s="2"/>
      <c r="M158" s="2"/>
      <c r="N158" s="2"/>
      <c r="O158" s="2"/>
      <c r="P158" s="2"/>
      <c r="Q158" s="2"/>
      <c r="R158" s="2"/>
      <c r="S158" s="2"/>
    </row>
    <row r="159" spans="1:19" x14ac:dyDescent="0.25">
      <c r="A159" s="21"/>
      <c r="B159" s="2"/>
      <c r="C159" s="2"/>
      <c r="D159" s="2"/>
      <c r="E159" s="2"/>
      <c r="F159" s="2"/>
      <c r="G159" s="2"/>
      <c r="H159" s="2"/>
      <c r="I159" s="2"/>
      <c r="J159" s="2"/>
      <c r="K159" s="2"/>
      <c r="L159" s="2"/>
      <c r="M159" s="2"/>
      <c r="N159" s="2"/>
      <c r="O159" s="2"/>
      <c r="P159" s="2"/>
      <c r="Q159" s="2"/>
      <c r="R159" s="2"/>
      <c r="S159" s="2"/>
    </row>
    <row r="160" spans="1:19" x14ac:dyDescent="0.25">
      <c r="A160" s="21"/>
      <c r="B160" s="2"/>
      <c r="C160" s="2"/>
      <c r="D160" s="2"/>
      <c r="E160" s="2"/>
      <c r="F160" s="2"/>
      <c r="G160" s="2"/>
      <c r="H160" s="2"/>
      <c r="I160" s="2"/>
      <c r="J160" s="2"/>
      <c r="K160" s="2"/>
      <c r="L160" s="2"/>
      <c r="M160" s="2"/>
      <c r="N160" s="2"/>
      <c r="O160" s="2"/>
      <c r="P160" s="2"/>
      <c r="Q160" s="2"/>
      <c r="R160" s="2"/>
      <c r="S160" s="2"/>
    </row>
    <row r="161" spans="1:19" x14ac:dyDescent="0.25">
      <c r="A161" s="21"/>
      <c r="B161" s="2"/>
      <c r="C161" s="2"/>
      <c r="D161" s="2"/>
      <c r="E161" s="2"/>
      <c r="F161" s="2"/>
      <c r="G161" s="2"/>
      <c r="H161" s="2"/>
      <c r="I161" s="2"/>
      <c r="J161" s="2"/>
      <c r="K161" s="2"/>
      <c r="L161" s="2"/>
      <c r="M161" s="2"/>
      <c r="N161" s="2"/>
      <c r="O161" s="2"/>
      <c r="P161" s="2"/>
      <c r="Q161" s="2"/>
      <c r="R161" s="2"/>
      <c r="S161" s="2"/>
    </row>
    <row r="162" spans="1:19" x14ac:dyDescent="0.25">
      <c r="A162" s="21"/>
      <c r="B162" s="2"/>
      <c r="C162" s="2"/>
      <c r="D162" s="2"/>
      <c r="E162" s="2"/>
      <c r="F162" s="2"/>
      <c r="G162" s="2"/>
      <c r="H162" s="2"/>
      <c r="I162" s="2"/>
      <c r="J162" s="2"/>
      <c r="K162" s="2"/>
      <c r="L162" s="2"/>
      <c r="M162" s="2"/>
      <c r="N162" s="2"/>
      <c r="O162" s="2"/>
      <c r="P162" s="2"/>
      <c r="Q162" s="2"/>
      <c r="R162" s="2"/>
      <c r="S162" s="2"/>
    </row>
    <row r="163" spans="1:19" x14ac:dyDescent="0.25">
      <c r="A163" s="21"/>
      <c r="B163" s="2"/>
      <c r="C163" s="2"/>
      <c r="D163" s="2"/>
      <c r="E163" s="2"/>
      <c r="F163" s="2"/>
      <c r="G163" s="2"/>
      <c r="H163" s="2"/>
      <c r="I163" s="2"/>
      <c r="J163" s="2"/>
      <c r="K163" s="2"/>
      <c r="L163" s="2"/>
      <c r="M163" s="2"/>
      <c r="N163" s="2"/>
      <c r="O163" s="2"/>
      <c r="P163" s="2"/>
      <c r="Q163" s="2"/>
      <c r="R163" s="2"/>
      <c r="S163" s="2"/>
    </row>
    <row r="164" spans="1:19" x14ac:dyDescent="0.25">
      <c r="A164" s="21"/>
      <c r="B164" s="2"/>
      <c r="C164" s="2"/>
      <c r="D164" s="2"/>
      <c r="E164" s="2"/>
      <c r="F164" s="2"/>
      <c r="G164" s="2"/>
      <c r="H164" s="2"/>
      <c r="I164" s="2"/>
      <c r="J164" s="2"/>
      <c r="K164" s="2"/>
      <c r="L164" s="2"/>
      <c r="M164" s="2"/>
      <c r="N164" s="2"/>
      <c r="O164" s="2"/>
      <c r="P164" s="2"/>
      <c r="Q164" s="2"/>
      <c r="R164" s="2"/>
      <c r="S164" s="2"/>
    </row>
    <row r="165" spans="1:19" x14ac:dyDescent="0.25">
      <c r="A165" s="21"/>
      <c r="B165" s="2"/>
      <c r="C165" s="2"/>
      <c r="D165" s="2"/>
      <c r="E165" s="2"/>
      <c r="F165" s="2"/>
      <c r="G165" s="2"/>
      <c r="H165" s="2"/>
      <c r="I165" s="2"/>
      <c r="J165" s="2"/>
      <c r="K165" s="2"/>
      <c r="L165" s="2"/>
      <c r="M165" s="2"/>
      <c r="N165" s="2"/>
      <c r="O165" s="2"/>
      <c r="P165" s="2"/>
      <c r="Q165" s="2"/>
      <c r="R165" s="2"/>
      <c r="S165" s="2"/>
    </row>
    <row r="166" spans="1:19" x14ac:dyDescent="0.25">
      <c r="A166" s="21"/>
      <c r="B166" s="2"/>
      <c r="C166" s="2"/>
      <c r="D166" s="2"/>
      <c r="E166" s="2"/>
      <c r="F166" s="2"/>
      <c r="G166" s="2"/>
      <c r="H166" s="2"/>
      <c r="I166" s="2"/>
      <c r="J166" s="2"/>
      <c r="K166" s="2"/>
      <c r="L166" s="2"/>
      <c r="M166" s="2"/>
      <c r="N166" s="2"/>
      <c r="O166" s="2"/>
      <c r="P166" s="2"/>
      <c r="Q166" s="2"/>
      <c r="R166" s="2"/>
      <c r="S166" s="2"/>
    </row>
    <row r="167" spans="1:19" x14ac:dyDescent="0.25">
      <c r="A167" s="21"/>
      <c r="B167" s="2"/>
      <c r="C167" s="2"/>
      <c r="D167" s="2"/>
      <c r="E167" s="2"/>
      <c r="F167" s="2"/>
      <c r="G167" s="2"/>
      <c r="H167" s="2"/>
      <c r="I167" s="2"/>
      <c r="J167" s="2"/>
      <c r="K167" s="2"/>
      <c r="L167" s="2"/>
      <c r="M167" s="2"/>
      <c r="N167" s="2"/>
      <c r="O167" s="2"/>
      <c r="P167" s="2"/>
      <c r="Q167" s="2"/>
      <c r="R167" s="2"/>
      <c r="S167" s="2"/>
    </row>
    <row r="168" spans="1:19" x14ac:dyDescent="0.25">
      <c r="A168" s="21"/>
      <c r="B168" s="2"/>
      <c r="C168" s="2"/>
      <c r="D168" s="2"/>
      <c r="E168" s="2"/>
      <c r="F168" s="2"/>
      <c r="G168" s="2"/>
      <c r="H168" s="2"/>
      <c r="I168" s="2"/>
      <c r="J168" s="2"/>
      <c r="K168" s="2"/>
      <c r="L168" s="2"/>
      <c r="M168" s="2"/>
      <c r="N168" s="2"/>
      <c r="O168" s="2"/>
      <c r="P168" s="2"/>
      <c r="Q168" s="2"/>
      <c r="R168" s="2"/>
      <c r="S168" s="2"/>
    </row>
    <row r="169" spans="1:19" x14ac:dyDescent="0.25">
      <c r="A169" s="21"/>
      <c r="B169" s="2"/>
      <c r="C169" s="2"/>
      <c r="D169" s="2"/>
      <c r="E169" s="2"/>
      <c r="F169" s="2"/>
      <c r="G169" s="2"/>
      <c r="H169" s="2"/>
      <c r="I169" s="2"/>
      <c r="J169" s="2"/>
      <c r="K169" s="2"/>
      <c r="L169" s="2"/>
      <c r="M169" s="2"/>
      <c r="N169" s="2"/>
      <c r="O169" s="2"/>
      <c r="P169" s="2"/>
      <c r="Q169" s="2"/>
      <c r="R169" s="2"/>
      <c r="S169" s="2"/>
    </row>
    <row r="170" spans="1:19" x14ac:dyDescent="0.25">
      <c r="A170" s="21"/>
      <c r="B170" s="2"/>
      <c r="C170" s="2"/>
      <c r="D170" s="2"/>
      <c r="E170" s="2"/>
      <c r="F170" s="2"/>
      <c r="G170" s="2"/>
      <c r="H170" s="2"/>
      <c r="I170" s="2"/>
      <c r="J170" s="2"/>
      <c r="K170" s="2"/>
      <c r="L170" s="2"/>
      <c r="M170" s="2"/>
      <c r="N170" s="2"/>
      <c r="O170" s="2"/>
      <c r="P170" s="2"/>
      <c r="Q170" s="2"/>
      <c r="R170" s="2"/>
      <c r="S170" s="2"/>
    </row>
    <row r="171" spans="1:19" x14ac:dyDescent="0.25">
      <c r="A171" s="21"/>
      <c r="B171" s="2"/>
      <c r="C171" s="2"/>
      <c r="D171" s="2"/>
      <c r="E171" s="2"/>
      <c r="F171" s="2"/>
      <c r="G171" s="2"/>
      <c r="H171" s="2"/>
      <c r="I171" s="2"/>
      <c r="J171" s="2"/>
      <c r="K171" s="2"/>
      <c r="L171" s="2"/>
      <c r="M171" s="2"/>
      <c r="N171" s="2"/>
      <c r="O171" s="2"/>
      <c r="P171" s="2"/>
      <c r="Q171" s="2"/>
      <c r="R171" s="2"/>
      <c r="S171" s="2"/>
    </row>
    <row r="172" spans="1:19" x14ac:dyDescent="0.25">
      <c r="A172" s="21"/>
      <c r="B172" s="2"/>
      <c r="C172" s="2"/>
      <c r="D172" s="2"/>
      <c r="E172" s="2"/>
      <c r="F172" s="2"/>
      <c r="G172" s="2"/>
      <c r="H172" s="2"/>
      <c r="I172" s="2"/>
      <c r="J172" s="2"/>
      <c r="K172" s="2"/>
      <c r="L172" s="2"/>
      <c r="M172" s="2"/>
      <c r="N172" s="2"/>
      <c r="O172" s="2"/>
      <c r="P172" s="2"/>
      <c r="Q172" s="2"/>
      <c r="R172" s="2"/>
      <c r="S172" s="2"/>
    </row>
    <row r="173" spans="1:19" x14ac:dyDescent="0.25">
      <c r="A173" s="21"/>
      <c r="B173" s="2"/>
      <c r="C173" s="2"/>
      <c r="D173" s="2"/>
      <c r="E173" s="2"/>
      <c r="F173" s="2"/>
      <c r="G173" s="2"/>
      <c r="H173" s="2"/>
      <c r="I173" s="2"/>
      <c r="J173" s="2"/>
      <c r="K173" s="2"/>
      <c r="L173" s="2"/>
      <c r="M173" s="2"/>
      <c r="N173" s="2"/>
      <c r="O173" s="2"/>
      <c r="P173" s="2"/>
      <c r="Q173" s="2"/>
      <c r="R173" s="2"/>
      <c r="S173" s="2"/>
    </row>
    <row r="174" spans="1:19" x14ac:dyDescent="0.25">
      <c r="A174" s="21"/>
      <c r="B174" s="2"/>
      <c r="C174" s="2"/>
      <c r="D174" s="2"/>
      <c r="E174" s="2"/>
      <c r="F174" s="2"/>
      <c r="G174" s="2"/>
      <c r="H174" s="2"/>
      <c r="I174" s="2"/>
      <c r="J174" s="2"/>
      <c r="K174" s="2"/>
      <c r="L174" s="2"/>
      <c r="M174" s="2"/>
      <c r="N174" s="2"/>
      <c r="O174" s="2"/>
      <c r="P174" s="2"/>
      <c r="Q174" s="2"/>
      <c r="R174" s="2"/>
      <c r="S174" s="2"/>
    </row>
    <row r="175" spans="1:19" x14ac:dyDescent="0.25">
      <c r="A175" s="21"/>
      <c r="B175" s="2"/>
      <c r="C175" s="2"/>
      <c r="D175" s="2"/>
      <c r="E175" s="2"/>
      <c r="F175" s="2"/>
      <c r="G175" s="2"/>
      <c r="H175" s="2"/>
      <c r="I175" s="2"/>
      <c r="J175" s="2"/>
      <c r="K175" s="2"/>
      <c r="L175" s="2"/>
      <c r="M175" s="2"/>
      <c r="N175" s="2"/>
      <c r="O175" s="2"/>
      <c r="P175" s="2"/>
      <c r="Q175" s="2"/>
      <c r="R175" s="2"/>
      <c r="S175" s="2"/>
    </row>
    <row r="176" spans="1:19" x14ac:dyDescent="0.25">
      <c r="A176" s="21"/>
      <c r="B176" s="2"/>
      <c r="C176" s="2"/>
      <c r="D176" s="2"/>
      <c r="E176" s="2"/>
      <c r="F176" s="2"/>
      <c r="G176" s="2"/>
      <c r="H176" s="2"/>
      <c r="I176" s="2"/>
      <c r="J176" s="2"/>
      <c r="K176" s="2"/>
      <c r="L176" s="2"/>
      <c r="M176" s="2"/>
      <c r="N176" s="2"/>
      <c r="O176" s="2"/>
      <c r="P176" s="2"/>
      <c r="Q176" s="2"/>
      <c r="R176" s="2"/>
      <c r="S176" s="2"/>
    </row>
    <row r="177" spans="1:19" x14ac:dyDescent="0.25">
      <c r="A177" s="21"/>
      <c r="B177" s="2"/>
      <c r="C177" s="2"/>
      <c r="D177" s="2"/>
      <c r="E177" s="2"/>
      <c r="F177" s="2"/>
      <c r="G177" s="2"/>
      <c r="H177" s="2"/>
      <c r="I177" s="2"/>
      <c r="J177" s="2"/>
      <c r="K177" s="2"/>
      <c r="L177" s="2"/>
      <c r="M177" s="2"/>
      <c r="N177" s="2"/>
      <c r="O177" s="2"/>
      <c r="P177" s="2"/>
      <c r="Q177" s="2"/>
      <c r="R177" s="2"/>
      <c r="S177" s="2"/>
    </row>
    <row r="178" spans="1:19" x14ac:dyDescent="0.25">
      <c r="A178" s="21"/>
      <c r="B178" s="2"/>
      <c r="C178" s="2"/>
      <c r="D178" s="2"/>
      <c r="E178" s="2"/>
      <c r="F178" s="2"/>
      <c r="G178" s="2"/>
      <c r="H178" s="2"/>
      <c r="I178" s="2"/>
      <c r="J178" s="2"/>
      <c r="K178" s="2"/>
      <c r="L178" s="2"/>
      <c r="M178" s="2"/>
      <c r="N178" s="2"/>
      <c r="O178" s="2"/>
      <c r="P178" s="2"/>
      <c r="Q178" s="2"/>
      <c r="R178" s="2"/>
      <c r="S178" s="2"/>
    </row>
    <row r="179" spans="1:19" x14ac:dyDescent="0.25">
      <c r="A179" s="21"/>
      <c r="B179" s="2"/>
      <c r="C179" s="2"/>
      <c r="D179" s="2"/>
      <c r="E179" s="2"/>
      <c r="F179" s="2"/>
      <c r="G179" s="2"/>
      <c r="H179" s="2"/>
      <c r="I179" s="2"/>
      <c r="J179" s="2"/>
      <c r="K179" s="2"/>
      <c r="L179" s="2"/>
      <c r="M179" s="2"/>
      <c r="N179" s="2"/>
      <c r="O179" s="2"/>
      <c r="P179" s="2"/>
      <c r="Q179" s="2"/>
      <c r="R179" s="2"/>
      <c r="S179" s="2"/>
    </row>
    <row r="180" spans="1:19" x14ac:dyDescent="0.25">
      <c r="A180" s="21"/>
      <c r="B180" s="2"/>
      <c r="C180" s="2"/>
      <c r="D180" s="2"/>
      <c r="E180" s="2"/>
      <c r="F180" s="2"/>
      <c r="G180" s="2"/>
      <c r="H180" s="2"/>
      <c r="I180" s="2"/>
      <c r="J180" s="2"/>
      <c r="K180" s="2"/>
      <c r="L180" s="2"/>
      <c r="M180" s="2"/>
      <c r="N180" s="2"/>
      <c r="O180" s="2"/>
      <c r="P180" s="2"/>
      <c r="Q180" s="2"/>
      <c r="R180" s="2"/>
      <c r="S180" s="2"/>
    </row>
  </sheetData>
  <mergeCells count="11">
    <mergeCell ref="B32:D32"/>
    <mergeCell ref="O32:Q32"/>
    <mergeCell ref="A37:I37"/>
    <mergeCell ref="N37:Q37"/>
    <mergeCell ref="A1:F1"/>
    <mergeCell ref="G1:H1"/>
    <mergeCell ref="A6:I6"/>
    <mergeCell ref="N6:Q7"/>
    <mergeCell ref="A7:A9"/>
    <mergeCell ref="B7:D8"/>
    <mergeCell ref="O8:Q8"/>
  </mergeCells>
  <conditionalFormatting sqref="C10:C30">
    <cfRule type="cellIs" dxfId="17" priority="9" operator="lessThan">
      <formula>0</formula>
    </cfRule>
    <cfRule type="cellIs" dxfId="16" priority="10" operator="greaterThan">
      <formula>0</formula>
    </cfRule>
  </conditionalFormatting>
  <conditionalFormatting sqref="P10:Q30">
    <cfRule type="cellIs" dxfId="15" priority="7" operator="lessThan">
      <formula>0</formula>
    </cfRule>
    <cfRule type="cellIs" dxfId="14" priority="8" operator="greaterThan">
      <formula>0</formula>
    </cfRule>
  </conditionalFormatting>
  <conditionalFormatting sqref="B10:B30">
    <cfRule type="colorScale" priority="6">
      <colorScale>
        <cfvo type="num" val="-100"/>
        <cfvo type="num" val="0"/>
        <cfvo type="num" val="100"/>
        <color rgb="FFF8696B"/>
        <color rgb="FFFCFCFF"/>
        <color rgb="FF5A8AC6"/>
      </colorScale>
    </cfRule>
  </conditionalFormatting>
  <conditionalFormatting sqref="O10:O30">
    <cfRule type="colorScale" priority="5">
      <colorScale>
        <cfvo type="num" val="-100"/>
        <cfvo type="num" val="0"/>
        <cfvo type="num" val="100"/>
        <color rgb="FFF8696B"/>
        <color rgb="FFFCFCFF"/>
        <color rgb="FF5A8AC6"/>
      </colorScale>
    </cfRule>
  </conditionalFormatting>
  <conditionalFormatting sqref="F3">
    <cfRule type="cellIs" dxfId="13" priority="3" operator="lessThan">
      <formula>0.55</formula>
    </cfRule>
    <cfRule type="cellIs" dxfId="12" priority="4" operator="greaterThan">
      <formula>0.6</formula>
    </cfRule>
  </conditionalFormatting>
  <conditionalFormatting sqref="D10:D30">
    <cfRule type="cellIs" dxfId="11" priority="1" operator="lessThan">
      <formula>0</formula>
    </cfRule>
    <cfRule type="cellIs" dxfId="10" priority="2" operator="greaterThan">
      <formula>0</formula>
    </cfRule>
  </conditionalFormatting>
  <pageMargins left="0.70866141732283472" right="0.70866141732283472" top="0.59055118110236227" bottom="0.39370078740157483" header="0.31496062992125984" footer="0.31496062992125984"/>
  <pageSetup paperSize="9" scale="74" fitToHeight="0" orientation="portrait" r:id="rId1"/>
  <rowBreaks count="2" manualBreakCount="2">
    <brk id="35" max="10" man="1"/>
    <brk id="40" max="10" man="1"/>
  </row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FE92F-CE3B-4F54-A911-95A33A8209AD}">
  <sheetPr codeName="Tabelle7"/>
  <dimension ref="A1:H51"/>
  <sheetViews>
    <sheetView view="pageLayout" topLeftCell="A28" zoomScaleNormal="100" workbookViewId="0">
      <selection activeCell="Y1" sqref="Y1"/>
    </sheetView>
  </sheetViews>
  <sheetFormatPr baseColWidth="10" defaultRowHeight="15" x14ac:dyDescent="0.25"/>
  <sheetData>
    <row r="1" spans="1:8" ht="15.75" x14ac:dyDescent="0.25">
      <c r="A1" s="14" t="s">
        <v>391</v>
      </c>
      <c r="B1" s="10"/>
      <c r="C1" s="10"/>
      <c r="D1" s="10"/>
      <c r="E1" s="10"/>
      <c r="F1" s="10"/>
      <c r="G1" s="10"/>
      <c r="H1" s="10"/>
    </row>
    <row r="2" spans="1:8" ht="15.75" x14ac:dyDescent="0.25">
      <c r="A2" s="10"/>
      <c r="B2" s="10"/>
      <c r="C2" s="10"/>
      <c r="D2" s="10"/>
      <c r="E2" s="10"/>
      <c r="F2" s="10"/>
      <c r="G2" s="10"/>
      <c r="H2" s="10"/>
    </row>
    <row r="3" spans="1:8" ht="15.75" x14ac:dyDescent="0.25">
      <c r="A3" s="142" t="s">
        <v>339</v>
      </c>
      <c r="B3" s="10"/>
      <c r="C3" s="10"/>
      <c r="D3" s="10"/>
      <c r="E3" s="10"/>
      <c r="F3" s="10"/>
      <c r="G3" s="10"/>
      <c r="H3" s="10"/>
    </row>
    <row r="4" spans="1:8" ht="15.75" x14ac:dyDescent="0.25">
      <c r="A4" s="14" t="s">
        <v>394</v>
      </c>
      <c r="B4" s="10"/>
      <c r="C4" s="10"/>
      <c r="D4" s="10"/>
      <c r="E4" s="10" t="s">
        <v>390</v>
      </c>
      <c r="F4" s="10"/>
      <c r="G4" s="10"/>
      <c r="H4" s="10"/>
    </row>
    <row r="5" spans="1:8" ht="15.75" x14ac:dyDescent="0.25">
      <c r="A5" s="10"/>
      <c r="B5" s="10"/>
      <c r="C5" s="10"/>
      <c r="D5" s="10"/>
      <c r="E5" s="10"/>
      <c r="F5" s="10"/>
      <c r="G5" s="10"/>
      <c r="H5" s="10"/>
    </row>
    <row r="6" spans="1:8" ht="15.75" x14ac:dyDescent="0.25">
      <c r="A6" s="10"/>
      <c r="B6" s="10"/>
      <c r="C6" s="10"/>
      <c r="D6" s="10"/>
      <c r="E6" s="10"/>
      <c r="F6" s="10"/>
      <c r="G6" s="10"/>
      <c r="H6" s="10"/>
    </row>
    <row r="7" spans="1:8" ht="15.75" x14ac:dyDescent="0.25">
      <c r="A7" s="10"/>
      <c r="B7" s="10"/>
      <c r="C7" s="10"/>
      <c r="D7" s="10"/>
      <c r="E7" s="10"/>
      <c r="F7" s="10"/>
      <c r="G7" s="10"/>
      <c r="H7" s="10"/>
    </row>
    <row r="8" spans="1:8" ht="15.75" x14ac:dyDescent="0.25">
      <c r="A8" s="10"/>
      <c r="B8" s="10"/>
      <c r="C8" s="10"/>
      <c r="D8" s="10"/>
      <c r="E8" s="10"/>
      <c r="F8" s="10"/>
      <c r="G8" s="10"/>
      <c r="H8" s="10"/>
    </row>
    <row r="9" spans="1:8" ht="15.75" x14ac:dyDescent="0.25">
      <c r="A9" s="10"/>
      <c r="B9" s="10"/>
      <c r="C9" s="10"/>
      <c r="D9" s="10"/>
      <c r="E9" s="10"/>
      <c r="F9" s="10"/>
      <c r="G9" s="10"/>
      <c r="H9" s="10"/>
    </row>
    <row r="10" spans="1:8" ht="15.75" x14ac:dyDescent="0.25">
      <c r="A10" s="14" t="s">
        <v>347</v>
      </c>
      <c r="B10" s="10"/>
      <c r="C10" s="10"/>
      <c r="D10" s="10"/>
      <c r="E10" s="10" t="s">
        <v>390</v>
      </c>
      <c r="F10" s="10"/>
      <c r="G10" s="10"/>
      <c r="H10" s="10"/>
    </row>
    <row r="11" spans="1:8" ht="15.75" x14ac:dyDescent="0.25">
      <c r="A11" s="14"/>
      <c r="B11" s="10"/>
      <c r="C11" s="10"/>
      <c r="D11" s="10"/>
      <c r="E11" s="10"/>
      <c r="F11" s="10"/>
      <c r="G11" s="10"/>
      <c r="H11" s="10"/>
    </row>
    <row r="12" spans="1:8" ht="15.75" x14ac:dyDescent="0.25">
      <c r="A12" s="10"/>
      <c r="B12" s="10"/>
      <c r="C12" s="10"/>
      <c r="D12" s="10"/>
      <c r="E12" s="10"/>
      <c r="F12" s="10"/>
      <c r="G12" s="10"/>
      <c r="H12" s="10"/>
    </row>
    <row r="13" spans="1:8" ht="15.75" x14ac:dyDescent="0.25">
      <c r="A13" s="10"/>
      <c r="B13" s="10"/>
      <c r="C13" s="10"/>
      <c r="D13" s="10"/>
      <c r="E13" s="10"/>
      <c r="F13" s="10"/>
      <c r="G13" s="10"/>
      <c r="H13" s="10"/>
    </row>
    <row r="14" spans="1:8" ht="15.75" x14ac:dyDescent="0.25">
      <c r="A14" s="10"/>
      <c r="B14" s="10"/>
      <c r="C14" s="10"/>
      <c r="D14" s="10"/>
      <c r="E14" s="10"/>
      <c r="F14" s="10"/>
      <c r="G14" s="10"/>
      <c r="H14" s="10"/>
    </row>
    <row r="15" spans="1:8" ht="15.75" x14ac:dyDescent="0.25">
      <c r="A15" s="10" t="s">
        <v>352</v>
      </c>
      <c r="B15" s="10"/>
      <c r="C15" s="10"/>
      <c r="D15" s="10"/>
      <c r="E15" s="10"/>
      <c r="F15" s="10"/>
      <c r="G15" s="10"/>
      <c r="H15" s="10"/>
    </row>
    <row r="16" spans="1:8" ht="15.75" x14ac:dyDescent="0.25">
      <c r="A16" s="10"/>
      <c r="B16" s="10"/>
      <c r="C16" s="10"/>
      <c r="D16" s="10"/>
      <c r="E16" s="10"/>
      <c r="F16" s="10"/>
      <c r="G16" s="10"/>
      <c r="H16" s="10"/>
    </row>
    <row r="17" spans="1:8" ht="15.75" x14ac:dyDescent="0.25">
      <c r="A17" s="10"/>
      <c r="B17" s="10"/>
      <c r="C17" s="10"/>
      <c r="D17" s="10"/>
      <c r="E17" s="10"/>
      <c r="F17" s="10"/>
      <c r="G17" s="10"/>
      <c r="H17" s="10"/>
    </row>
    <row r="18" spans="1:8" ht="15.75" x14ac:dyDescent="0.25">
      <c r="A18" s="14" t="s">
        <v>353</v>
      </c>
      <c r="B18" s="10"/>
      <c r="C18" s="10"/>
      <c r="D18" s="10"/>
      <c r="E18" s="10"/>
      <c r="F18" s="10"/>
      <c r="G18" s="10"/>
      <c r="H18" s="10"/>
    </row>
    <row r="19" spans="1:8" ht="15.75" x14ac:dyDescent="0.25">
      <c r="A19" s="10"/>
      <c r="B19" s="10"/>
      <c r="C19" s="10"/>
      <c r="D19" s="10"/>
      <c r="E19" s="10"/>
      <c r="F19" s="10"/>
      <c r="G19" s="10"/>
      <c r="H19" s="10"/>
    </row>
    <row r="20" spans="1:8" ht="15.75" x14ac:dyDescent="0.25">
      <c r="A20" s="142" t="s">
        <v>354</v>
      </c>
      <c r="B20" s="10"/>
      <c r="C20" s="10"/>
      <c r="D20" s="10"/>
      <c r="E20" s="10"/>
      <c r="F20" s="10"/>
      <c r="G20" s="10"/>
      <c r="H20" s="10"/>
    </row>
    <row r="21" spans="1:8" ht="15.75" x14ac:dyDescent="0.25">
      <c r="A21" s="142" t="s">
        <v>355</v>
      </c>
      <c r="B21" s="10"/>
      <c r="C21" s="10"/>
      <c r="D21" s="10"/>
      <c r="E21" s="10" t="s">
        <v>356</v>
      </c>
      <c r="F21" s="10"/>
      <c r="G21" s="10"/>
      <c r="H21" s="10"/>
    </row>
    <row r="22" spans="1:8" ht="15.75" x14ac:dyDescent="0.25">
      <c r="A22" s="142" t="s">
        <v>357</v>
      </c>
      <c r="B22" s="10"/>
      <c r="C22" s="10"/>
      <c r="D22" s="10"/>
      <c r="E22" s="10"/>
      <c r="F22" s="10"/>
      <c r="G22" s="10"/>
      <c r="H22" s="10"/>
    </row>
    <row r="23" spans="1:8" ht="15.75" x14ac:dyDescent="0.25">
      <c r="A23" s="142" t="s">
        <v>358</v>
      </c>
      <c r="B23" s="10"/>
      <c r="C23" s="10"/>
      <c r="D23" s="10"/>
      <c r="E23" s="10"/>
      <c r="F23" s="10"/>
      <c r="G23" s="10"/>
      <c r="H23" s="10"/>
    </row>
    <row r="24" spans="1:8" ht="15.75" x14ac:dyDescent="0.25">
      <c r="A24" s="10"/>
      <c r="B24" s="10"/>
      <c r="C24" s="10"/>
      <c r="D24" s="10"/>
      <c r="E24" s="10"/>
      <c r="F24" s="10"/>
      <c r="G24" s="10"/>
      <c r="H24" s="10"/>
    </row>
    <row r="25" spans="1:8" ht="15.75" x14ac:dyDescent="0.25">
      <c r="A25" s="10"/>
      <c r="B25" s="10"/>
      <c r="C25" s="10"/>
      <c r="D25" s="10"/>
      <c r="E25" s="10"/>
      <c r="F25" s="10"/>
      <c r="G25" s="10"/>
      <c r="H25" s="10"/>
    </row>
    <row r="26" spans="1:8" x14ac:dyDescent="0.25">
      <c r="A26" s="138" t="s">
        <v>359</v>
      </c>
    </row>
    <row r="31" spans="1:8" x14ac:dyDescent="0.25">
      <c r="A31" s="195" t="s">
        <v>433</v>
      </c>
      <c r="B31" s="195"/>
      <c r="C31" s="195"/>
      <c r="D31" s="195"/>
      <c r="E31" s="195"/>
      <c r="F31" s="195"/>
      <c r="G31" s="195"/>
      <c r="H31" s="195"/>
    </row>
    <row r="32" spans="1:8" x14ac:dyDescent="0.25">
      <c r="A32" s="195"/>
      <c r="B32" s="195"/>
      <c r="C32" s="195"/>
      <c r="D32" s="195"/>
      <c r="E32" s="195"/>
      <c r="F32" s="195"/>
      <c r="G32" s="195"/>
      <c r="H32" s="195"/>
    </row>
    <row r="51" spans="1:8" x14ac:dyDescent="0.25">
      <c r="A51" s="196" t="s">
        <v>787</v>
      </c>
      <c r="B51" s="196"/>
      <c r="C51" s="196"/>
      <c r="D51" s="196"/>
      <c r="E51" s="196"/>
      <c r="F51" s="196"/>
      <c r="G51" s="196"/>
      <c r="H51" s="196"/>
    </row>
  </sheetData>
  <mergeCells count="2">
    <mergeCell ref="A31:H32"/>
    <mergeCell ref="A51:H51"/>
  </mergeCells>
  <pageMargins left="0.7" right="0.7" top="0.78740157499999996" bottom="0.78740157499999996" header="0.3" footer="0.3"/>
  <pageSetup paperSize="9" scale="94"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9A86D-45E7-4120-8BDE-476ABF3C9742}">
  <sheetPr codeName="Tabelle26">
    <pageSetUpPr fitToPage="1"/>
  </sheetPr>
  <dimension ref="A1:V200"/>
  <sheetViews>
    <sheetView view="pageBreakPreview" zoomScale="60" zoomScaleNormal="70" workbookViewId="0">
      <selection activeCell="Y1" sqref="Y1"/>
    </sheetView>
  </sheetViews>
  <sheetFormatPr baseColWidth="10" defaultRowHeight="15" x14ac:dyDescent="0.25"/>
  <cols>
    <col min="1" max="1" width="11.42578125" style="19"/>
    <col min="2" max="2" width="13.85546875" customWidth="1"/>
    <col min="3" max="3" width="15" customWidth="1"/>
    <col min="4" max="4" width="16" customWidth="1"/>
    <col min="7" max="7" width="12.7109375" customWidth="1"/>
    <col min="8" max="8" width="13.7109375" customWidth="1"/>
    <col min="14" max="14" width="12.42578125" customWidth="1"/>
    <col min="15" max="15" width="15.28515625" customWidth="1"/>
    <col min="16" max="16" width="16" customWidth="1"/>
    <col min="17" max="17" width="17.140625" customWidth="1"/>
  </cols>
  <sheetData>
    <row r="1" spans="1:22" ht="65.25" customHeight="1" x14ac:dyDescent="0.25">
      <c r="A1" s="198" t="s">
        <v>325</v>
      </c>
      <c r="B1" s="198"/>
      <c r="C1" s="198"/>
      <c r="D1" s="198"/>
      <c r="E1" s="198"/>
      <c r="F1" s="198"/>
      <c r="G1" s="198"/>
      <c r="H1" s="198"/>
      <c r="I1" s="198"/>
      <c r="J1" s="198"/>
      <c r="K1" s="198"/>
    </row>
    <row r="2" spans="1:22" ht="15" customHeight="1" x14ac:dyDescent="0.25">
      <c r="A2" s="198"/>
      <c r="B2" s="198"/>
      <c r="C2" s="198"/>
      <c r="D2" s="198"/>
      <c r="E2" s="198"/>
      <c r="F2" s="198"/>
      <c r="G2" s="198"/>
      <c r="H2" s="198"/>
      <c r="I2" s="198"/>
      <c r="J2" s="198"/>
      <c r="K2" s="198"/>
    </row>
    <row r="3" spans="1:22" ht="18.75" customHeight="1" x14ac:dyDescent="0.25">
      <c r="A3" s="198"/>
      <c r="B3" s="198"/>
      <c r="C3" s="198"/>
      <c r="D3" s="198"/>
      <c r="E3" s="198"/>
      <c r="F3" s="198"/>
      <c r="G3" s="198"/>
      <c r="H3" s="198"/>
      <c r="I3" s="198"/>
      <c r="J3" s="198"/>
      <c r="K3" s="198"/>
    </row>
    <row r="4" spans="1:22" ht="15" customHeight="1" x14ac:dyDescent="0.25">
      <c r="A4" s="198"/>
      <c r="B4" s="198"/>
      <c r="C4" s="198"/>
      <c r="D4" s="198"/>
      <c r="E4" s="198"/>
      <c r="F4" s="198"/>
      <c r="G4" s="198"/>
      <c r="H4" s="198"/>
      <c r="I4" s="198"/>
      <c r="J4" s="198"/>
      <c r="K4" s="198"/>
      <c r="L4" s="2"/>
      <c r="M4" s="2"/>
      <c r="N4" s="2"/>
      <c r="O4" s="2"/>
      <c r="P4" s="2"/>
      <c r="Q4" s="2"/>
      <c r="R4" s="2"/>
      <c r="S4" s="2"/>
    </row>
    <row r="5" spans="1:22" ht="5.25" customHeight="1" x14ac:dyDescent="0.25">
      <c r="A5" s="198"/>
      <c r="B5" s="198"/>
      <c r="C5" s="198"/>
      <c r="D5" s="198"/>
      <c r="E5" s="198"/>
      <c r="F5" s="198"/>
      <c r="G5" s="198"/>
      <c r="H5" s="198"/>
      <c r="I5" s="198"/>
      <c r="J5" s="198"/>
      <c r="K5" s="198"/>
      <c r="L5" s="2"/>
      <c r="M5" s="2"/>
      <c r="N5" s="2"/>
      <c r="O5" s="2"/>
      <c r="P5" s="2"/>
      <c r="Q5" s="2"/>
      <c r="R5" s="2"/>
      <c r="S5" s="2"/>
    </row>
    <row r="6" spans="1:22" ht="50.25" customHeight="1" x14ac:dyDescent="0.25">
      <c r="A6" s="198"/>
      <c r="B6" s="198"/>
      <c r="C6" s="198"/>
      <c r="D6" s="198"/>
      <c r="E6" s="198"/>
      <c r="F6" s="198"/>
      <c r="G6" s="198"/>
      <c r="H6" s="198"/>
      <c r="I6" s="198"/>
      <c r="J6" s="198"/>
      <c r="K6" s="198"/>
      <c r="L6" s="2"/>
      <c r="M6" s="2"/>
      <c r="N6" s="180"/>
      <c r="O6" s="180"/>
      <c r="P6" s="180"/>
      <c r="Q6" s="180"/>
      <c r="R6" s="2"/>
      <c r="S6" s="2"/>
    </row>
    <row r="7" spans="1:22" ht="32.25" customHeight="1" thickBot="1" x14ac:dyDescent="0.55000000000000004">
      <c r="A7" s="198"/>
      <c r="B7" s="198"/>
      <c r="C7" s="198"/>
      <c r="D7" s="198"/>
      <c r="E7" s="198"/>
      <c r="F7" s="198"/>
      <c r="G7" s="198"/>
      <c r="H7" s="198"/>
      <c r="I7" s="198"/>
      <c r="J7" s="198"/>
      <c r="K7" s="198"/>
      <c r="L7" s="2"/>
      <c r="M7" s="2"/>
      <c r="N7" s="180"/>
      <c r="O7" s="180"/>
      <c r="P7" s="180"/>
      <c r="Q7" s="180"/>
      <c r="R7" s="51"/>
      <c r="S7" s="51"/>
      <c r="T7" s="50"/>
      <c r="U7" s="50"/>
      <c r="V7" s="50"/>
    </row>
    <row r="8" spans="1:22" ht="21.75" customHeight="1" thickBot="1" x14ac:dyDescent="0.4">
      <c r="A8" s="198"/>
      <c r="B8" s="198"/>
      <c r="C8" s="198"/>
      <c r="D8" s="198"/>
      <c r="E8" s="198"/>
      <c r="F8" s="198"/>
      <c r="G8" s="198"/>
      <c r="H8" s="198"/>
      <c r="I8" s="198"/>
      <c r="J8" s="198"/>
      <c r="K8" s="198"/>
      <c r="L8" s="2"/>
      <c r="M8" s="2"/>
      <c r="N8" s="48"/>
      <c r="O8" s="166"/>
      <c r="P8" s="167"/>
      <c r="Q8" s="168"/>
      <c r="R8" s="2"/>
      <c r="S8" s="2"/>
    </row>
    <row r="9" spans="1:22" ht="19.5" customHeight="1" thickBot="1" x14ac:dyDescent="0.35">
      <c r="A9" s="198"/>
      <c r="B9" s="198"/>
      <c r="C9" s="198"/>
      <c r="D9" s="198"/>
      <c r="E9" s="198"/>
      <c r="F9" s="198"/>
      <c r="G9" s="198"/>
      <c r="H9" s="198"/>
      <c r="I9" s="198"/>
      <c r="J9" s="198"/>
      <c r="K9" s="198"/>
      <c r="L9" s="2"/>
      <c r="M9" s="2"/>
      <c r="N9" s="49"/>
      <c r="O9" s="24"/>
      <c r="P9" s="23"/>
      <c r="Q9" s="23"/>
      <c r="R9" s="2"/>
      <c r="S9" s="2"/>
    </row>
    <row r="10" spans="1:22" ht="18.75" customHeight="1" x14ac:dyDescent="0.3">
      <c r="A10" s="198"/>
      <c r="B10" s="198"/>
      <c r="C10" s="198"/>
      <c r="D10" s="198"/>
      <c r="E10" s="198"/>
      <c r="F10" s="198"/>
      <c r="G10" s="198"/>
      <c r="H10" s="198"/>
      <c r="I10" s="198"/>
      <c r="J10" s="198"/>
      <c r="K10" s="198"/>
      <c r="L10" s="2"/>
      <c r="M10" s="2"/>
      <c r="N10" s="31"/>
      <c r="O10" s="35"/>
      <c r="P10" s="36"/>
      <c r="Q10" s="37"/>
      <c r="R10" s="2"/>
      <c r="S10" s="2"/>
      <c r="T10" s="25"/>
    </row>
    <row r="11" spans="1:22" ht="18.75" customHeight="1" x14ac:dyDescent="0.3">
      <c r="A11" s="198"/>
      <c r="B11" s="198"/>
      <c r="C11" s="198"/>
      <c r="D11" s="198"/>
      <c r="E11" s="198"/>
      <c r="F11" s="198"/>
      <c r="G11" s="198"/>
      <c r="H11" s="198"/>
      <c r="I11" s="198"/>
      <c r="J11" s="198"/>
      <c r="K11" s="198"/>
      <c r="L11" s="2"/>
      <c r="M11" s="2"/>
      <c r="N11" s="31"/>
      <c r="O11" s="35"/>
      <c r="P11" s="36"/>
      <c r="Q11" s="37"/>
      <c r="R11" s="2"/>
      <c r="S11" s="2"/>
      <c r="T11" s="25"/>
    </row>
    <row r="12" spans="1:22" ht="18.75" customHeight="1" x14ac:dyDescent="0.3">
      <c r="A12" s="198"/>
      <c r="B12" s="198"/>
      <c r="C12" s="198"/>
      <c r="D12" s="198"/>
      <c r="E12" s="198"/>
      <c r="F12" s="198"/>
      <c r="G12" s="198"/>
      <c r="H12" s="198"/>
      <c r="I12" s="198"/>
      <c r="J12" s="198"/>
      <c r="K12" s="198"/>
      <c r="L12" s="2"/>
      <c r="M12" s="2"/>
      <c r="N12" s="31"/>
      <c r="O12" s="35"/>
      <c r="P12" s="36"/>
      <c r="Q12" s="37"/>
      <c r="R12" s="2"/>
      <c r="S12" s="2"/>
      <c r="T12" s="25"/>
    </row>
    <row r="13" spans="1:22" ht="18.75" customHeight="1" x14ac:dyDescent="0.3">
      <c r="A13" s="198"/>
      <c r="B13" s="198"/>
      <c r="C13" s="198"/>
      <c r="D13" s="198"/>
      <c r="E13" s="198"/>
      <c r="F13" s="198"/>
      <c r="G13" s="198"/>
      <c r="H13" s="198"/>
      <c r="I13" s="198"/>
      <c r="J13" s="198"/>
      <c r="K13" s="198"/>
      <c r="L13" s="2"/>
      <c r="M13" s="2"/>
      <c r="N13" s="31"/>
      <c r="O13" s="35"/>
      <c r="P13" s="36"/>
      <c r="Q13" s="37"/>
      <c r="R13" s="2"/>
      <c r="S13" s="2"/>
      <c r="T13" s="25"/>
    </row>
    <row r="14" spans="1:22" ht="18.75" customHeight="1" x14ac:dyDescent="0.3">
      <c r="A14" s="198"/>
      <c r="B14" s="198"/>
      <c r="C14" s="198"/>
      <c r="D14" s="198"/>
      <c r="E14" s="198"/>
      <c r="F14" s="198"/>
      <c r="G14" s="198"/>
      <c r="H14" s="198"/>
      <c r="I14" s="198"/>
      <c r="J14" s="198"/>
      <c r="K14" s="198"/>
      <c r="L14" s="2"/>
      <c r="M14" s="2"/>
      <c r="N14" s="31"/>
      <c r="O14" s="35"/>
      <c r="P14" s="36"/>
      <c r="Q14" s="37"/>
      <c r="R14" s="2"/>
      <c r="S14" s="2"/>
      <c r="T14" s="25"/>
    </row>
    <row r="15" spans="1:22" ht="18.75" customHeight="1" x14ac:dyDescent="0.3">
      <c r="A15" s="198"/>
      <c r="B15" s="198"/>
      <c r="C15" s="198"/>
      <c r="D15" s="198"/>
      <c r="E15" s="198"/>
      <c r="F15" s="198"/>
      <c r="G15" s="198"/>
      <c r="H15" s="198"/>
      <c r="I15" s="198"/>
      <c r="J15" s="198"/>
      <c r="K15" s="198"/>
      <c r="L15" s="2"/>
      <c r="M15" s="2"/>
      <c r="N15" s="31"/>
      <c r="O15" s="35"/>
      <c r="P15" s="36"/>
      <c r="Q15" s="37"/>
      <c r="R15" s="2"/>
      <c r="S15" s="2"/>
      <c r="T15" s="25"/>
    </row>
    <row r="16" spans="1:22" ht="18.75" customHeight="1" x14ac:dyDescent="0.3">
      <c r="A16" s="198"/>
      <c r="B16" s="198"/>
      <c r="C16" s="198"/>
      <c r="D16" s="198"/>
      <c r="E16" s="198"/>
      <c r="F16" s="198"/>
      <c r="G16" s="198"/>
      <c r="H16" s="198"/>
      <c r="I16" s="198"/>
      <c r="J16" s="198"/>
      <c r="K16" s="198"/>
      <c r="L16" s="2"/>
      <c r="M16" s="2"/>
      <c r="N16" s="31"/>
      <c r="O16" s="35"/>
      <c r="P16" s="36"/>
      <c r="Q16" s="37"/>
      <c r="R16" s="2"/>
      <c r="S16" s="2"/>
      <c r="T16" s="25"/>
    </row>
    <row r="17" spans="1:20" ht="18.75" customHeight="1" x14ac:dyDescent="0.3">
      <c r="A17" s="198"/>
      <c r="B17" s="198"/>
      <c r="C17" s="198"/>
      <c r="D17" s="198"/>
      <c r="E17" s="198"/>
      <c r="F17" s="198"/>
      <c r="G17" s="198"/>
      <c r="H17" s="198"/>
      <c r="I17" s="198"/>
      <c r="J17" s="198"/>
      <c r="K17" s="198"/>
      <c r="L17" s="2"/>
      <c r="M17" s="2"/>
      <c r="N17" s="31"/>
      <c r="O17" s="35"/>
      <c r="P17" s="36"/>
      <c r="Q17" s="37"/>
      <c r="R17" s="2"/>
      <c r="S17" s="2"/>
      <c r="T17" s="25"/>
    </row>
    <row r="18" spans="1:20" ht="18.75" customHeight="1" x14ac:dyDescent="0.3">
      <c r="A18" s="198"/>
      <c r="B18" s="198"/>
      <c r="C18" s="198"/>
      <c r="D18" s="198"/>
      <c r="E18" s="198"/>
      <c r="F18" s="198"/>
      <c r="G18" s="198"/>
      <c r="H18" s="198"/>
      <c r="I18" s="198"/>
      <c r="J18" s="198"/>
      <c r="K18" s="198"/>
      <c r="L18" s="2"/>
      <c r="M18" s="2"/>
      <c r="N18" s="31"/>
      <c r="O18" s="35"/>
      <c r="P18" s="36"/>
      <c r="Q18" s="37"/>
      <c r="R18" s="2"/>
      <c r="S18" s="2"/>
      <c r="T18" s="25"/>
    </row>
    <row r="19" spans="1:20" ht="18.75" customHeight="1" x14ac:dyDescent="0.3">
      <c r="A19" s="198"/>
      <c r="B19" s="198"/>
      <c r="C19" s="198"/>
      <c r="D19" s="198"/>
      <c r="E19" s="198"/>
      <c r="F19" s="198"/>
      <c r="G19" s="198"/>
      <c r="H19" s="198"/>
      <c r="I19" s="198"/>
      <c r="J19" s="198"/>
      <c r="K19" s="198"/>
      <c r="L19" s="2"/>
      <c r="M19" s="2"/>
      <c r="N19" s="31"/>
      <c r="O19" s="35"/>
      <c r="P19" s="36"/>
      <c r="Q19" s="37"/>
      <c r="R19" s="2"/>
      <c r="S19" s="2"/>
      <c r="T19" s="25"/>
    </row>
    <row r="20" spans="1:20" ht="18.75" customHeight="1" x14ac:dyDescent="0.3">
      <c r="A20" s="198"/>
      <c r="B20" s="198"/>
      <c r="C20" s="198"/>
      <c r="D20" s="198"/>
      <c r="E20" s="198"/>
      <c r="F20" s="198"/>
      <c r="G20" s="198"/>
      <c r="H20" s="198"/>
      <c r="I20" s="198"/>
      <c r="J20" s="198"/>
      <c r="K20" s="198"/>
      <c r="L20" s="2"/>
      <c r="M20" s="2"/>
      <c r="N20" s="31"/>
      <c r="O20" s="35"/>
      <c r="P20" s="36"/>
      <c r="Q20" s="37"/>
      <c r="R20" s="2"/>
      <c r="S20" s="2"/>
      <c r="T20" s="25"/>
    </row>
    <row r="21" spans="1:20" ht="18.75" customHeight="1" x14ac:dyDescent="0.3">
      <c r="A21" s="198"/>
      <c r="B21" s="198"/>
      <c r="C21" s="198"/>
      <c r="D21" s="198"/>
      <c r="E21" s="198"/>
      <c r="F21" s="198"/>
      <c r="G21" s="198"/>
      <c r="H21" s="198"/>
      <c r="I21" s="198"/>
      <c r="J21" s="198"/>
      <c r="K21" s="198"/>
      <c r="L21" s="2"/>
      <c r="M21" s="2"/>
      <c r="N21" s="31"/>
      <c r="O21" s="35"/>
      <c r="P21" s="36"/>
      <c r="Q21" s="37"/>
      <c r="R21" s="2"/>
      <c r="S21" s="2"/>
      <c r="T21" s="25"/>
    </row>
    <row r="22" spans="1:20" ht="18.75" customHeight="1" x14ac:dyDescent="0.3">
      <c r="A22" s="198"/>
      <c r="B22" s="198"/>
      <c r="C22" s="198"/>
      <c r="D22" s="198"/>
      <c r="E22" s="198"/>
      <c r="F22" s="198"/>
      <c r="G22" s="198"/>
      <c r="H22" s="198"/>
      <c r="I22" s="198"/>
      <c r="J22" s="198"/>
      <c r="K22" s="198"/>
      <c r="L22" s="2"/>
      <c r="M22" s="2"/>
      <c r="N22" s="31"/>
      <c r="O22" s="35"/>
      <c r="P22" s="36"/>
      <c r="Q22" s="37"/>
      <c r="R22" s="2"/>
      <c r="S22" s="2"/>
      <c r="T22" s="25"/>
    </row>
    <row r="23" spans="1:20" ht="18.75" customHeight="1" x14ac:dyDescent="0.3">
      <c r="A23" s="198"/>
      <c r="B23" s="198"/>
      <c r="C23" s="198"/>
      <c r="D23" s="198"/>
      <c r="E23" s="198"/>
      <c r="F23" s="198"/>
      <c r="G23" s="198"/>
      <c r="H23" s="198"/>
      <c r="I23" s="198"/>
      <c r="J23" s="198"/>
      <c r="K23" s="198"/>
      <c r="L23" s="2"/>
      <c r="M23" s="2"/>
      <c r="N23" s="31"/>
      <c r="O23" s="35"/>
      <c r="P23" s="36"/>
      <c r="Q23" s="37"/>
      <c r="R23" s="2"/>
      <c r="S23" s="2"/>
      <c r="T23" s="25"/>
    </row>
    <row r="24" spans="1:20" ht="18.75" customHeight="1" x14ac:dyDescent="0.3">
      <c r="A24" s="198"/>
      <c r="B24" s="198"/>
      <c r="C24" s="198"/>
      <c r="D24" s="198"/>
      <c r="E24" s="198"/>
      <c r="F24" s="198"/>
      <c r="G24" s="198"/>
      <c r="H24" s="198"/>
      <c r="I24" s="198"/>
      <c r="J24" s="198"/>
      <c r="K24" s="198"/>
      <c r="L24" s="2"/>
      <c r="M24" s="2"/>
      <c r="N24" s="31"/>
      <c r="O24" s="35"/>
      <c r="P24" s="36"/>
      <c r="Q24" s="37"/>
      <c r="R24" s="2"/>
      <c r="S24" s="2"/>
      <c r="T24" s="25"/>
    </row>
    <row r="25" spans="1:20" ht="18.75" customHeight="1" x14ac:dyDescent="0.3">
      <c r="A25" s="198"/>
      <c r="B25" s="198"/>
      <c r="C25" s="198"/>
      <c r="D25" s="198"/>
      <c r="E25" s="198"/>
      <c r="F25" s="198"/>
      <c r="G25" s="198"/>
      <c r="H25" s="198"/>
      <c r="I25" s="198"/>
      <c r="J25" s="198"/>
      <c r="K25" s="198"/>
      <c r="L25" s="2"/>
      <c r="M25" s="2"/>
      <c r="N25" s="31"/>
      <c r="O25" s="35"/>
      <c r="P25" s="36"/>
      <c r="Q25" s="37"/>
      <c r="R25" s="2"/>
      <c r="S25" s="2"/>
      <c r="T25" s="25"/>
    </row>
    <row r="26" spans="1:20" ht="18.75" customHeight="1" x14ac:dyDescent="0.3">
      <c r="A26" s="198"/>
      <c r="B26" s="198"/>
      <c r="C26" s="198"/>
      <c r="D26" s="198"/>
      <c r="E26" s="198"/>
      <c r="F26" s="198"/>
      <c r="G26" s="198"/>
      <c r="H26" s="198"/>
      <c r="I26" s="198"/>
      <c r="J26" s="198"/>
      <c r="K26" s="198"/>
      <c r="L26" s="2"/>
      <c r="M26" s="2"/>
      <c r="N26" s="31"/>
      <c r="O26" s="35"/>
      <c r="P26" s="36"/>
      <c r="Q26" s="37"/>
      <c r="R26" s="2"/>
      <c r="S26" s="2"/>
      <c r="T26" s="25"/>
    </row>
    <row r="27" spans="1:20" ht="18.75" x14ac:dyDescent="0.3">
      <c r="A27" s="92"/>
      <c r="B27" s="36"/>
      <c r="C27" s="36"/>
      <c r="D27" s="36"/>
      <c r="E27" s="2"/>
      <c r="F27" s="2"/>
      <c r="G27" s="2"/>
      <c r="H27" s="2"/>
      <c r="I27" s="2"/>
      <c r="J27" s="2"/>
      <c r="K27" s="2"/>
      <c r="L27" s="2"/>
      <c r="M27" s="2"/>
      <c r="N27" s="31"/>
      <c r="O27" s="35"/>
      <c r="P27" s="36"/>
      <c r="Q27" s="37"/>
      <c r="R27" s="2"/>
      <c r="S27" s="2"/>
      <c r="T27" s="25"/>
    </row>
    <row r="28" spans="1:20" ht="18.75" x14ac:dyDescent="0.3">
      <c r="A28" s="92"/>
      <c r="B28" s="36"/>
      <c r="C28" s="36"/>
      <c r="D28" s="36"/>
      <c r="E28" s="2"/>
      <c r="F28" s="2"/>
      <c r="G28" s="2"/>
      <c r="H28" s="2"/>
      <c r="I28" s="2"/>
      <c r="J28" s="2"/>
      <c r="K28" s="2"/>
      <c r="L28" s="2"/>
      <c r="M28" s="2"/>
      <c r="N28" s="31"/>
      <c r="O28" s="35"/>
      <c r="P28" s="36"/>
      <c r="Q28" s="37"/>
      <c r="R28" s="2"/>
      <c r="S28" s="2"/>
      <c r="T28" s="25"/>
    </row>
    <row r="29" spans="1:20" ht="18.75" x14ac:dyDescent="0.3">
      <c r="A29" s="92"/>
      <c r="B29" s="36"/>
      <c r="C29" s="36"/>
      <c r="D29" s="36"/>
      <c r="E29" s="2"/>
      <c r="F29" s="2"/>
      <c r="G29" s="2"/>
      <c r="H29" s="2"/>
      <c r="I29" s="2"/>
      <c r="J29" s="2"/>
      <c r="K29" s="2"/>
      <c r="L29" s="2"/>
      <c r="M29" s="2"/>
      <c r="N29" s="31"/>
      <c r="O29" s="35"/>
      <c r="P29" s="36"/>
      <c r="Q29" s="37"/>
      <c r="R29" s="2"/>
      <c r="S29" s="2"/>
      <c r="T29" s="25"/>
    </row>
    <row r="30" spans="1:20" ht="18.75" x14ac:dyDescent="0.3">
      <c r="A30" s="92"/>
      <c r="B30" s="36"/>
      <c r="C30" s="36"/>
      <c r="D30" s="36"/>
      <c r="E30" s="2"/>
      <c r="F30" s="2"/>
      <c r="G30" s="2"/>
      <c r="H30" s="2"/>
      <c r="I30" s="2"/>
      <c r="J30" s="2"/>
      <c r="K30" s="2"/>
      <c r="L30" s="2"/>
      <c r="M30" s="2"/>
      <c r="N30" s="31"/>
      <c r="O30" s="35"/>
      <c r="P30" s="36"/>
      <c r="Q30" s="37"/>
      <c r="R30" s="2"/>
      <c r="S30" s="2"/>
      <c r="T30" s="25"/>
    </row>
    <row r="31" spans="1:20" ht="18.75" x14ac:dyDescent="0.3">
      <c r="A31" s="92"/>
      <c r="B31" s="36"/>
      <c r="C31" s="36"/>
      <c r="D31" s="36"/>
      <c r="E31" s="2"/>
      <c r="F31" s="2"/>
      <c r="G31" s="2"/>
      <c r="H31" s="2"/>
      <c r="I31" s="2"/>
      <c r="J31" s="2"/>
      <c r="K31" s="2"/>
      <c r="L31" s="2"/>
      <c r="M31" s="2"/>
      <c r="N31" s="31"/>
      <c r="O31" s="35"/>
      <c r="P31" s="36"/>
      <c r="Q31" s="37"/>
      <c r="R31" s="2"/>
      <c r="S31" s="2"/>
      <c r="T31" s="25"/>
    </row>
    <row r="32" spans="1:20" ht="18.75" x14ac:dyDescent="0.3">
      <c r="A32" s="92"/>
      <c r="B32" s="36" t="s">
        <v>198</v>
      </c>
      <c r="C32" s="36"/>
      <c r="D32" s="36"/>
      <c r="E32" s="2"/>
      <c r="F32" s="2"/>
      <c r="G32" s="2"/>
      <c r="H32" s="2"/>
      <c r="I32" s="2"/>
      <c r="J32" s="2"/>
      <c r="K32" s="2"/>
      <c r="L32" s="2"/>
      <c r="M32" s="2"/>
      <c r="N32" s="31"/>
      <c r="O32" s="35"/>
      <c r="P32" s="36"/>
      <c r="Q32" s="37"/>
      <c r="R32" s="2"/>
      <c r="S32" s="2"/>
      <c r="T32" s="25"/>
    </row>
    <row r="33" spans="1:20" ht="18.75" x14ac:dyDescent="0.3">
      <c r="A33" s="92"/>
      <c r="B33" s="36"/>
      <c r="C33" s="36"/>
      <c r="D33" s="36"/>
      <c r="E33" s="2"/>
      <c r="F33" s="2"/>
      <c r="G33" s="2"/>
      <c r="H33" s="2"/>
      <c r="I33" s="2"/>
      <c r="J33" s="2"/>
      <c r="K33" s="2"/>
      <c r="L33" s="2"/>
      <c r="M33" s="2"/>
      <c r="N33" s="31"/>
      <c r="O33" s="35"/>
      <c r="P33" s="36"/>
      <c r="Q33" s="37"/>
      <c r="R33" s="2"/>
      <c r="S33" s="2"/>
      <c r="T33" s="25"/>
    </row>
    <row r="34" spans="1:20" ht="18.75" x14ac:dyDescent="0.3">
      <c r="A34" s="92"/>
      <c r="B34" s="36"/>
      <c r="C34" s="36"/>
      <c r="D34" s="36"/>
      <c r="E34" s="2"/>
      <c r="F34" s="2"/>
      <c r="G34" s="2"/>
      <c r="H34" s="2"/>
      <c r="I34" s="2"/>
      <c r="J34" s="2"/>
      <c r="K34" s="2"/>
      <c r="L34" s="2"/>
      <c r="M34" s="2"/>
      <c r="N34" s="31"/>
      <c r="O34" s="35"/>
      <c r="P34" s="36"/>
      <c r="Q34" s="37"/>
      <c r="R34" s="2"/>
      <c r="S34" s="2"/>
      <c r="T34" s="25"/>
    </row>
    <row r="35" spans="1:20" ht="18.75" x14ac:dyDescent="0.3">
      <c r="A35" s="92"/>
      <c r="B35" s="36"/>
      <c r="C35" s="36"/>
      <c r="D35" s="36"/>
      <c r="E35" s="2"/>
      <c r="F35" s="2"/>
      <c r="G35" s="2"/>
      <c r="H35" s="2"/>
      <c r="I35" s="2"/>
      <c r="J35" s="2"/>
      <c r="K35" s="2"/>
      <c r="L35" s="2"/>
      <c r="M35" s="2"/>
      <c r="N35" s="31"/>
      <c r="O35" s="35"/>
      <c r="P35" s="36"/>
      <c r="Q35" s="37"/>
      <c r="R35" s="2"/>
      <c r="S35" s="2"/>
      <c r="T35" s="25"/>
    </row>
    <row r="36" spans="1:20" ht="18.75" x14ac:dyDescent="0.3">
      <c r="A36" s="92"/>
      <c r="B36" s="36"/>
      <c r="C36" s="36"/>
      <c r="D36" s="36"/>
      <c r="E36" s="2"/>
      <c r="F36" s="2"/>
      <c r="G36" s="2"/>
      <c r="H36" s="2"/>
      <c r="I36" s="2"/>
      <c r="J36" s="2"/>
      <c r="K36" s="2"/>
      <c r="L36" s="2"/>
      <c r="M36" s="2"/>
      <c r="N36" s="31"/>
      <c r="O36" s="35"/>
      <c r="P36" s="36"/>
      <c r="Q36" s="37"/>
      <c r="R36" s="2"/>
      <c r="S36" s="2"/>
      <c r="T36" s="25"/>
    </row>
    <row r="37" spans="1:20" ht="18.75" x14ac:dyDescent="0.3">
      <c r="A37" s="92"/>
      <c r="B37" s="36"/>
      <c r="C37" s="36"/>
      <c r="D37" s="36"/>
      <c r="E37" s="2"/>
      <c r="F37" s="2"/>
      <c r="G37" s="2"/>
      <c r="H37" s="2"/>
      <c r="I37" s="2"/>
      <c r="J37" s="2"/>
      <c r="K37" s="2"/>
      <c r="L37" s="2"/>
      <c r="M37" s="2"/>
      <c r="N37" s="31"/>
      <c r="O37" s="35"/>
      <c r="P37" s="36"/>
      <c r="Q37" s="37"/>
      <c r="R37" s="2"/>
      <c r="S37" s="2"/>
      <c r="T37" s="25"/>
    </row>
    <row r="38" spans="1:20" ht="18.75" x14ac:dyDescent="0.3">
      <c r="A38" s="92"/>
      <c r="B38" s="36"/>
      <c r="C38" s="36"/>
      <c r="D38" s="36"/>
      <c r="E38" s="2"/>
      <c r="F38" s="2"/>
      <c r="G38" s="2"/>
      <c r="H38" s="2"/>
      <c r="I38" s="2"/>
      <c r="J38" s="2"/>
      <c r="K38" s="2"/>
      <c r="L38" s="2"/>
      <c r="M38" s="2"/>
      <c r="N38" s="31"/>
      <c r="O38" s="35"/>
      <c r="P38" s="36"/>
      <c r="Q38" s="37"/>
      <c r="R38" s="2"/>
      <c r="S38" s="2"/>
      <c r="T38" s="25"/>
    </row>
    <row r="39" spans="1:20" ht="18.75" x14ac:dyDescent="0.3">
      <c r="A39" s="92"/>
      <c r="B39" s="36"/>
      <c r="C39" s="36"/>
      <c r="D39" s="36"/>
      <c r="E39" s="2"/>
      <c r="F39" s="2"/>
      <c r="G39" s="2"/>
      <c r="H39" s="2"/>
      <c r="I39" s="2"/>
      <c r="J39" s="2"/>
      <c r="K39" s="2"/>
      <c r="L39" s="2"/>
      <c r="M39" s="2"/>
      <c r="N39" s="31"/>
      <c r="O39" s="35"/>
      <c r="P39" s="36"/>
      <c r="Q39" s="37"/>
      <c r="R39" s="2"/>
      <c r="S39" s="2"/>
      <c r="T39" s="25"/>
    </row>
    <row r="40" spans="1:20" ht="18.75" x14ac:dyDescent="0.3">
      <c r="A40" s="92"/>
      <c r="B40" s="36"/>
      <c r="C40" s="36"/>
      <c r="D40" s="36"/>
      <c r="E40" s="2"/>
      <c r="F40" s="2"/>
      <c r="G40" s="2"/>
      <c r="H40" s="2"/>
      <c r="I40" s="2"/>
      <c r="J40" s="2"/>
      <c r="K40" s="2"/>
      <c r="L40" s="2"/>
      <c r="M40" s="2"/>
      <c r="N40" s="31"/>
      <c r="O40" s="35"/>
      <c r="P40" s="36"/>
      <c r="Q40" s="37"/>
      <c r="R40" s="2"/>
      <c r="S40" s="2"/>
      <c r="T40" s="25"/>
    </row>
    <row r="41" spans="1:20" ht="18.75" x14ac:dyDescent="0.3">
      <c r="A41" s="92"/>
      <c r="B41" s="36"/>
      <c r="C41" s="36"/>
      <c r="D41" s="36"/>
      <c r="E41" s="2"/>
      <c r="F41" s="2"/>
      <c r="G41" s="2"/>
      <c r="H41" s="2"/>
      <c r="I41" s="2"/>
      <c r="J41" s="2"/>
      <c r="K41" s="2"/>
      <c r="L41" s="2"/>
      <c r="M41" s="2"/>
      <c r="N41" s="31"/>
      <c r="O41" s="35"/>
      <c r="P41" s="36"/>
      <c r="Q41" s="37"/>
      <c r="R41" s="2"/>
      <c r="S41" s="2"/>
      <c r="T41" s="25"/>
    </row>
    <row r="42" spans="1:20" ht="18.75" x14ac:dyDescent="0.3">
      <c r="A42" s="92"/>
      <c r="B42" s="36"/>
      <c r="C42" s="36"/>
      <c r="D42" s="36"/>
      <c r="E42" s="2"/>
      <c r="F42" s="2"/>
      <c r="G42" s="2"/>
      <c r="H42" s="2"/>
      <c r="I42" s="2"/>
      <c r="J42" s="2"/>
      <c r="K42" s="2"/>
      <c r="L42" s="2"/>
      <c r="M42" s="2"/>
      <c r="N42" s="31"/>
      <c r="O42" s="35"/>
      <c r="P42" s="36"/>
      <c r="Q42" s="37"/>
      <c r="R42" s="2"/>
      <c r="S42" s="2"/>
      <c r="T42" s="25"/>
    </row>
    <row r="43" spans="1:20" ht="18.75" x14ac:dyDescent="0.3">
      <c r="A43" s="92"/>
      <c r="B43" s="36"/>
      <c r="C43" s="36"/>
      <c r="D43" s="36"/>
      <c r="E43" s="2"/>
      <c r="F43" s="2"/>
      <c r="G43" s="2"/>
      <c r="H43" s="2"/>
      <c r="I43" s="2"/>
      <c r="J43" s="2"/>
      <c r="K43" s="2"/>
      <c r="L43" s="2"/>
      <c r="M43" s="2"/>
      <c r="N43" s="31"/>
      <c r="O43" s="35"/>
      <c r="P43" s="36"/>
      <c r="Q43" s="37"/>
      <c r="R43" s="2"/>
      <c r="S43" s="2"/>
      <c r="T43" s="25"/>
    </row>
    <row r="44" spans="1:20" ht="18.75" x14ac:dyDescent="0.3">
      <c r="A44" s="92"/>
      <c r="B44" s="36"/>
      <c r="C44" s="36"/>
      <c r="D44" s="36"/>
      <c r="E44" s="2"/>
      <c r="F44" s="2"/>
      <c r="G44" s="2"/>
      <c r="H44" s="2"/>
      <c r="I44" s="2"/>
      <c r="J44" s="2"/>
      <c r="K44" s="2"/>
      <c r="L44" s="2"/>
      <c r="M44" s="2"/>
      <c r="N44" s="31"/>
      <c r="O44" s="35"/>
      <c r="P44" s="36"/>
      <c r="Q44" s="37"/>
      <c r="R44" s="2"/>
      <c r="S44" s="2"/>
      <c r="T44" s="25"/>
    </row>
    <row r="45" spans="1:20" ht="18.75" x14ac:dyDescent="0.3">
      <c r="A45" s="92"/>
      <c r="B45" s="36"/>
      <c r="C45" s="36"/>
      <c r="D45" s="36"/>
      <c r="E45" s="2"/>
      <c r="F45" s="2"/>
      <c r="G45" s="2"/>
      <c r="H45" s="2"/>
      <c r="I45" s="2"/>
      <c r="J45" s="2"/>
      <c r="K45" s="2"/>
      <c r="L45" s="2"/>
      <c r="M45" s="2"/>
      <c r="N45" s="31"/>
      <c r="O45" s="35"/>
      <c r="P45" s="36"/>
      <c r="Q45" s="37"/>
      <c r="R45" s="2"/>
      <c r="S45" s="2"/>
      <c r="T45" s="25"/>
    </row>
    <row r="46" spans="1:20" ht="18.75" x14ac:dyDescent="0.3">
      <c r="A46" s="92"/>
      <c r="B46" s="36"/>
      <c r="C46" s="36"/>
      <c r="D46" s="36"/>
      <c r="E46" s="2"/>
      <c r="F46" s="2"/>
      <c r="G46" s="2"/>
      <c r="H46" s="2"/>
      <c r="I46" s="2"/>
      <c r="J46" s="2"/>
      <c r="K46" s="2"/>
      <c r="L46" s="2"/>
      <c r="M46" s="2"/>
      <c r="N46" s="31"/>
      <c r="O46" s="35"/>
      <c r="P46" s="36"/>
      <c r="Q46" s="37"/>
      <c r="R46" s="2"/>
      <c r="S46" s="2"/>
      <c r="T46" s="25"/>
    </row>
    <row r="47" spans="1:20" ht="18.75" x14ac:dyDescent="0.3">
      <c r="A47" s="92"/>
      <c r="B47" s="36"/>
      <c r="C47" s="36"/>
      <c r="D47" s="36"/>
      <c r="E47" s="2"/>
      <c r="F47" s="2"/>
      <c r="G47" s="2"/>
      <c r="H47" s="2"/>
      <c r="I47" s="2"/>
      <c r="J47" s="2"/>
      <c r="K47" s="2"/>
      <c r="L47" s="2"/>
      <c r="M47" s="2"/>
      <c r="N47" s="31"/>
      <c r="O47" s="35"/>
      <c r="P47" s="36"/>
      <c r="Q47" s="37"/>
      <c r="R47" s="2"/>
      <c r="S47" s="2"/>
      <c r="T47" s="25"/>
    </row>
    <row r="48" spans="1:20" ht="18.75" x14ac:dyDescent="0.3">
      <c r="A48" s="92"/>
      <c r="B48" s="36"/>
      <c r="C48" s="36"/>
      <c r="D48" s="36"/>
      <c r="E48" s="2"/>
      <c r="F48" s="2"/>
      <c r="G48" s="2"/>
      <c r="H48" s="2"/>
      <c r="I48" s="2"/>
      <c r="J48" s="2"/>
      <c r="K48" s="2"/>
      <c r="L48" s="2"/>
      <c r="M48" s="2"/>
      <c r="N48" s="31"/>
      <c r="O48" s="35"/>
      <c r="P48" s="36"/>
      <c r="Q48" s="37"/>
      <c r="R48" s="2"/>
      <c r="S48" s="2"/>
      <c r="T48" s="25"/>
    </row>
    <row r="49" spans="1:20" ht="18.75" x14ac:dyDescent="0.3">
      <c r="A49" s="92"/>
      <c r="B49" s="36"/>
      <c r="C49" s="36"/>
      <c r="D49" s="36"/>
      <c r="E49" s="2"/>
      <c r="F49" s="2"/>
      <c r="G49" s="2"/>
      <c r="H49" s="2"/>
      <c r="I49" s="2"/>
      <c r="J49" s="2"/>
      <c r="K49" s="2"/>
      <c r="L49" s="2"/>
      <c r="M49" s="2"/>
      <c r="N49" s="31"/>
      <c r="O49" s="35"/>
      <c r="P49" s="36"/>
      <c r="Q49" s="37"/>
      <c r="R49" s="2"/>
      <c r="S49" s="2"/>
      <c r="T49" s="25"/>
    </row>
    <row r="50" spans="1:20" ht="19.5" thickBot="1" x14ac:dyDescent="0.35">
      <c r="A50" s="92"/>
      <c r="B50" s="36"/>
      <c r="C50" s="36"/>
      <c r="D50" s="36"/>
      <c r="E50" s="2"/>
      <c r="F50" s="2"/>
      <c r="G50" s="2"/>
      <c r="H50" s="2"/>
      <c r="I50" s="2"/>
      <c r="J50" s="2"/>
      <c r="K50" s="2"/>
      <c r="L50" s="2"/>
      <c r="M50" s="2"/>
      <c r="N50" s="38"/>
      <c r="O50" s="35"/>
      <c r="P50" s="36"/>
      <c r="Q50" s="41"/>
      <c r="R50" s="2"/>
      <c r="S50" s="2"/>
      <c r="T50" s="25"/>
    </row>
    <row r="51" spans="1:20" ht="19.5" thickBot="1" x14ac:dyDescent="0.35">
      <c r="A51" s="21"/>
      <c r="B51" s="2"/>
      <c r="C51" s="2"/>
      <c r="D51" s="2"/>
      <c r="E51" s="2"/>
      <c r="F51" s="2"/>
      <c r="G51" s="2"/>
      <c r="H51" s="2"/>
      <c r="I51" s="2"/>
      <c r="J51" s="2"/>
      <c r="K51" s="2"/>
      <c r="L51" s="2"/>
      <c r="M51" s="2"/>
      <c r="N51" s="2"/>
      <c r="O51" s="44"/>
      <c r="P51" s="44"/>
      <c r="Q51" s="44"/>
      <c r="R51" s="2"/>
      <c r="S51" s="2"/>
    </row>
    <row r="52" spans="1:20" ht="60.75" customHeight="1" thickBot="1" x14ac:dyDescent="0.3">
      <c r="A52" s="21"/>
      <c r="B52" s="197"/>
      <c r="C52" s="197"/>
      <c r="D52" s="197"/>
      <c r="E52" s="2"/>
      <c r="F52" s="2"/>
      <c r="G52" s="2"/>
      <c r="H52" s="2"/>
      <c r="I52" s="2"/>
      <c r="J52" s="2"/>
      <c r="K52" s="2"/>
      <c r="L52" s="2"/>
      <c r="M52" s="2"/>
      <c r="N52" s="2"/>
      <c r="O52" s="163"/>
      <c r="P52" s="164"/>
      <c r="Q52" s="165"/>
      <c r="R52" s="2"/>
      <c r="S52" s="2"/>
    </row>
    <row r="53" spans="1:20" x14ac:dyDescent="0.25">
      <c r="A53" s="21"/>
      <c r="B53" s="2"/>
      <c r="C53" s="2"/>
      <c r="D53" s="2"/>
      <c r="E53" s="2"/>
      <c r="F53" s="2"/>
      <c r="G53" s="2"/>
      <c r="H53" s="2"/>
      <c r="I53" s="2"/>
      <c r="J53" s="2"/>
      <c r="K53" s="2"/>
      <c r="L53" s="2"/>
      <c r="M53" s="2"/>
      <c r="N53" s="2"/>
      <c r="O53" s="2"/>
      <c r="P53" s="2"/>
      <c r="Q53" s="2"/>
      <c r="R53" s="2"/>
      <c r="S53" s="2"/>
    </row>
    <row r="54" spans="1:20" ht="18.75" x14ac:dyDescent="0.3">
      <c r="A54" s="93"/>
      <c r="B54" s="93"/>
      <c r="C54" s="93"/>
      <c r="D54" s="93"/>
      <c r="E54" s="28"/>
      <c r="F54" s="28"/>
      <c r="G54" s="28"/>
      <c r="H54" s="28"/>
      <c r="I54" s="2"/>
      <c r="J54" s="2"/>
      <c r="K54" s="2"/>
      <c r="L54" s="2"/>
      <c r="M54" s="2"/>
      <c r="N54" s="42"/>
      <c r="O54" s="42"/>
      <c r="P54" s="42"/>
      <c r="Q54" s="42"/>
      <c r="R54" s="2"/>
      <c r="S54" s="2"/>
    </row>
    <row r="55" spans="1:20" ht="18.75" x14ac:dyDescent="0.3">
      <c r="A55" s="93"/>
      <c r="B55" s="93"/>
      <c r="C55" s="93"/>
      <c r="D55" s="93"/>
      <c r="E55" s="28"/>
      <c r="F55" s="28"/>
      <c r="G55" s="71"/>
      <c r="H55" s="28"/>
      <c r="I55" s="2"/>
      <c r="J55" s="2"/>
      <c r="K55" s="2"/>
      <c r="L55" s="2"/>
      <c r="M55" s="2"/>
      <c r="N55" s="43"/>
      <c r="O55" s="43"/>
      <c r="P55" s="43"/>
      <c r="Q55" s="43"/>
      <c r="R55" s="2"/>
      <c r="S55" s="2"/>
    </row>
    <row r="56" spans="1:20" x14ac:dyDescent="0.25">
      <c r="A56" s="28"/>
      <c r="B56" s="28"/>
      <c r="C56" s="28"/>
      <c r="D56" s="28"/>
      <c r="E56" s="28"/>
      <c r="F56" s="28"/>
      <c r="G56" s="28"/>
      <c r="H56" s="28"/>
      <c r="I56" s="2"/>
      <c r="J56" s="2"/>
      <c r="K56" s="2"/>
      <c r="L56" s="2"/>
      <c r="M56" s="2"/>
      <c r="N56" s="2"/>
      <c r="O56" s="2"/>
      <c r="P56" s="2"/>
      <c r="Q56" s="2"/>
      <c r="R56" s="2"/>
      <c r="S56" s="2"/>
    </row>
    <row r="57" spans="1:20" ht="117.75" customHeight="1" x14ac:dyDescent="0.25">
      <c r="A57" s="181"/>
      <c r="B57" s="182"/>
      <c r="C57" s="182"/>
      <c r="D57" s="182"/>
      <c r="E57" s="182"/>
      <c r="F57" s="182"/>
      <c r="G57" s="182"/>
      <c r="H57" s="182"/>
      <c r="I57" s="182"/>
      <c r="J57" s="2"/>
      <c r="K57" s="2"/>
      <c r="L57" s="2"/>
      <c r="M57" s="2"/>
      <c r="N57" s="162"/>
      <c r="O57" s="162"/>
      <c r="P57" s="162"/>
      <c r="Q57" s="162"/>
      <c r="R57" s="2"/>
      <c r="S57" s="2"/>
    </row>
    <row r="58" spans="1:20" x14ac:dyDescent="0.25">
      <c r="A58" s="28"/>
      <c r="B58" s="28"/>
      <c r="C58" s="28"/>
      <c r="D58" s="28"/>
      <c r="E58" s="28"/>
      <c r="F58" s="28"/>
      <c r="G58" s="28"/>
      <c r="H58" s="28"/>
      <c r="I58" s="2"/>
      <c r="J58" s="2"/>
      <c r="K58" s="2"/>
      <c r="L58" s="2"/>
      <c r="M58" s="2"/>
      <c r="N58" s="2"/>
      <c r="O58" s="2"/>
      <c r="P58" s="2"/>
      <c r="Q58" s="2"/>
      <c r="R58" s="2"/>
      <c r="S58" s="2"/>
    </row>
    <row r="59" spans="1:20" x14ac:dyDescent="0.25">
      <c r="A59" s="28"/>
      <c r="B59" s="28"/>
      <c r="C59" s="28"/>
      <c r="D59" s="28"/>
      <c r="E59" s="28"/>
      <c r="F59" s="28"/>
      <c r="G59" s="28"/>
      <c r="H59" s="28"/>
      <c r="I59" s="2"/>
      <c r="J59" s="2"/>
      <c r="K59" s="2"/>
      <c r="L59" s="2"/>
      <c r="M59" s="2"/>
      <c r="N59" s="2"/>
      <c r="O59" s="2"/>
      <c r="P59" s="2"/>
      <c r="Q59" s="2"/>
      <c r="R59" s="2"/>
      <c r="S59" s="2"/>
    </row>
    <row r="60" spans="1:20" x14ac:dyDescent="0.25">
      <c r="A60" s="28"/>
      <c r="B60" s="28"/>
      <c r="C60" s="28"/>
      <c r="D60" s="28"/>
      <c r="E60" s="28"/>
      <c r="F60" s="28"/>
      <c r="G60" s="28"/>
      <c r="H60" s="28"/>
      <c r="I60" s="2"/>
      <c r="J60" s="2"/>
      <c r="K60" s="2"/>
      <c r="L60" s="2"/>
      <c r="M60" s="2"/>
      <c r="N60" s="2"/>
      <c r="O60" s="2"/>
      <c r="P60" s="2"/>
      <c r="Q60" s="2"/>
      <c r="R60" s="2"/>
      <c r="S60" s="2"/>
    </row>
    <row r="61" spans="1:20" x14ac:dyDescent="0.25">
      <c r="A61" s="28"/>
      <c r="B61" s="28"/>
      <c r="C61" s="28"/>
      <c r="D61" s="28"/>
      <c r="E61" s="28"/>
      <c r="F61" s="28"/>
      <c r="G61" s="28"/>
      <c r="H61" s="28"/>
      <c r="I61" s="2"/>
      <c r="J61" s="2"/>
      <c r="K61" s="2"/>
      <c r="L61" s="2"/>
      <c r="M61" s="2"/>
      <c r="N61" s="2"/>
      <c r="O61" s="2"/>
      <c r="P61" s="2"/>
      <c r="Q61" s="2"/>
      <c r="R61" s="2"/>
      <c r="S61" s="2"/>
    </row>
    <row r="62" spans="1:20" x14ac:dyDescent="0.25">
      <c r="A62" s="28"/>
      <c r="B62" s="28"/>
      <c r="C62" s="28"/>
      <c r="D62" s="28"/>
      <c r="E62" s="28"/>
      <c r="F62" s="28"/>
      <c r="G62" s="28"/>
      <c r="H62" s="28"/>
      <c r="I62" s="2"/>
      <c r="J62" s="2"/>
      <c r="K62" s="2"/>
      <c r="L62" s="2"/>
      <c r="M62" s="2"/>
      <c r="N62" s="2"/>
      <c r="O62" s="2"/>
      <c r="P62" s="2"/>
      <c r="Q62" s="2"/>
      <c r="R62" s="2"/>
      <c r="S62" s="2"/>
    </row>
    <row r="63" spans="1:20" x14ac:dyDescent="0.25">
      <c r="A63" s="28"/>
      <c r="B63" s="28"/>
      <c r="C63" s="28"/>
      <c r="D63" s="28"/>
      <c r="E63" s="28"/>
      <c r="F63" s="28"/>
      <c r="G63" s="28"/>
      <c r="H63" s="28"/>
      <c r="I63" s="2"/>
      <c r="J63" s="2"/>
      <c r="K63" s="2"/>
      <c r="L63" s="2"/>
      <c r="M63" s="2"/>
      <c r="N63" s="2"/>
      <c r="O63" s="2"/>
      <c r="P63" s="2"/>
      <c r="Q63" s="2"/>
      <c r="R63" s="2"/>
      <c r="S63" s="2"/>
    </row>
    <row r="64" spans="1:20" x14ac:dyDescent="0.25">
      <c r="A64" s="28"/>
      <c r="B64" s="28"/>
      <c r="C64" s="28"/>
      <c r="D64" s="28"/>
      <c r="E64" s="28"/>
      <c r="F64" s="28"/>
      <c r="G64" s="28"/>
      <c r="H64" s="28"/>
      <c r="I64" s="2"/>
      <c r="J64" s="2"/>
      <c r="K64" s="2"/>
      <c r="L64" s="2"/>
      <c r="M64" s="2"/>
      <c r="N64" s="2"/>
      <c r="O64" s="2"/>
      <c r="P64" s="2"/>
      <c r="Q64" s="2"/>
      <c r="R64" s="2"/>
      <c r="S64" s="2"/>
    </row>
    <row r="65" spans="1:19" x14ac:dyDescent="0.25">
      <c r="A65" s="21"/>
      <c r="B65" s="2"/>
      <c r="C65" s="2"/>
      <c r="D65" s="2"/>
      <c r="E65" s="2"/>
      <c r="F65" s="2"/>
      <c r="G65" s="2"/>
      <c r="H65" s="2"/>
      <c r="I65" s="2"/>
      <c r="J65" s="2"/>
      <c r="K65" s="2"/>
      <c r="L65" s="2"/>
      <c r="M65" s="2"/>
      <c r="N65" s="2"/>
      <c r="O65" s="2"/>
      <c r="P65" s="2"/>
      <c r="Q65" s="2"/>
      <c r="R65" s="2"/>
      <c r="S65" s="2"/>
    </row>
    <row r="66" spans="1:19" x14ac:dyDescent="0.25">
      <c r="A66" s="21"/>
      <c r="B66" s="2"/>
      <c r="C66" s="2"/>
      <c r="D66" s="2"/>
      <c r="E66" s="2"/>
      <c r="F66" s="2"/>
      <c r="G66" s="2"/>
      <c r="H66" s="2"/>
      <c r="I66" s="2"/>
      <c r="J66" s="2"/>
      <c r="K66" s="2"/>
      <c r="L66" s="2"/>
      <c r="M66" s="2"/>
      <c r="N66" s="2"/>
      <c r="O66" s="2"/>
      <c r="P66" s="2"/>
      <c r="Q66" s="2"/>
      <c r="R66" s="2"/>
      <c r="S66" s="2"/>
    </row>
    <row r="67" spans="1:19" x14ac:dyDescent="0.25">
      <c r="A67" s="21"/>
      <c r="B67" s="2"/>
      <c r="C67" s="2"/>
      <c r="D67" s="2"/>
      <c r="E67" s="2"/>
      <c r="F67" s="2"/>
      <c r="G67" s="2"/>
      <c r="H67" s="2"/>
      <c r="I67" s="2"/>
      <c r="J67" s="2"/>
      <c r="K67" s="2"/>
      <c r="L67" s="2"/>
      <c r="M67" s="2"/>
      <c r="N67" s="2"/>
      <c r="O67" s="2"/>
      <c r="P67" s="2"/>
      <c r="Q67" s="2"/>
      <c r="R67" s="2"/>
      <c r="S67" s="2"/>
    </row>
    <row r="68" spans="1:19" x14ac:dyDescent="0.25">
      <c r="A68" s="21"/>
      <c r="B68" s="2"/>
      <c r="C68" s="2"/>
      <c r="D68" s="2"/>
      <c r="E68" s="2"/>
      <c r="F68" s="2"/>
      <c r="G68" s="2"/>
      <c r="H68" s="2"/>
      <c r="I68" s="2"/>
      <c r="J68" s="2"/>
      <c r="K68" s="2"/>
      <c r="L68" s="2"/>
      <c r="M68" s="2"/>
      <c r="N68" s="2"/>
      <c r="O68" s="2"/>
      <c r="P68" s="2"/>
      <c r="Q68" s="2"/>
      <c r="R68" s="2"/>
      <c r="S68" s="2"/>
    </row>
    <row r="69" spans="1:19" x14ac:dyDescent="0.25">
      <c r="A69" s="21"/>
      <c r="B69" s="2"/>
      <c r="C69" s="2"/>
      <c r="D69" s="2"/>
      <c r="E69" s="2"/>
      <c r="F69" s="2"/>
      <c r="G69" s="2"/>
      <c r="H69" s="2"/>
      <c r="I69" s="2"/>
      <c r="J69" s="2"/>
      <c r="K69" s="2"/>
      <c r="L69" s="2"/>
      <c r="M69" s="2"/>
      <c r="N69" s="2"/>
      <c r="O69" s="2"/>
      <c r="P69" s="2"/>
      <c r="Q69" s="2"/>
      <c r="R69" s="2"/>
      <c r="S69" s="2"/>
    </row>
    <row r="70" spans="1:19" x14ac:dyDescent="0.25">
      <c r="A70" s="21"/>
      <c r="B70" s="2"/>
      <c r="C70" s="2"/>
      <c r="D70" s="2"/>
      <c r="E70" s="2"/>
      <c r="F70" s="2"/>
      <c r="G70" s="2"/>
      <c r="H70" s="2"/>
      <c r="I70" s="2"/>
      <c r="J70" s="2"/>
      <c r="K70" s="2"/>
      <c r="L70" s="2"/>
      <c r="M70" s="2"/>
      <c r="N70" s="2"/>
      <c r="O70" s="2"/>
      <c r="P70" s="2"/>
      <c r="Q70" s="2"/>
      <c r="R70" s="2"/>
      <c r="S70" s="2"/>
    </row>
    <row r="71" spans="1:19" x14ac:dyDescent="0.25">
      <c r="A71" s="21"/>
      <c r="B71" s="2"/>
      <c r="C71" s="2"/>
      <c r="D71" s="2"/>
      <c r="E71" s="2"/>
      <c r="F71" s="2"/>
      <c r="G71" s="2"/>
      <c r="H71" s="2"/>
      <c r="I71" s="2"/>
      <c r="J71" s="2"/>
      <c r="K71" s="2"/>
      <c r="L71" s="2"/>
      <c r="M71" s="2"/>
      <c r="N71" s="2"/>
      <c r="O71" s="2"/>
      <c r="P71" s="2"/>
      <c r="Q71" s="2"/>
      <c r="R71" s="2"/>
      <c r="S71" s="2"/>
    </row>
    <row r="72" spans="1:19" x14ac:dyDescent="0.25">
      <c r="A72" s="21"/>
      <c r="B72" s="2"/>
      <c r="C72" s="2"/>
      <c r="D72" s="2"/>
      <c r="E72" s="2"/>
      <c r="F72" s="2"/>
      <c r="G72" s="2"/>
      <c r="H72" s="2"/>
      <c r="I72" s="2"/>
      <c r="J72" s="2"/>
      <c r="K72" s="2"/>
      <c r="L72" s="2"/>
      <c r="M72" s="2"/>
      <c r="N72" s="2"/>
      <c r="O72" s="2"/>
      <c r="P72" s="2"/>
      <c r="Q72" s="2"/>
      <c r="R72" s="2"/>
      <c r="S72" s="2"/>
    </row>
    <row r="73" spans="1:19" x14ac:dyDescent="0.25">
      <c r="A73" s="21"/>
      <c r="B73" s="2"/>
      <c r="C73" s="2"/>
      <c r="D73" s="2"/>
      <c r="E73" s="2"/>
      <c r="F73" s="2"/>
      <c r="G73" s="2"/>
      <c r="H73" s="2"/>
      <c r="I73" s="2"/>
      <c r="J73" s="2"/>
      <c r="K73" s="2"/>
      <c r="L73" s="2"/>
      <c r="M73" s="2"/>
      <c r="N73" s="2"/>
      <c r="O73" s="2"/>
      <c r="P73" s="2"/>
      <c r="Q73" s="2"/>
      <c r="R73" s="2"/>
      <c r="S73" s="2"/>
    </row>
    <row r="74" spans="1:19" x14ac:dyDescent="0.25">
      <c r="A74" s="21"/>
      <c r="B74" s="2"/>
      <c r="C74" s="2"/>
      <c r="D74" s="2"/>
      <c r="E74" s="2"/>
      <c r="F74" s="2"/>
      <c r="G74" s="2"/>
      <c r="H74" s="2"/>
      <c r="I74" s="2"/>
      <c r="J74" s="2"/>
      <c r="K74" s="2"/>
      <c r="L74" s="2"/>
      <c r="M74" s="2"/>
      <c r="N74" s="2"/>
      <c r="O74" s="2"/>
      <c r="P74" s="2"/>
      <c r="Q74" s="2"/>
      <c r="R74" s="2"/>
      <c r="S74" s="2"/>
    </row>
    <row r="75" spans="1:19" x14ac:dyDescent="0.25">
      <c r="A75" s="21"/>
      <c r="B75" s="2"/>
      <c r="C75" s="2"/>
      <c r="D75" s="2"/>
      <c r="E75" s="2"/>
      <c r="F75" s="2"/>
      <c r="G75" s="2"/>
      <c r="H75" s="2"/>
      <c r="I75" s="2"/>
      <c r="J75" s="2"/>
      <c r="K75" s="2"/>
      <c r="L75" s="2"/>
      <c r="M75" s="2"/>
      <c r="N75" s="2"/>
      <c r="O75" s="2"/>
      <c r="P75" s="2"/>
      <c r="Q75" s="2"/>
      <c r="R75" s="2"/>
      <c r="S75" s="2"/>
    </row>
    <row r="76" spans="1:19" x14ac:dyDescent="0.25">
      <c r="A76" s="21"/>
      <c r="B76" s="2"/>
      <c r="C76" s="2"/>
      <c r="D76" s="2"/>
      <c r="E76" s="2"/>
      <c r="F76" s="2"/>
      <c r="G76" s="2"/>
      <c r="H76" s="2"/>
      <c r="I76" s="2"/>
      <c r="J76" s="2"/>
      <c r="K76" s="2"/>
      <c r="L76" s="2"/>
      <c r="M76" s="2"/>
      <c r="N76" s="2"/>
      <c r="O76" s="2"/>
      <c r="P76" s="2"/>
      <c r="Q76" s="2"/>
      <c r="R76" s="2"/>
      <c r="S76" s="2"/>
    </row>
    <row r="77" spans="1:19" x14ac:dyDescent="0.25">
      <c r="A77" s="21"/>
      <c r="B77" s="2"/>
      <c r="C77" s="2"/>
      <c r="D77" s="2"/>
      <c r="E77" s="2"/>
      <c r="F77" s="2"/>
      <c r="G77" s="2"/>
      <c r="H77" s="2"/>
      <c r="I77" s="2"/>
      <c r="J77" s="2"/>
      <c r="K77" s="2"/>
      <c r="L77" s="2"/>
      <c r="M77" s="2"/>
      <c r="N77" s="2"/>
      <c r="O77" s="2"/>
      <c r="P77" s="2"/>
      <c r="Q77" s="2"/>
      <c r="R77" s="2"/>
      <c r="S77" s="2"/>
    </row>
    <row r="78" spans="1:19" x14ac:dyDescent="0.25">
      <c r="A78" s="21"/>
      <c r="B78" s="2"/>
      <c r="C78" s="2"/>
      <c r="D78" s="2"/>
      <c r="E78" s="2"/>
      <c r="F78" s="2"/>
      <c r="G78" s="2"/>
      <c r="H78" s="2"/>
      <c r="I78" s="2"/>
      <c r="J78" s="2"/>
      <c r="K78" s="2"/>
      <c r="L78" s="2"/>
      <c r="M78" s="2"/>
      <c r="N78" s="2"/>
      <c r="O78" s="2"/>
      <c r="P78" s="2"/>
      <c r="Q78" s="2"/>
      <c r="R78" s="2"/>
      <c r="S78" s="2"/>
    </row>
    <row r="79" spans="1:19" x14ac:dyDescent="0.25">
      <c r="A79" s="21"/>
      <c r="B79" s="2"/>
      <c r="C79" s="2"/>
      <c r="D79" s="2"/>
      <c r="E79" s="2"/>
      <c r="F79" s="2"/>
      <c r="G79" s="2"/>
      <c r="H79" s="2"/>
      <c r="I79" s="2"/>
      <c r="J79" s="2"/>
      <c r="K79" s="2"/>
      <c r="L79" s="2"/>
      <c r="M79" s="2"/>
      <c r="N79" s="2"/>
      <c r="O79" s="2"/>
      <c r="P79" s="2"/>
      <c r="Q79" s="2"/>
      <c r="R79" s="2"/>
      <c r="S79" s="2"/>
    </row>
    <row r="80" spans="1:19" x14ac:dyDescent="0.25">
      <c r="A80" s="21"/>
      <c r="B80" s="2"/>
      <c r="C80" s="2"/>
      <c r="D80" s="2"/>
      <c r="E80" s="2"/>
      <c r="F80" s="2"/>
      <c r="G80" s="2"/>
      <c r="H80" s="2"/>
      <c r="I80" s="2"/>
      <c r="J80" s="2"/>
      <c r="K80" s="2"/>
      <c r="L80" s="2"/>
      <c r="M80" s="2"/>
      <c r="N80" s="2"/>
      <c r="O80" s="2"/>
      <c r="P80" s="2"/>
      <c r="Q80" s="2"/>
      <c r="R80" s="2"/>
      <c r="S80" s="2"/>
    </row>
    <row r="81" spans="1:19" x14ac:dyDescent="0.25">
      <c r="A81" s="21"/>
      <c r="B81" s="2"/>
      <c r="C81" s="2"/>
      <c r="D81" s="2"/>
      <c r="E81" s="2"/>
      <c r="F81" s="2"/>
      <c r="G81" s="2"/>
      <c r="H81" s="2"/>
      <c r="I81" s="2"/>
      <c r="J81" s="2"/>
      <c r="K81" s="2"/>
      <c r="L81" s="2"/>
      <c r="M81" s="2"/>
      <c r="N81" s="2"/>
      <c r="O81" s="2"/>
      <c r="P81" s="2"/>
      <c r="Q81" s="2"/>
      <c r="R81" s="2"/>
      <c r="S81" s="2"/>
    </row>
    <row r="82" spans="1:19" x14ac:dyDescent="0.25">
      <c r="A82" s="21"/>
      <c r="B82" s="2"/>
      <c r="C82" s="2"/>
      <c r="D82" s="2"/>
      <c r="E82" s="2"/>
      <c r="F82" s="2"/>
      <c r="G82" s="2"/>
      <c r="H82" s="2"/>
      <c r="I82" s="2"/>
      <c r="J82" s="2"/>
      <c r="K82" s="2"/>
      <c r="L82" s="2"/>
      <c r="M82" s="2"/>
      <c r="N82" s="2"/>
      <c r="O82" s="2"/>
      <c r="P82" s="2"/>
      <c r="Q82" s="2"/>
      <c r="R82" s="2"/>
      <c r="S82" s="2"/>
    </row>
    <row r="83" spans="1:19" x14ac:dyDescent="0.25">
      <c r="A83" s="21"/>
      <c r="B83" s="2"/>
      <c r="C83" s="2"/>
      <c r="D83" s="2"/>
      <c r="E83" s="2"/>
      <c r="F83" s="2"/>
      <c r="G83" s="2"/>
      <c r="H83" s="2"/>
      <c r="I83" s="2"/>
      <c r="J83" s="2"/>
      <c r="K83" s="2"/>
      <c r="L83" s="2"/>
      <c r="M83" s="2"/>
      <c r="N83" s="2"/>
      <c r="O83" s="2"/>
      <c r="P83" s="2"/>
      <c r="Q83" s="2"/>
      <c r="R83" s="2"/>
      <c r="S83" s="2"/>
    </row>
    <row r="84" spans="1:19" x14ac:dyDescent="0.25">
      <c r="A84" s="21"/>
      <c r="B84" s="2"/>
      <c r="C84" s="2"/>
      <c r="D84" s="2"/>
      <c r="E84" s="2"/>
      <c r="F84" s="2"/>
      <c r="G84" s="2"/>
      <c r="H84" s="2"/>
      <c r="I84" s="2"/>
      <c r="J84" s="2"/>
      <c r="K84" s="2"/>
      <c r="L84" s="2"/>
      <c r="M84" s="2"/>
      <c r="N84" s="2"/>
      <c r="O84" s="2"/>
      <c r="P84" s="2"/>
      <c r="Q84" s="2"/>
      <c r="R84" s="2"/>
      <c r="S84" s="2"/>
    </row>
    <row r="85" spans="1:19" x14ac:dyDescent="0.25">
      <c r="A85" s="21"/>
      <c r="B85" s="2"/>
      <c r="C85" s="2"/>
      <c r="D85" s="2"/>
      <c r="E85" s="2"/>
      <c r="F85" s="2"/>
      <c r="G85" s="2"/>
      <c r="H85" s="2"/>
      <c r="I85" s="2"/>
      <c r="J85" s="2"/>
      <c r="K85" s="2"/>
      <c r="L85" s="2"/>
      <c r="M85" s="2"/>
      <c r="N85" s="2"/>
      <c r="O85" s="2"/>
      <c r="P85" s="2"/>
      <c r="Q85" s="2"/>
      <c r="R85" s="2"/>
      <c r="S85" s="2"/>
    </row>
    <row r="86" spans="1:19" x14ac:dyDescent="0.25">
      <c r="A86" s="21"/>
      <c r="B86" s="2"/>
      <c r="C86" s="2"/>
      <c r="D86" s="2"/>
      <c r="E86" s="2"/>
      <c r="F86" s="2"/>
      <c r="G86" s="2"/>
      <c r="H86" s="2"/>
      <c r="I86" s="2"/>
      <c r="J86" s="2"/>
      <c r="K86" s="2"/>
      <c r="L86" s="2"/>
      <c r="M86" s="2"/>
      <c r="N86" s="2"/>
      <c r="O86" s="2"/>
      <c r="P86" s="2"/>
      <c r="Q86" s="2"/>
      <c r="R86" s="2"/>
      <c r="S86" s="2"/>
    </row>
    <row r="87" spans="1:19" x14ac:dyDescent="0.25">
      <c r="A87" s="21"/>
      <c r="B87" s="2"/>
      <c r="C87" s="2"/>
      <c r="D87" s="2"/>
      <c r="E87" s="2"/>
      <c r="F87" s="2"/>
      <c r="G87" s="2"/>
      <c r="H87" s="2"/>
      <c r="I87" s="2"/>
      <c r="J87" s="2"/>
      <c r="K87" s="2"/>
      <c r="L87" s="2"/>
      <c r="M87" s="2"/>
      <c r="N87" s="2"/>
      <c r="O87" s="2"/>
      <c r="P87" s="2"/>
      <c r="Q87" s="2"/>
      <c r="R87" s="2"/>
      <c r="S87" s="2"/>
    </row>
    <row r="88" spans="1:19" x14ac:dyDescent="0.25">
      <c r="A88" s="21"/>
      <c r="B88" s="2"/>
      <c r="C88" s="2"/>
      <c r="D88" s="2"/>
      <c r="E88" s="2"/>
      <c r="F88" s="2"/>
      <c r="G88" s="2"/>
      <c r="H88" s="2"/>
      <c r="I88" s="2"/>
      <c r="J88" s="2"/>
      <c r="K88" s="2"/>
      <c r="L88" s="2"/>
      <c r="M88" s="2"/>
      <c r="N88" s="2"/>
      <c r="O88" s="2"/>
      <c r="P88" s="2"/>
      <c r="Q88" s="2"/>
      <c r="R88" s="2"/>
      <c r="S88" s="2"/>
    </row>
    <row r="89" spans="1:19" x14ac:dyDescent="0.25">
      <c r="A89" s="21"/>
      <c r="B89" s="2"/>
      <c r="C89" s="2"/>
      <c r="D89" s="2"/>
      <c r="E89" s="2"/>
      <c r="F89" s="2"/>
      <c r="G89" s="2"/>
      <c r="H89" s="2"/>
      <c r="I89" s="2"/>
      <c r="J89" s="2"/>
      <c r="K89" s="2"/>
      <c r="L89" s="2"/>
      <c r="M89" s="2"/>
      <c r="N89" s="2"/>
      <c r="O89" s="2"/>
      <c r="P89" s="2"/>
      <c r="Q89" s="2"/>
      <c r="R89" s="2"/>
      <c r="S89" s="2"/>
    </row>
    <row r="90" spans="1:19" x14ac:dyDescent="0.25">
      <c r="A90" s="21"/>
      <c r="B90" s="2"/>
      <c r="C90" s="2"/>
      <c r="D90" s="2"/>
      <c r="E90" s="2"/>
      <c r="F90" s="2"/>
      <c r="G90" s="2"/>
      <c r="H90" s="2"/>
      <c r="I90" s="2"/>
      <c r="J90" s="2"/>
      <c r="K90" s="2"/>
      <c r="L90" s="2"/>
      <c r="M90" s="2"/>
      <c r="N90" s="2"/>
      <c r="O90" s="2"/>
      <c r="P90" s="2"/>
      <c r="Q90" s="2"/>
      <c r="R90" s="2"/>
      <c r="S90" s="2"/>
    </row>
    <row r="91" spans="1:19" x14ac:dyDescent="0.25">
      <c r="A91" s="21"/>
      <c r="B91" s="2"/>
      <c r="C91" s="2"/>
      <c r="D91" s="2"/>
      <c r="E91" s="2"/>
      <c r="F91" s="2"/>
      <c r="G91" s="2"/>
      <c r="H91" s="2"/>
      <c r="I91" s="2"/>
      <c r="J91" s="2"/>
      <c r="K91" s="2"/>
      <c r="L91" s="2"/>
      <c r="M91" s="2"/>
      <c r="N91" s="2"/>
      <c r="O91" s="2"/>
      <c r="P91" s="2"/>
      <c r="Q91" s="2"/>
      <c r="R91" s="2"/>
      <c r="S91" s="2"/>
    </row>
    <row r="92" spans="1:19" x14ac:dyDescent="0.25">
      <c r="A92" s="21"/>
      <c r="B92" s="2"/>
      <c r="C92" s="2"/>
      <c r="D92" s="2"/>
      <c r="E92" s="2"/>
      <c r="F92" s="2"/>
      <c r="G92" s="2"/>
      <c r="H92" s="2"/>
      <c r="I92" s="2"/>
      <c r="J92" s="2"/>
      <c r="K92" s="2"/>
      <c r="L92" s="2"/>
      <c r="M92" s="2"/>
      <c r="N92" s="2"/>
      <c r="O92" s="2"/>
      <c r="P92" s="2"/>
      <c r="Q92" s="2"/>
      <c r="R92" s="2"/>
      <c r="S92" s="2"/>
    </row>
    <row r="93" spans="1:19" x14ac:dyDescent="0.25">
      <c r="A93" s="21"/>
      <c r="B93" s="2"/>
      <c r="C93" s="2"/>
      <c r="D93" s="2"/>
      <c r="E93" s="2"/>
      <c r="F93" s="2"/>
      <c r="G93" s="2"/>
      <c r="H93" s="2"/>
      <c r="I93" s="2"/>
      <c r="J93" s="2"/>
      <c r="K93" s="2"/>
      <c r="L93" s="2"/>
      <c r="M93" s="2"/>
      <c r="N93" s="2"/>
      <c r="O93" s="2"/>
      <c r="P93" s="2"/>
      <c r="Q93" s="2"/>
      <c r="R93" s="2"/>
      <c r="S93" s="2"/>
    </row>
    <row r="94" spans="1:19" x14ac:dyDescent="0.25">
      <c r="A94" s="21"/>
      <c r="B94" s="2"/>
      <c r="C94" s="2"/>
      <c r="D94" s="2"/>
      <c r="E94" s="2"/>
      <c r="F94" s="2"/>
      <c r="G94" s="2"/>
      <c r="H94" s="2"/>
      <c r="I94" s="2"/>
      <c r="J94" s="2"/>
      <c r="K94" s="2"/>
      <c r="L94" s="2"/>
      <c r="M94" s="2"/>
      <c r="N94" s="2"/>
      <c r="O94" s="2"/>
      <c r="P94" s="2"/>
      <c r="Q94" s="2"/>
      <c r="R94" s="2"/>
      <c r="S94" s="2"/>
    </row>
    <row r="95" spans="1:19" x14ac:dyDescent="0.25">
      <c r="A95" s="21"/>
      <c r="B95" s="2"/>
      <c r="C95" s="2"/>
      <c r="D95" s="2"/>
      <c r="E95" s="2"/>
      <c r="F95" s="2"/>
      <c r="G95" s="2"/>
      <c r="H95" s="2"/>
      <c r="I95" s="2"/>
      <c r="J95" s="2"/>
      <c r="K95" s="2"/>
      <c r="L95" s="2"/>
      <c r="M95" s="2"/>
      <c r="N95" s="2"/>
      <c r="O95" s="2"/>
      <c r="P95" s="2"/>
      <c r="Q95" s="2"/>
      <c r="R95" s="2"/>
      <c r="S95" s="2"/>
    </row>
    <row r="96" spans="1:19" x14ac:dyDescent="0.25">
      <c r="A96" s="21"/>
      <c r="B96" s="2"/>
      <c r="C96" s="2"/>
      <c r="D96" s="2"/>
      <c r="E96" s="2"/>
      <c r="F96" s="2"/>
      <c r="G96" s="2"/>
      <c r="H96" s="2"/>
      <c r="I96" s="2"/>
      <c r="J96" s="2"/>
      <c r="K96" s="2"/>
      <c r="L96" s="2"/>
      <c r="M96" s="2"/>
      <c r="N96" s="2"/>
      <c r="O96" s="2"/>
      <c r="P96" s="2"/>
      <c r="Q96" s="2"/>
      <c r="R96" s="2"/>
      <c r="S96" s="2"/>
    </row>
    <row r="97" spans="1:19" x14ac:dyDescent="0.25">
      <c r="A97" s="21"/>
      <c r="B97" s="2"/>
      <c r="C97" s="2"/>
      <c r="D97" s="2"/>
      <c r="E97" s="2"/>
      <c r="F97" s="2"/>
      <c r="G97" s="2"/>
      <c r="H97" s="2"/>
      <c r="I97" s="2"/>
      <c r="J97" s="2"/>
      <c r="K97" s="2"/>
      <c r="L97" s="2"/>
      <c r="M97" s="2"/>
      <c r="N97" s="2"/>
      <c r="O97" s="2"/>
      <c r="P97" s="2"/>
      <c r="Q97" s="2"/>
      <c r="R97" s="2"/>
      <c r="S97" s="2"/>
    </row>
    <row r="98" spans="1:19" x14ac:dyDescent="0.25">
      <c r="A98" s="21"/>
      <c r="B98" s="2"/>
      <c r="C98" s="2"/>
      <c r="D98" s="2"/>
      <c r="E98" s="2"/>
      <c r="F98" s="2"/>
      <c r="G98" s="2"/>
      <c r="H98" s="2"/>
      <c r="I98" s="2"/>
      <c r="J98" s="2"/>
      <c r="K98" s="2"/>
      <c r="L98" s="2"/>
      <c r="M98" s="2"/>
      <c r="N98" s="2"/>
      <c r="O98" s="2"/>
      <c r="P98" s="2"/>
      <c r="Q98" s="2"/>
      <c r="R98" s="2"/>
      <c r="S98" s="2"/>
    </row>
    <row r="99" spans="1:19" x14ac:dyDescent="0.25">
      <c r="A99" s="21"/>
      <c r="B99" s="2"/>
      <c r="C99" s="2"/>
      <c r="D99" s="2"/>
      <c r="E99" s="2"/>
      <c r="F99" s="2"/>
      <c r="G99" s="2"/>
      <c r="H99" s="2"/>
      <c r="I99" s="2"/>
      <c r="J99" s="2"/>
      <c r="K99" s="2"/>
      <c r="L99" s="2"/>
      <c r="M99" s="2"/>
      <c r="N99" s="2"/>
      <c r="O99" s="2"/>
      <c r="P99" s="2"/>
      <c r="Q99" s="2"/>
      <c r="R99" s="2"/>
      <c r="S99" s="2"/>
    </row>
    <row r="100" spans="1:19" x14ac:dyDescent="0.25">
      <c r="A100" s="21"/>
      <c r="B100" s="2"/>
      <c r="C100" s="2"/>
      <c r="D100" s="2"/>
      <c r="E100" s="2"/>
      <c r="F100" s="2"/>
      <c r="G100" s="2"/>
      <c r="H100" s="2"/>
      <c r="I100" s="2"/>
      <c r="J100" s="2"/>
      <c r="K100" s="2"/>
      <c r="L100" s="2"/>
      <c r="M100" s="2"/>
      <c r="N100" s="2"/>
      <c r="O100" s="2"/>
      <c r="P100" s="2"/>
      <c r="Q100" s="2"/>
      <c r="R100" s="2"/>
      <c r="S100" s="2"/>
    </row>
    <row r="101" spans="1:19" x14ac:dyDescent="0.25">
      <c r="A101" s="21"/>
      <c r="B101" s="2"/>
      <c r="C101" s="2"/>
      <c r="D101" s="2"/>
      <c r="E101" s="2"/>
      <c r="F101" s="2"/>
      <c r="G101" s="2"/>
      <c r="H101" s="2"/>
      <c r="I101" s="2"/>
      <c r="J101" s="2"/>
      <c r="K101" s="2"/>
      <c r="L101" s="2"/>
      <c r="M101" s="2"/>
      <c r="N101" s="2"/>
      <c r="O101" s="2"/>
      <c r="P101" s="2"/>
      <c r="Q101" s="2"/>
      <c r="R101" s="2"/>
      <c r="S101" s="2"/>
    </row>
    <row r="102" spans="1:19" x14ac:dyDescent="0.25">
      <c r="A102" s="21"/>
      <c r="B102" s="2"/>
      <c r="C102" s="2"/>
      <c r="D102" s="2"/>
      <c r="E102" s="2"/>
      <c r="F102" s="2"/>
      <c r="G102" s="2"/>
      <c r="H102" s="2"/>
      <c r="I102" s="2"/>
      <c r="J102" s="2"/>
      <c r="K102" s="2"/>
      <c r="L102" s="2"/>
      <c r="M102" s="2"/>
      <c r="N102" s="2"/>
      <c r="O102" s="2"/>
      <c r="P102" s="2"/>
      <c r="Q102" s="2"/>
      <c r="R102" s="2"/>
      <c r="S102" s="2"/>
    </row>
    <row r="103" spans="1:19" x14ac:dyDescent="0.25">
      <c r="A103" s="21"/>
      <c r="B103" s="2"/>
      <c r="C103" s="2"/>
      <c r="D103" s="2"/>
      <c r="E103" s="2"/>
      <c r="F103" s="2"/>
      <c r="G103" s="2"/>
      <c r="H103" s="2"/>
      <c r="I103" s="2"/>
      <c r="J103" s="2"/>
      <c r="K103" s="2"/>
      <c r="L103" s="2"/>
      <c r="M103" s="2"/>
      <c r="N103" s="2"/>
      <c r="O103" s="2"/>
      <c r="P103" s="2"/>
      <c r="Q103" s="2"/>
      <c r="R103" s="2"/>
      <c r="S103" s="2"/>
    </row>
    <row r="104" spans="1:19" x14ac:dyDescent="0.25">
      <c r="A104" s="21"/>
      <c r="B104" s="2"/>
      <c r="C104" s="2"/>
      <c r="D104" s="2"/>
      <c r="E104" s="2"/>
      <c r="F104" s="2"/>
      <c r="G104" s="2"/>
      <c r="H104" s="2"/>
      <c r="I104" s="2"/>
      <c r="J104" s="2"/>
      <c r="K104" s="2"/>
      <c r="L104" s="2"/>
      <c r="M104" s="2"/>
      <c r="N104" s="2"/>
      <c r="O104" s="2"/>
      <c r="P104" s="2"/>
      <c r="Q104" s="2"/>
      <c r="R104" s="2"/>
      <c r="S104" s="2"/>
    </row>
    <row r="105" spans="1:19" x14ac:dyDescent="0.25">
      <c r="A105" s="21"/>
      <c r="B105" s="2"/>
      <c r="C105" s="2"/>
      <c r="D105" s="2"/>
      <c r="E105" s="2"/>
      <c r="F105" s="2"/>
      <c r="G105" s="2"/>
      <c r="H105" s="2"/>
      <c r="I105" s="2"/>
      <c r="J105" s="2"/>
      <c r="K105" s="2"/>
      <c r="L105" s="2"/>
      <c r="M105" s="2"/>
      <c r="N105" s="2"/>
      <c r="O105" s="2"/>
      <c r="P105" s="2"/>
      <c r="Q105" s="2"/>
      <c r="R105" s="2"/>
      <c r="S105" s="2"/>
    </row>
    <row r="106" spans="1:19" x14ac:dyDescent="0.25">
      <c r="A106" s="21"/>
      <c r="B106" s="2"/>
      <c r="C106" s="2"/>
      <c r="D106" s="2"/>
      <c r="E106" s="2"/>
      <c r="F106" s="2"/>
      <c r="G106" s="2"/>
      <c r="H106" s="2"/>
      <c r="I106" s="2"/>
      <c r="J106" s="2"/>
      <c r="K106" s="2"/>
      <c r="L106" s="2"/>
      <c r="M106" s="2"/>
      <c r="N106" s="2"/>
      <c r="O106" s="2"/>
      <c r="P106" s="2"/>
      <c r="Q106" s="2"/>
      <c r="R106" s="2"/>
      <c r="S106" s="2"/>
    </row>
    <row r="107" spans="1:19" x14ac:dyDescent="0.25">
      <c r="A107" s="21"/>
      <c r="B107" s="2"/>
      <c r="C107" s="2"/>
      <c r="D107" s="2"/>
      <c r="E107" s="2"/>
      <c r="F107" s="2"/>
      <c r="G107" s="2"/>
      <c r="H107" s="2"/>
      <c r="I107" s="2"/>
      <c r="J107" s="2"/>
      <c r="K107" s="2"/>
      <c r="L107" s="2"/>
      <c r="M107" s="2"/>
      <c r="N107" s="2"/>
      <c r="O107" s="2"/>
      <c r="P107" s="2"/>
      <c r="Q107" s="2"/>
      <c r="R107" s="2"/>
      <c r="S107" s="2"/>
    </row>
    <row r="108" spans="1:19" x14ac:dyDescent="0.25">
      <c r="A108" s="21"/>
      <c r="B108" s="2"/>
      <c r="C108" s="2"/>
      <c r="D108" s="2"/>
      <c r="E108" s="2"/>
      <c r="F108" s="2"/>
      <c r="G108" s="2"/>
      <c r="H108" s="2"/>
      <c r="I108" s="2"/>
      <c r="J108" s="2"/>
      <c r="K108" s="2"/>
      <c r="L108" s="2"/>
      <c r="M108" s="2"/>
      <c r="N108" s="2"/>
      <c r="O108" s="2"/>
      <c r="P108" s="2"/>
      <c r="Q108" s="2"/>
      <c r="R108" s="2"/>
      <c r="S108" s="2"/>
    </row>
    <row r="109" spans="1:19" x14ac:dyDescent="0.25">
      <c r="A109" s="21"/>
      <c r="B109" s="2"/>
      <c r="C109" s="2"/>
      <c r="D109" s="2"/>
      <c r="E109" s="2"/>
      <c r="F109" s="2"/>
      <c r="G109" s="2"/>
      <c r="H109" s="2"/>
      <c r="I109" s="2"/>
      <c r="J109" s="2"/>
      <c r="K109" s="2"/>
      <c r="L109" s="2"/>
      <c r="M109" s="2"/>
      <c r="N109" s="2"/>
      <c r="O109" s="2"/>
      <c r="P109" s="2"/>
      <c r="Q109" s="2"/>
      <c r="R109" s="2"/>
      <c r="S109" s="2"/>
    </row>
    <row r="110" spans="1:19" x14ac:dyDescent="0.25">
      <c r="A110" s="21"/>
      <c r="B110" s="2"/>
      <c r="C110" s="2"/>
      <c r="D110" s="2"/>
      <c r="E110" s="2"/>
      <c r="F110" s="2"/>
      <c r="G110" s="2"/>
      <c r="H110" s="2"/>
      <c r="I110" s="2"/>
      <c r="J110" s="2"/>
      <c r="K110" s="2"/>
      <c r="L110" s="2"/>
      <c r="M110" s="2"/>
      <c r="N110" s="2"/>
      <c r="O110" s="2"/>
      <c r="P110" s="2"/>
      <c r="Q110" s="2"/>
      <c r="R110" s="2"/>
      <c r="S110" s="2"/>
    </row>
    <row r="111" spans="1:19" x14ac:dyDescent="0.25">
      <c r="A111" s="21"/>
      <c r="B111" s="2"/>
      <c r="C111" s="2"/>
      <c r="D111" s="2"/>
      <c r="E111" s="2"/>
      <c r="F111" s="2"/>
      <c r="G111" s="2"/>
      <c r="H111" s="2"/>
      <c r="I111" s="2"/>
      <c r="J111" s="2"/>
      <c r="K111" s="2"/>
      <c r="L111" s="2"/>
      <c r="M111" s="2"/>
      <c r="N111" s="2"/>
      <c r="O111" s="2"/>
      <c r="P111" s="2"/>
      <c r="Q111" s="2"/>
      <c r="R111" s="2"/>
      <c r="S111" s="2"/>
    </row>
    <row r="112" spans="1:19" x14ac:dyDescent="0.25">
      <c r="A112" s="21"/>
      <c r="B112" s="2"/>
      <c r="C112" s="2"/>
      <c r="D112" s="2"/>
      <c r="E112" s="2"/>
      <c r="F112" s="2"/>
      <c r="G112" s="2"/>
      <c r="H112" s="2"/>
      <c r="I112" s="2"/>
      <c r="J112" s="2"/>
      <c r="K112" s="2"/>
      <c r="L112" s="2"/>
      <c r="M112" s="2"/>
      <c r="N112" s="2"/>
      <c r="O112" s="2"/>
      <c r="P112" s="2"/>
      <c r="Q112" s="2"/>
      <c r="R112" s="2"/>
      <c r="S112" s="2"/>
    </row>
    <row r="113" spans="1:19" x14ac:dyDescent="0.25">
      <c r="A113" s="21"/>
      <c r="B113" s="2"/>
      <c r="C113" s="2"/>
      <c r="D113" s="2"/>
      <c r="E113" s="2"/>
      <c r="F113" s="2"/>
      <c r="G113" s="2"/>
      <c r="H113" s="2"/>
      <c r="I113" s="2"/>
      <c r="J113" s="2"/>
      <c r="K113" s="2"/>
      <c r="L113" s="2"/>
      <c r="M113" s="2"/>
      <c r="N113" s="2"/>
      <c r="O113" s="2"/>
      <c r="P113" s="2"/>
      <c r="Q113" s="2"/>
      <c r="R113" s="2"/>
      <c r="S113" s="2"/>
    </row>
    <row r="114" spans="1:19" x14ac:dyDescent="0.25">
      <c r="A114" s="21"/>
      <c r="B114" s="2"/>
      <c r="C114" s="2"/>
      <c r="D114" s="2"/>
      <c r="E114" s="2"/>
      <c r="F114" s="2"/>
      <c r="G114" s="2"/>
      <c r="H114" s="2"/>
      <c r="I114" s="2"/>
      <c r="J114" s="2"/>
      <c r="K114" s="2"/>
      <c r="L114" s="2"/>
      <c r="M114" s="2"/>
      <c r="N114" s="2"/>
      <c r="O114" s="2"/>
      <c r="P114" s="2"/>
      <c r="Q114" s="2"/>
      <c r="R114" s="2"/>
      <c r="S114" s="2"/>
    </row>
    <row r="115" spans="1:19" x14ac:dyDescent="0.25">
      <c r="A115" s="21"/>
      <c r="B115" s="2"/>
      <c r="C115" s="2"/>
      <c r="D115" s="2"/>
      <c r="E115" s="2"/>
      <c r="F115" s="2"/>
      <c r="G115" s="2"/>
      <c r="H115" s="2"/>
      <c r="I115" s="2"/>
      <c r="J115" s="2"/>
      <c r="K115" s="2"/>
      <c r="L115" s="2"/>
      <c r="M115" s="2"/>
      <c r="N115" s="2"/>
      <c r="O115" s="2"/>
      <c r="P115" s="2"/>
      <c r="Q115" s="2"/>
      <c r="R115" s="2"/>
      <c r="S115" s="2"/>
    </row>
    <row r="116" spans="1:19" x14ac:dyDescent="0.25">
      <c r="A116" s="21"/>
      <c r="B116" s="2"/>
      <c r="C116" s="2"/>
      <c r="D116" s="2"/>
      <c r="E116" s="2"/>
      <c r="F116" s="2"/>
      <c r="G116" s="2"/>
      <c r="H116" s="2"/>
      <c r="I116" s="2"/>
      <c r="J116" s="2"/>
      <c r="K116" s="2"/>
      <c r="L116" s="2"/>
      <c r="M116" s="2"/>
      <c r="N116" s="2"/>
      <c r="O116" s="2"/>
      <c r="P116" s="2"/>
      <c r="Q116" s="2"/>
      <c r="R116" s="2"/>
      <c r="S116" s="2"/>
    </row>
    <row r="117" spans="1:19" x14ac:dyDescent="0.25">
      <c r="A117" s="21"/>
      <c r="B117" s="2"/>
      <c r="C117" s="2"/>
      <c r="D117" s="2"/>
      <c r="E117" s="2"/>
      <c r="F117" s="2"/>
      <c r="G117" s="2"/>
      <c r="H117" s="2"/>
      <c r="I117" s="2"/>
      <c r="J117" s="2"/>
      <c r="K117" s="2"/>
      <c r="L117" s="2"/>
      <c r="M117" s="2"/>
      <c r="N117" s="2"/>
      <c r="O117" s="2"/>
      <c r="P117" s="2"/>
      <c r="Q117" s="2"/>
      <c r="R117" s="2"/>
      <c r="S117" s="2"/>
    </row>
    <row r="118" spans="1:19" x14ac:dyDescent="0.25">
      <c r="A118" s="21"/>
      <c r="B118" s="2"/>
      <c r="C118" s="2"/>
      <c r="D118" s="2"/>
      <c r="E118" s="2"/>
      <c r="F118" s="2"/>
      <c r="G118" s="2"/>
      <c r="H118" s="2"/>
      <c r="I118" s="2"/>
      <c r="J118" s="2"/>
      <c r="K118" s="2"/>
      <c r="L118" s="2"/>
      <c r="M118" s="2"/>
      <c r="N118" s="2"/>
      <c r="O118" s="2"/>
      <c r="P118" s="2"/>
      <c r="Q118" s="2"/>
      <c r="R118" s="2"/>
      <c r="S118" s="2"/>
    </row>
    <row r="119" spans="1:19" x14ac:dyDescent="0.25">
      <c r="A119" s="21"/>
      <c r="B119" s="2"/>
      <c r="C119" s="2"/>
      <c r="D119" s="2"/>
      <c r="E119" s="2"/>
      <c r="F119" s="2"/>
      <c r="G119" s="2"/>
      <c r="H119" s="2"/>
      <c r="I119" s="2"/>
      <c r="J119" s="2"/>
      <c r="K119" s="2"/>
      <c r="L119" s="2"/>
      <c r="M119" s="2"/>
      <c r="N119" s="2"/>
      <c r="O119" s="2"/>
      <c r="P119" s="2"/>
      <c r="Q119" s="2"/>
      <c r="R119" s="2"/>
      <c r="S119" s="2"/>
    </row>
    <row r="120" spans="1:19" x14ac:dyDescent="0.25">
      <c r="A120" s="21"/>
      <c r="B120" s="2"/>
      <c r="C120" s="2"/>
      <c r="D120" s="2"/>
      <c r="E120" s="2"/>
      <c r="F120" s="2"/>
      <c r="G120" s="2"/>
      <c r="H120" s="2"/>
      <c r="I120" s="2"/>
      <c r="J120" s="2"/>
      <c r="K120" s="2"/>
      <c r="L120" s="2"/>
      <c r="M120" s="2"/>
      <c r="N120" s="2"/>
      <c r="O120" s="2"/>
      <c r="P120" s="2"/>
      <c r="Q120" s="2"/>
      <c r="R120" s="2"/>
      <c r="S120" s="2"/>
    </row>
    <row r="121" spans="1:19" x14ac:dyDescent="0.25">
      <c r="A121" s="21"/>
      <c r="B121" s="2"/>
      <c r="C121" s="2"/>
      <c r="D121" s="2"/>
      <c r="E121" s="2"/>
      <c r="F121" s="2"/>
      <c r="G121" s="2"/>
      <c r="H121" s="2"/>
      <c r="I121" s="2"/>
      <c r="J121" s="2"/>
      <c r="K121" s="2"/>
      <c r="L121" s="2"/>
      <c r="M121" s="2"/>
      <c r="N121" s="2"/>
      <c r="O121" s="2"/>
      <c r="P121" s="2"/>
      <c r="Q121" s="2"/>
      <c r="R121" s="2"/>
      <c r="S121" s="2"/>
    </row>
    <row r="122" spans="1:19" x14ac:dyDescent="0.25">
      <c r="A122" s="21"/>
      <c r="B122" s="2"/>
      <c r="C122" s="2"/>
      <c r="D122" s="2"/>
      <c r="E122" s="2"/>
      <c r="F122" s="2"/>
      <c r="G122" s="2"/>
      <c r="H122" s="2"/>
      <c r="I122" s="2"/>
      <c r="J122" s="2"/>
      <c r="K122" s="2"/>
      <c r="L122" s="2"/>
      <c r="M122" s="2"/>
      <c r="N122" s="2"/>
      <c r="O122" s="2"/>
      <c r="P122" s="2"/>
      <c r="Q122" s="2"/>
      <c r="R122" s="2"/>
      <c r="S122" s="2"/>
    </row>
    <row r="123" spans="1:19" x14ac:dyDescent="0.25">
      <c r="A123" s="21"/>
      <c r="B123" s="2"/>
      <c r="C123" s="2"/>
      <c r="D123" s="2"/>
      <c r="E123" s="2"/>
      <c r="F123" s="2"/>
      <c r="G123" s="2"/>
      <c r="H123" s="2"/>
      <c r="I123" s="2"/>
      <c r="J123" s="2"/>
      <c r="K123" s="2"/>
      <c r="L123" s="2"/>
      <c r="M123" s="2"/>
      <c r="N123" s="2"/>
      <c r="O123" s="2"/>
      <c r="P123" s="2"/>
      <c r="Q123" s="2"/>
      <c r="R123" s="2"/>
      <c r="S123" s="2"/>
    </row>
    <row r="124" spans="1:19" x14ac:dyDescent="0.25">
      <c r="A124" s="21"/>
      <c r="B124" s="2"/>
      <c r="C124" s="2"/>
      <c r="D124" s="2"/>
      <c r="E124" s="2"/>
      <c r="F124" s="2"/>
      <c r="G124" s="2"/>
      <c r="H124" s="2"/>
      <c r="I124" s="2"/>
      <c r="J124" s="2"/>
      <c r="K124" s="2"/>
      <c r="L124" s="2"/>
      <c r="M124" s="2"/>
      <c r="N124" s="2"/>
      <c r="O124" s="2"/>
      <c r="P124" s="2"/>
      <c r="Q124" s="2"/>
      <c r="R124" s="2"/>
      <c r="S124" s="2"/>
    </row>
    <row r="125" spans="1:19" x14ac:dyDescent="0.25">
      <c r="A125" s="21"/>
      <c r="B125" s="2"/>
      <c r="C125" s="2"/>
      <c r="D125" s="2"/>
      <c r="E125" s="2"/>
      <c r="F125" s="2"/>
      <c r="G125" s="2"/>
      <c r="H125" s="2"/>
      <c r="I125" s="2"/>
      <c r="J125" s="2"/>
      <c r="K125" s="2"/>
      <c r="L125" s="2"/>
      <c r="M125" s="2"/>
      <c r="N125" s="2"/>
      <c r="O125" s="2"/>
      <c r="P125" s="2"/>
      <c r="Q125" s="2"/>
      <c r="R125" s="2"/>
      <c r="S125" s="2"/>
    </row>
    <row r="126" spans="1:19" x14ac:dyDescent="0.25">
      <c r="A126" s="21"/>
      <c r="B126" s="2"/>
      <c r="C126" s="2"/>
      <c r="D126" s="2"/>
      <c r="E126" s="2"/>
      <c r="F126" s="2"/>
      <c r="G126" s="2"/>
      <c r="H126" s="2"/>
      <c r="I126" s="2"/>
      <c r="J126" s="2"/>
      <c r="K126" s="2"/>
      <c r="L126" s="2"/>
      <c r="M126" s="2"/>
      <c r="N126" s="2"/>
      <c r="O126" s="2"/>
      <c r="P126" s="2"/>
      <c r="Q126" s="2"/>
      <c r="R126" s="2"/>
      <c r="S126" s="2"/>
    </row>
    <row r="127" spans="1:19" x14ac:dyDescent="0.25">
      <c r="A127" s="21"/>
      <c r="B127" s="2"/>
      <c r="C127" s="2"/>
      <c r="D127" s="2"/>
      <c r="E127" s="2"/>
      <c r="F127" s="2"/>
      <c r="G127" s="2"/>
      <c r="H127" s="2"/>
      <c r="I127" s="2"/>
      <c r="J127" s="2"/>
      <c r="K127" s="2"/>
      <c r="L127" s="2"/>
      <c r="M127" s="2"/>
      <c r="N127" s="2"/>
      <c r="O127" s="2"/>
      <c r="P127" s="2"/>
      <c r="Q127" s="2"/>
      <c r="R127" s="2"/>
      <c r="S127" s="2"/>
    </row>
    <row r="128" spans="1:19" x14ac:dyDescent="0.25">
      <c r="A128" s="21"/>
      <c r="B128" s="2"/>
      <c r="C128" s="2"/>
      <c r="D128" s="2"/>
      <c r="E128" s="2"/>
      <c r="F128" s="2"/>
      <c r="G128" s="2"/>
      <c r="H128" s="2"/>
      <c r="I128" s="2"/>
      <c r="J128" s="2"/>
      <c r="K128" s="2"/>
      <c r="L128" s="2"/>
      <c r="M128" s="2"/>
      <c r="N128" s="2"/>
      <c r="O128" s="2"/>
      <c r="P128" s="2"/>
      <c r="Q128" s="2"/>
      <c r="R128" s="2"/>
      <c r="S128" s="2"/>
    </row>
    <row r="129" spans="1:19" x14ac:dyDescent="0.25">
      <c r="A129" s="21"/>
      <c r="B129" s="2"/>
      <c r="C129" s="2"/>
      <c r="D129" s="2"/>
      <c r="E129" s="2"/>
      <c r="F129" s="2"/>
      <c r="G129" s="2"/>
      <c r="H129" s="2"/>
      <c r="I129" s="2"/>
      <c r="J129" s="2"/>
      <c r="K129" s="2"/>
      <c r="L129" s="2"/>
      <c r="M129" s="2"/>
      <c r="N129" s="2"/>
      <c r="O129" s="2"/>
      <c r="P129" s="2"/>
      <c r="Q129" s="2"/>
      <c r="R129" s="2"/>
      <c r="S129" s="2"/>
    </row>
    <row r="130" spans="1:19" x14ac:dyDescent="0.25">
      <c r="A130" s="21"/>
      <c r="B130" s="2"/>
      <c r="C130" s="2"/>
      <c r="D130" s="2"/>
      <c r="E130" s="2"/>
      <c r="F130" s="2"/>
      <c r="G130" s="2"/>
      <c r="H130" s="2"/>
      <c r="I130" s="2"/>
      <c r="J130" s="2"/>
      <c r="K130" s="2"/>
      <c r="L130" s="2"/>
      <c r="M130" s="2"/>
      <c r="N130" s="2"/>
      <c r="O130" s="2"/>
      <c r="P130" s="2"/>
      <c r="Q130" s="2"/>
      <c r="R130" s="2"/>
      <c r="S130" s="2"/>
    </row>
    <row r="131" spans="1:19" x14ac:dyDescent="0.25">
      <c r="A131" s="21"/>
      <c r="B131" s="2"/>
      <c r="C131" s="2"/>
      <c r="D131" s="2"/>
      <c r="E131" s="2"/>
      <c r="F131" s="2"/>
      <c r="G131" s="2"/>
      <c r="H131" s="2"/>
      <c r="I131" s="2"/>
      <c r="J131" s="2"/>
      <c r="K131" s="2"/>
      <c r="L131" s="2"/>
      <c r="M131" s="2"/>
      <c r="N131" s="2"/>
      <c r="O131" s="2"/>
      <c r="P131" s="2"/>
      <c r="Q131" s="2"/>
      <c r="R131" s="2"/>
      <c r="S131" s="2"/>
    </row>
    <row r="132" spans="1:19" x14ac:dyDescent="0.25">
      <c r="A132" s="21"/>
      <c r="B132" s="2"/>
      <c r="C132" s="2"/>
      <c r="D132" s="2"/>
      <c r="E132" s="2"/>
      <c r="F132" s="2"/>
      <c r="G132" s="2"/>
      <c r="H132" s="2"/>
      <c r="I132" s="2"/>
      <c r="J132" s="2"/>
      <c r="K132" s="2"/>
      <c r="L132" s="2"/>
      <c r="M132" s="2"/>
      <c r="N132" s="2"/>
      <c r="O132" s="2"/>
      <c r="P132" s="2"/>
      <c r="Q132" s="2"/>
      <c r="R132" s="2"/>
      <c r="S132" s="2"/>
    </row>
    <row r="133" spans="1:19" x14ac:dyDescent="0.25">
      <c r="A133" s="21"/>
      <c r="B133" s="2"/>
      <c r="C133" s="2"/>
      <c r="D133" s="2"/>
      <c r="E133" s="2"/>
      <c r="F133" s="2"/>
      <c r="G133" s="2"/>
      <c r="H133" s="2"/>
      <c r="I133" s="2"/>
      <c r="J133" s="2"/>
      <c r="K133" s="2"/>
      <c r="L133" s="2"/>
      <c r="M133" s="2"/>
      <c r="N133" s="2"/>
      <c r="O133" s="2"/>
      <c r="P133" s="2"/>
      <c r="Q133" s="2"/>
      <c r="R133" s="2"/>
      <c r="S133" s="2"/>
    </row>
    <row r="134" spans="1:19" x14ac:dyDescent="0.25">
      <c r="A134" s="21"/>
      <c r="B134" s="2"/>
      <c r="C134" s="2"/>
      <c r="D134" s="2"/>
      <c r="E134" s="2"/>
      <c r="F134" s="2"/>
      <c r="G134" s="2"/>
      <c r="H134" s="2"/>
      <c r="I134" s="2"/>
      <c r="J134" s="2"/>
      <c r="K134" s="2"/>
      <c r="L134" s="2"/>
      <c r="M134" s="2"/>
      <c r="N134" s="2"/>
      <c r="O134" s="2"/>
      <c r="P134" s="2"/>
      <c r="Q134" s="2"/>
      <c r="R134" s="2"/>
      <c r="S134" s="2"/>
    </row>
    <row r="135" spans="1:19" x14ac:dyDescent="0.25">
      <c r="A135" s="21"/>
      <c r="B135" s="2"/>
      <c r="C135" s="2"/>
      <c r="D135" s="2"/>
      <c r="E135" s="2"/>
      <c r="F135" s="2"/>
      <c r="G135" s="2"/>
      <c r="H135" s="2"/>
      <c r="I135" s="2"/>
      <c r="J135" s="2"/>
      <c r="K135" s="2"/>
      <c r="L135" s="2"/>
      <c r="M135" s="2"/>
      <c r="N135" s="2"/>
      <c r="O135" s="2"/>
      <c r="P135" s="2"/>
      <c r="Q135" s="2"/>
      <c r="R135" s="2"/>
      <c r="S135" s="2"/>
    </row>
    <row r="136" spans="1:19" x14ac:dyDescent="0.25">
      <c r="A136" s="21"/>
      <c r="B136" s="2"/>
      <c r="C136" s="2"/>
      <c r="D136" s="2"/>
      <c r="E136" s="2"/>
      <c r="F136" s="2"/>
      <c r="G136" s="2"/>
      <c r="H136" s="2"/>
      <c r="I136" s="2"/>
      <c r="J136" s="2"/>
      <c r="K136" s="2"/>
      <c r="L136" s="2"/>
      <c r="M136" s="2"/>
      <c r="N136" s="2"/>
      <c r="O136" s="2"/>
      <c r="P136" s="2"/>
      <c r="Q136" s="2"/>
      <c r="R136" s="2"/>
      <c r="S136" s="2"/>
    </row>
    <row r="137" spans="1:19" x14ac:dyDescent="0.25">
      <c r="A137" s="21"/>
      <c r="B137" s="2"/>
      <c r="C137" s="2"/>
      <c r="D137" s="2"/>
      <c r="E137" s="2"/>
      <c r="F137" s="2"/>
      <c r="G137" s="2"/>
      <c r="H137" s="2"/>
      <c r="I137" s="2"/>
      <c r="J137" s="2"/>
      <c r="K137" s="2"/>
      <c r="L137" s="2"/>
      <c r="M137" s="2"/>
      <c r="N137" s="2"/>
      <c r="O137" s="2"/>
      <c r="P137" s="2"/>
      <c r="Q137" s="2"/>
      <c r="R137" s="2"/>
      <c r="S137" s="2"/>
    </row>
    <row r="138" spans="1:19" x14ac:dyDescent="0.25">
      <c r="A138" s="21"/>
      <c r="B138" s="2"/>
      <c r="C138" s="2"/>
      <c r="D138" s="2"/>
      <c r="E138" s="2"/>
      <c r="F138" s="2"/>
      <c r="G138" s="2"/>
      <c r="H138" s="2"/>
      <c r="I138" s="2"/>
      <c r="J138" s="2"/>
      <c r="K138" s="2"/>
      <c r="L138" s="2"/>
      <c r="M138" s="2"/>
      <c r="N138" s="2"/>
      <c r="O138" s="2"/>
      <c r="P138" s="2"/>
      <c r="Q138" s="2"/>
      <c r="R138" s="2"/>
      <c r="S138" s="2"/>
    </row>
    <row r="139" spans="1:19" x14ac:dyDescent="0.25">
      <c r="A139" s="21"/>
      <c r="B139" s="2"/>
      <c r="C139" s="2"/>
      <c r="D139" s="2"/>
      <c r="E139" s="2"/>
      <c r="F139" s="2"/>
      <c r="G139" s="2"/>
      <c r="H139" s="2"/>
      <c r="I139" s="2"/>
      <c r="J139" s="2"/>
      <c r="K139" s="2"/>
      <c r="L139" s="2"/>
      <c r="M139" s="2"/>
      <c r="N139" s="2"/>
      <c r="O139" s="2"/>
      <c r="P139" s="2"/>
      <c r="Q139" s="2"/>
      <c r="R139" s="2"/>
      <c r="S139" s="2"/>
    </row>
    <row r="140" spans="1:19" x14ac:dyDescent="0.25">
      <c r="A140" s="21"/>
      <c r="B140" s="2"/>
      <c r="C140" s="2"/>
      <c r="D140" s="2"/>
      <c r="E140" s="2"/>
      <c r="F140" s="2"/>
      <c r="G140" s="2"/>
      <c r="H140" s="2"/>
      <c r="I140" s="2"/>
      <c r="J140" s="2"/>
      <c r="K140" s="2"/>
      <c r="L140" s="2"/>
      <c r="M140" s="2"/>
      <c r="N140" s="2"/>
      <c r="O140" s="2"/>
      <c r="P140" s="2"/>
      <c r="Q140" s="2"/>
      <c r="R140" s="2"/>
      <c r="S140" s="2"/>
    </row>
    <row r="141" spans="1:19" x14ac:dyDescent="0.25">
      <c r="A141" s="21"/>
      <c r="B141" s="2"/>
      <c r="C141" s="2"/>
      <c r="D141" s="2"/>
      <c r="E141" s="2"/>
      <c r="F141" s="2"/>
      <c r="G141" s="2"/>
      <c r="H141" s="2"/>
      <c r="I141" s="2"/>
      <c r="J141" s="2"/>
      <c r="K141" s="2"/>
      <c r="L141" s="2"/>
      <c r="M141" s="2"/>
      <c r="N141" s="2"/>
      <c r="O141" s="2"/>
      <c r="P141" s="2"/>
      <c r="Q141" s="2"/>
      <c r="R141" s="2"/>
      <c r="S141" s="2"/>
    </row>
    <row r="142" spans="1:19" x14ac:dyDescent="0.25">
      <c r="A142" s="21"/>
      <c r="B142" s="2"/>
      <c r="C142" s="2"/>
      <c r="D142" s="2"/>
      <c r="E142" s="2"/>
      <c r="F142" s="2"/>
      <c r="G142" s="2"/>
      <c r="H142" s="2"/>
      <c r="I142" s="2"/>
      <c r="J142" s="2"/>
      <c r="K142" s="2"/>
      <c r="L142" s="2"/>
      <c r="M142" s="2"/>
      <c r="N142" s="2"/>
      <c r="O142" s="2"/>
      <c r="P142" s="2"/>
      <c r="Q142" s="2"/>
      <c r="R142" s="2"/>
      <c r="S142" s="2"/>
    </row>
    <row r="143" spans="1:19" x14ac:dyDescent="0.25">
      <c r="A143" s="21"/>
      <c r="B143" s="2"/>
      <c r="C143" s="2"/>
      <c r="D143" s="2"/>
      <c r="E143" s="2"/>
      <c r="F143" s="2"/>
      <c r="G143" s="2"/>
      <c r="H143" s="2"/>
      <c r="I143" s="2"/>
      <c r="J143" s="2"/>
      <c r="K143" s="2"/>
      <c r="L143" s="2"/>
      <c r="M143" s="2"/>
      <c r="N143" s="2"/>
      <c r="O143" s="2"/>
      <c r="P143" s="2"/>
      <c r="Q143" s="2"/>
      <c r="R143" s="2"/>
      <c r="S143" s="2"/>
    </row>
    <row r="144" spans="1:19" x14ac:dyDescent="0.25">
      <c r="A144" s="21"/>
      <c r="B144" s="2"/>
      <c r="C144" s="2"/>
      <c r="D144" s="2"/>
      <c r="E144" s="2"/>
      <c r="F144" s="2"/>
      <c r="G144" s="2"/>
      <c r="H144" s="2"/>
      <c r="I144" s="2"/>
      <c r="J144" s="2"/>
      <c r="K144" s="2"/>
      <c r="L144" s="2"/>
      <c r="M144" s="2"/>
      <c r="N144" s="2"/>
      <c r="O144" s="2"/>
      <c r="P144" s="2"/>
      <c r="Q144" s="2"/>
      <c r="R144" s="2"/>
      <c r="S144" s="2"/>
    </row>
    <row r="145" spans="1:19" x14ac:dyDescent="0.25">
      <c r="A145" s="21"/>
      <c r="B145" s="2"/>
      <c r="C145" s="2"/>
      <c r="D145" s="2"/>
      <c r="E145" s="2"/>
      <c r="F145" s="2"/>
      <c r="G145" s="2"/>
      <c r="H145" s="2"/>
      <c r="I145" s="2"/>
      <c r="J145" s="2"/>
      <c r="K145" s="2"/>
      <c r="L145" s="2"/>
      <c r="M145" s="2"/>
      <c r="N145" s="2"/>
      <c r="O145" s="2"/>
      <c r="P145" s="2"/>
      <c r="Q145" s="2"/>
      <c r="R145" s="2"/>
      <c r="S145" s="2"/>
    </row>
    <row r="146" spans="1:19" x14ac:dyDescent="0.25">
      <c r="A146" s="21"/>
      <c r="B146" s="2"/>
      <c r="C146" s="2"/>
      <c r="D146" s="2"/>
      <c r="E146" s="2"/>
      <c r="F146" s="2"/>
      <c r="G146" s="2"/>
      <c r="H146" s="2"/>
      <c r="I146" s="2"/>
      <c r="J146" s="2"/>
      <c r="K146" s="2"/>
      <c r="L146" s="2"/>
      <c r="M146" s="2"/>
      <c r="N146" s="2"/>
      <c r="O146" s="2"/>
      <c r="P146" s="2"/>
      <c r="Q146" s="2"/>
      <c r="R146" s="2"/>
      <c r="S146" s="2"/>
    </row>
    <row r="147" spans="1:19" x14ac:dyDescent="0.25">
      <c r="A147" s="21"/>
      <c r="B147" s="2"/>
      <c r="C147" s="2"/>
      <c r="D147" s="2"/>
      <c r="E147" s="2"/>
      <c r="F147" s="2"/>
      <c r="G147" s="2"/>
      <c r="H147" s="2"/>
      <c r="I147" s="2"/>
      <c r="J147" s="2"/>
      <c r="K147" s="2"/>
      <c r="L147" s="2"/>
      <c r="M147" s="2"/>
      <c r="N147" s="2"/>
      <c r="O147" s="2"/>
      <c r="P147" s="2"/>
      <c r="Q147" s="2"/>
      <c r="R147" s="2"/>
      <c r="S147" s="2"/>
    </row>
    <row r="148" spans="1:19" x14ac:dyDescent="0.25">
      <c r="A148" s="21"/>
      <c r="B148" s="2"/>
      <c r="C148" s="2"/>
      <c r="D148" s="2"/>
      <c r="E148" s="2"/>
      <c r="F148" s="2"/>
      <c r="G148" s="2"/>
      <c r="H148" s="2"/>
      <c r="I148" s="2"/>
      <c r="J148" s="2"/>
      <c r="K148" s="2"/>
      <c r="L148" s="2"/>
      <c r="M148" s="2"/>
      <c r="N148" s="2"/>
      <c r="O148" s="2"/>
      <c r="P148" s="2"/>
      <c r="Q148" s="2"/>
      <c r="R148" s="2"/>
      <c r="S148" s="2"/>
    </row>
    <row r="149" spans="1:19" x14ac:dyDescent="0.25">
      <c r="A149" s="21"/>
      <c r="B149" s="2"/>
      <c r="C149" s="2"/>
      <c r="D149" s="2"/>
      <c r="E149" s="2"/>
      <c r="F149" s="2"/>
      <c r="G149" s="2"/>
      <c r="H149" s="2"/>
      <c r="I149" s="2"/>
      <c r="J149" s="2"/>
      <c r="K149" s="2"/>
      <c r="L149" s="2"/>
      <c r="M149" s="2"/>
      <c r="N149" s="2"/>
      <c r="O149" s="2"/>
      <c r="P149" s="2"/>
      <c r="Q149" s="2"/>
      <c r="R149" s="2"/>
      <c r="S149" s="2"/>
    </row>
    <row r="150" spans="1:19" x14ac:dyDescent="0.25">
      <c r="A150" s="21"/>
      <c r="B150" s="2"/>
      <c r="C150" s="2"/>
      <c r="D150" s="2"/>
      <c r="E150" s="2"/>
      <c r="F150" s="2"/>
      <c r="G150" s="2"/>
      <c r="H150" s="2"/>
      <c r="I150" s="2"/>
      <c r="J150" s="2"/>
      <c r="K150" s="2"/>
      <c r="L150" s="2"/>
      <c r="M150" s="2"/>
      <c r="N150" s="2"/>
      <c r="O150" s="2"/>
      <c r="P150" s="2"/>
      <c r="Q150" s="2"/>
      <c r="R150" s="2"/>
      <c r="S150" s="2"/>
    </row>
    <row r="151" spans="1:19" x14ac:dyDescent="0.25">
      <c r="A151" s="21"/>
      <c r="B151" s="2"/>
      <c r="C151" s="2"/>
      <c r="D151" s="2"/>
      <c r="E151" s="2"/>
      <c r="F151" s="2"/>
      <c r="G151" s="2"/>
      <c r="H151" s="2"/>
      <c r="I151" s="2"/>
      <c r="J151" s="2"/>
      <c r="K151" s="2"/>
      <c r="L151" s="2"/>
      <c r="M151" s="2"/>
      <c r="N151" s="2"/>
      <c r="O151" s="2"/>
      <c r="P151" s="2"/>
      <c r="Q151" s="2"/>
      <c r="R151" s="2"/>
      <c r="S151" s="2"/>
    </row>
    <row r="152" spans="1:19" x14ac:dyDescent="0.25">
      <c r="A152" s="21"/>
      <c r="B152" s="2"/>
      <c r="C152" s="2"/>
      <c r="D152" s="2"/>
      <c r="E152" s="2"/>
      <c r="F152" s="2"/>
      <c r="G152" s="2"/>
      <c r="H152" s="2"/>
      <c r="I152" s="2"/>
      <c r="J152" s="2"/>
      <c r="K152" s="2"/>
      <c r="L152" s="2"/>
      <c r="M152" s="2"/>
      <c r="N152" s="2"/>
      <c r="O152" s="2"/>
      <c r="P152" s="2"/>
      <c r="Q152" s="2"/>
      <c r="R152" s="2"/>
      <c r="S152" s="2"/>
    </row>
    <row r="153" spans="1:19" x14ac:dyDescent="0.25">
      <c r="A153" s="21"/>
      <c r="B153" s="2"/>
      <c r="C153" s="2"/>
      <c r="D153" s="2"/>
      <c r="E153" s="2"/>
      <c r="F153" s="2"/>
      <c r="G153" s="2"/>
      <c r="H153" s="2"/>
      <c r="I153" s="2"/>
      <c r="J153" s="2"/>
      <c r="K153" s="2"/>
      <c r="L153" s="2"/>
      <c r="M153" s="2"/>
      <c r="N153" s="2"/>
      <c r="O153" s="2"/>
      <c r="P153" s="2"/>
      <c r="Q153" s="2"/>
      <c r="R153" s="2"/>
      <c r="S153" s="2"/>
    </row>
    <row r="154" spans="1:19" x14ac:dyDescent="0.25">
      <c r="A154" s="21"/>
      <c r="B154" s="2"/>
      <c r="C154" s="2"/>
      <c r="D154" s="2"/>
      <c r="E154" s="2"/>
      <c r="F154" s="2"/>
      <c r="G154" s="2"/>
      <c r="H154" s="2"/>
      <c r="I154" s="2"/>
      <c r="J154" s="2"/>
      <c r="K154" s="2"/>
      <c r="L154" s="2"/>
      <c r="M154" s="2"/>
      <c r="N154" s="2"/>
      <c r="O154" s="2"/>
      <c r="P154" s="2"/>
      <c r="Q154" s="2"/>
      <c r="R154" s="2"/>
      <c r="S154" s="2"/>
    </row>
    <row r="155" spans="1:19" x14ac:dyDescent="0.25">
      <c r="A155" s="21"/>
      <c r="B155" s="2"/>
      <c r="C155" s="2"/>
      <c r="D155" s="2"/>
      <c r="E155" s="2"/>
      <c r="F155" s="2"/>
      <c r="G155" s="2"/>
      <c r="H155" s="2"/>
      <c r="I155" s="2"/>
      <c r="J155" s="2"/>
      <c r="K155" s="2"/>
      <c r="L155" s="2"/>
      <c r="M155" s="2"/>
      <c r="N155" s="2"/>
      <c r="O155" s="2"/>
      <c r="P155" s="2"/>
      <c r="Q155" s="2"/>
      <c r="R155" s="2"/>
      <c r="S155" s="2"/>
    </row>
    <row r="156" spans="1:19" x14ac:dyDescent="0.25">
      <c r="A156" s="21"/>
      <c r="B156" s="2"/>
      <c r="C156" s="2"/>
      <c r="D156" s="2"/>
      <c r="E156" s="2"/>
      <c r="F156" s="2"/>
      <c r="G156" s="2"/>
      <c r="H156" s="2"/>
      <c r="I156" s="2"/>
      <c r="J156" s="2"/>
      <c r="K156" s="2"/>
      <c r="L156" s="2"/>
      <c r="M156" s="2"/>
      <c r="N156" s="2"/>
      <c r="O156" s="2"/>
      <c r="P156" s="2"/>
      <c r="Q156" s="2"/>
      <c r="R156" s="2"/>
      <c r="S156" s="2"/>
    </row>
    <row r="157" spans="1:19" x14ac:dyDescent="0.25">
      <c r="A157" s="21"/>
      <c r="B157" s="2"/>
      <c r="C157" s="2"/>
      <c r="D157" s="2"/>
      <c r="E157" s="2"/>
      <c r="F157" s="2"/>
      <c r="G157" s="2"/>
      <c r="H157" s="2"/>
      <c r="I157" s="2"/>
      <c r="J157" s="2"/>
      <c r="K157" s="2"/>
      <c r="L157" s="2"/>
      <c r="M157" s="2"/>
      <c r="N157" s="2"/>
      <c r="O157" s="2"/>
      <c r="P157" s="2"/>
      <c r="Q157" s="2"/>
      <c r="R157" s="2"/>
      <c r="S157" s="2"/>
    </row>
    <row r="158" spans="1:19" x14ac:dyDescent="0.25">
      <c r="A158" s="21"/>
      <c r="B158" s="2"/>
      <c r="C158" s="2"/>
      <c r="D158" s="2"/>
      <c r="E158" s="2"/>
      <c r="F158" s="2"/>
      <c r="G158" s="2"/>
      <c r="H158" s="2"/>
      <c r="I158" s="2"/>
      <c r="J158" s="2"/>
      <c r="K158" s="2"/>
      <c r="L158" s="2"/>
      <c r="M158" s="2"/>
      <c r="N158" s="2"/>
      <c r="O158" s="2"/>
      <c r="P158" s="2"/>
      <c r="Q158" s="2"/>
      <c r="R158" s="2"/>
      <c r="S158" s="2"/>
    </row>
    <row r="159" spans="1:19" x14ac:dyDescent="0.25">
      <c r="A159" s="21"/>
      <c r="B159" s="2"/>
      <c r="C159" s="2"/>
      <c r="D159" s="2"/>
      <c r="E159" s="2"/>
      <c r="F159" s="2"/>
      <c r="G159" s="2"/>
      <c r="H159" s="2"/>
      <c r="I159" s="2"/>
      <c r="J159" s="2"/>
      <c r="K159" s="2"/>
      <c r="L159" s="2"/>
      <c r="M159" s="2"/>
      <c r="N159" s="2"/>
      <c r="O159" s="2"/>
      <c r="P159" s="2"/>
      <c r="Q159" s="2"/>
      <c r="R159" s="2"/>
      <c r="S159" s="2"/>
    </row>
    <row r="160" spans="1:19" x14ac:dyDescent="0.25">
      <c r="A160" s="21"/>
      <c r="B160" s="2"/>
      <c r="C160" s="2"/>
      <c r="D160" s="2"/>
      <c r="E160" s="2"/>
      <c r="F160" s="2"/>
      <c r="G160" s="2"/>
      <c r="H160" s="2"/>
      <c r="I160" s="2"/>
      <c r="J160" s="2"/>
      <c r="K160" s="2"/>
      <c r="L160" s="2"/>
      <c r="M160" s="2"/>
      <c r="N160" s="2"/>
      <c r="O160" s="2"/>
      <c r="P160" s="2"/>
      <c r="Q160" s="2"/>
      <c r="R160" s="2"/>
      <c r="S160" s="2"/>
    </row>
    <row r="161" spans="1:19" x14ac:dyDescent="0.25">
      <c r="A161" s="21"/>
      <c r="B161" s="2"/>
      <c r="C161" s="2"/>
      <c r="D161" s="2"/>
      <c r="E161" s="2"/>
      <c r="F161" s="2"/>
      <c r="G161" s="2"/>
      <c r="H161" s="2"/>
      <c r="I161" s="2"/>
      <c r="J161" s="2"/>
      <c r="K161" s="2"/>
      <c r="L161" s="2"/>
      <c r="M161" s="2"/>
      <c r="N161" s="2"/>
      <c r="O161" s="2"/>
      <c r="P161" s="2"/>
      <c r="Q161" s="2"/>
      <c r="R161" s="2"/>
      <c r="S161" s="2"/>
    </row>
    <row r="162" spans="1:19" x14ac:dyDescent="0.25">
      <c r="A162" s="21"/>
      <c r="B162" s="2"/>
      <c r="C162" s="2"/>
      <c r="D162" s="2"/>
      <c r="E162" s="2"/>
      <c r="F162" s="2"/>
      <c r="G162" s="2"/>
      <c r="H162" s="2"/>
      <c r="I162" s="2"/>
      <c r="J162" s="2"/>
      <c r="K162" s="2"/>
      <c r="L162" s="2"/>
      <c r="M162" s="2"/>
      <c r="N162" s="2"/>
      <c r="O162" s="2"/>
      <c r="P162" s="2"/>
      <c r="Q162" s="2"/>
      <c r="R162" s="2"/>
      <c r="S162" s="2"/>
    </row>
    <row r="163" spans="1:19" x14ac:dyDescent="0.25">
      <c r="A163" s="21"/>
      <c r="B163" s="2"/>
      <c r="C163" s="2"/>
      <c r="D163" s="2"/>
      <c r="E163" s="2"/>
      <c r="F163" s="2"/>
      <c r="G163" s="2"/>
      <c r="H163" s="2"/>
      <c r="I163" s="2"/>
      <c r="J163" s="2"/>
      <c r="K163" s="2"/>
      <c r="L163" s="2"/>
      <c r="M163" s="2"/>
      <c r="N163" s="2"/>
      <c r="O163" s="2"/>
      <c r="P163" s="2"/>
      <c r="Q163" s="2"/>
      <c r="R163" s="2"/>
      <c r="S163" s="2"/>
    </row>
    <row r="164" spans="1:19" x14ac:dyDescent="0.25">
      <c r="A164" s="21"/>
      <c r="B164" s="2"/>
      <c r="C164" s="2"/>
      <c r="D164" s="2"/>
      <c r="E164" s="2"/>
      <c r="F164" s="2"/>
      <c r="G164" s="2"/>
      <c r="H164" s="2"/>
      <c r="I164" s="2"/>
      <c r="J164" s="2"/>
      <c r="K164" s="2"/>
      <c r="L164" s="2"/>
      <c r="M164" s="2"/>
      <c r="N164" s="2"/>
      <c r="O164" s="2"/>
      <c r="P164" s="2"/>
      <c r="Q164" s="2"/>
      <c r="R164" s="2"/>
      <c r="S164" s="2"/>
    </row>
    <row r="165" spans="1:19" x14ac:dyDescent="0.25">
      <c r="A165" s="21"/>
      <c r="B165" s="2"/>
      <c r="C165" s="2"/>
      <c r="D165" s="2"/>
      <c r="E165" s="2"/>
      <c r="F165" s="2"/>
      <c r="G165" s="2"/>
      <c r="H165" s="2"/>
      <c r="I165" s="2"/>
      <c r="J165" s="2"/>
      <c r="K165" s="2"/>
      <c r="L165" s="2"/>
      <c r="M165" s="2"/>
      <c r="N165" s="2"/>
      <c r="O165" s="2"/>
      <c r="P165" s="2"/>
      <c r="Q165" s="2"/>
      <c r="R165" s="2"/>
      <c r="S165" s="2"/>
    </row>
    <row r="166" spans="1:19" x14ac:dyDescent="0.25">
      <c r="A166" s="21"/>
      <c r="B166" s="2"/>
      <c r="C166" s="2"/>
      <c r="D166" s="2"/>
      <c r="E166" s="2"/>
      <c r="F166" s="2"/>
      <c r="G166" s="2"/>
      <c r="H166" s="2"/>
      <c r="I166" s="2"/>
      <c r="J166" s="2"/>
      <c r="K166" s="2"/>
      <c r="L166" s="2"/>
      <c r="M166" s="2"/>
      <c r="N166" s="2"/>
      <c r="O166" s="2"/>
      <c r="P166" s="2"/>
      <c r="Q166" s="2"/>
      <c r="R166" s="2"/>
      <c r="S166" s="2"/>
    </row>
    <row r="167" spans="1:19" x14ac:dyDescent="0.25">
      <c r="A167" s="21"/>
      <c r="B167" s="2"/>
      <c r="C167" s="2"/>
      <c r="D167" s="2"/>
      <c r="E167" s="2"/>
      <c r="F167" s="2"/>
      <c r="G167" s="2"/>
      <c r="H167" s="2"/>
      <c r="I167" s="2"/>
      <c r="J167" s="2"/>
      <c r="K167" s="2"/>
      <c r="L167" s="2"/>
      <c r="M167" s="2"/>
      <c r="N167" s="2"/>
      <c r="O167" s="2"/>
      <c r="P167" s="2"/>
      <c r="Q167" s="2"/>
      <c r="R167" s="2"/>
      <c r="S167" s="2"/>
    </row>
    <row r="168" spans="1:19" x14ac:dyDescent="0.25">
      <c r="A168" s="21"/>
      <c r="B168" s="2"/>
      <c r="C168" s="2"/>
      <c r="D168" s="2"/>
      <c r="E168" s="2"/>
      <c r="F168" s="2"/>
      <c r="G168" s="2"/>
      <c r="H168" s="2"/>
      <c r="I168" s="2"/>
      <c r="J168" s="2"/>
      <c r="K168" s="2"/>
      <c r="L168" s="2"/>
      <c r="M168" s="2"/>
      <c r="N168" s="2"/>
      <c r="O168" s="2"/>
      <c r="P168" s="2"/>
      <c r="Q168" s="2"/>
      <c r="R168" s="2"/>
      <c r="S168" s="2"/>
    </row>
    <row r="169" spans="1:19" x14ac:dyDescent="0.25">
      <c r="A169" s="21"/>
      <c r="B169" s="2"/>
      <c r="C169" s="2"/>
      <c r="D169" s="2"/>
      <c r="E169" s="2"/>
      <c r="F169" s="2"/>
      <c r="G169" s="2"/>
      <c r="H169" s="2"/>
      <c r="I169" s="2"/>
      <c r="J169" s="2"/>
      <c r="K169" s="2"/>
      <c r="L169" s="2"/>
      <c r="M169" s="2"/>
      <c r="N169" s="2"/>
      <c r="O169" s="2"/>
      <c r="P169" s="2"/>
      <c r="Q169" s="2"/>
      <c r="R169" s="2"/>
      <c r="S169" s="2"/>
    </row>
    <row r="170" spans="1:19" x14ac:dyDescent="0.25">
      <c r="A170" s="21"/>
      <c r="B170" s="2"/>
      <c r="C170" s="2"/>
      <c r="D170" s="2"/>
      <c r="E170" s="2"/>
      <c r="F170" s="2"/>
      <c r="G170" s="2"/>
      <c r="H170" s="2"/>
      <c r="I170" s="2"/>
      <c r="J170" s="2"/>
      <c r="K170" s="2"/>
      <c r="L170" s="2"/>
      <c r="M170" s="2"/>
      <c r="N170" s="2"/>
      <c r="O170" s="2"/>
      <c r="P170" s="2"/>
      <c r="Q170" s="2"/>
      <c r="R170" s="2"/>
      <c r="S170" s="2"/>
    </row>
    <row r="171" spans="1:19" x14ac:dyDescent="0.25">
      <c r="A171" s="21"/>
      <c r="B171" s="2"/>
      <c r="C171" s="2"/>
      <c r="D171" s="2"/>
      <c r="E171" s="2"/>
      <c r="F171" s="2"/>
      <c r="G171" s="2"/>
      <c r="H171" s="2"/>
      <c r="I171" s="2"/>
      <c r="J171" s="2"/>
      <c r="K171" s="2"/>
      <c r="L171" s="2"/>
      <c r="M171" s="2"/>
      <c r="N171" s="2"/>
      <c r="O171" s="2"/>
      <c r="P171" s="2"/>
      <c r="Q171" s="2"/>
      <c r="R171" s="2"/>
      <c r="S171" s="2"/>
    </row>
    <row r="172" spans="1:19" x14ac:dyDescent="0.25">
      <c r="A172" s="21"/>
      <c r="B172" s="2"/>
      <c r="C172" s="2"/>
      <c r="D172" s="2"/>
      <c r="E172" s="2"/>
      <c r="F172" s="2"/>
      <c r="G172" s="2"/>
      <c r="H172" s="2"/>
      <c r="I172" s="2"/>
      <c r="J172" s="2"/>
      <c r="K172" s="2"/>
      <c r="L172" s="2"/>
      <c r="M172" s="2"/>
      <c r="N172" s="2"/>
      <c r="O172" s="2"/>
      <c r="P172" s="2"/>
      <c r="Q172" s="2"/>
      <c r="R172" s="2"/>
      <c r="S172" s="2"/>
    </row>
    <row r="173" spans="1:19" x14ac:dyDescent="0.25">
      <c r="A173" s="21"/>
      <c r="B173" s="2"/>
      <c r="C173" s="2"/>
      <c r="D173" s="2"/>
      <c r="E173" s="2"/>
      <c r="F173" s="2"/>
      <c r="G173" s="2"/>
      <c r="H173" s="2"/>
      <c r="I173" s="2"/>
      <c r="J173" s="2"/>
      <c r="K173" s="2"/>
      <c r="L173" s="2"/>
      <c r="M173" s="2"/>
      <c r="N173" s="2"/>
      <c r="O173" s="2"/>
      <c r="P173" s="2"/>
      <c r="Q173" s="2"/>
      <c r="R173" s="2"/>
      <c r="S173" s="2"/>
    </row>
    <row r="174" spans="1:19" x14ac:dyDescent="0.25">
      <c r="A174" s="21"/>
      <c r="B174" s="2"/>
      <c r="C174" s="2"/>
      <c r="D174" s="2"/>
      <c r="E174" s="2"/>
      <c r="F174" s="2"/>
      <c r="G174" s="2"/>
      <c r="H174" s="2"/>
      <c r="I174" s="2"/>
      <c r="J174" s="2"/>
      <c r="K174" s="2"/>
      <c r="L174" s="2"/>
      <c r="M174" s="2"/>
      <c r="N174" s="2"/>
      <c r="O174" s="2"/>
      <c r="P174" s="2"/>
      <c r="Q174" s="2"/>
      <c r="R174" s="2"/>
      <c r="S174" s="2"/>
    </row>
    <row r="175" spans="1:19" x14ac:dyDescent="0.25">
      <c r="A175" s="21"/>
      <c r="B175" s="2"/>
      <c r="C175" s="2"/>
      <c r="D175" s="2"/>
      <c r="E175" s="2"/>
      <c r="F175" s="2"/>
      <c r="G175" s="2"/>
      <c r="H175" s="2"/>
      <c r="I175" s="2"/>
      <c r="J175" s="2"/>
      <c r="K175" s="2"/>
      <c r="L175" s="2"/>
      <c r="M175" s="2"/>
      <c r="N175" s="2"/>
      <c r="O175" s="2"/>
      <c r="P175" s="2"/>
      <c r="Q175" s="2"/>
      <c r="R175" s="2"/>
      <c r="S175" s="2"/>
    </row>
    <row r="176" spans="1:19" x14ac:dyDescent="0.25">
      <c r="A176" s="21"/>
      <c r="B176" s="2"/>
      <c r="C176" s="2"/>
      <c r="D176" s="2"/>
      <c r="E176" s="2"/>
      <c r="F176" s="2"/>
      <c r="G176" s="2"/>
      <c r="H176" s="2"/>
      <c r="I176" s="2"/>
      <c r="J176" s="2"/>
      <c r="K176" s="2"/>
      <c r="L176" s="2"/>
      <c r="M176" s="2"/>
      <c r="N176" s="2"/>
      <c r="O176" s="2"/>
      <c r="P176" s="2"/>
      <c r="Q176" s="2"/>
      <c r="R176" s="2"/>
      <c r="S176" s="2"/>
    </row>
    <row r="177" spans="1:19" x14ac:dyDescent="0.25">
      <c r="A177" s="21"/>
      <c r="B177" s="2"/>
      <c r="C177" s="2"/>
      <c r="D177" s="2"/>
      <c r="E177" s="2"/>
      <c r="F177" s="2"/>
      <c r="G177" s="2"/>
      <c r="H177" s="2"/>
      <c r="I177" s="2"/>
      <c r="J177" s="2"/>
      <c r="K177" s="2"/>
      <c r="L177" s="2"/>
      <c r="M177" s="2"/>
      <c r="N177" s="2"/>
      <c r="O177" s="2"/>
      <c r="P177" s="2"/>
      <c r="Q177" s="2"/>
      <c r="R177" s="2"/>
      <c r="S177" s="2"/>
    </row>
    <row r="178" spans="1:19" x14ac:dyDescent="0.25">
      <c r="A178" s="21"/>
      <c r="B178" s="2"/>
      <c r="C178" s="2"/>
      <c r="D178" s="2"/>
      <c r="E178" s="2"/>
      <c r="F178" s="2"/>
      <c r="G178" s="2"/>
      <c r="H178" s="2"/>
      <c r="I178" s="2"/>
      <c r="J178" s="2"/>
      <c r="K178" s="2"/>
      <c r="L178" s="2"/>
      <c r="M178" s="2"/>
      <c r="N178" s="2"/>
      <c r="O178" s="2"/>
      <c r="P178" s="2"/>
      <c r="Q178" s="2"/>
      <c r="R178" s="2"/>
      <c r="S178" s="2"/>
    </row>
    <row r="179" spans="1:19" x14ac:dyDescent="0.25">
      <c r="A179" s="21"/>
      <c r="B179" s="2"/>
      <c r="C179" s="2"/>
      <c r="D179" s="2"/>
      <c r="E179" s="2"/>
      <c r="F179" s="2"/>
      <c r="G179" s="2"/>
      <c r="H179" s="2"/>
      <c r="I179" s="2"/>
      <c r="J179" s="2"/>
      <c r="K179" s="2"/>
      <c r="L179" s="2"/>
      <c r="M179" s="2"/>
      <c r="N179" s="2"/>
      <c r="O179" s="2"/>
      <c r="P179" s="2"/>
      <c r="Q179" s="2"/>
      <c r="R179" s="2"/>
      <c r="S179" s="2"/>
    </row>
    <row r="180" spans="1:19" x14ac:dyDescent="0.25">
      <c r="A180" s="21"/>
      <c r="B180" s="2"/>
      <c r="C180" s="2"/>
      <c r="D180" s="2"/>
      <c r="E180" s="2"/>
      <c r="F180" s="2"/>
      <c r="G180" s="2"/>
      <c r="H180" s="2"/>
      <c r="I180" s="2"/>
      <c r="J180" s="2"/>
      <c r="K180" s="2"/>
      <c r="L180" s="2"/>
      <c r="M180" s="2"/>
      <c r="N180" s="2"/>
      <c r="O180" s="2"/>
      <c r="P180" s="2"/>
      <c r="Q180" s="2"/>
      <c r="R180" s="2"/>
      <c r="S180" s="2"/>
    </row>
    <row r="181" spans="1:19" x14ac:dyDescent="0.25">
      <c r="A181" s="21"/>
      <c r="B181" s="2"/>
      <c r="C181" s="2"/>
      <c r="D181" s="2"/>
      <c r="E181" s="2"/>
      <c r="F181" s="2"/>
      <c r="G181" s="2"/>
      <c r="H181" s="2"/>
      <c r="I181" s="2"/>
      <c r="J181" s="2"/>
      <c r="K181" s="2"/>
      <c r="L181" s="2"/>
      <c r="M181" s="2"/>
      <c r="N181" s="2"/>
      <c r="O181" s="2"/>
      <c r="P181" s="2"/>
      <c r="Q181" s="2"/>
      <c r="R181" s="2"/>
      <c r="S181" s="2"/>
    </row>
    <row r="182" spans="1:19" x14ac:dyDescent="0.25">
      <c r="A182" s="21"/>
      <c r="B182" s="2"/>
      <c r="C182" s="2"/>
      <c r="D182" s="2"/>
      <c r="E182" s="2"/>
      <c r="F182" s="2"/>
      <c r="G182" s="2"/>
      <c r="H182" s="2"/>
      <c r="I182" s="2"/>
      <c r="J182" s="2"/>
      <c r="K182" s="2"/>
      <c r="L182" s="2"/>
      <c r="M182" s="2"/>
      <c r="N182" s="2"/>
      <c r="O182" s="2"/>
      <c r="P182" s="2"/>
      <c r="Q182" s="2"/>
      <c r="R182" s="2"/>
      <c r="S182" s="2"/>
    </row>
    <row r="183" spans="1:19" x14ac:dyDescent="0.25">
      <c r="A183" s="21"/>
      <c r="B183" s="2"/>
      <c r="C183" s="2"/>
      <c r="D183" s="2"/>
      <c r="E183" s="2"/>
      <c r="F183" s="2"/>
      <c r="G183" s="2"/>
      <c r="H183" s="2"/>
      <c r="I183" s="2"/>
      <c r="J183" s="2"/>
      <c r="K183" s="2"/>
      <c r="L183" s="2"/>
      <c r="M183" s="2"/>
      <c r="N183" s="2"/>
      <c r="O183" s="2"/>
      <c r="P183" s="2"/>
      <c r="Q183" s="2"/>
      <c r="R183" s="2"/>
      <c r="S183" s="2"/>
    </row>
    <row r="184" spans="1:19" x14ac:dyDescent="0.25">
      <c r="A184" s="21"/>
      <c r="B184" s="2"/>
      <c r="C184" s="2"/>
      <c r="D184" s="2"/>
      <c r="E184" s="2"/>
      <c r="F184" s="2"/>
      <c r="G184" s="2"/>
      <c r="H184" s="2"/>
      <c r="I184" s="2"/>
      <c r="J184" s="2"/>
      <c r="K184" s="2"/>
      <c r="L184" s="2"/>
      <c r="M184" s="2"/>
      <c r="N184" s="2"/>
      <c r="O184" s="2"/>
      <c r="P184" s="2"/>
      <c r="Q184" s="2"/>
      <c r="R184" s="2"/>
      <c r="S184" s="2"/>
    </row>
    <row r="185" spans="1:19" x14ac:dyDescent="0.25">
      <c r="A185" s="21"/>
      <c r="B185" s="2"/>
      <c r="C185" s="2"/>
      <c r="D185" s="2"/>
      <c r="E185" s="2"/>
      <c r="F185" s="2"/>
      <c r="G185" s="2"/>
      <c r="H185" s="2"/>
      <c r="I185" s="2"/>
      <c r="J185" s="2"/>
      <c r="K185" s="2"/>
      <c r="L185" s="2"/>
      <c r="M185" s="2"/>
      <c r="N185" s="2"/>
      <c r="O185" s="2"/>
      <c r="P185" s="2"/>
      <c r="Q185" s="2"/>
      <c r="R185" s="2"/>
      <c r="S185" s="2"/>
    </row>
    <row r="186" spans="1:19" x14ac:dyDescent="0.25">
      <c r="A186" s="21"/>
      <c r="B186" s="2"/>
      <c r="C186" s="2"/>
      <c r="D186" s="2"/>
      <c r="E186" s="2"/>
      <c r="F186" s="2"/>
      <c r="G186" s="2"/>
      <c r="H186" s="2"/>
      <c r="I186" s="2"/>
      <c r="J186" s="2"/>
      <c r="K186" s="2"/>
      <c r="L186" s="2"/>
      <c r="M186" s="2"/>
      <c r="N186" s="2"/>
      <c r="O186" s="2"/>
      <c r="P186" s="2"/>
      <c r="Q186" s="2"/>
      <c r="R186" s="2"/>
      <c r="S186" s="2"/>
    </row>
    <row r="187" spans="1:19" x14ac:dyDescent="0.25">
      <c r="A187" s="21"/>
      <c r="B187" s="2"/>
      <c r="C187" s="2"/>
      <c r="D187" s="2"/>
      <c r="E187" s="2"/>
      <c r="F187" s="2"/>
      <c r="G187" s="2"/>
      <c r="H187" s="2"/>
      <c r="I187" s="2"/>
      <c r="J187" s="2"/>
      <c r="K187" s="2"/>
      <c r="L187" s="2"/>
      <c r="M187" s="2"/>
      <c r="N187" s="2"/>
      <c r="O187" s="2"/>
      <c r="P187" s="2"/>
      <c r="Q187" s="2"/>
      <c r="R187" s="2"/>
      <c r="S187" s="2"/>
    </row>
    <row r="188" spans="1:19" x14ac:dyDescent="0.25">
      <c r="A188" s="21"/>
      <c r="B188" s="2"/>
      <c r="C188" s="2"/>
      <c r="D188" s="2"/>
      <c r="E188" s="2"/>
      <c r="F188" s="2"/>
      <c r="G188" s="2"/>
      <c r="H188" s="2"/>
      <c r="I188" s="2"/>
      <c r="J188" s="2"/>
      <c r="K188" s="2"/>
      <c r="L188" s="2"/>
      <c r="M188" s="2"/>
      <c r="N188" s="2"/>
      <c r="O188" s="2"/>
      <c r="P188" s="2"/>
      <c r="Q188" s="2"/>
      <c r="R188" s="2"/>
      <c r="S188" s="2"/>
    </row>
    <row r="189" spans="1:19" x14ac:dyDescent="0.25">
      <c r="A189" s="21"/>
      <c r="B189" s="2"/>
      <c r="C189" s="2"/>
      <c r="D189" s="2"/>
      <c r="E189" s="2"/>
      <c r="F189" s="2"/>
      <c r="G189" s="2"/>
      <c r="H189" s="2"/>
      <c r="I189" s="2"/>
      <c r="J189" s="2"/>
      <c r="K189" s="2"/>
      <c r="L189" s="2"/>
      <c r="M189" s="2"/>
      <c r="N189" s="2"/>
      <c r="O189" s="2"/>
      <c r="P189" s="2"/>
      <c r="Q189" s="2"/>
      <c r="R189" s="2"/>
      <c r="S189" s="2"/>
    </row>
    <row r="190" spans="1:19" x14ac:dyDescent="0.25">
      <c r="A190" s="21"/>
      <c r="B190" s="2"/>
      <c r="C190" s="2"/>
      <c r="D190" s="2"/>
      <c r="E190" s="2"/>
      <c r="F190" s="2"/>
      <c r="G190" s="2"/>
      <c r="H190" s="2"/>
      <c r="I190" s="2"/>
      <c r="J190" s="2"/>
      <c r="K190" s="2"/>
      <c r="L190" s="2"/>
      <c r="M190" s="2"/>
      <c r="N190" s="2"/>
      <c r="O190" s="2"/>
      <c r="P190" s="2"/>
      <c r="Q190" s="2"/>
      <c r="R190" s="2"/>
      <c r="S190" s="2"/>
    </row>
    <row r="191" spans="1:19" x14ac:dyDescent="0.25">
      <c r="A191" s="21"/>
      <c r="B191" s="2"/>
      <c r="C191" s="2"/>
      <c r="D191" s="2"/>
      <c r="E191" s="2"/>
      <c r="F191" s="2"/>
      <c r="G191" s="2"/>
      <c r="H191" s="2"/>
      <c r="I191" s="2"/>
      <c r="J191" s="2"/>
      <c r="K191" s="2"/>
      <c r="L191" s="2"/>
      <c r="M191" s="2"/>
      <c r="N191" s="2"/>
      <c r="O191" s="2"/>
      <c r="P191" s="2"/>
      <c r="Q191" s="2"/>
      <c r="R191" s="2"/>
      <c r="S191" s="2"/>
    </row>
    <row r="192" spans="1:19" x14ac:dyDescent="0.25">
      <c r="A192" s="21"/>
      <c r="B192" s="2"/>
      <c r="C192" s="2"/>
      <c r="D192" s="2"/>
      <c r="E192" s="2"/>
      <c r="F192" s="2"/>
      <c r="G192" s="2"/>
      <c r="H192" s="2"/>
      <c r="I192" s="2"/>
      <c r="J192" s="2"/>
      <c r="K192" s="2"/>
      <c r="L192" s="2"/>
      <c r="M192" s="2"/>
      <c r="N192" s="2"/>
      <c r="O192" s="2"/>
      <c r="P192" s="2"/>
      <c r="Q192" s="2"/>
      <c r="R192" s="2"/>
      <c r="S192" s="2"/>
    </row>
    <row r="193" spans="1:19" x14ac:dyDescent="0.25">
      <c r="A193" s="21"/>
      <c r="B193" s="2"/>
      <c r="C193" s="2"/>
      <c r="D193" s="2"/>
      <c r="E193" s="2"/>
      <c r="F193" s="2"/>
      <c r="G193" s="2"/>
      <c r="H193" s="2"/>
      <c r="I193" s="2"/>
      <c r="J193" s="2"/>
      <c r="K193" s="2"/>
      <c r="L193" s="2"/>
      <c r="M193" s="2"/>
      <c r="N193" s="2"/>
      <c r="O193" s="2"/>
      <c r="P193" s="2"/>
      <c r="Q193" s="2"/>
      <c r="R193" s="2"/>
      <c r="S193" s="2"/>
    </row>
    <row r="194" spans="1:19" x14ac:dyDescent="0.25">
      <c r="A194" s="21"/>
      <c r="B194" s="2"/>
      <c r="C194" s="2"/>
      <c r="D194" s="2"/>
      <c r="E194" s="2"/>
      <c r="F194" s="2"/>
      <c r="G194" s="2"/>
      <c r="H194" s="2"/>
      <c r="I194" s="2"/>
      <c r="J194" s="2"/>
      <c r="K194" s="2"/>
      <c r="L194" s="2"/>
      <c r="M194" s="2"/>
      <c r="N194" s="2"/>
      <c r="O194" s="2"/>
      <c r="P194" s="2"/>
      <c r="Q194" s="2"/>
      <c r="R194" s="2"/>
      <c r="S194" s="2"/>
    </row>
    <row r="195" spans="1:19" x14ac:dyDescent="0.25">
      <c r="A195" s="21"/>
      <c r="B195" s="2"/>
      <c r="C195" s="2"/>
      <c r="D195" s="2"/>
      <c r="E195" s="2"/>
      <c r="F195" s="2"/>
      <c r="G195" s="2"/>
      <c r="H195" s="2"/>
      <c r="I195" s="2"/>
      <c r="J195" s="2"/>
      <c r="K195" s="2"/>
      <c r="L195" s="2"/>
      <c r="M195" s="2"/>
      <c r="N195" s="2"/>
      <c r="O195" s="2"/>
      <c r="P195" s="2"/>
      <c r="Q195" s="2"/>
      <c r="R195" s="2"/>
      <c r="S195" s="2"/>
    </row>
    <row r="196" spans="1:19" x14ac:dyDescent="0.25">
      <c r="A196" s="21"/>
      <c r="B196" s="2"/>
      <c r="C196" s="2"/>
      <c r="D196" s="2"/>
      <c r="E196" s="2"/>
      <c r="F196" s="2"/>
      <c r="G196" s="2"/>
      <c r="H196" s="2"/>
      <c r="I196" s="2"/>
      <c r="J196" s="2"/>
      <c r="K196" s="2"/>
      <c r="L196" s="2"/>
      <c r="M196" s="2"/>
      <c r="N196" s="2"/>
      <c r="O196" s="2"/>
      <c r="P196" s="2"/>
      <c r="Q196" s="2"/>
      <c r="R196" s="2"/>
      <c r="S196" s="2"/>
    </row>
    <row r="197" spans="1:19" x14ac:dyDescent="0.25">
      <c r="A197" s="21"/>
      <c r="B197" s="2"/>
      <c r="C197" s="2"/>
      <c r="D197" s="2"/>
      <c r="E197" s="2"/>
      <c r="F197" s="2"/>
      <c r="G197" s="2"/>
      <c r="H197" s="2"/>
      <c r="I197" s="2"/>
      <c r="J197" s="2"/>
      <c r="K197" s="2"/>
      <c r="L197" s="2"/>
      <c r="M197" s="2"/>
      <c r="N197" s="2"/>
      <c r="O197" s="2"/>
      <c r="P197" s="2"/>
      <c r="Q197" s="2"/>
      <c r="R197" s="2"/>
      <c r="S197" s="2"/>
    </row>
    <row r="198" spans="1:19" x14ac:dyDescent="0.25">
      <c r="A198" s="21"/>
      <c r="B198" s="2"/>
      <c r="C198" s="2"/>
      <c r="D198" s="2"/>
      <c r="E198" s="2"/>
      <c r="F198" s="2"/>
      <c r="G198" s="2"/>
      <c r="H198" s="2"/>
      <c r="I198" s="2"/>
      <c r="J198" s="2"/>
      <c r="K198" s="2"/>
      <c r="L198" s="2"/>
      <c r="M198" s="2"/>
      <c r="N198" s="2"/>
      <c r="O198" s="2"/>
      <c r="P198" s="2"/>
      <c r="Q198" s="2"/>
      <c r="R198" s="2"/>
      <c r="S198" s="2"/>
    </row>
    <row r="199" spans="1:19" x14ac:dyDescent="0.25">
      <c r="A199" s="21"/>
      <c r="B199" s="2"/>
      <c r="C199" s="2"/>
      <c r="D199" s="2"/>
      <c r="E199" s="2"/>
      <c r="F199" s="2"/>
      <c r="G199" s="2"/>
      <c r="H199" s="2"/>
      <c r="I199" s="2"/>
      <c r="J199" s="2"/>
      <c r="K199" s="2"/>
      <c r="L199" s="2"/>
      <c r="M199" s="2"/>
      <c r="N199" s="2"/>
      <c r="O199" s="2"/>
      <c r="P199" s="2"/>
      <c r="Q199" s="2"/>
      <c r="R199" s="2"/>
      <c r="S199" s="2"/>
    </row>
    <row r="200" spans="1:19" x14ac:dyDescent="0.25">
      <c r="A200" s="21"/>
      <c r="B200" s="2"/>
      <c r="C200" s="2"/>
      <c r="D200" s="2"/>
      <c r="E200" s="2"/>
      <c r="F200" s="2"/>
      <c r="G200" s="2"/>
      <c r="H200" s="2"/>
      <c r="I200" s="2"/>
      <c r="J200" s="2"/>
      <c r="K200" s="2"/>
      <c r="L200" s="2"/>
      <c r="M200" s="2"/>
      <c r="N200" s="2"/>
      <c r="O200" s="2"/>
      <c r="P200" s="2"/>
      <c r="Q200" s="2"/>
      <c r="R200" s="2"/>
      <c r="S200" s="2"/>
    </row>
  </sheetData>
  <mergeCells count="7">
    <mergeCell ref="B52:D52"/>
    <mergeCell ref="O52:Q52"/>
    <mergeCell ref="A57:I57"/>
    <mergeCell ref="N57:Q57"/>
    <mergeCell ref="A1:K26"/>
    <mergeCell ref="N6:Q7"/>
    <mergeCell ref="O8:Q8"/>
  </mergeCells>
  <conditionalFormatting sqref="C27:C50">
    <cfRule type="cellIs" dxfId="9" priority="9" operator="lessThan">
      <formula>0</formula>
    </cfRule>
    <cfRule type="cellIs" dxfId="8" priority="10" operator="greaterThan">
      <formula>0</formula>
    </cfRule>
  </conditionalFormatting>
  <conditionalFormatting sqref="P10:Q50">
    <cfRule type="cellIs" dxfId="7" priority="7" operator="lessThan">
      <formula>0</formula>
    </cfRule>
    <cfRule type="cellIs" dxfId="6" priority="8" operator="greaterThan">
      <formula>0</formula>
    </cfRule>
  </conditionalFormatting>
  <conditionalFormatting sqref="B27:B50">
    <cfRule type="colorScale" priority="6">
      <colorScale>
        <cfvo type="num" val="-100"/>
        <cfvo type="num" val="0"/>
        <cfvo type="num" val="100"/>
        <color rgb="FFF8696B"/>
        <color rgb="FFFCFCFF"/>
        <color rgb="FF5A8AC6"/>
      </colorScale>
    </cfRule>
  </conditionalFormatting>
  <conditionalFormatting sqref="O10:O50">
    <cfRule type="colorScale" priority="5">
      <colorScale>
        <cfvo type="num" val="-100"/>
        <cfvo type="num" val="0"/>
        <cfvo type="num" val="100"/>
        <color rgb="FFF8696B"/>
        <color rgb="FFFCFCFF"/>
        <color rgb="FF5A8AC6"/>
      </colorScale>
    </cfRule>
  </conditionalFormatting>
  <conditionalFormatting sqref="D27:D50">
    <cfRule type="cellIs" dxfId="5" priority="1" operator="lessThan">
      <formula>0</formula>
    </cfRule>
    <cfRule type="cellIs" dxfId="4" priority="2" operator="greaterThan">
      <formula>0</formula>
    </cfRule>
  </conditionalFormatting>
  <pageMargins left="0.70866141732283472" right="0.70866141732283472" top="0.59055118110236227" bottom="0.39370078740157483" header="0.31496062992125984" footer="0.31496062992125984"/>
  <pageSetup paperSize="9" scale="62" fitToHeight="0" orientation="portrait" r:id="rId1"/>
  <rowBreaks count="2" manualBreakCount="2">
    <brk id="55" max="10" man="1"/>
    <brk id="60" max="10"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05867-B8F4-4F7A-AB2C-D2B8BE2136BC}">
  <sheetPr codeName="Tabelle23"/>
  <dimension ref="A2:B17"/>
  <sheetViews>
    <sheetView view="pageBreakPreview" zoomScale="70" zoomScaleNormal="100" zoomScaleSheetLayoutView="70" workbookViewId="0">
      <selection activeCell="Y1" sqref="Y1"/>
    </sheetView>
  </sheetViews>
  <sheetFormatPr baseColWidth="10" defaultRowHeight="15" x14ac:dyDescent="0.25"/>
  <cols>
    <col min="1" max="1" width="36.42578125" style="126" customWidth="1"/>
    <col min="2" max="2" width="112.5703125" customWidth="1"/>
  </cols>
  <sheetData>
    <row r="2" spans="1:2" ht="15.75" x14ac:dyDescent="0.25">
      <c r="A2" s="125"/>
    </row>
    <row r="4" spans="1:2" x14ac:dyDescent="0.25">
      <c r="A4" s="130" t="s">
        <v>321</v>
      </c>
    </row>
    <row r="5" spans="1:2" ht="24" x14ac:dyDescent="0.25">
      <c r="A5" s="124" t="s">
        <v>30</v>
      </c>
      <c r="B5" s="127" t="s">
        <v>304</v>
      </c>
    </row>
    <row r="6" spans="1:2" ht="24" x14ac:dyDescent="0.25">
      <c r="A6" s="124" t="s">
        <v>35</v>
      </c>
      <c r="B6" s="128" t="s">
        <v>305</v>
      </c>
    </row>
    <row r="7" spans="1:2" ht="24" x14ac:dyDescent="0.25">
      <c r="A7" s="124" t="s">
        <v>306</v>
      </c>
      <c r="B7" s="128" t="s">
        <v>307</v>
      </c>
    </row>
    <row r="8" spans="1:2" ht="24" x14ac:dyDescent="0.25">
      <c r="A8" s="124" t="s">
        <v>308</v>
      </c>
      <c r="B8" s="128" t="s">
        <v>320</v>
      </c>
    </row>
    <row r="9" spans="1:2" ht="72" x14ac:dyDescent="0.25">
      <c r="A9" s="124" t="s">
        <v>40</v>
      </c>
      <c r="B9" s="129" t="s">
        <v>316</v>
      </c>
    </row>
    <row r="10" spans="1:2" ht="24" x14ac:dyDescent="0.25">
      <c r="A10" s="124" t="s">
        <v>309</v>
      </c>
      <c r="B10" s="128" t="s">
        <v>310</v>
      </c>
    </row>
    <row r="11" spans="1:2" ht="24" x14ac:dyDescent="0.25">
      <c r="A11" s="124" t="s">
        <v>311</v>
      </c>
      <c r="B11" s="128" t="s">
        <v>312</v>
      </c>
    </row>
    <row r="12" spans="1:2" ht="48" x14ac:dyDescent="0.25">
      <c r="A12" s="124" t="s">
        <v>313</v>
      </c>
      <c r="B12" s="129" t="s">
        <v>317</v>
      </c>
    </row>
    <row r="13" spans="1:2" ht="72" x14ac:dyDescent="0.25">
      <c r="A13" s="124" t="s">
        <v>314</v>
      </c>
      <c r="B13" s="129" t="s">
        <v>318</v>
      </c>
    </row>
    <row r="14" spans="1:2" ht="24" x14ac:dyDescent="0.25">
      <c r="A14" s="124"/>
    </row>
    <row r="15" spans="1:2" ht="24" x14ac:dyDescent="0.25">
      <c r="A15" s="124"/>
    </row>
    <row r="16" spans="1:2" ht="96" x14ac:dyDescent="0.25">
      <c r="A16" s="124" t="s">
        <v>315</v>
      </c>
      <c r="B16" s="129" t="s">
        <v>319</v>
      </c>
    </row>
    <row r="17" spans="1:1" ht="24" x14ac:dyDescent="0.25">
      <c r="A17" s="124"/>
    </row>
  </sheetData>
  <pageMargins left="0.7" right="0.7" top="0.78740157499999996" bottom="0.78740157499999996" header="0.3" footer="0.3"/>
  <pageSetup paperSize="9" scale="58"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8D6BF-D085-4CBF-A60B-6BF953A82A23}">
  <sheetPr codeName="Tabelle16"/>
  <dimension ref="A4:BB206"/>
  <sheetViews>
    <sheetView topLeftCell="A187" zoomScaleNormal="100" workbookViewId="0">
      <pane xSplit="1" topLeftCell="B1" activePane="topRight" state="frozen"/>
      <selection pane="topRight" activeCell="A205" sqref="A205"/>
    </sheetView>
  </sheetViews>
  <sheetFormatPr baseColWidth="10" defaultColWidth="11.42578125" defaultRowHeight="15" x14ac:dyDescent="0.25"/>
  <cols>
    <col min="1" max="16384" width="11.42578125" style="6"/>
  </cols>
  <sheetData>
    <row r="4" spans="1:54" x14ac:dyDescent="0.25">
      <c r="A4" s="5"/>
      <c r="B4" s="5"/>
      <c r="C4" s="5"/>
      <c r="D4" s="5">
        <v>17000</v>
      </c>
      <c r="E4" s="5">
        <v>16950</v>
      </c>
      <c r="F4" s="5">
        <v>16900</v>
      </c>
      <c r="G4" s="5">
        <v>16850</v>
      </c>
      <c r="H4" s="5">
        <v>16800</v>
      </c>
      <c r="I4" s="5">
        <v>16750</v>
      </c>
      <c r="J4" s="5">
        <v>16700</v>
      </c>
      <c r="K4" s="5">
        <v>16650</v>
      </c>
      <c r="L4" s="5">
        <v>16600</v>
      </c>
      <c r="M4" s="5">
        <v>16550</v>
      </c>
      <c r="N4" s="5">
        <v>16500</v>
      </c>
      <c r="O4" s="5">
        <v>16450</v>
      </c>
      <c r="P4" s="5">
        <v>16400</v>
      </c>
      <c r="Q4" s="5">
        <v>16350</v>
      </c>
      <c r="R4" s="5">
        <v>16300</v>
      </c>
      <c r="S4" s="5">
        <v>16250</v>
      </c>
      <c r="T4" s="5">
        <v>16200</v>
      </c>
      <c r="U4" s="5">
        <v>16150</v>
      </c>
      <c r="V4" s="5">
        <v>16100</v>
      </c>
      <c r="W4" s="5">
        <v>16050</v>
      </c>
      <c r="X4" s="5">
        <v>16000</v>
      </c>
      <c r="Y4" s="5">
        <v>15950</v>
      </c>
      <c r="Z4" s="5">
        <v>15900</v>
      </c>
      <c r="AA4" s="5">
        <v>15850</v>
      </c>
      <c r="AB4" s="5">
        <v>15800</v>
      </c>
      <c r="AC4" s="5">
        <v>15750</v>
      </c>
      <c r="AD4" s="5">
        <v>15700</v>
      </c>
      <c r="AE4" s="5">
        <v>15650</v>
      </c>
      <c r="AF4" s="5">
        <v>15600</v>
      </c>
      <c r="AG4" s="5">
        <v>15550</v>
      </c>
      <c r="AH4" s="5">
        <v>15500</v>
      </c>
      <c r="AI4" s="5">
        <v>15450</v>
      </c>
      <c r="AJ4" s="5">
        <v>15400</v>
      </c>
      <c r="AK4" s="5">
        <v>15350</v>
      </c>
      <c r="AL4" s="5">
        <v>15300</v>
      </c>
      <c r="AM4" s="5">
        <v>15250</v>
      </c>
      <c r="AN4" s="5">
        <v>15200</v>
      </c>
      <c r="AO4" s="5">
        <v>15150</v>
      </c>
      <c r="AP4" s="5">
        <v>15100</v>
      </c>
      <c r="AQ4" s="5">
        <v>15050</v>
      </c>
      <c r="AR4" s="5">
        <v>15000</v>
      </c>
      <c r="AS4" s="5"/>
      <c r="AT4" s="5"/>
      <c r="AU4" s="5"/>
      <c r="AV4" s="5"/>
      <c r="AW4" s="5"/>
      <c r="AX4" s="5"/>
      <c r="AY4" s="5"/>
      <c r="AZ4" s="5"/>
      <c r="BA4" s="5"/>
      <c r="BB4" s="5"/>
    </row>
    <row r="5" spans="1:54" x14ac:dyDescent="0.25">
      <c r="A5" s="5">
        <v>17000</v>
      </c>
      <c r="B5" s="5"/>
      <c r="C5" s="5">
        <v>-2.1394543565737973</v>
      </c>
      <c r="D5" s="5">
        <v>-0.17971545542870321</v>
      </c>
      <c r="E5" s="5">
        <v>-3.660737377259575E-2</v>
      </c>
      <c r="F5" s="5">
        <v>-0.17767467451342789</v>
      </c>
      <c r="G5" s="5">
        <v>-1.3811550006479855E-2</v>
      </c>
      <c r="H5" s="5">
        <v>-1.1821039852742117</v>
      </c>
      <c r="I5" s="5">
        <v>-6.0384995247451043E-2</v>
      </c>
      <c r="J5" s="5">
        <v>-0.12492206865832252</v>
      </c>
      <c r="K5" s="5">
        <v>-3.1516164093233143E-2</v>
      </c>
      <c r="L5" s="5">
        <v>-0.20100784929204493</v>
      </c>
      <c r="M5" s="5">
        <v>-3.7259333902252612E-2</v>
      </c>
      <c r="N5" s="5">
        <v>-1.6194035928043675</v>
      </c>
      <c r="O5" s="5">
        <v>-3.6060302902812431E-2</v>
      </c>
      <c r="P5" s="5">
        <v>-0.3993315993507528</v>
      </c>
      <c r="Q5" s="5">
        <v>-2.5328986611537579E-2</v>
      </c>
      <c r="R5" s="5">
        <v>-0.13791130650076142</v>
      </c>
      <c r="S5" s="5">
        <v>-4.3192823381994955E-2</v>
      </c>
      <c r="T5" s="5">
        <v>-8.9978050952884484E-2</v>
      </c>
      <c r="U5" s="5">
        <v>1.0046242457461257E-2</v>
      </c>
      <c r="V5" s="5">
        <v>-1.5421743537975388E-2</v>
      </c>
      <c r="W5" s="5">
        <v>-9.5328441438333536E-3</v>
      </c>
      <c r="X5" s="5">
        <v>1.2657484282375392E-2</v>
      </c>
      <c r="Y5" s="5">
        <v>4.2678344449176061E-3</v>
      </c>
      <c r="Z5" s="5">
        <v>1.9268456358675058E-2</v>
      </c>
      <c r="AA5" s="5">
        <v>1.134197669071471E-2</v>
      </c>
      <c r="AB5" s="5">
        <v>6.6800911607459729E-3</v>
      </c>
      <c r="AC5" s="5">
        <v>-4.5800725421063738E-3</v>
      </c>
      <c r="AD5" s="5">
        <v>6.4893731651075426E-2</v>
      </c>
      <c r="AE5" s="5">
        <v>2.3959669487231615E-3</v>
      </c>
      <c r="AF5" s="5">
        <v>4.4473276568222711E-3</v>
      </c>
      <c r="AG5" s="5">
        <v>6.446750177618515E-4</v>
      </c>
      <c r="AH5" s="5">
        <v>2.9130403531426262E-3</v>
      </c>
      <c r="AI5" s="5">
        <v>4.5531678527835644E-4</v>
      </c>
      <c r="AJ5" s="5">
        <v>1.0626752745803278E-3</v>
      </c>
      <c r="AK5" s="5">
        <v>3.693891104664151E-3</v>
      </c>
      <c r="AL5" s="5">
        <v>1.4572188486507921E-3</v>
      </c>
      <c r="AM5" s="5">
        <v>6.3542971914559151E-5</v>
      </c>
      <c r="AN5" s="5">
        <v>3.9111472009313136E-4</v>
      </c>
      <c r="AO5" s="5">
        <v>2.399085751409526E-5</v>
      </c>
      <c r="AP5" s="5">
        <v>5.4551181807370699E-5</v>
      </c>
      <c r="AQ5" s="5">
        <v>1.2372214055109644E-5</v>
      </c>
      <c r="AR5" s="5">
        <v>6.4558789182549416E-5</v>
      </c>
      <c r="AS5" s="5"/>
      <c r="AT5" s="5"/>
      <c r="AU5" s="5"/>
      <c r="AV5" s="5"/>
      <c r="AW5" s="5"/>
      <c r="AX5" s="5"/>
      <c r="AY5" s="5"/>
      <c r="AZ5" s="5"/>
      <c r="BA5" s="5"/>
      <c r="BB5" s="5"/>
    </row>
    <row r="6" spans="1:54" x14ac:dyDescent="0.25">
      <c r="A6" s="5">
        <v>16990</v>
      </c>
      <c r="B6" s="5"/>
      <c r="C6" s="5">
        <v>-2.176072171504067</v>
      </c>
      <c r="D6" s="5">
        <v>-0.18020913239656061</v>
      </c>
      <c r="E6" s="5">
        <v>-3.6779053616338223E-2</v>
      </c>
      <c r="F6" s="5">
        <v>-0.1788547986450201</v>
      </c>
      <c r="G6" s="5">
        <v>-1.3930383678028055E-2</v>
      </c>
      <c r="H6" s="5">
        <v>-1.1946053136664747</v>
      </c>
      <c r="I6" s="5">
        <v>-6.1143237090182843E-2</v>
      </c>
      <c r="J6" s="5">
        <v>-0.12673942493162668</v>
      </c>
      <c r="K6" s="5">
        <v>-3.2037723560308595E-2</v>
      </c>
      <c r="L6" s="5">
        <v>-0.20473854800769437</v>
      </c>
      <c r="M6" s="5">
        <v>-3.8026169821425357E-2</v>
      </c>
      <c r="N6" s="5">
        <v>-1.6560219721026364</v>
      </c>
      <c r="O6" s="5">
        <v>-3.6949323108539857E-2</v>
      </c>
      <c r="P6" s="5">
        <v>-0.40999593475003965</v>
      </c>
      <c r="Q6" s="5">
        <v>-2.6057641023634733E-2</v>
      </c>
      <c r="R6" s="5">
        <v>-0.14216452342762784</v>
      </c>
      <c r="S6" s="5">
        <v>-4.4614878836743276E-2</v>
      </c>
      <c r="T6" s="5">
        <v>-9.3128835288970743E-2</v>
      </c>
      <c r="U6" s="5">
        <v>1.041917732590618E-2</v>
      </c>
      <c r="V6" s="5">
        <v>-1.6026849930024213E-2</v>
      </c>
      <c r="W6" s="5">
        <v>-9.9271562715840447E-3</v>
      </c>
      <c r="X6" s="5">
        <v>1.320809562229544E-2</v>
      </c>
      <c r="Y6" s="5">
        <v>4.4626579491862687E-3</v>
      </c>
      <c r="Z6" s="5">
        <v>2.0189659441084681E-2</v>
      </c>
      <c r="AA6" s="5">
        <v>1.1908845897360137E-2</v>
      </c>
      <c r="AB6" s="5">
        <v>7.0285382004421247E-3</v>
      </c>
      <c r="AC6" s="5">
        <v>-4.8290258530862499E-3</v>
      </c>
      <c r="AD6" s="5">
        <v>6.856419034218611E-2</v>
      </c>
      <c r="AE6" s="5">
        <v>2.5367972035017449E-3</v>
      </c>
      <c r="AF6" s="5">
        <v>4.7186448552926545E-3</v>
      </c>
      <c r="AG6" s="5">
        <v>6.8544904274104961E-4</v>
      </c>
      <c r="AH6" s="5">
        <v>3.1038444876029764E-3</v>
      </c>
      <c r="AI6" s="5">
        <v>4.8617117150349595E-4</v>
      </c>
      <c r="AJ6" s="5">
        <v>1.1371066412870323E-3</v>
      </c>
      <c r="AK6" s="5">
        <v>3.9610725327486754E-3</v>
      </c>
      <c r="AL6" s="5">
        <v>1.5659741950718325E-3</v>
      </c>
      <c r="AM6" s="5">
        <v>6.8432358259690507E-5</v>
      </c>
      <c r="AN6" s="5">
        <v>4.2211946135424955E-4</v>
      </c>
      <c r="AO6" s="5">
        <v>2.5948801480820191E-5</v>
      </c>
      <c r="AP6" s="5">
        <v>5.9131530858364063E-5</v>
      </c>
      <c r="AQ6" s="5">
        <v>1.3440299301791754E-5</v>
      </c>
      <c r="AR6" s="5">
        <v>7.0285638946222356E-5</v>
      </c>
      <c r="AS6" s="5"/>
      <c r="AT6" s="5"/>
      <c r="AU6" s="5"/>
      <c r="AV6" s="5"/>
      <c r="AW6" s="5"/>
      <c r="AX6" s="5"/>
      <c r="AY6" s="5"/>
      <c r="AZ6" s="5"/>
      <c r="BA6" s="5"/>
      <c r="BB6" s="5"/>
    </row>
    <row r="7" spans="1:54" x14ac:dyDescent="0.25">
      <c r="A7" s="5">
        <v>16980</v>
      </c>
      <c r="B7" s="5"/>
      <c r="C7" s="5">
        <v>-2.2125292147739501</v>
      </c>
      <c r="D7" s="5">
        <v>-0.1806345382155494</v>
      </c>
      <c r="E7" s="5">
        <v>-3.6937342861744209E-2</v>
      </c>
      <c r="F7" s="5">
        <v>-0.17997379958469192</v>
      </c>
      <c r="G7" s="5">
        <v>-1.4044874234578624E-2</v>
      </c>
      <c r="H7" s="5">
        <v>-1.2067792128333044</v>
      </c>
      <c r="I7" s="5">
        <v>-6.1887499761069442E-2</v>
      </c>
      <c r="J7" s="5">
        <v>-0.12853456083893539</v>
      </c>
      <c r="K7" s="5">
        <v>-3.2555627540023259E-2</v>
      </c>
      <c r="L7" s="5">
        <v>-0.20846005654800726</v>
      </c>
      <c r="M7" s="5">
        <v>-3.8794237222703074E-2</v>
      </c>
      <c r="N7" s="5">
        <v>-1.6928354157025094</v>
      </c>
      <c r="O7" s="5">
        <v>-3.7846154536470791E-2</v>
      </c>
      <c r="P7" s="5">
        <v>-0.42078872106312354</v>
      </c>
      <c r="Q7" s="5">
        <v>-2.6797332134149122E-2</v>
      </c>
      <c r="R7" s="5">
        <v>-0.14649482681517298</v>
      </c>
      <c r="S7" s="5">
        <v>-4.6066800807111043E-2</v>
      </c>
      <c r="T7" s="5">
        <v>-9.6354608223425731E-2</v>
      </c>
      <c r="U7" s="5">
        <v>1.0802006925787004E-2</v>
      </c>
      <c r="V7" s="5">
        <v>-1.6649631771557018E-2</v>
      </c>
      <c r="W7" s="5">
        <v>-1.0334025190149896E-2</v>
      </c>
      <c r="X7" s="5">
        <v>1.3777671565334515E-2</v>
      </c>
      <c r="Y7" s="5">
        <v>4.664692054954258E-3</v>
      </c>
      <c r="Z7" s="5">
        <v>2.1147300280587655E-2</v>
      </c>
      <c r="AA7" s="5">
        <v>1.2499567863827863E-2</v>
      </c>
      <c r="AB7" s="5">
        <v>7.3925208689070319E-3</v>
      </c>
      <c r="AC7" s="5">
        <v>-5.0896997817700077E-3</v>
      </c>
      <c r="AD7" s="5">
        <v>7.2416570096155639E-2</v>
      </c>
      <c r="AE7" s="5">
        <v>2.6849562262262075E-3</v>
      </c>
      <c r="AF7" s="5">
        <v>5.0047515866798982E-3</v>
      </c>
      <c r="AG7" s="5">
        <v>7.2854623245143598E-4</v>
      </c>
      <c r="AH7" s="5">
        <v>3.3059901602279598E-3</v>
      </c>
      <c r="AI7" s="5">
        <v>5.1893556751801489E-4</v>
      </c>
      <c r="AJ7" s="5">
        <v>1.2163289789271752E-3</v>
      </c>
      <c r="AK7" s="5">
        <v>4.2461104395382478E-3</v>
      </c>
      <c r="AL7" s="5">
        <v>1.6822663377940514E-3</v>
      </c>
      <c r="AM7" s="5">
        <v>7.3672663699971957E-5</v>
      </c>
      <c r="AN7" s="5">
        <v>4.5542621246737831E-4</v>
      </c>
      <c r="AO7" s="5">
        <v>2.805697359179354E-5</v>
      </c>
      <c r="AP7" s="5">
        <v>6.4074706381687826E-5</v>
      </c>
      <c r="AQ7" s="5">
        <v>1.4595653862230537E-5</v>
      </c>
      <c r="AR7" s="5">
        <v>7.6494723224985979E-5</v>
      </c>
      <c r="AS7" s="5"/>
      <c r="AT7" s="5"/>
      <c r="AU7" s="5"/>
      <c r="AV7" s="5"/>
      <c r="AW7" s="5"/>
      <c r="AX7" s="5"/>
      <c r="AY7" s="5"/>
      <c r="AZ7" s="5"/>
      <c r="BA7" s="5"/>
      <c r="BB7" s="5"/>
    </row>
    <row r="8" spans="1:54" x14ac:dyDescent="0.25">
      <c r="A8" s="5">
        <v>16970</v>
      </c>
      <c r="B8" s="5"/>
      <c r="C8" s="5">
        <v>-2.2487918208283841</v>
      </c>
      <c r="D8" s="5">
        <v>-0.18099106005318483</v>
      </c>
      <c r="E8" s="5">
        <v>-3.7082036751995208E-2</v>
      </c>
      <c r="F8" s="5">
        <v>-0.18103031201884429</v>
      </c>
      <c r="G8" s="5">
        <v>-1.4154888579647511E-2</v>
      </c>
      <c r="H8" s="5">
        <v>-1.2186122041069294</v>
      </c>
      <c r="I8" s="5">
        <v>-6.2617002355296034E-2</v>
      </c>
      <c r="J8" s="5">
        <v>-0.13030570555472493</v>
      </c>
      <c r="K8" s="5">
        <v>-3.3069400763260835E-2</v>
      </c>
      <c r="L8" s="5">
        <v>-0.2121692406661301</v>
      </c>
      <c r="M8" s="5">
        <v>-3.9562952709053828E-2</v>
      </c>
      <c r="N8" s="5">
        <v>-1.729819278432156</v>
      </c>
      <c r="O8" s="5">
        <v>-3.8750284514342558E-2</v>
      </c>
      <c r="P8" s="5">
        <v>-0.43170492953071254</v>
      </c>
      <c r="Q8" s="5">
        <v>-2.7547799446706666E-2</v>
      </c>
      <c r="R8" s="5">
        <v>-0.15090121979582813</v>
      </c>
      <c r="S8" s="5">
        <v>-4.7548444204659562E-2</v>
      </c>
      <c r="T8" s="5">
        <v>-9.9655494853772716E-2</v>
      </c>
      <c r="U8" s="5">
        <v>1.1194802473660569E-2</v>
      </c>
      <c r="V8" s="5">
        <v>-1.7290301998968281E-2</v>
      </c>
      <c r="W8" s="5">
        <v>-1.0753656992405191E-2</v>
      </c>
      <c r="X8" s="5">
        <v>1.4366599417054112E-2</v>
      </c>
      <c r="Y8" s="5">
        <v>4.8741109909206728E-3</v>
      </c>
      <c r="Z8" s="5">
        <v>2.2142388017579E-2</v>
      </c>
      <c r="AA8" s="5">
        <v>1.3114883530751856E-2</v>
      </c>
      <c r="AB8" s="5">
        <v>7.7725720451528148E-3</v>
      </c>
      <c r="AC8" s="5">
        <v>-5.3625330551900566E-3</v>
      </c>
      <c r="AD8" s="5">
        <v>7.6458234613500348E-2</v>
      </c>
      <c r="AE8" s="5">
        <v>2.8407624658728131E-3</v>
      </c>
      <c r="AF8" s="5">
        <v>5.3063336080447776E-3</v>
      </c>
      <c r="AG8" s="5">
        <v>7.7408096754123356E-4</v>
      </c>
      <c r="AH8" s="5">
        <v>3.5200678273479857E-3</v>
      </c>
      <c r="AI8" s="5">
        <v>5.5371474528642206E-4</v>
      </c>
      <c r="AJ8" s="5">
        <v>1.3006183372646601E-3</v>
      </c>
      <c r="AK8" s="5">
        <v>4.550082641609568E-3</v>
      </c>
      <c r="AL8" s="5">
        <v>1.8065707120894278E-3</v>
      </c>
      <c r="AM8" s="5">
        <v>7.9286974485065164E-5</v>
      </c>
      <c r="AN8" s="5">
        <v>4.9119261786269536E-4</v>
      </c>
      <c r="AO8" s="5">
        <v>3.0326064724416813E-5</v>
      </c>
      <c r="AP8" s="5">
        <v>6.9407499280910867E-5</v>
      </c>
      <c r="AQ8" s="5">
        <v>1.584495460007554E-5</v>
      </c>
      <c r="AR8" s="5">
        <v>8.3224222412209338E-5</v>
      </c>
      <c r="AS8" s="5"/>
      <c r="AT8" s="5"/>
      <c r="AU8" s="5"/>
      <c r="AV8" s="5"/>
      <c r="AW8" s="5"/>
      <c r="AX8" s="5"/>
      <c r="AY8" s="5"/>
      <c r="AZ8" s="5"/>
      <c r="BA8" s="5"/>
      <c r="BB8" s="5"/>
    </row>
    <row r="9" spans="1:54" x14ac:dyDescent="0.25">
      <c r="A9" s="5">
        <v>16960</v>
      </c>
      <c r="B9" s="5"/>
      <c r="C9" s="5">
        <v>-2.2848255878952748</v>
      </c>
      <c r="D9" s="5">
        <v>-0.18127816253117715</v>
      </c>
      <c r="E9" s="5">
        <v>-3.7212945052388424E-2</v>
      </c>
      <c r="F9" s="5">
        <v>-0.18202303201362541</v>
      </c>
      <c r="G9" s="5">
        <v>-1.4260297456263653E-2</v>
      </c>
      <c r="H9" s="5">
        <v>-1.2300910398037366</v>
      </c>
      <c r="I9" s="5">
        <v>-6.3330969957900274E-2</v>
      </c>
      <c r="J9" s="5">
        <v>-0.13205108716708688</v>
      </c>
      <c r="K9" s="5">
        <v>-3.3578563992994706E-2</v>
      </c>
      <c r="L9" s="5">
        <v>-0.21586291594645304</v>
      </c>
      <c r="M9" s="5">
        <v>-4.0331718857659953E-2</v>
      </c>
      <c r="N9" s="5">
        <v>-1.7669481011548265</v>
      </c>
      <c r="O9" s="5">
        <v>-3.9661177874593438E-2</v>
      </c>
      <c r="P9" s="5">
        <v>-0.44273923784020991</v>
      </c>
      <c r="Q9" s="5">
        <v>-2.8308761416138823E-2</v>
      </c>
      <c r="R9" s="5">
        <v>-0.15538258062923935</v>
      </c>
      <c r="S9" s="5">
        <v>-4.9059622833265114E-2</v>
      </c>
      <c r="T9" s="5">
        <v>-0.1030315336779886</v>
      </c>
      <c r="U9" s="5">
        <v>1.1597625847247649E-2</v>
      </c>
      <c r="V9" s="5">
        <v>-1.7949060527227438E-2</v>
      </c>
      <c r="W9" s="5">
        <v>-1.1186251124486183E-2</v>
      </c>
      <c r="X9" s="5">
        <v>1.4975260433198917E-2</v>
      </c>
      <c r="Y9" s="5">
        <v>5.0910882372048657E-3</v>
      </c>
      <c r="Z9" s="5">
        <v>2.3175936077705715E-2</v>
      </c>
      <c r="AA9" s="5">
        <v>1.3755542098738216E-2</v>
      </c>
      <c r="AB9" s="5">
        <v>8.1692336661358909E-3</v>
      </c>
      <c r="AC9" s="5">
        <v>-5.6479741110428052E-3</v>
      </c>
      <c r="AD9" s="5">
        <v>8.0696744656976419E-2</v>
      </c>
      <c r="AE9" s="5">
        <v>3.0045442480549295E-3</v>
      </c>
      <c r="AF9" s="5">
        <v>5.6241006677284107E-3</v>
      </c>
      <c r="AG9" s="5">
        <v>8.2217205931251153E-4</v>
      </c>
      <c r="AH9" s="5">
        <v>3.7466929298460615E-3</v>
      </c>
      <c r="AI9" s="5">
        <v>5.9061827044215999E-4</v>
      </c>
      <c r="AJ9" s="5">
        <v>1.3902643147022833E-3</v>
      </c>
      <c r="AK9" s="5">
        <v>4.8741233420654759E-3</v>
      </c>
      <c r="AL9" s="5">
        <v>1.9393891278469497E-3</v>
      </c>
      <c r="AM9" s="5">
        <v>8.5299729043863986E-5</v>
      </c>
      <c r="AN9" s="5">
        <v>5.2958603510650068E-4</v>
      </c>
      <c r="AO9" s="5">
        <v>3.2767456531877311E-5</v>
      </c>
      <c r="AP9" s="5">
        <v>7.5158510881283039E-5</v>
      </c>
      <c r="AQ9" s="5">
        <v>1.719534914732802E-5</v>
      </c>
      <c r="AR9" s="5">
        <v>9.0515119834616456E-5</v>
      </c>
      <c r="AS9" s="5"/>
      <c r="AT9" s="5"/>
      <c r="AU9" s="5"/>
      <c r="AV9" s="5"/>
      <c r="AW9" s="5"/>
      <c r="AX9" s="5"/>
      <c r="AY9" s="5"/>
      <c r="AZ9" s="5"/>
      <c r="BA9" s="5"/>
      <c r="BB9" s="5"/>
    </row>
    <row r="10" spans="1:54" x14ac:dyDescent="0.25">
      <c r="A10" s="5">
        <v>16950</v>
      </c>
      <c r="B10" s="5"/>
      <c r="C10" s="5">
        <v>-2.3205954019679655</v>
      </c>
      <c r="D10" s="5">
        <v>-0.18149538898726628</v>
      </c>
      <c r="E10" s="5">
        <v>-3.7329892455985905E-2</v>
      </c>
      <c r="F10" s="5">
        <v>-0.18295071963558704</v>
      </c>
      <c r="G10" s="5">
        <v>-1.4360975693637295E-2</v>
      </c>
      <c r="H10" s="5">
        <v>-1.2412027271608941</v>
      </c>
      <c r="I10" s="5">
        <v>-6.4028634958210998E-2</v>
      </c>
      <c r="J10" s="5">
        <v>-0.13376893546083474</v>
      </c>
      <c r="K10" s="5">
        <v>-3.4082634707105597E-2</v>
      </c>
      <c r="L10" s="5">
        <v>-0.219537851791751</v>
      </c>
      <c r="M10" s="5">
        <v>-4.1099924843118307E-2</v>
      </c>
      <c r="N10" s="5">
        <v>-1.8041956307011844</v>
      </c>
      <c r="O10" s="5">
        <v>-4.0578277192237687E-2</v>
      </c>
      <c r="P10" s="5">
        <v>-0.4538860299863991</v>
      </c>
      <c r="Q10" s="5">
        <v>-2.9079915235390431E-2</v>
      </c>
      <c r="R10" s="5">
        <v>-0.15993766030001969</v>
      </c>
      <c r="S10" s="5">
        <v>-5.0600108217704845E-2</v>
      </c>
      <c r="T10" s="5">
        <v>-0.10648267324777767</v>
      </c>
      <c r="U10" s="5">
        <v>1.2010529110923278E-2</v>
      </c>
      <c r="V10" s="5">
        <v>-1.8626093375013843E-2</v>
      </c>
      <c r="W10" s="5">
        <v>-1.1631999765436316E-2</v>
      </c>
      <c r="X10" s="5">
        <v>1.5604028914096577E-2</v>
      </c>
      <c r="Y10" s="5">
        <v>5.3157962040105934E-3</v>
      </c>
      <c r="Z10" s="5">
        <v>2.4248960720480266E-2</v>
      </c>
      <c r="AA10" s="5">
        <v>1.442230022870743E-2</v>
      </c>
      <c r="AB10" s="5">
        <v>8.5830563290844389E-3</v>
      </c>
      <c r="AC10" s="5">
        <v>-5.9464809102377373E-3</v>
      </c>
      <c r="AD10" s="5">
        <v>8.5139857206315603E-2</v>
      </c>
      <c r="AE10" s="5">
        <v>3.1766398374383281E-3</v>
      </c>
      <c r="AF10" s="5">
        <v>5.9587868540032628E-3</v>
      </c>
      <c r="AG10" s="5">
        <v>8.7294284406728235E-4</v>
      </c>
      <c r="AH10" s="5">
        <v>3.9865065704316584E-3</v>
      </c>
      <c r="AI10" s="5">
        <v>6.2976065696608769E-4</v>
      </c>
      <c r="AJ10" s="5">
        <v>1.4855705589810152E-3</v>
      </c>
      <c r="AK10" s="5">
        <v>5.2194254589359636E-3</v>
      </c>
      <c r="AL10" s="5">
        <v>2.0812509660169958E-3</v>
      </c>
      <c r="AM10" s="5">
        <v>9.1736784544376422E-5</v>
      </c>
      <c r="AN10" s="5">
        <v>5.7078404890687634E-4</v>
      </c>
      <c r="AO10" s="5">
        <v>3.5393260457492371E-5</v>
      </c>
      <c r="AP10" s="5">
        <v>8.1358261428571434E-5</v>
      </c>
      <c r="AQ10" s="5">
        <v>1.8654485699864731E-5</v>
      </c>
      <c r="AR10" s="5">
        <v>9.8411388365122928E-5</v>
      </c>
      <c r="AS10" s="5"/>
      <c r="AT10" s="5"/>
      <c r="AU10" s="5"/>
      <c r="AV10" s="5"/>
      <c r="AW10" s="5"/>
      <c r="AX10" s="5"/>
      <c r="AY10" s="5"/>
      <c r="AZ10" s="5"/>
      <c r="BA10" s="5"/>
      <c r="BB10" s="5"/>
    </row>
    <row r="11" spans="1:54" x14ac:dyDescent="0.25">
      <c r="A11" s="5">
        <v>16940</v>
      </c>
      <c r="B11" s="5"/>
      <c r="C11" s="5">
        <v>-2.3560654625134982</v>
      </c>
      <c r="D11" s="5">
        <v>-0.18164236259141511</v>
      </c>
      <c r="E11" s="5">
        <v>-3.7432718963399191E-2</v>
      </c>
      <c r="F11" s="5">
        <v>-0.18381220147348637</v>
      </c>
      <c r="G11" s="5">
        <v>-1.4456802448787425E-2</v>
      </c>
      <c r="H11" s="5">
        <v>-1.2519345521081642</v>
      </c>
      <c r="I11" s="5">
        <v>-6.4709238370999428E-2</v>
      </c>
      <c r="J11" s="5">
        <v>-0.13545748474757133</v>
      </c>
      <c r="K11" s="5">
        <v>-3.4581127801435352E-2</v>
      </c>
      <c r="L11" s="5">
        <v>-0.22319077559032477</v>
      </c>
      <c r="M11" s="5">
        <v>-4.1866947102403775E-2</v>
      </c>
      <c r="N11" s="5">
        <v>-1.8415348419107886</v>
      </c>
      <c r="O11" s="5">
        <v>-4.1501003074054521E-2</v>
      </c>
      <c r="P11" s="5">
        <v>-0.46513939671779658</v>
      </c>
      <c r="Q11" s="5">
        <v>-2.9860936658347336E-2</v>
      </c>
      <c r="R11" s="5">
        <v>-0.16456508028969136</v>
      </c>
      <c r="S11" s="5">
        <v>-5.2169628475009291E-2</v>
      </c>
      <c r="T11" s="5">
        <v>-0.11000876887501487</v>
      </c>
      <c r="U11" s="5">
        <v>1.2433554041825485E-2</v>
      </c>
      <c r="V11" s="5">
        <v>-1.9321571780670687E-2</v>
      </c>
      <c r="W11" s="5">
        <v>-1.209108719377686E-2</v>
      </c>
      <c r="X11" s="5">
        <v>1.6253271270585901E-2</v>
      </c>
      <c r="Y11" s="5">
        <v>5.5484058966342063E-3</v>
      </c>
      <c r="Z11" s="5">
        <v>2.5362479507294977E-2</v>
      </c>
      <c r="AA11" s="5">
        <v>1.5115921183886421E-2</v>
      </c>
      <c r="AB11" s="5">
        <v>9.0145988536598082E-3</v>
      </c>
      <c r="AC11" s="5">
        <v>-6.2585207187767543E-3</v>
      </c>
      <c r="AD11" s="5">
        <v>8.9795524153391371E-2</v>
      </c>
      <c r="AE11" s="5">
        <v>3.3573974833082387E-3</v>
      </c>
      <c r="AF11" s="5">
        <v>6.3111509153546087E-3</v>
      </c>
      <c r="AG11" s="5">
        <v>9.2652127427990795E-4</v>
      </c>
      <c r="AH11" s="5">
        <v>4.240176183838709E-3</v>
      </c>
      <c r="AI11" s="5">
        <v>6.7126152249351865E-4</v>
      </c>
      <c r="AJ11" s="5">
        <v>1.5868552751358389E-3</v>
      </c>
      <c r="AK11" s="5">
        <v>5.5872430063511683E-3</v>
      </c>
      <c r="AL11" s="5">
        <v>2.2327144102986798E-3</v>
      </c>
      <c r="AM11" s="5">
        <v>9.8625485805730183E-5</v>
      </c>
      <c r="AN11" s="5">
        <v>6.1497500598137352E-4</v>
      </c>
      <c r="AO11" s="5">
        <v>3.8216358519458331E-5</v>
      </c>
      <c r="AP11" s="5">
        <v>8.8039303993963603E-5</v>
      </c>
      <c r="AQ11" s="5">
        <v>2.0230544422234119E-5</v>
      </c>
      <c r="AR11" s="5">
        <v>1.0696018785707359E-4</v>
      </c>
      <c r="AS11" s="5"/>
      <c r="AT11" s="5"/>
      <c r="AU11" s="5"/>
      <c r="AV11" s="5"/>
      <c r="AW11" s="5"/>
      <c r="AX11" s="5"/>
      <c r="AY11" s="5"/>
      <c r="AZ11" s="5"/>
      <c r="BA11" s="5"/>
      <c r="BB11" s="5"/>
    </row>
    <row r="12" spans="1:54" x14ac:dyDescent="0.25">
      <c r="A12" s="5">
        <v>16930</v>
      </c>
      <c r="B12" s="5"/>
      <c r="C12" s="5">
        <v>-2.3911993099051569</v>
      </c>
      <c r="D12" s="5">
        <v>-0.18171878731274024</v>
      </c>
      <c r="E12" s="5">
        <v>-3.7521280235588442E-2</v>
      </c>
      <c r="F12" s="5">
        <v>-0.18460637305423239</v>
      </c>
      <c r="G12" s="5">
        <v>-1.4547661442493878E-2</v>
      </c>
      <c r="H12" s="5">
        <v>-1.2622741028162405</v>
      </c>
      <c r="I12" s="5">
        <v>-6.5372031161326172E-2</v>
      </c>
      <c r="J12" s="5">
        <v>-0.13711497673685852</v>
      </c>
      <c r="K12" s="5">
        <v>-3.5073556311817806E-2</v>
      </c>
      <c r="L12" s="5">
        <v>-0.22681837705729749</v>
      </c>
      <c r="M12" s="5">
        <v>-4.2632150041047104E-2</v>
      </c>
      <c r="N12" s="5">
        <v>-1.8789379617860966</v>
      </c>
      <c r="O12" s="5">
        <v>-4.2428754499880546E-2</v>
      </c>
      <c r="P12" s="5">
        <v>-0.4764931365858957</v>
      </c>
      <c r="Q12" s="5">
        <v>-3.0651479860201003E-2</v>
      </c>
      <c r="R12" s="5">
        <v>-0.16926333053435141</v>
      </c>
      <c r="S12" s="5">
        <v>-5.3767867232915087E-2</v>
      </c>
      <c r="T12" s="5">
        <v>-0.11360957940146379</v>
      </c>
      <c r="U12" s="5">
        <v>1.2866731657768266E-2</v>
      </c>
      <c r="V12" s="5">
        <v>-2.0035651310736185E-2</v>
      </c>
      <c r="W12" s="5">
        <v>-1.2563689141957452E-2</v>
      </c>
      <c r="X12" s="5">
        <v>1.692334506241645E-2</v>
      </c>
      <c r="Y12" s="5">
        <v>5.7890865669596569E-3</v>
      </c>
      <c r="Z12" s="5">
        <v>2.6517509688406975E-2</v>
      </c>
      <c r="AA12" s="5">
        <v>1.5837173912401185E-2</v>
      </c>
      <c r="AB12" s="5">
        <v>9.4644278027671072E-3</v>
      </c>
      <c r="AC12" s="5">
        <v>-6.584569857704667E-3</v>
      </c>
      <c r="AD12" s="5">
        <v>9.467189051296597E-2</v>
      </c>
      <c r="AE12" s="5">
        <v>3.5471754471062371E-3</v>
      </c>
      <c r="AF12" s="5">
        <v>6.6819765497278137E-3</v>
      </c>
      <c r="AG12" s="5">
        <v>9.8304000615042774E-4</v>
      </c>
      <c r="AH12" s="5">
        <v>4.5083961977594031E-3</v>
      </c>
      <c r="AI12" s="5">
        <v>7.1524574390199891E-4</v>
      </c>
      <c r="AJ12" s="5">
        <v>1.6944517399580001E-3</v>
      </c>
      <c r="AK12" s="5">
        <v>5.9788935264793175E-3</v>
      </c>
      <c r="AL12" s="5">
        <v>2.3943677137155334E-3</v>
      </c>
      <c r="AM12" s="5">
        <v>1.0599473657758327E-4</v>
      </c>
      <c r="AN12" s="5">
        <v>6.6235857116333857E-4</v>
      </c>
      <c r="AO12" s="5">
        <v>4.1250445913657493E-5</v>
      </c>
      <c r="AP12" s="5">
        <v>9.5236343970008436E-5</v>
      </c>
      <c r="AQ12" s="5">
        <v>2.1932270526854444E-5</v>
      </c>
      <c r="AR12" s="5">
        <v>1.1621207389792422E-4</v>
      </c>
      <c r="AS12" s="5"/>
      <c r="AT12" s="5"/>
      <c r="AU12" s="5"/>
      <c r="AV12" s="5"/>
      <c r="AW12" s="5"/>
      <c r="AX12" s="5"/>
      <c r="AY12" s="5"/>
      <c r="AZ12" s="5"/>
      <c r="BA12" s="5"/>
      <c r="BB12" s="5"/>
    </row>
    <row r="13" spans="1:54" x14ac:dyDescent="0.25">
      <c r="A13" s="5">
        <v>16920</v>
      </c>
      <c r="B13" s="5"/>
      <c r="C13" s="5">
        <v>-2.4259598545743333</v>
      </c>
      <c r="D13" s="5">
        <v>-0.18172444873394009</v>
      </c>
      <c r="E13" s="5">
        <v>-3.7595447918618255E-2</v>
      </c>
      <c r="F13" s="5">
        <v>-0.18533220114617241</v>
      </c>
      <c r="G13" s="5">
        <v>-1.4633441188946369E-2</v>
      </c>
      <c r="H13" s="5">
        <v>-1.2722092929626527</v>
      </c>
      <c r="I13" s="5">
        <v>-6.6016275569996036E-2</v>
      </c>
      <c r="J13" s="5">
        <v>-0.13873966344243255</v>
      </c>
      <c r="K13" s="5">
        <v>-3.5559432153757634E-2</v>
      </c>
      <c r="L13" s="5">
        <v>-0.23041731274358673</v>
      </c>
      <c r="M13" s="5">
        <v>-4.3394886779838722E-2</v>
      </c>
      <c r="N13" s="5">
        <v>-1.916376495757411</v>
      </c>
      <c r="O13" s="5">
        <v>-4.3360909216672461E-2</v>
      </c>
      <c r="P13" s="5">
        <v>-0.48794075761310429</v>
      </c>
      <c r="Q13" s="5">
        <v>-3.14511773369162E-2</v>
      </c>
      <c r="R13" s="5">
        <v>-0.17403076757947883</v>
      </c>
      <c r="S13" s="5">
        <v>-5.5394462599782715E-2</v>
      </c>
      <c r="T13" s="5">
        <v>-0.11728476404212421</v>
      </c>
      <c r="U13" s="5">
        <v>1.3310081748184798E-2</v>
      </c>
      <c r="V13" s="5">
        <v>-2.0768470962924265E-2</v>
      </c>
      <c r="W13" s="5">
        <v>-1.3049972139724919E-2</v>
      </c>
      <c r="X13" s="5">
        <v>1.7614598010173999E-2</v>
      </c>
      <c r="Y13" s="5">
        <v>6.0380053516310801E-3</v>
      </c>
      <c r="Z13" s="5">
        <v>2.7715066508697594E-2</v>
      </c>
      <c r="AA13" s="5">
        <v>1.6586832069537878E-2</v>
      </c>
      <c r="AB13" s="5">
        <v>9.933116960881571E-3</v>
      </c>
      <c r="AC13" s="5">
        <v>-6.9251134198854468E-3</v>
      </c>
      <c r="AD13" s="5">
        <v>9.9777292124154329E-2</v>
      </c>
      <c r="AE13" s="5">
        <v>3.7463420107343194E-3</v>
      </c>
      <c r="AF13" s="5">
        <v>7.0720726599912435E-3</v>
      </c>
      <c r="AG13" s="5">
        <v>1.0426364830741692E-3</v>
      </c>
      <c r="AH13" s="5">
        <v>4.7918886821935215E-3</v>
      </c>
      <c r="AI13" s="5">
        <v>7.6184361280486599E-4</v>
      </c>
      <c r="AJ13" s="5">
        <v>1.8087088221384385E-3</v>
      </c>
      <c r="AK13" s="5">
        <v>6.3957605699122965E-3</v>
      </c>
      <c r="AL13" s="5">
        <v>2.5668304995923028E-3</v>
      </c>
      <c r="AM13" s="5">
        <v>1.1387507319638383E-4</v>
      </c>
      <c r="AN13" s="5">
        <v>7.1314630509142587E-4</v>
      </c>
      <c r="AO13" s="5">
        <v>4.4510075480878633E-5</v>
      </c>
      <c r="AP13" s="5">
        <v>1.0298636434217262E-4</v>
      </c>
      <c r="AQ13" s="5">
        <v>2.3769009093650314E-5</v>
      </c>
      <c r="AR13" s="5">
        <v>1.2622121839292753E-4</v>
      </c>
      <c r="AS13" s="5"/>
      <c r="AT13" s="5"/>
      <c r="AU13" s="5"/>
      <c r="AV13" s="5"/>
      <c r="AW13" s="5"/>
      <c r="AX13" s="5"/>
      <c r="AY13" s="5"/>
      <c r="AZ13" s="5"/>
      <c r="BA13" s="5"/>
      <c r="BB13" s="5"/>
    </row>
    <row r="14" spans="1:54" x14ac:dyDescent="0.25">
      <c r="A14" s="5">
        <v>16910</v>
      </c>
      <c r="B14" s="5"/>
      <c r="C14" s="5">
        <v>-2.4603094078728946</v>
      </c>
      <c r="D14" s="5">
        <v>-0.18165921471037322</v>
      </c>
      <c r="E14" s="5">
        <v>-3.7655109939379441E-2</v>
      </c>
      <c r="F14" s="5">
        <v>-0.18598872594316349</v>
      </c>
      <c r="G14" s="5">
        <v>-1.4714035218472161E-2</v>
      </c>
      <c r="H14" s="5">
        <v>-1.28172838465616</v>
      </c>
      <c r="I14" s="5">
        <v>-6.6641246436486445E-2</v>
      </c>
      <c r="J14" s="5">
        <v>-0.14032981011716036</v>
      </c>
      <c r="K14" s="5">
        <v>-3.6038266878341094E-2</v>
      </c>
      <c r="L14" s="5">
        <v>-0.2339842107054845</v>
      </c>
      <c r="M14" s="5">
        <v>-4.4154499941247372E-2</v>
      </c>
      <c r="N14" s="5">
        <v>-1.9538212560503485</v>
      </c>
      <c r="O14" s="5">
        <v>-4.4296824185877444E-2</v>
      </c>
      <c r="P14" s="5">
        <v>-0.49947547959420036</v>
      </c>
      <c r="Q14" s="5">
        <v>-3.2259639845309537E-2</v>
      </c>
      <c r="R14" s="5">
        <v>-0.17886561294315209</v>
      </c>
      <c r="S14" s="5">
        <v>-5.7049006190376381E-2</v>
      </c>
      <c r="T14" s="5">
        <v>-0.12103387931276484</v>
      </c>
      <c r="U14" s="5">
        <v>1.3763612409374473E-2</v>
      </c>
      <c r="V14" s="5">
        <v>-2.1520152265510288E-2</v>
      </c>
      <c r="W14" s="5">
        <v>-1.3550092847528308E-2</v>
      </c>
      <c r="X14" s="5">
        <v>1.8327366981927256E-2</v>
      </c>
      <c r="Y14" s="5">
        <v>6.2953268971388619E-3</v>
      </c>
      <c r="Z14" s="5">
        <v>2.8956161432211969E-2</v>
      </c>
      <c r="AA14" s="5">
        <v>1.7365672978863954E-2</v>
      </c>
      <c r="AB14" s="5">
        <v>1.0421246768816769E-2</v>
      </c>
      <c r="AC14" s="5">
        <v>-7.28064495238825E-3</v>
      </c>
      <c r="AD14" s="5">
        <v>0.10512025281758888</v>
      </c>
      <c r="AE14" s="5">
        <v>3.9552754644016242E-3</v>
      </c>
      <c r="AF14" s="5">
        <v>7.4822735727823513E-3</v>
      </c>
      <c r="AG14" s="5">
        <v>1.105453014542846E-3</v>
      </c>
      <c r="AH14" s="5">
        <v>5.0914039847685085E-3</v>
      </c>
      <c r="AI14" s="5">
        <v>8.1119099054957535E-4</v>
      </c>
      <c r="AJ14" s="5">
        <v>1.9299915071885453E-3</v>
      </c>
      <c r="AK14" s="5">
        <v>6.8392962218594578E-3</v>
      </c>
      <c r="AL14" s="5">
        <v>2.7507550963041891E-3</v>
      </c>
      <c r="AM14" s="5">
        <v>1.2229874062165156E-4</v>
      </c>
      <c r="AN14" s="5">
        <v>7.6756226379113136E-4</v>
      </c>
      <c r="AO14" s="5">
        <v>4.8010704083188199E-5</v>
      </c>
      <c r="AP14" s="5">
        <v>1.113287569196292E-4</v>
      </c>
      <c r="AQ14" s="5">
        <v>2.5750741696933023E-5</v>
      </c>
      <c r="AR14" s="5">
        <v>1.3704564250143378E-4</v>
      </c>
      <c r="AS14" s="5"/>
      <c r="AT14" s="5"/>
      <c r="AU14" s="5"/>
      <c r="AV14" s="5"/>
      <c r="AW14" s="5"/>
      <c r="AX14" s="5"/>
      <c r="AY14" s="5"/>
      <c r="AZ14" s="5"/>
      <c r="BA14" s="5"/>
      <c r="BB14" s="5"/>
    </row>
    <row r="15" spans="1:54" x14ac:dyDescent="0.25">
      <c r="A15" s="5">
        <v>16900</v>
      </c>
      <c r="B15" s="5"/>
      <c r="C15" s="5">
        <v>-2.4942097146336675</v>
      </c>
      <c r="D15" s="5">
        <v>-0.18152303587134708</v>
      </c>
      <c r="E15" s="5">
        <v>-3.7700170771357365E-2</v>
      </c>
      <c r="F15" s="5">
        <v>-0.18657506312311969</v>
      </c>
      <c r="G15" s="5">
        <v>-1.478934229273463E-2</v>
      </c>
      <c r="H15" s="5">
        <v>-1.290820010960644</v>
      </c>
      <c r="I15" s="5">
        <v>-6.724623251616485E-2</v>
      </c>
      <c r="J15" s="5">
        <v>-0.14188369821026919</v>
      </c>
      <c r="K15" s="5">
        <v>-3.6509572442894135E-2</v>
      </c>
      <c r="L15" s="5">
        <v>-0.23751567532711867</v>
      </c>
      <c r="M15" s="5">
        <v>-4.4910322474603151E-2</v>
      </c>
      <c r="N15" s="5">
        <v>-1.9912423921421722</v>
      </c>
      <c r="O15" s="5">
        <v>-4.523583608451634E-2</v>
      </c>
      <c r="P15" s="5">
        <v>-0.51109023704453127</v>
      </c>
      <c r="Q15" s="5">
        <v>-3.3076456385181696E-2</v>
      </c>
      <c r="R15" s="5">
        <v>-0.18376595169874702</v>
      </c>
      <c r="S15" s="5">
        <v>-5.8731042211894069E-2</v>
      </c>
      <c r="T15" s="5">
        <v>-0.12485637605234703</v>
      </c>
      <c r="U15" s="5">
        <v>1.4227319585364884E-2</v>
      </c>
      <c r="V15" s="5">
        <v>-2.2290798375188093E-2</v>
      </c>
      <c r="W15" s="5">
        <v>-1.4064197381153548E-2</v>
      </c>
      <c r="X15" s="5">
        <v>1.906197695590708E-2</v>
      </c>
      <c r="Y15" s="5">
        <v>6.5612129721076091E-3</v>
      </c>
      <c r="Z15" s="5">
        <v>3.0241800285743425E-2</v>
      </c>
      <c r="AA15" s="5">
        <v>1.8174476531535165E-2</v>
      </c>
      <c r="AB15" s="5">
        <v>1.0929403713926655E-2</v>
      </c>
      <c r="AC15" s="5">
        <v>-7.6516661032896187E-3</v>
      </c>
      <c r="AD15" s="5">
        <v>0.11070948102342268</v>
      </c>
      <c r="AE15" s="5">
        <v>4.1743640727737331E-3</v>
      </c>
      <c r="AF15" s="5">
        <v>7.9134392178269713E-3</v>
      </c>
      <c r="AG15" s="5">
        <v>1.1716368499734796E-3</v>
      </c>
      <c r="AH15" s="5">
        <v>5.4077213494523307E-3</v>
      </c>
      <c r="AI15" s="5">
        <v>8.6342946229124172E-4</v>
      </c>
      <c r="AJ15" s="5">
        <v>2.0586814261513244E-3</v>
      </c>
      <c r="AK15" s="5">
        <v>7.3110236711714741E-3</v>
      </c>
      <c r="AL15" s="5">
        <v>2.946827905018959E-3</v>
      </c>
      <c r="AM15" s="5">
        <v>1.3129977084851079E-4</v>
      </c>
      <c r="AN15" s="5">
        <v>8.2584362041733929E-4</v>
      </c>
      <c r="AO15" s="5">
        <v>5.1768740932294559E-5</v>
      </c>
      <c r="AP15" s="5">
        <v>1.2030545970715879E-4</v>
      </c>
      <c r="AQ15" s="5">
        <v>2.7888124906940837E-5</v>
      </c>
      <c r="AR15" s="5">
        <v>1.4874746245973849E-4</v>
      </c>
      <c r="AS15" s="5"/>
      <c r="AT15" s="5"/>
      <c r="AU15" s="5"/>
      <c r="AV15" s="5"/>
      <c r="AW15" s="5"/>
      <c r="AX15" s="5"/>
      <c r="AY15" s="5"/>
      <c r="AZ15" s="5"/>
      <c r="BA15" s="5"/>
      <c r="BB15" s="5"/>
    </row>
    <row r="16" spans="1:54" x14ac:dyDescent="0.25">
      <c r="A16" s="5">
        <v>16890</v>
      </c>
      <c r="B16" s="5"/>
      <c r="C16" s="5">
        <v>-2.5276219874126133</v>
      </c>
      <c r="D16" s="5">
        <v>-0.18131594596159423</v>
      </c>
      <c r="E16" s="5">
        <v>-3.7730551669601681E-2</v>
      </c>
      <c r="F16" s="5">
        <v>-0.1870904057750124</v>
      </c>
      <c r="G16" s="5">
        <v>-1.4859266611809387E-2</v>
      </c>
      <c r="H16" s="5">
        <v>-1.2994731979597645</v>
      </c>
      <c r="I16" s="5">
        <v>-6.7830537788576312E-2</v>
      </c>
      <c r="J16" s="5">
        <v>-0.14339962834017039</v>
      </c>
      <c r="K16" s="5">
        <v>-3.6972861994831616E-2</v>
      </c>
      <c r="L16" s="5">
        <v>-0.24100829228751705</v>
      </c>
      <c r="M16" s="5">
        <v>-4.5661678518972175E-2</v>
      </c>
      <c r="N16" s="5">
        <v>-2.0286094232861749</v>
      </c>
      <c r="O16" s="5">
        <v>-4.6177261860237948E-2</v>
      </c>
      <c r="P16" s="5">
        <v>-0.5227776828070223</v>
      </c>
      <c r="Q16" s="5">
        <v>-3.3901194224874358E-2</v>
      </c>
      <c r="R16" s="5">
        <v>-0.18872973128794945</v>
      </c>
      <c r="S16" s="5">
        <v>-6.044006661462388E-2</v>
      </c>
      <c r="T16" s="5">
        <v>-0.12875159655123758</v>
      </c>
      <c r="U16" s="5">
        <v>1.4701186615738809E-2</v>
      </c>
      <c r="V16" s="5">
        <v>-2.3080493175544215E-2</v>
      </c>
      <c r="W16" s="5">
        <v>-1.459242062886471E-2</v>
      </c>
      <c r="X16" s="5">
        <v>1.9818739960674122E-2</v>
      </c>
      <c r="Y16" s="5">
        <v>6.8358220671239783E-3</v>
      </c>
      <c r="Z16" s="5">
        <v>3.1572981321951001E-2</v>
      </c>
      <c r="AA16" s="5">
        <v>1.901402402325297E-2</v>
      </c>
      <c r="AB16" s="5">
        <v>1.1458179674806206E-2</v>
      </c>
      <c r="AC16" s="5">
        <v>-8.038686231736477E-3</v>
      </c>
      <c r="AD16" s="5">
        <v>0.11655386579531946</v>
      </c>
      <c r="AE16" s="5">
        <v>4.4040060181674513E-3</v>
      </c>
      <c r="AF16" s="5">
        <v>8.3664552647483102E-3</v>
      </c>
      <c r="AG16" s="5">
        <v>1.2413402469418119E-3</v>
      </c>
      <c r="AH16" s="5">
        <v>5.7416495159509197E-3</v>
      </c>
      <c r="AI16" s="5">
        <v>9.1870648968469756E-4</v>
      </c>
      <c r="AJ16" s="5">
        <v>2.1951773870336343E-3</v>
      </c>
      <c r="AK16" s="5">
        <v>7.8125398188566945E-3</v>
      </c>
      <c r="AL16" s="5">
        <v>3.155770799492206E-3</v>
      </c>
      <c r="AM16" s="5">
        <v>1.4091406368526741E-4</v>
      </c>
      <c r="AN16" s="5">
        <v>8.8824130938268289E-4</v>
      </c>
      <c r="AO16" s="5">
        <v>5.5801597910570172E-5</v>
      </c>
      <c r="AP16" s="5">
        <v>1.2996110059753903E-4</v>
      </c>
      <c r="AQ16" s="5">
        <v>3.0192530733882635E-5</v>
      </c>
      <c r="AR16" s="5">
        <v>1.6139314883486643E-4</v>
      </c>
      <c r="AS16" s="5"/>
      <c r="AT16" s="5"/>
      <c r="AU16" s="5"/>
      <c r="AV16" s="5"/>
      <c r="AW16" s="5"/>
      <c r="AX16" s="5"/>
      <c r="AY16" s="5"/>
      <c r="AZ16" s="5"/>
      <c r="BA16" s="5"/>
      <c r="BB16" s="5"/>
    </row>
    <row r="17" spans="1:54" x14ac:dyDescent="0.25">
      <c r="A17" s="5">
        <v>16880</v>
      </c>
      <c r="B17" s="5"/>
      <c r="C17" s="5">
        <v>-2.560506942392681</v>
      </c>
      <c r="D17" s="5">
        <v>-0.18103806202133771</v>
      </c>
      <c r="E17" s="5">
        <v>-3.7746190874130607E-2</v>
      </c>
      <c r="F17" s="5">
        <v>-0.18753402618860221</v>
      </c>
      <c r="G17" s="5">
        <v>-1.492371801255879E-2</v>
      </c>
      <c r="H17" s="5">
        <v>-1.3076773863041025</v>
      </c>
      <c r="I17" s="5">
        <v>-6.8393482753555196E-2</v>
      </c>
      <c r="J17" s="5">
        <v>-0.14487592327605359</v>
      </c>
      <c r="K17" s="5">
        <v>-3.7427650667069295E-2</v>
      </c>
      <c r="L17" s="5">
        <v>-0.24445863366338036</v>
      </c>
      <c r="M17" s="5">
        <v>-4.6407884302511353E-2</v>
      </c>
      <c r="N17" s="5">
        <v>-2.0658912730778822</v>
      </c>
      <c r="O17" s="5">
        <v>-4.7120399340469965E-2</v>
      </c>
      <c r="P17" s="5">
        <v>-0.53453019232831078</v>
      </c>
      <c r="Q17" s="5">
        <v>-3.4733398971542061E-2</v>
      </c>
      <c r="R17" s="5">
        <v>-0.19375476057463414</v>
      </c>
      <c r="S17" s="5">
        <v>-6.217552631159784E-2</v>
      </c>
      <c r="T17" s="5">
        <v>-0.13271877179617939</v>
      </c>
      <c r="U17" s="5">
        <v>1.5185183791810039E-2</v>
      </c>
      <c r="V17" s="5">
        <v>-2.3889300378394797E-2</v>
      </c>
      <c r="W17" s="5">
        <v>-1.5134885562408482E-2</v>
      </c>
      <c r="X17" s="5">
        <v>2.0597953994355919E-2</v>
      </c>
      <c r="Y17" s="5">
        <v>7.1193089824957978E-3</v>
      </c>
      <c r="Z17" s="5">
        <v>3.2950693202783168E-2</v>
      </c>
      <c r="AA17" s="5">
        <v>1.9885096928497829E-2</v>
      </c>
      <c r="AB17" s="5">
        <v>1.2008171219636432E-2</v>
      </c>
      <c r="AC17" s="5">
        <v>-8.4422219801550125E-3</v>
      </c>
      <c r="AD17" s="5">
        <v>0.12266247222590621</v>
      </c>
      <c r="AE17" s="5">
        <v>4.6446093195254296E-3</v>
      </c>
      <c r="AF17" s="5">
        <v>8.8422332143139847E-3</v>
      </c>
      <c r="AG17" s="5">
        <v>1.3147205332789855E-3</v>
      </c>
      <c r="AH17" s="5">
        <v>6.0940272969539997E-3</v>
      </c>
      <c r="AI17" s="5">
        <v>9.7717556170873188E-4</v>
      </c>
      <c r="AJ17" s="5">
        <v>2.3398959078008326E-3</v>
      </c>
      <c r="AK17" s="5">
        <v>8.3455179223859231E-3</v>
      </c>
      <c r="AL17" s="5">
        <v>3.378342556806301E-3</v>
      </c>
      <c r="AM17" s="5">
        <v>1.5117946987689687E-4</v>
      </c>
      <c r="AN17" s="5">
        <v>9.5502069304790964E-4</v>
      </c>
      <c r="AO17" s="5">
        <v>6.0127741922841931E-5</v>
      </c>
      <c r="AP17" s="5">
        <v>1.4034314756044568E-4</v>
      </c>
      <c r="AQ17" s="5">
        <v>3.2676089082565181E-5</v>
      </c>
      <c r="AR17" s="5">
        <v>1.7505379976335417E-4</v>
      </c>
      <c r="AS17" s="5"/>
      <c r="AT17" s="5"/>
      <c r="AU17" s="5"/>
      <c r="AV17" s="5"/>
      <c r="AW17" s="5"/>
      <c r="AX17" s="5"/>
      <c r="AY17" s="5"/>
      <c r="AZ17" s="5"/>
      <c r="BA17" s="5"/>
      <c r="BB17" s="5"/>
    </row>
    <row r="18" spans="1:54" x14ac:dyDescent="0.25">
      <c r="A18" s="5">
        <v>16870</v>
      </c>
      <c r="B18" s="5"/>
      <c r="C18" s="5">
        <v>-2.5928248369250713</v>
      </c>
      <c r="D18" s="5">
        <v>-0.18068958440378308</v>
      </c>
      <c r="E18" s="5">
        <v>-3.7747043781083581E-2</v>
      </c>
      <c r="F18" s="5">
        <v>-0.18790527750150321</v>
      </c>
      <c r="G18" s="5">
        <v>-1.4982612157743866E-2</v>
      </c>
      <c r="H18" s="5">
        <v>-1.3154224521831479</v>
      </c>
      <c r="I18" s="5">
        <v>-6.8934405711898433E-2</v>
      </c>
      <c r="J18" s="5">
        <v>-0.14631093092128439</v>
      </c>
      <c r="K18" s="5">
        <v>-3.7873456383310009E-2</v>
      </c>
      <c r="L18" s="5">
        <v>-0.24786326315810775</v>
      </c>
      <c r="M18" s="5">
        <v>-4.7148249076960032E-2</v>
      </c>
      <c r="N18" s="5">
        <v>-2.103056306029492</v>
      </c>
      <c r="O18" s="5">
        <v>-4.8064527895630628E-2</v>
      </c>
      <c r="P18" s="5">
        <v>-0.54633986861298456</v>
      </c>
      <c r="Q18" s="5">
        <v>-3.5572594687350072E-2</v>
      </c>
      <c r="R18" s="5">
        <v>-0.1988387091498349</v>
      </c>
      <c r="S18" s="5">
        <v>-6.3936818471551304E-2</v>
      </c>
      <c r="T18" s="5">
        <v>-0.13675701884311214</v>
      </c>
      <c r="U18" s="5">
        <v>1.5679267922567301E-2</v>
      </c>
      <c r="V18" s="5">
        <v>-2.4717262630317045E-2</v>
      </c>
      <c r="W18" s="5">
        <v>-1.5691702543310926E-2</v>
      </c>
      <c r="X18" s="5">
        <v>2.139990192466848E-2</v>
      </c>
      <c r="Y18" s="5">
        <v>7.4118244043875677E-3</v>
      </c>
      <c r="Z18" s="5">
        <v>3.4375912904223177E-2</v>
      </c>
      <c r="AA18" s="5">
        <v>2.0788475611817583E-2</v>
      </c>
      <c r="AB18" s="5">
        <v>1.2579978857406426E-2</v>
      </c>
      <c r="AC18" s="5">
        <v>-8.8627968075321618E-3</v>
      </c>
      <c r="AD18" s="5">
        <v>0.12904453622936357</v>
      </c>
      <c r="AE18" s="5">
        <v>4.896591725895582E-3</v>
      </c>
      <c r="AF18" s="5">
        <v>9.3417104410073032E-3</v>
      </c>
      <c r="AG18" s="5">
        <v>1.3919401624717662E-3</v>
      </c>
      <c r="AH18" s="5">
        <v>6.4657241302605211E-3</v>
      </c>
      <c r="AI18" s="5">
        <v>1.0389963431080131E-3</v>
      </c>
      <c r="AJ18" s="5">
        <v>2.4932717496866505E-3</v>
      </c>
      <c r="AK18" s="5">
        <v>8.9117102716879028E-3</v>
      </c>
      <c r="AL18" s="5">
        <v>3.6153403177641686E-3</v>
      </c>
      <c r="AM18" s="5">
        <v>1.6213587654664095E-4</v>
      </c>
      <c r="AN18" s="5">
        <v>1.0264622510968891E-3</v>
      </c>
      <c r="AO18" s="5">
        <v>6.4766749314159938E-5</v>
      </c>
      <c r="AP18" s="5">
        <v>1.5150206549963127E-4</v>
      </c>
      <c r="AQ18" s="5">
        <v>3.5351732285703132E-5</v>
      </c>
      <c r="AR18" s="5">
        <v>1.8980542873772683E-4</v>
      </c>
      <c r="AS18" s="5"/>
      <c r="AT18" s="5"/>
      <c r="AU18" s="5"/>
      <c r="AV18" s="5"/>
      <c r="AW18" s="5"/>
      <c r="AX18" s="5"/>
      <c r="AY18" s="5"/>
      <c r="AZ18" s="5"/>
      <c r="BA18" s="5"/>
      <c r="BB18" s="5"/>
    </row>
    <row r="19" spans="1:54" x14ac:dyDescent="0.25">
      <c r="A19" s="5">
        <v>16860</v>
      </c>
      <c r="B19" s="5"/>
      <c r="C19" s="5">
        <v>-2.6245355086800233</v>
      </c>
      <c r="D19" s="5">
        <v>-0.18027079662931467</v>
      </c>
      <c r="E19" s="5">
        <v>-3.773308308102008E-2</v>
      </c>
      <c r="F19" s="5">
        <v>-0.18820359519852661</v>
      </c>
      <c r="G19" s="5">
        <v>-1.5035870715331667E-2</v>
      </c>
      <c r="H19" s="5">
        <v>-1.3226987276653421</v>
      </c>
      <c r="I19" s="5">
        <v>-6.9452664027331593E-2</v>
      </c>
      <c r="J19" s="5">
        <v>-0.14770302729149348</v>
      </c>
      <c r="K19" s="5">
        <v>-3.8309800671456049E-2</v>
      </c>
      <c r="L19" s="5">
        <v>-0.25121874144705642</v>
      </c>
      <c r="M19" s="5">
        <v>-4.7882076085803575E-2</v>
      </c>
      <c r="N19" s="5">
        <v>-2.1400723661133667</v>
      </c>
      <c r="O19" s="5">
        <v>-4.9008909156218951E-2</v>
      </c>
      <c r="P19" s="5">
        <v>-0.55819854786299639</v>
      </c>
      <c r="Q19" s="5">
        <v>-3.6418284052706189E-2</v>
      </c>
      <c r="R19" s="5">
        <v>-0.20397910689766191</v>
      </c>
      <c r="S19" s="5">
        <v>-6.5723289889460662E-2</v>
      </c>
      <c r="T19" s="5">
        <v>-0.14086533832895021</v>
      </c>
      <c r="U19" s="5">
        <v>1.6183381911828183E-2</v>
      </c>
      <c r="V19" s="5">
        <v>-2.5564400626781669E-2</v>
      </c>
      <c r="W19" s="5">
        <v>-1.626296862597941E-2</v>
      </c>
      <c r="X19" s="5">
        <v>2.2224850371581957E-2</v>
      </c>
      <c r="Y19" s="5">
        <v>7.7135144698330634E-3</v>
      </c>
      <c r="Z19" s="5">
        <v>3.5849603543682176E-2</v>
      </c>
      <c r="AA19" s="5">
        <v>2.1724937976126738E-2</v>
      </c>
      <c r="AB19" s="5">
        <v>1.3174206241341371E-2</v>
      </c>
      <c r="AC19" s="5">
        <v>-9.3009404827564118E-3</v>
      </c>
      <c r="AD19" s="5">
        <v>0.1357094586673587</v>
      </c>
      <c r="AE19" s="5">
        <v>5.160380583138338E-3</v>
      </c>
      <c r="AF19" s="5">
        <v>9.8658501837532199E-3</v>
      </c>
      <c r="AG19" s="5">
        <v>1.4731667617899173E-3</v>
      </c>
      <c r="AH19" s="5">
        <v>6.8576406026856131E-3</v>
      </c>
      <c r="AI19" s="5">
        <v>1.1043348199082422E-3</v>
      </c>
      <c r="AJ19" s="5">
        <v>2.6557584494791477E-3</v>
      </c>
      <c r="AK19" s="5">
        <v>9.5129508923372068E-3</v>
      </c>
      <c r="AL19" s="5">
        <v>3.8676010754597838E-3</v>
      </c>
      <c r="AM19" s="5">
        <v>1.7382529491871869E-4</v>
      </c>
      <c r="AN19" s="5">
        <v>1.1028622926611558E-3</v>
      </c>
      <c r="AO19" s="5">
        <v>6.9739362385545336E-5</v>
      </c>
      <c r="AP19" s="5">
        <v>1.6349147994494103E-4</v>
      </c>
      <c r="AQ19" s="5">
        <v>3.8233241783793871E-5</v>
      </c>
      <c r="AR19" s="5">
        <v>2.0572926751065879E-4</v>
      </c>
      <c r="AS19" s="5"/>
      <c r="AT19" s="5"/>
      <c r="AU19" s="5"/>
      <c r="AV19" s="5"/>
      <c r="AW19" s="5"/>
      <c r="AX19" s="5"/>
      <c r="AY19" s="5"/>
      <c r="AZ19" s="5"/>
      <c r="BA19" s="5"/>
      <c r="BB19" s="5"/>
    </row>
    <row r="20" spans="1:54" x14ac:dyDescent="0.25">
      <c r="A20" s="5">
        <v>16850</v>
      </c>
      <c r="B20" s="5"/>
      <c r="C20" s="5">
        <v>-2.6555984163750126</v>
      </c>
      <c r="D20" s="5">
        <v>-0.17978206507611766</v>
      </c>
      <c r="E20" s="5">
        <v>-3.7704298863849114E-2</v>
      </c>
      <c r="F20" s="5">
        <v>-0.18842849845861348</v>
      </c>
      <c r="G20" s="5">
        <v>-1.5083421527477315E-2</v>
      </c>
      <c r="H20" s="5">
        <v>-1.3294970203503991</v>
      </c>
      <c r="I20" s="5">
        <v>-6.9947635366502253E-2</v>
      </c>
      <c r="J20" s="5">
        <v>-0.14905061948017204</v>
      </c>
      <c r="K20" s="5">
        <v>-3.8736209483339328E-2</v>
      </c>
      <c r="L20" s="5">
        <v>-0.25452163162850416</v>
      </c>
      <c r="M20" s="5">
        <v>-4.8608663564505994E-2</v>
      </c>
      <c r="N20" s="5">
        <v>-2.1769068172279962</v>
      </c>
      <c r="O20" s="5">
        <v>-4.9952787783442046E-2</v>
      </c>
      <c r="P20" s="5">
        <v>-0.57009780580785385</v>
      </c>
      <c r="Q20" s="5">
        <v>-3.7269948577546633E-2</v>
      </c>
      <c r="R20" s="5">
        <v>-0.20917334383160568</v>
      </c>
      <c r="S20" s="5">
        <v>-6.753423643884246E-2</v>
      </c>
      <c r="T20" s="5">
        <v>-0.14504261213349373</v>
      </c>
      <c r="U20" s="5">
        <v>1.6697454348076061E-2</v>
      </c>
      <c r="V20" s="5">
        <v>-2.6430712236386163E-2</v>
      </c>
      <c r="W20" s="5">
        <v>-1.6848766859192375E-2</v>
      </c>
      <c r="X20" s="5">
        <v>2.3073048574610438E-2</v>
      </c>
      <c r="Y20" s="5">
        <v>8.024520321181847E-3</v>
      </c>
      <c r="Z20" s="5">
        <v>3.7372712131625255E-2</v>
      </c>
      <c r="AA20" s="5">
        <v>2.2695258048154178E-2</v>
      </c>
      <c r="AB20" s="5">
        <v>1.3791459323967605E-2</v>
      </c>
      <c r="AC20" s="5">
        <v>-9.7571885370560489E-3</v>
      </c>
      <c r="AD20" s="5">
        <v>0.14266679879491501</v>
      </c>
      <c r="AE20" s="5">
        <v>5.4364126725827151E-3</v>
      </c>
      <c r="AF20" s="5">
        <v>1.0415641481580423E-2</v>
      </c>
      <c r="AG20" s="5">
        <v>1.5585731725469736E-3</v>
      </c>
      <c r="AH20" s="5">
        <v>7.270708942526705E-3</v>
      </c>
      <c r="AI20" s="5">
        <v>1.1733634414303703E-3</v>
      </c>
      <c r="AJ20" s="5">
        <v>2.8278288493476826E-3</v>
      </c>
      <c r="AK20" s="5">
        <v>1.0151158271017244E-2</v>
      </c>
      <c r="AL20" s="5">
        <v>4.1360031903484775E-3</v>
      </c>
      <c r="AM20" s="5">
        <v>1.8629195027544971E-4</v>
      </c>
      <c r="AN20" s="5">
        <v>1.1845336911947991E-3</v>
      </c>
      <c r="AO20" s="5">
        <v>7.5067548036033904E-5</v>
      </c>
      <c r="AP20" s="5">
        <v>1.7636834773938768E-4</v>
      </c>
      <c r="AQ20" s="5">
        <v>4.1335297018972443E-5</v>
      </c>
      <c r="AR20" s="5">
        <v>2.2291208469309544E-4</v>
      </c>
      <c r="AS20" s="5"/>
      <c r="AT20" s="5"/>
      <c r="AU20" s="5"/>
      <c r="AV20" s="5"/>
      <c r="AW20" s="5"/>
      <c r="AX20" s="5"/>
      <c r="AY20" s="5"/>
      <c r="AZ20" s="5"/>
      <c r="BA20" s="5"/>
      <c r="BB20" s="5"/>
    </row>
    <row r="21" spans="1:54" x14ac:dyDescent="0.25">
      <c r="A21" s="5">
        <v>16840</v>
      </c>
      <c r="B21" s="5"/>
      <c r="C21" s="5">
        <v>-2.6859726820444219</v>
      </c>
      <c r="D21" s="5">
        <v>-0.17922383850739909</v>
      </c>
      <c r="E21" s="5">
        <v>-3.7660698689961872E-2</v>
      </c>
      <c r="F21" s="5">
        <v>-0.18857959134504712</v>
      </c>
      <c r="G21" s="5">
        <v>-1.5125198768683571E-2</v>
      </c>
      <c r="H21" s="5">
        <v>-1.3358086322793525</v>
      </c>
      <c r="I21" s="5">
        <v>-7.0418718913749401E-2</v>
      </c>
      <c r="J21" s="5">
        <v>-0.15035214860447063</v>
      </c>
      <c r="K21" s="5">
        <v>-3.9152214018914389E-2</v>
      </c>
      <c r="L21" s="5">
        <v>-0.25776850476923374</v>
      </c>
      <c r="M21" s="5">
        <v>-4.9327305771089833E-2</v>
      </c>
      <c r="N21" s="5">
        <v>-2.2135265855341286</v>
      </c>
      <c r="O21" s="5">
        <v>-5.089539229287756E-2</v>
      </c>
      <c r="P21" s="5">
        <v>-0.58202896472911447</v>
      </c>
      <c r="Q21" s="5">
        <v>-3.8127048861583981E-2</v>
      </c>
      <c r="R21" s="5">
        <v>-0.21441867021020614</v>
      </c>
      <c r="S21" s="5">
        <v>-6.936890260993267E-2</v>
      </c>
      <c r="T21" s="5">
        <v>-0.14928760120258472</v>
      </c>
      <c r="U21" s="5">
        <v>1.7221399108470491E-2</v>
      </c>
      <c r="V21" s="5">
        <v>-2.7316171637745218E-2</v>
      </c>
      <c r="W21" s="5">
        <v>-1.7449165587638902E-2</v>
      </c>
      <c r="X21" s="5">
        <v>2.3944727246858394E-2</v>
      </c>
      <c r="Y21" s="5">
        <v>8.3449776505939467E-3</v>
      </c>
      <c r="Z21" s="5">
        <v>3.8946167249348761E-2</v>
      </c>
      <c r="AA21" s="5">
        <v>2.3700204501360875E-2</v>
      </c>
      <c r="AB21" s="5">
        <v>1.4432345463356592E-2</v>
      </c>
      <c r="AC21" s="5">
        <v>-1.0232081674643435E-2</v>
      </c>
      <c r="AD21" s="5">
        <v>0.14992626700357295</v>
      </c>
      <c r="AE21" s="5">
        <v>5.7251340203591759E-3</v>
      </c>
      <c r="AF21" s="5">
        <v>1.0992099050960215E-2</v>
      </c>
      <c r="AG21" s="5">
        <v>1.6483374818859274E-3</v>
      </c>
      <c r="AH21" s="5">
        <v>7.7058934772381319E-3</v>
      </c>
      <c r="AI21" s="5">
        <v>1.2462612582006161E-3</v>
      </c>
      <c r="AJ21" s="5">
        <v>3.0099756226806855E-3</v>
      </c>
      <c r="AK21" s="5">
        <v>1.0828338097902863E-2</v>
      </c>
      <c r="AL21" s="5">
        <v>4.4214679299313291E-3</v>
      </c>
      <c r="AM21" s="5">
        <v>1.9958237409147794E-4</v>
      </c>
      <c r="AN21" s="5">
        <v>1.2718066420326578E-3</v>
      </c>
      <c r="AO21" s="5">
        <v>8.077455855527588E-5</v>
      </c>
      <c r="AP21" s="5">
        <v>1.9019313487425598E-4</v>
      </c>
      <c r="AQ21" s="5">
        <v>4.4673526609503133E-5</v>
      </c>
      <c r="AR21" s="5">
        <v>2.4144652062717064E-4</v>
      </c>
      <c r="AS21" s="5"/>
      <c r="AT21" s="5"/>
      <c r="AU21" s="5"/>
      <c r="AV21" s="5"/>
      <c r="AW21" s="5"/>
      <c r="AX21" s="5"/>
      <c r="AY21" s="5"/>
      <c r="AZ21" s="5"/>
      <c r="BA21" s="5"/>
      <c r="BB21" s="5"/>
    </row>
    <row r="22" spans="1:54" x14ac:dyDescent="0.25">
      <c r="A22" s="5">
        <v>16830</v>
      </c>
      <c r="B22" s="5"/>
      <c r="C22" s="5">
        <v>-2.7156171348106311</v>
      </c>
      <c r="D22" s="5">
        <v>-0.17859664743582807</v>
      </c>
      <c r="E22" s="5">
        <v>-3.760230762723156E-2</v>
      </c>
      <c r="F22" s="5">
        <v>-0.18865656383503671</v>
      </c>
      <c r="G22" s="5">
        <v>-1.5161143092665363E-2</v>
      </c>
      <c r="H22" s="5">
        <v>-1.3416253780491909</v>
      </c>
      <c r="I22" s="5">
        <v>-7.0865336557422956E-2</v>
      </c>
      <c r="J22" s="5">
        <v>-0.15160609272387049</v>
      </c>
      <c r="K22" s="5">
        <v>-3.9557351553013514E-2</v>
      </c>
      <c r="L22" s="5">
        <v>-0.26095594553320745</v>
      </c>
      <c r="M22" s="5">
        <v>-5.0037294045211032E-2</v>
      </c>
      <c r="N22" s="5">
        <v>-2.2498982036013992</v>
      </c>
      <c r="O22" s="5">
        <v>-5.1835935930506262E-2</v>
      </c>
      <c r="P22" s="5">
        <v>-0.59398310118112163</v>
      </c>
      <c r="Q22" s="5">
        <v>-3.8989024904315848E-2</v>
      </c>
      <c r="R22" s="5">
        <v>-0.21971219694056293</v>
      </c>
      <c r="S22" s="5">
        <v>-7.122648113774338E-2</v>
      </c>
      <c r="T22" s="5">
        <v>-0.15359894354359155</v>
      </c>
      <c r="U22" s="5">
        <v>1.7755114978540133E-2</v>
      </c>
      <c r="V22" s="5">
        <v>-2.8220728471681771E-2</v>
      </c>
      <c r="W22" s="5">
        <v>-1.8064217755234136E-2</v>
      </c>
      <c r="X22" s="5">
        <v>2.4840097418072731E-2</v>
      </c>
      <c r="Y22" s="5">
        <v>8.675016235254792E-3</v>
      </c>
      <c r="Z22" s="5">
        <v>4.0570876655102416E-2</v>
      </c>
      <c r="AA22" s="5">
        <v>2.474053911685882E-2</v>
      </c>
      <c r="AB22" s="5">
        <v>1.5097472480207444E-2</v>
      </c>
      <c r="AC22" s="5">
        <v>-1.0726165140746919E-2</v>
      </c>
      <c r="AD22" s="5">
        <v>0.15749771683979849</v>
      </c>
      <c r="AE22" s="5">
        <v>6.0269996761447234E-3</v>
      </c>
      <c r="AF22" s="5">
        <v>1.1596263101529999E-2</v>
      </c>
      <c r="AG22" s="5">
        <v>1.7426430454662895E-3</v>
      </c>
      <c r="AH22" s="5">
        <v>8.1641910528405543E-3</v>
      </c>
      <c r="AI22" s="5">
        <v>1.3232140551219893E-3</v>
      </c>
      <c r="AJ22" s="5">
        <v>3.2027117943058936E-3</v>
      </c>
      <c r="AK22" s="5">
        <v>1.154658602016558E-2</v>
      </c>
      <c r="AL22" s="5">
        <v>4.7249610309492698E-3</v>
      </c>
      <c r="AM22" s="5">
        <v>2.1374549827688367E-4</v>
      </c>
      <c r="AN22" s="5">
        <v>1.3650294424903911E-3</v>
      </c>
      <c r="AO22" s="5">
        <v>8.6884994586514252E-5</v>
      </c>
      <c r="AP22" s="5">
        <v>2.0503000161654293E-4</v>
      </c>
      <c r="AQ22" s="5">
        <v>4.8264561870542935E-5</v>
      </c>
      <c r="AR22" s="5">
        <v>2.6143143911799827E-4</v>
      </c>
      <c r="AS22" s="5"/>
      <c r="AT22" s="5"/>
      <c r="AU22" s="5"/>
      <c r="AV22" s="5"/>
      <c r="AW22" s="5"/>
      <c r="AX22" s="5"/>
      <c r="AY22" s="5"/>
      <c r="AZ22" s="5"/>
      <c r="BA22" s="5"/>
      <c r="BB22" s="5"/>
    </row>
    <row r="23" spans="1:54" x14ac:dyDescent="0.25">
      <c r="A23" s="5">
        <v>16820</v>
      </c>
      <c r="B23" s="5"/>
      <c r="C23" s="5">
        <v>-2.7444903561126197</v>
      </c>
      <c r="D23" s="5">
        <v>-0.17790110332626852</v>
      </c>
      <c r="E23" s="5">
        <v>-3.7529168253636176E-2</v>
      </c>
      <c r="F23" s="5">
        <v>-0.18865919268517628</v>
      </c>
      <c r="G23" s="5">
        <v>-1.5191201767473789E-2</v>
      </c>
      <c r="H23" s="5">
        <v>-1.3469396020805298</v>
      </c>
      <c r="I23" s="5">
        <v>-7.128693404456192E-2</v>
      </c>
      <c r="J23" s="5">
        <v>-0.15281096972432934</v>
      </c>
      <c r="K23" s="5">
        <v>-3.9951166262717122E-2</v>
      </c>
      <c r="L23" s="5">
        <v>-0.26408055788131873</v>
      </c>
      <c r="M23" s="5">
        <v>-5.0737917893764937E-2</v>
      </c>
      <c r="N23" s="5">
        <v>-2.2859878563000842</v>
      </c>
      <c r="O23" s="5">
        <v>-5.2773617600284387E-2</v>
      </c>
      <c r="P23" s="5">
        <v>-0.60595105440772234</v>
      </c>
      <c r="Q23" s="5">
        <v>-3.9855296465475136E-2</v>
      </c>
      <c r="R23" s="5">
        <v>-0.22505089627761077</v>
      </c>
      <c r="S23" s="5">
        <v>-7.3106112723874156E-2</v>
      </c>
      <c r="T23" s="5">
        <v>-0.15797515240421661</v>
      </c>
      <c r="U23" s="5">
        <v>1.8298485289078764E-2</v>
      </c>
      <c r="V23" s="5">
        <v>-2.9144307011405336E-2</v>
      </c>
      <c r="W23" s="5">
        <v>-1.8693960212011165E-2</v>
      </c>
      <c r="X23" s="5">
        <v>2.5759349269098879E-2</v>
      </c>
      <c r="Y23" s="5">
        <v>9.0147594640413338E-3</v>
      </c>
      <c r="Z23" s="5">
        <v>4.2247724821102707E-2</v>
      </c>
      <c r="AA23" s="5">
        <v>2.5817015183060749E-2</v>
      </c>
      <c r="AB23" s="5">
        <v>1.5787447665553872E-2</v>
      </c>
      <c r="AC23" s="5">
        <v>-1.1239988046284947E-2</v>
      </c>
      <c r="AD23" s="5">
        <v>0.16539113627759322</v>
      </c>
      <c r="AE23" s="5">
        <v>6.342473460071836E-3</v>
      </c>
      <c r="AF23" s="5">
        <v>1.2229199086886012E-2</v>
      </c>
      <c r="AG23" s="5">
        <v>1.8416785004155786E-3</v>
      </c>
      <c r="AH23" s="5">
        <v>8.646631411476334E-3</v>
      </c>
      <c r="AI23" s="5">
        <v>1.4044144792445677E-3</v>
      </c>
      <c r="AJ23" s="5">
        <v>3.4065712533625789E-3</v>
      </c>
      <c r="AK23" s="5">
        <v>1.2308090400334804E-2</v>
      </c>
      <c r="AL23" s="5">
        <v>5.0474942817546817E-3</v>
      </c>
      <c r="AM23" s="5">
        <v>2.2883275144913737E-4</v>
      </c>
      <c r="AN23" s="5">
        <v>1.4645692942855874E-3</v>
      </c>
      <c r="AO23" s="5">
        <v>9.3424870274796934E-5</v>
      </c>
      <c r="AP23" s="5">
        <v>2.2094699506332695E-4</v>
      </c>
      <c r="AQ23" s="5">
        <v>5.2126092745403488E-5</v>
      </c>
      <c r="AR23" s="5">
        <v>2.8297229660956144E-4</v>
      </c>
      <c r="AS23" s="5"/>
      <c r="AT23" s="5"/>
      <c r="AU23" s="5"/>
      <c r="AV23" s="5"/>
      <c r="AW23" s="5"/>
      <c r="AX23" s="5"/>
      <c r="AY23" s="5"/>
      <c r="AZ23" s="5"/>
      <c r="BA23" s="5"/>
      <c r="BB23" s="5"/>
    </row>
    <row r="24" spans="1:54" x14ac:dyDescent="0.25">
      <c r="A24" s="5">
        <v>16810</v>
      </c>
      <c r="B24" s="5"/>
      <c r="C24" s="5">
        <v>-2.7725507263440625</v>
      </c>
      <c r="D24" s="5">
        <v>-0.17713789763832757</v>
      </c>
      <c r="E24" s="5">
        <v>-3.7441340625353786E-2</v>
      </c>
      <c r="F24" s="5">
        <v>-0.18858734212971445</v>
      </c>
      <c r="G24" s="5">
        <v>-1.5215328798462362E-2</v>
      </c>
      <c r="H24" s="5">
        <v>-1.3517441949885582</v>
      </c>
      <c r="I24" s="5">
        <v>-7.1682982100786954E-2</v>
      </c>
      <c r="J24" s="5">
        <v>-0.15396534016050481</v>
      </c>
      <c r="K24" s="5">
        <v>-4.0333210053365542E-2</v>
      </c>
      <c r="L24" s="5">
        <v>-0.26713897082978377</v>
      </c>
      <c r="M24" s="5">
        <v>-5.1428466100935578E-2</v>
      </c>
      <c r="N24" s="5">
        <v>-2.3217614283653019</v>
      </c>
      <c r="O24" s="5">
        <v>-5.3707622842258405E-2</v>
      </c>
      <c r="P24" s="5">
        <v>-0.61792343545299389</v>
      </c>
      <c r="Q24" s="5">
        <v>-4.0725263476479159E-2</v>
      </c>
      <c r="R24" s="5">
        <v>-0.23043160282649283</v>
      </c>
      <c r="S24" s="5">
        <v>-7.5006885855835356E-2</v>
      </c>
      <c r="T24" s="5">
        <v>-0.16241461464545831</v>
      </c>
      <c r="U24" s="5">
        <v>1.8851377571777059E-2</v>
      </c>
      <c r="V24" s="5">
        <v>-3.0086805353440733E-2</v>
      </c>
      <c r="W24" s="5">
        <v>-1.9338413026455656E-2</v>
      </c>
      <c r="X24" s="5">
        <v>2.6702650960260598E-2</v>
      </c>
      <c r="Y24" s="5">
        <v>9.3643238564282503E-3</v>
      </c>
      <c r="Z24" s="5">
        <v>4.3977570404272241E-2</v>
      </c>
      <c r="AA24" s="5">
        <v>2.6930375835011726E-2</v>
      </c>
      <c r="AB24" s="5">
        <v>1.6502876739014107E-2</v>
      </c>
      <c r="AC24" s="5">
        <v>-1.1774102648533206E-2</v>
      </c>
      <c r="AD24" s="5">
        <v>0.17361663822509157</v>
      </c>
      <c r="AE24" s="5">
        <v>6.6720276765689906E-3</v>
      </c>
      <c r="AF24" s="5">
        <v>1.2891997387115505E-2</v>
      </c>
      <c r="AG24" s="5">
        <v>1.945637767896725E-3</v>
      </c>
      <c r="AH24" s="5">
        <v>9.1542775234034843E-3</v>
      </c>
      <c r="AI24" s="5">
        <v>1.490062161440683E-3</v>
      </c>
      <c r="AJ24" s="5">
        <v>3.6221092569976797E-3</v>
      </c>
      <c r="AK24" s="5">
        <v>1.3115135072777156E-2</v>
      </c>
      <c r="AL24" s="5">
        <v>5.3901271222901014E-3</v>
      </c>
      <c r="AM24" s="5">
        <v>2.44898157141447E-4</v>
      </c>
      <c r="AN24" s="5">
        <v>1.570813127973606E-3</v>
      </c>
      <c r="AO24" s="5">
        <v>1.0042168060987497E-4</v>
      </c>
      <c r="AP24" s="5">
        <v>2.3801624924651944E-4</v>
      </c>
      <c r="AQ24" s="5">
        <v>5.6276926209861826E-5</v>
      </c>
      <c r="AR24" s="5">
        <v>3.0618152938946623E-4</v>
      </c>
      <c r="AS24" s="5"/>
      <c r="AT24" s="5"/>
      <c r="AU24" s="5"/>
      <c r="AV24" s="5"/>
      <c r="AW24" s="5"/>
      <c r="AX24" s="5"/>
      <c r="AY24" s="5"/>
      <c r="AZ24" s="5"/>
      <c r="BA24" s="5"/>
      <c r="BB24" s="5"/>
    </row>
    <row r="25" spans="1:54" x14ac:dyDescent="0.25">
      <c r="A25" s="5">
        <v>16800</v>
      </c>
      <c r="B25" s="5"/>
      <c r="C25" s="5">
        <v>-2.7997564728490962</v>
      </c>
      <c r="D25" s="5">
        <v>-0.176307800710686</v>
      </c>
      <c r="E25" s="5">
        <v>-3.733890221027511E-2</v>
      </c>
      <c r="F25" s="5">
        <v>-0.18844096440901162</v>
      </c>
      <c r="G25" s="5">
        <v>-1.5233485038708755E-2</v>
      </c>
      <c r="H25" s="5">
        <v>-1.3560326090094419</v>
      </c>
      <c r="I25" s="5">
        <v>-7.2052977512318178E-2</v>
      </c>
      <c r="J25" s="5">
        <v>-0.15506781004866502</v>
      </c>
      <c r="K25" s="5">
        <v>-4.0703043381200614E-2</v>
      </c>
      <c r="L25" s="5">
        <v>-0.27012784425432645</v>
      </c>
      <c r="M25" s="5">
        <v>-5.2108227860487889E-2</v>
      </c>
      <c r="N25" s="5">
        <v>-2.3571845535554452</v>
      </c>
      <c r="O25" s="5">
        <v>-5.4637124860055841E-2</v>
      </c>
      <c r="P25" s="5">
        <v>-0.62989063696170911</v>
      </c>
      <c r="Q25" s="5">
        <v>-4.1598306503305774E-2</v>
      </c>
      <c r="R25" s="5">
        <v>-0.23585101485472665</v>
      </c>
      <c r="S25" s="5">
        <v>-7.6927836727469098E-2</v>
      </c>
      <c r="T25" s="5">
        <v>-0.16691558931943959</v>
      </c>
      <c r="U25" s="5">
        <v>1.9413643235120095E-2</v>
      </c>
      <c r="V25" s="5">
        <v>-3.1048094632101647E-2</v>
      </c>
      <c r="W25" s="5">
        <v>-1.9997578805206508E-2</v>
      </c>
      <c r="X25" s="5">
        <v>2.7670147456311127E-2</v>
      </c>
      <c r="Y25" s="5">
        <v>9.723818574484757E-3</v>
      </c>
      <c r="Z25" s="5">
        <v>4.5761243653908094E-2</v>
      </c>
      <c r="AA25" s="5">
        <v>2.8081352334576815E-2</v>
      </c>
      <c r="AB25" s="5">
        <v>1.7244362757643225E-2</v>
      </c>
      <c r="AC25" s="5">
        <v>-1.2329063587217607E-2</v>
      </c>
      <c r="AD25" s="5">
        <v>0.18218445024619362</v>
      </c>
      <c r="AE25" s="5">
        <v>7.0161427939273366E-3</v>
      </c>
      <c r="AF25" s="5">
        <v>1.358577291973578E-2</v>
      </c>
      <c r="AG25" s="5">
        <v>2.0547200446311724E-3</v>
      </c>
      <c r="AH25" s="5">
        <v>9.6882258696102414E-3</v>
      </c>
      <c r="AI25" s="5">
        <v>1.5803638312633706E-3</v>
      </c>
      <c r="AJ25" s="5">
        <v>3.849902922951569E-3</v>
      </c>
      <c r="AK25" s="5">
        <v>1.3970102091068581E-2</v>
      </c>
      <c r="AL25" s="5">
        <v>5.7539682588567641E-3</v>
      </c>
      <c r="AM25" s="5">
        <v>2.6199843384213002E-4</v>
      </c>
      <c r="AN25" s="5">
        <v>1.684168449000802E-3</v>
      </c>
      <c r="AO25" s="5">
        <v>1.0790447096741122E-4</v>
      </c>
      <c r="AP25" s="5">
        <v>2.5631419289898455E-4</v>
      </c>
      <c r="AQ25" s="5">
        <v>6.0737047209963313E-5</v>
      </c>
      <c r="AR25" s="5">
        <v>3.3117895940469458E-4</v>
      </c>
      <c r="AS25" s="5"/>
      <c r="AT25" s="5"/>
      <c r="AU25" s="5"/>
      <c r="AV25" s="5"/>
      <c r="AW25" s="5"/>
      <c r="AX25" s="5"/>
      <c r="AY25" s="5"/>
      <c r="AZ25" s="5"/>
      <c r="BA25" s="5"/>
      <c r="BB25" s="5"/>
    </row>
    <row r="26" spans="1:54" x14ac:dyDescent="0.25">
      <c r="A26" s="5">
        <v>16790</v>
      </c>
      <c r="B26" s="5"/>
      <c r="C26" s="5">
        <v>-2.8260657192199057</v>
      </c>
      <c r="D26" s="5">
        <v>-0.1754116604896217</v>
      </c>
      <c r="E26" s="5">
        <v>-3.722194778697277E-2</v>
      </c>
      <c r="F26" s="5">
        <v>-0.18822010012601481</v>
      </c>
      <c r="G26" s="5">
        <v>-1.5245638286536384E-2</v>
      </c>
      <c r="H26" s="5">
        <v>-1.3597988724365164</v>
      </c>
      <c r="I26" s="5">
        <v>-7.2396444167099824E-2</v>
      </c>
      <c r="J26" s="5">
        <v>-0.15611703360291324</v>
      </c>
      <c r="K26" s="5">
        <v>-4.1060236070607194E-2</v>
      </c>
      <c r="L26" s="5">
        <v>-0.27304387472696767</v>
      </c>
      <c r="M26" s="5">
        <v>-5.2776493928001676E-2</v>
      </c>
      <c r="N26" s="5">
        <v>-2.3922226653194789</v>
      </c>
      <c r="O26" s="5">
        <v>-5.5561285596418118E-2</v>
      </c>
      <c r="P26" s="5">
        <v>-0.64184284366346822</v>
      </c>
      <c r="Q26" s="5">
        <v>-4.2473787261090322E-2</v>
      </c>
      <c r="R26" s="5">
        <v>-0.24130569592018031</v>
      </c>
      <c r="S26" s="5">
        <v>-7.8867949263882242E-2</v>
      </c>
      <c r="T26" s="5">
        <v>-0.17147620646254899</v>
      </c>
      <c r="U26" s="5">
        <v>1.9985117262085635E-2</v>
      </c>
      <c r="V26" s="5">
        <v>-3.2028018260357421E-2</v>
      </c>
      <c r="W26" s="5">
        <v>-2.0671442022109666E-2</v>
      </c>
      <c r="X26" s="5">
        <v>2.8661959350740895E-2</v>
      </c>
      <c r="Y26" s="5">
        <v>1.0093344928867541E-2</v>
      </c>
      <c r="Z26" s="5">
        <v>4.7599543759782398E-2</v>
      </c>
      <c r="AA26" s="5">
        <v>2.9270662292893206E-2</v>
      </c>
      <c r="AB26" s="5">
        <v>1.8012504975595454E-2</v>
      </c>
      <c r="AC26" s="5">
        <v>-1.2905427075577656E-2</v>
      </c>
      <c r="AD26" s="5">
        <v>0.19110490347934248</v>
      </c>
      <c r="AE26" s="5">
        <v>7.3753070884186572E-3</v>
      </c>
      <c r="AF26" s="5">
        <v>1.431166467571463E-2</v>
      </c>
      <c r="AG26" s="5">
        <v>2.1691297827093345E-3</v>
      </c>
      <c r="AH26" s="5">
        <v>1.0249606671133272E-2</v>
      </c>
      <c r="AI26" s="5">
        <v>1.6755334242358818E-3</v>
      </c>
      <c r="AJ26" s="5">
        <v>4.0905517089989659E-3</v>
      </c>
      <c r="AK26" s="5">
        <v>1.4875474458529343E-2</v>
      </c>
      <c r="AL26" s="5">
        <v>6.1401772905992471E-3</v>
      </c>
      <c r="AM26" s="5">
        <v>2.8019309674584385E-4</v>
      </c>
      <c r="AN26" s="5">
        <v>1.8050642048805371E-3</v>
      </c>
      <c r="AO26" s="5">
        <v>1.1590390884570244E-4</v>
      </c>
      <c r="AP26" s="5">
        <v>2.75921764979045E-4</v>
      </c>
      <c r="AQ26" s="5">
        <v>6.5527682191286504E-5</v>
      </c>
      <c r="AR26" s="5">
        <v>3.580922192652994E-4</v>
      </c>
      <c r="AS26" s="5"/>
      <c r="AT26" s="5"/>
      <c r="AU26" s="5"/>
      <c r="AV26" s="5"/>
      <c r="AW26" s="5"/>
      <c r="AX26" s="5"/>
      <c r="AY26" s="5"/>
      <c r="AZ26" s="5"/>
      <c r="BA26" s="5"/>
      <c r="BB26" s="5"/>
    </row>
    <row r="27" spans="1:54" x14ac:dyDescent="0.25">
      <c r="A27" s="5">
        <v>16780</v>
      </c>
      <c r="B27" s="5"/>
      <c r="C27" s="5">
        <v>-2.851436535836569</v>
      </c>
      <c r="D27" s="5">
        <v>-0.17445040110457413</v>
      </c>
      <c r="E27" s="5">
        <v>-3.709058930926333E-2</v>
      </c>
      <c r="F27" s="5">
        <v>-0.18792487842904712</v>
      </c>
      <c r="G27" s="5">
        <v>-1.5251763369813728E-2</v>
      </c>
      <c r="H27" s="5">
        <v>-1.3630376030229006</v>
      </c>
      <c r="I27" s="5">
        <v>-7.2712934052086328E-2</v>
      </c>
      <c r="J27" s="5">
        <v>-0.15711171590743106</v>
      </c>
      <c r="K27" s="5">
        <v>-4.140436812390668E-2</v>
      </c>
      <c r="L27" s="5">
        <v>-0.27588380137186075</v>
      </c>
      <c r="M27" s="5">
        <v>-5.3432557790634258E-2</v>
      </c>
      <c r="N27" s="5">
        <v>-2.4268410488824292</v>
      </c>
      <c r="O27" s="5">
        <v>-5.647925685527104E-2</v>
      </c>
      <c r="P27" s="5">
        <v>-0.65377004353204438</v>
      </c>
      <c r="Q27" s="5">
        <v>-4.3351049180598386E-2</v>
      </c>
      <c r="R27" s="5">
        <v>-0.24679207682015578</v>
      </c>
      <c r="S27" s="5">
        <v>-8.0826155254135723E-2</v>
      </c>
      <c r="T27" s="5">
        <v>-0.17609446611411689</v>
      </c>
      <c r="U27" s="5">
        <v>2.0565617931168286E-2</v>
      </c>
      <c r="V27" s="5">
        <v>-3.3026391199976392E-2</v>
      </c>
      <c r="W27" s="5">
        <v>-2.1359968358667797E-2</v>
      </c>
      <c r="X27" s="5">
        <v>2.9678181692330718E-2</v>
      </c>
      <c r="Y27" s="5">
        <v>1.0472995879778062E-2</v>
      </c>
      <c r="Z27" s="5">
        <v>4.9493236144557765E-2</v>
      </c>
      <c r="AA27" s="5">
        <v>3.0499007836726925E-2</v>
      </c>
      <c r="AB27" s="5">
        <v>1.8807897654958834E-2</v>
      </c>
      <c r="AC27" s="5">
        <v>-1.3503750046042312E-2</v>
      </c>
      <c r="AD27" s="5">
        <v>0.20038842073709756</v>
      </c>
      <c r="AE27" s="5">
        <v>7.7500162518220565E-3</v>
      </c>
      <c r="AF27" s="5">
        <v>1.5070835177266359E-2</v>
      </c>
      <c r="AG27" s="5">
        <v>2.2890766570117568E-3</v>
      </c>
      <c r="AH27" s="5">
        <v>1.0839584061056009E-2</v>
      </c>
      <c r="AI27" s="5">
        <v>1.7757921807934549E-3</v>
      </c>
      <c r="AJ27" s="5">
        <v>4.3446778771066875E-3</v>
      </c>
      <c r="AK27" s="5">
        <v>1.5833838833692829E-2</v>
      </c>
      <c r="AL27" s="5">
        <v>6.5499663443676342E-3</v>
      </c>
      <c r="AM27" s="5">
        <v>2.9954456108308907E-4</v>
      </c>
      <c r="AN27" s="5">
        <v>1.9339516728936999E-3</v>
      </c>
      <c r="AO27" s="5">
        <v>1.244523577881917E-4</v>
      </c>
      <c r="AP27" s="5">
        <v>2.9692463803496552E-4</v>
      </c>
      <c r="AQ27" s="5">
        <v>7.0671365274741811E-5</v>
      </c>
      <c r="AR27" s="5">
        <v>3.8705719700573665E-4</v>
      </c>
      <c r="AS27" s="5"/>
      <c r="AT27" s="5"/>
      <c r="AU27" s="5"/>
      <c r="AV27" s="5"/>
      <c r="AW27" s="5"/>
      <c r="AX27" s="5"/>
      <c r="AY27" s="5"/>
      <c r="AZ27" s="5"/>
      <c r="BA27" s="5"/>
      <c r="BB27" s="5"/>
    </row>
    <row r="28" spans="1:54" x14ac:dyDescent="0.25">
      <c r="A28" s="5">
        <v>16770</v>
      </c>
      <c r="B28" s="5"/>
      <c r="C28" s="5">
        <v>-2.87582699158571</v>
      </c>
      <c r="D28" s="5">
        <v>-0.17342502129401863</v>
      </c>
      <c r="E28" s="5">
        <v>-3.6944955736593441E-2</v>
      </c>
      <c r="F28" s="5">
        <v>-0.18755551701967885</v>
      </c>
      <c r="G28" s="5">
        <v>-1.5251842216743246E-2</v>
      </c>
      <c r="H28" s="5">
        <v>-1.3657440203096161</v>
      </c>
      <c r="I28" s="5">
        <v>-7.3002028203837596E-2</v>
      </c>
      <c r="J28" s="5">
        <v>-0.15805061551750071</v>
      </c>
      <c r="K28" s="5">
        <v>-4.1735030521640057E-2</v>
      </c>
      <c r="L28" s="5">
        <v>-0.27864441172635879</v>
      </c>
      <c r="M28" s="5">
        <v>-5.4075716851909039E-2</v>
      </c>
      <c r="N28" s="5">
        <v>-2.461004894651623</v>
      </c>
      <c r="O28" s="5">
        <v>-5.7390181468663759E-2</v>
      </c>
      <c r="P28" s="5">
        <v>-0.66566203960962067</v>
      </c>
      <c r="Q28" s="5">
        <v>-4.4229418026585143E-2</v>
      </c>
      <c r="R28" s="5">
        <v>-0.252306457866117</v>
      </c>
      <c r="S28" s="5">
        <v>-8.2801334594711534E-2</v>
      </c>
      <c r="T28" s="5">
        <v>-0.18076823757054802</v>
      </c>
      <c r="U28" s="5">
        <v>2.1154946562244207E-2</v>
      </c>
      <c r="V28" s="5">
        <v>-3.4042999263843431E-2</v>
      </c>
      <c r="W28" s="5">
        <v>-2.2063104057971617E-2</v>
      </c>
      <c r="X28" s="5">
        <v>3.0718882816978359E-2</v>
      </c>
      <c r="Y28" s="5">
        <v>1.0862855533908469E-2</v>
      </c>
      <c r="Z28" s="5">
        <v>5.1443049704706624E-2</v>
      </c>
      <c r="AA28" s="5">
        <v>3.1767073720632935E-2</v>
      </c>
      <c r="AB28" s="5">
        <v>1.9631128828288789E-2</v>
      </c>
      <c r="AC28" s="5">
        <v>-1.412458925028085E-2</v>
      </c>
      <c r="AD28" s="5">
        <v>0.21004550377147049</v>
      </c>
      <c r="AE28" s="5">
        <v>8.1407729612628255E-3</v>
      </c>
      <c r="AF28" s="5">
        <v>1.5864469854149531E-2</v>
      </c>
      <c r="AG28" s="5">
        <v>2.4147755195596363E-3</v>
      </c>
      <c r="AH28" s="5">
        <v>1.1459356195081727E-2</v>
      </c>
      <c r="AI28" s="5">
        <v>1.8813687360691093E-3</v>
      </c>
      <c r="AJ28" s="5">
        <v>4.6129269400651349E-3</v>
      </c>
      <c r="AK28" s="5">
        <v>1.6847888201951128E-2</v>
      </c>
      <c r="AL28" s="5">
        <v>6.9846017143442895E-3</v>
      </c>
      <c r="AM28" s="5">
        <v>3.2011824687957547E-4</v>
      </c>
      <c r="AN28" s="5">
        <v>2.0713053676068814E-3</v>
      </c>
      <c r="AO28" s="5">
        <v>1.3358395347469156E-4</v>
      </c>
      <c r="AP28" s="5">
        <v>3.1941344947380155E-4</v>
      </c>
      <c r="AQ28" s="5">
        <v>7.6192007130627542E-5</v>
      </c>
      <c r="AR28" s="5">
        <v>4.1821850116346103E-4</v>
      </c>
      <c r="AS28" s="5"/>
      <c r="AT28" s="5"/>
      <c r="AU28" s="5"/>
      <c r="AV28" s="5"/>
      <c r="AW28" s="5"/>
      <c r="AX28" s="5"/>
      <c r="AY28" s="5"/>
      <c r="AZ28" s="5"/>
      <c r="BA28" s="5"/>
      <c r="BB28" s="5"/>
    </row>
    <row r="29" spans="1:54" x14ac:dyDescent="0.25">
      <c r="A29" s="5">
        <v>16760</v>
      </c>
      <c r="B29" s="5"/>
      <c r="C29" s="5">
        <v>-2.8991952066907212</v>
      </c>
      <c r="D29" s="5">
        <v>-0.17233659268534698</v>
      </c>
      <c r="E29" s="5">
        <v>-3.6785192830577185E-2</v>
      </c>
      <c r="F29" s="5">
        <v>-0.18711232198492808</v>
      </c>
      <c r="G29" s="5">
        <v>-1.5245863912887528E-2</v>
      </c>
      <c r="H29" s="5">
        <v>-1.3679139568409417</v>
      </c>
      <c r="I29" s="5">
        <v>-7.3263337609667051E-2</v>
      </c>
      <c r="J29" s="5">
        <v>-0.1589325469821927</v>
      </c>
      <c r="K29" s="5">
        <v>-4.2051826011276688E-2</v>
      </c>
      <c r="L29" s="5">
        <v>-0.28132254759322139</v>
      </c>
      <c r="M29" s="5">
        <v>-5.4705273628928665E-2</v>
      </c>
      <c r="N29" s="5">
        <v>-2.4946793528409001</v>
      </c>
      <c r="O29" s="5">
        <v>-5.8293194506732614E-2</v>
      </c>
      <c r="P29" s="5">
        <v>-0.6775084624831661</v>
      </c>
      <c r="Q29" s="5">
        <v>-4.5108202567902787E-2</v>
      </c>
      <c r="R29" s="5">
        <v>-0.25784501148780087</v>
      </c>
      <c r="S29" s="5">
        <v>-8.4792315646556024E-2</v>
      </c>
      <c r="T29" s="5">
        <v>-0.18549525888446189</v>
      </c>
      <c r="U29" s="5">
        <v>2.175288728877239E-2</v>
      </c>
      <c r="V29" s="5">
        <v>-3.5077598453386864E-2</v>
      </c>
      <c r="W29" s="5">
        <v>-2.2780775294252233E-2</v>
      </c>
      <c r="X29" s="5">
        <v>3.1784103187917342E-2</v>
      </c>
      <c r="Y29" s="5">
        <v>1.1262998638458544E-2</v>
      </c>
      <c r="Z29" s="5">
        <v>5.3449674004511984E-2</v>
      </c>
      <c r="AA29" s="5">
        <v>3.3075525387056333E-2</v>
      </c>
      <c r="AB29" s="5">
        <v>2.0482779013530149E-2</v>
      </c>
      <c r="AC29" s="5">
        <v>-1.4768500313514329E-2</v>
      </c>
      <c r="AD29" s="5">
        <v>0.22008671969180388</v>
      </c>
      <c r="AE29" s="5">
        <v>8.5480864103113351E-3</v>
      </c>
      <c r="AF29" s="5">
        <v>1.6693776335237172E-2</v>
      </c>
      <c r="AG29" s="5">
        <v>2.5464463401083321E-3</v>
      </c>
      <c r="AH29" s="5">
        <v>1.2110155296487075E-2</v>
      </c>
      <c r="AI29" s="5">
        <v>1.9924991996904473E-3</v>
      </c>
      <c r="AJ29" s="5">
        <v>4.8959680882488376E-3</v>
      </c>
      <c r="AK29" s="5">
        <v>1.7920424504099759E-2</v>
      </c>
      <c r="AL29" s="5">
        <v>7.4454055025413215E-3</v>
      </c>
      <c r="AM29" s="5">
        <v>3.4198268498119276E-4</v>
      </c>
      <c r="AN29" s="5">
        <v>2.2176239673839535E-3</v>
      </c>
      <c r="AO29" s="5">
        <v>1.4333468195618145E-4</v>
      </c>
      <c r="AP29" s="5">
        <v>3.4348404078046897E-4</v>
      </c>
      <c r="AQ29" s="5">
        <v>8.2114966598850555E-5</v>
      </c>
      <c r="AR29" s="5">
        <v>4.5172994672118777E-4</v>
      </c>
      <c r="AS29" s="5"/>
      <c r="AT29" s="5"/>
      <c r="AU29" s="5"/>
      <c r="AV29" s="5"/>
      <c r="AW29" s="5"/>
      <c r="AX29" s="5"/>
      <c r="AY29" s="5"/>
      <c r="AZ29" s="5"/>
      <c r="BA29" s="5"/>
      <c r="BB29" s="5"/>
    </row>
    <row r="30" spans="1:54" x14ac:dyDescent="0.25">
      <c r="A30" s="5">
        <v>16750</v>
      </c>
      <c r="B30" s="5"/>
      <c r="C30" s="5">
        <v>-2.9214994065830808</v>
      </c>
      <c r="D30" s="5">
        <v>-0.17118625793285186</v>
      </c>
      <c r="E30" s="5">
        <v>-3.6611462918106644E-2</v>
      </c>
      <c r="F30" s="5">
        <v>-0.18659568745352428</v>
      </c>
      <c r="G30" s="5">
        <v>-1.52338247442169E-2</v>
      </c>
      <c r="H30" s="5">
        <v>-1.3695438682314887</v>
      </c>
      <c r="I30" s="5">
        <v>-7.3496504056695666E-2</v>
      </c>
      <c r="J30" s="5">
        <v>-0.15975638328171507</v>
      </c>
      <c r="K30" s="5">
        <v>-4.2354369882286913E-2</v>
      </c>
      <c r="L30" s="5">
        <v>-0.2839151108696662</v>
      </c>
      <c r="M30" s="5">
        <v>-5.5320536959336433E-2</v>
      </c>
      <c r="N30" s="5">
        <v>-2.5278295892043547</v>
      </c>
      <c r="O30" s="5">
        <v>-5.9187424528693286E-2</v>
      </c>
      <c r="P30" s="5">
        <v>-0.68929878339828776</v>
      </c>
      <c r="Q30" s="5">
        <v>-4.5986695299071526E-2</v>
      </c>
      <c r="R30" s="5">
        <v>-0.2634037851696191</v>
      </c>
      <c r="S30" s="5">
        <v>-8.6797875708280584E-2</v>
      </c>
      <c r="T30" s="5">
        <v>-0.19027313661806292</v>
      </c>
      <c r="U30" s="5">
        <v>2.2359206857810641E-2</v>
      </c>
      <c r="V30" s="5">
        <v>-3.612991433403677E-2</v>
      </c>
      <c r="W30" s="5">
        <v>-2.3512887560227388E-2</v>
      </c>
      <c r="X30" s="5">
        <v>3.2873854247577175E-2</v>
      </c>
      <c r="Y30" s="5">
        <v>1.1673490073362642E-2</v>
      </c>
      <c r="Z30" s="5">
        <v>5.5513756428034813E-2</v>
      </c>
      <c r="AA30" s="5">
        <v>3.442500697677657E-2</v>
      </c>
      <c r="AB30" s="5">
        <v>2.1363419882202597E-2</v>
      </c>
      <c r="AC30" s="5">
        <v>-1.5436036743093236E-2</v>
      </c>
      <c r="AD30" s="5">
        <v>0.23052268652355834</v>
      </c>
      <c r="AE30" s="5">
        <v>8.9724718003479954E-3</v>
      </c>
      <c r="AF30" s="5">
        <v>1.755998365218896E-2</v>
      </c>
      <c r="AG30" s="5">
        <v>2.6843141322972558E-3</v>
      </c>
      <c r="AH30" s="5">
        <v>1.2793247631188295E-2</v>
      </c>
      <c r="AI30" s="5">
        <v>2.1094272247266311E-3</v>
      </c>
      <c r="AJ30" s="5">
        <v>5.1944945940602021E-3</v>
      </c>
      <c r="AK30" s="5">
        <v>1.9054361211973819E-2</v>
      </c>
      <c r="AL30" s="5">
        <v>7.9337572559847313E-3</v>
      </c>
      <c r="AM30" s="5">
        <v>3.6520962416400598E-4</v>
      </c>
      <c r="AN30" s="5">
        <v>2.3734312589461367E-3</v>
      </c>
      <c r="AO30" s="5">
        <v>1.5374245999946582E-4</v>
      </c>
      <c r="AP30" s="5">
        <v>3.6923770471219557E-4</v>
      </c>
      <c r="AQ30" s="5">
        <v>8.846712509890158E-5</v>
      </c>
      <c r="AR30" s="5">
        <v>4.8775506244340779E-4</v>
      </c>
      <c r="AS30" s="5"/>
      <c r="AT30" s="5"/>
      <c r="AU30" s="5"/>
      <c r="AV30" s="5"/>
      <c r="AW30" s="5"/>
      <c r="AX30" s="5"/>
      <c r="AY30" s="5"/>
      <c r="AZ30" s="5"/>
      <c r="BA30" s="5"/>
      <c r="BB30" s="5"/>
    </row>
    <row r="31" spans="1:54" x14ac:dyDescent="0.25">
      <c r="A31" s="5">
        <v>16740</v>
      </c>
      <c r="B31" s="5"/>
      <c r="C31" s="5">
        <v>-2.9426979767400825</v>
      </c>
      <c r="D31" s="5">
        <v>-0.16997522871830958</v>
      </c>
      <c r="E31" s="5">
        <v>-3.642394462155174E-2</v>
      </c>
      <c r="F31" s="5">
        <v>-0.1860060950764568</v>
      </c>
      <c r="G31" s="5">
        <v>-1.5215728226000255E-2</v>
      </c>
      <c r="H31" s="5">
        <v>-1.3706308420523965</v>
      </c>
      <c r="I31" s="5">
        <v>-7.3701200926283073E-2</v>
      </c>
      <c r="J31" s="5">
        <v>-0.16052105817258486</v>
      </c>
      <c r="K31" s="5">
        <v>-4.2642290725521441E-2</v>
      </c>
      <c r="L31" s="5">
        <v>-0.28641906933878825</v>
      </c>
      <c r="M31" s="5">
        <v>-5.5920823215262802E-2</v>
      </c>
      <c r="N31" s="5">
        <v>-2.5604208417653758</v>
      </c>
      <c r="O31" s="5">
        <v>-6.0071994872690583E-2</v>
      </c>
      <c r="P31" s="5">
        <v>-0.70102232799344322</v>
      </c>
      <c r="Q31" s="5">
        <v>-4.6864173212864416E-2</v>
      </c>
      <c r="R31" s="5">
        <v>-0.26897870472138385</v>
      </c>
      <c r="S31" s="5">
        <v>-8.8816741607821076E-2</v>
      </c>
      <c r="T31" s="5">
        <v>-0.19509934585947483</v>
      </c>
      <c r="U31" s="5">
        <v>2.2973654459288218E-2</v>
      </c>
      <c r="V31" s="5">
        <v>-3.7199641451659028E-2</v>
      </c>
      <c r="W31" s="5">
        <v>-2.4259325074455666E-2</v>
      </c>
      <c r="X31" s="5">
        <v>3.3988117284412561E-2</v>
      </c>
      <c r="Y31" s="5">
        <v>1.2094384342920792E-2</v>
      </c>
      <c r="Z31" s="5">
        <v>5.7635899294325485E-2</v>
      </c>
      <c r="AA31" s="5">
        <v>3.5816139292359238E-2</v>
      </c>
      <c r="AB31" s="5">
        <v>2.2273612881895798E-2</v>
      </c>
      <c r="AC31" s="5">
        <v>-1.612774889149541E-2</v>
      </c>
      <c r="AD31" s="5">
        <v>0.24136405789847565</v>
      </c>
      <c r="AE31" s="5">
        <v>9.4144497912563747E-3</v>
      </c>
      <c r="AF31" s="5">
        <v>1.8464341352127857E-2</v>
      </c>
      <c r="AG31" s="5">
        <v>2.8286088646691668E-3</v>
      </c>
      <c r="AH31" s="5">
        <v>1.3509933408593106E-2</v>
      </c>
      <c r="AI31" s="5">
        <v>2.2324040649025459E-3</v>
      </c>
      <c r="AJ31" s="5">
        <v>5.5092241915061114E-3</v>
      </c>
      <c r="AK31" s="5">
        <v>2.0252725840822487E-2</v>
      </c>
      <c r="AL31" s="5">
        <v>8.4510955961052594E-3</v>
      </c>
      <c r="AM31" s="5">
        <v>3.8987413913200454E-4</v>
      </c>
      <c r="AN31" s="5">
        <v>2.5392770989060664E-3</v>
      </c>
      <c r="AO31" s="5">
        <v>1.6484721749894429E-4</v>
      </c>
      <c r="AP31" s="5">
        <v>3.9678144047134735E-4</v>
      </c>
      <c r="AQ31" s="5">
        <v>9.5276963868335976E-5</v>
      </c>
      <c r="AR31" s="5">
        <v>5.2646762011845255E-4</v>
      </c>
      <c r="AS31" s="5"/>
      <c r="AT31" s="5"/>
      <c r="AU31" s="5"/>
      <c r="AV31" s="5"/>
      <c r="AW31" s="5"/>
      <c r="AX31" s="5"/>
      <c r="AY31" s="5"/>
      <c r="AZ31" s="5"/>
      <c r="BA31" s="5"/>
      <c r="BB31" s="5"/>
    </row>
    <row r="32" spans="1:54" x14ac:dyDescent="0.25">
      <c r="A32" s="5">
        <v>16730</v>
      </c>
      <c r="B32" s="5"/>
      <c r="C32" s="5">
        <v>-2.9627495184116919</v>
      </c>
      <c r="D32" s="5">
        <v>-0.16870478361904126</v>
      </c>
      <c r="E32" s="5">
        <v>-3.6222832556657154E-2</v>
      </c>
      <c r="F32" s="5">
        <v>-0.18534411333251777</v>
      </c>
      <c r="G32" s="5">
        <v>-1.5191585117399486E-2</v>
      </c>
      <c r="H32" s="5">
        <v>-1.3711726055070996</v>
      </c>
      <c r="I32" s="5">
        <v>-7.3877133931435232E-2</v>
      </c>
      <c r="J32" s="5">
        <v>-0.16122556843395724</v>
      </c>
      <c r="K32" s="5">
        <v>-4.2915231174859632E-2</v>
      </c>
      <c r="L32" s="5">
        <v>-0.28883146240876478</v>
      </c>
      <c r="M32" s="5">
        <v>-5.6505457521430866E-2</v>
      </c>
      <c r="N32" s="5">
        <v>-2.5924184784222772</v>
      </c>
      <c r="O32" s="5">
        <v>-6.0946024982183357E-2</v>
      </c>
      <c r="P32" s="5">
        <v>-0.71266829063547465</v>
      </c>
      <c r="Q32" s="5">
        <v>-4.7739898623308782E-2</v>
      </c>
      <c r="R32" s="5">
        <v>-0.27456557788449232</v>
      </c>
      <c r="S32" s="5">
        <v>-9.0847590414607271E-2</v>
      </c>
      <c r="T32" s="5">
        <v>-0.19997123051035143</v>
      </c>
      <c r="U32" s="5">
        <v>2.3595961585950703E-2</v>
      </c>
      <c r="V32" s="5">
        <v>-3.8286442792876511E-2</v>
      </c>
      <c r="W32" s="5">
        <v>-2.5019950210932708E-2</v>
      </c>
      <c r="X32" s="5">
        <v>3.5126842318144072E-2</v>
      </c>
      <c r="Y32" s="5">
        <v>1.2525725068081838E-2</v>
      </c>
      <c r="Z32" s="5">
        <v>5.9816656941459947E-2</v>
      </c>
      <c r="AA32" s="5">
        <v>3.7249517717536221E-2</v>
      </c>
      <c r="AB32" s="5">
        <v>2.3213907814314042E-2</v>
      </c>
      <c r="AC32" s="5">
        <v>-1.6844182874027995E-2</v>
      </c>
      <c r="AD32" s="5">
        <v>0.2526215068684225</v>
      </c>
      <c r="AE32" s="5">
        <v>9.8745459105788712E-3</v>
      </c>
      <c r="AF32" s="5">
        <v>1.9408118516311544E-2</v>
      </c>
      <c r="AG32" s="5">
        <v>2.9795653558760235E-3</v>
      </c>
      <c r="AH32" s="5">
        <v>1.4261546603852851E-2</v>
      </c>
      <c r="AI32" s="5">
        <v>2.3616886191716682E-3</v>
      </c>
      <c r="AJ32" s="5">
        <v>5.840899428263437E-3</v>
      </c>
      <c r="AK32" s="5">
        <v>2.151866238754397E-2</v>
      </c>
      <c r="AL32" s="5">
        <v>8.9989198355527895E-3</v>
      </c>
      <c r="AM32" s="5">
        <v>4.1605473918737874E-4</v>
      </c>
      <c r="AN32" s="5">
        <v>2.7157383910668405E-3</v>
      </c>
      <c r="AO32" s="5">
        <v>1.7669098190292549E-4</v>
      </c>
      <c r="AP32" s="5">
        <v>4.2622821683542241E-4</v>
      </c>
      <c r="AQ32" s="5">
        <v>1.0257464406311355E-4</v>
      </c>
      <c r="AR32" s="5">
        <v>5.6805218619424968E-4</v>
      </c>
      <c r="AS32" s="5"/>
      <c r="AT32" s="5"/>
      <c r="AU32" s="5"/>
      <c r="AV32" s="5"/>
      <c r="AW32" s="5"/>
      <c r="AX32" s="5"/>
      <c r="AY32" s="5"/>
      <c r="AZ32" s="5"/>
      <c r="BA32" s="5"/>
      <c r="BB32" s="5"/>
    </row>
    <row r="33" spans="1:54" x14ac:dyDescent="0.25">
      <c r="A33" s="5">
        <v>16720</v>
      </c>
      <c r="B33" s="5"/>
      <c r="C33" s="5">
        <v>-2.981612905155119</v>
      </c>
      <c r="D33" s="5">
        <v>-0.16737626584869053</v>
      </c>
      <c r="E33" s="5">
        <v>-3.6008336998836384E-2</v>
      </c>
      <c r="F33" s="5">
        <v>-0.18461039666004525</v>
      </c>
      <c r="G33" s="5">
        <v>-1.5161413421666829E-2</v>
      </c>
      <c r="H33" s="5">
        <v>-1.3711675318702663</v>
      </c>
      <c r="I33" s="5">
        <v>-7.4024041794924625E-2</v>
      </c>
      <c r="J33" s="5">
        <v>-0.16186897600864009</v>
      </c>
      <c r="K33" s="5">
        <v>-4.3172848629110049E-2</v>
      </c>
      <c r="L33" s="5">
        <v>-0.29114940678514928</v>
      </c>
      <c r="M33" s="5">
        <v>-5.7073774974526204E-2</v>
      </c>
      <c r="N33" s="5">
        <v>-2.6237880553062087</v>
      </c>
      <c r="O33" s="5">
        <v>-6.1808631766384528E-2</v>
      </c>
      <c r="P33" s="5">
        <v>-0.72422574933499118</v>
      </c>
      <c r="Q33" s="5">
        <v>-4.861312003834091E-2</v>
      </c>
      <c r="R33" s="5">
        <v>-0.28016009827377397</v>
      </c>
      <c r="S33" s="5">
        <v>-9.2889050273989304E-2</v>
      </c>
      <c r="T33" s="5">
        <v>-0.20488600385250977</v>
      </c>
      <c r="U33" s="5">
        <v>2.4225841925348091E-2</v>
      </c>
      <c r="V33" s="5">
        <v>-3.9389949292191161E-2</v>
      </c>
      <c r="W33" s="5">
        <v>-2.5794602953192313E-2</v>
      </c>
      <c r="X33" s="5">
        <v>3.6289947006927406E-2</v>
      </c>
      <c r="Y33" s="5">
        <v>1.2967544480678684E-2</v>
      </c>
      <c r="Z33" s="5">
        <v>6.2056532785374117E-2</v>
      </c>
      <c r="AA33" s="5">
        <v>3.8725710095720269E-2</v>
      </c>
      <c r="AB33" s="5">
        <v>2.4184841370300761E-2</v>
      </c>
      <c r="AC33" s="5">
        <v>-1.7585879441674036E-2</v>
      </c>
      <c r="AD33" s="5">
        <v>0.26430570883763038</v>
      </c>
      <c r="AE33" s="5">
        <v>1.0353289920340108E-2</v>
      </c>
      <c r="AF33" s="5">
        <v>2.0392602681892417E-2</v>
      </c>
      <c r="AG33" s="5">
        <v>3.1374231533925906E-3</v>
      </c>
      <c r="AH33" s="5">
        <v>1.5049454697087131E-2</v>
      </c>
      <c r="AI33" s="5">
        <v>2.4975474627198361E-3</v>
      </c>
      <c r="AJ33" s="5">
        <v>6.190287987487387E-3</v>
      </c>
      <c r="AK33" s="5">
        <v>2.2855433683349496E-2</v>
      </c>
      <c r="AL33" s="5">
        <v>9.5787915773414244E-3</v>
      </c>
      <c r="AM33" s="5">
        <v>4.4383347734041137E-4</v>
      </c>
      <c r="AN33" s="5">
        <v>2.9034200781355044E-3</v>
      </c>
      <c r="AO33" s="5">
        <v>1.8931796459157194E-4</v>
      </c>
      <c r="AP33" s="5">
        <v>4.5769724319692307E-4</v>
      </c>
      <c r="AQ33" s="5">
        <v>1.1039208974718883E-4</v>
      </c>
      <c r="AR33" s="5">
        <v>6.127046962696506E-4</v>
      </c>
      <c r="AS33" s="5"/>
      <c r="AT33" s="5"/>
      <c r="AU33" s="5"/>
      <c r="AV33" s="5"/>
      <c r="AW33" s="5"/>
      <c r="AX33" s="5"/>
      <c r="AY33" s="5"/>
      <c r="AZ33" s="5"/>
      <c r="BA33" s="5"/>
      <c r="BB33" s="5"/>
    </row>
    <row r="34" spans="1:54" x14ac:dyDescent="0.25">
      <c r="A34" s="5">
        <v>16710</v>
      </c>
      <c r="B34" s="5"/>
      <c r="C34" s="5">
        <v>-2.9992473400932855</v>
      </c>
      <c r="D34" s="5">
        <v>-0.16599108087631545</v>
      </c>
      <c r="E34" s="5">
        <v>-3.5780683518650581E-2</v>
      </c>
      <c r="F34" s="5">
        <v>-0.1838056844165554</v>
      </c>
      <c r="G34" s="5">
        <v>-1.5125238371884403E-2</v>
      </c>
      <c r="H34" s="5">
        <v>-1.3706146456667971</v>
      </c>
      <c r="I34" s="5">
        <v>-7.4141696866004386E-2</v>
      </c>
      <c r="J34" s="5">
        <v>-0.16245041003255867</v>
      </c>
      <c r="K34" s="5">
        <v>-4.3414815952172996E-2</v>
      </c>
      <c r="L34" s="5">
        <v>-0.29337010206154973</v>
      </c>
      <c r="M34" s="5">
        <v>-5.7625121860890062E-2</v>
      </c>
      <c r="N34" s="5">
        <v>-2.6544953757632355</v>
      </c>
      <c r="O34" s="5">
        <v>-6.2658930992125703E-2</v>
      </c>
      <c r="P34" s="5">
        <v>-0.73568368121821104</v>
      </c>
      <c r="Q34" s="5">
        <v>-4.9483073081190224E-2</v>
      </c>
      <c r="R34" s="5">
        <v>-0.28575784965424189</v>
      </c>
      <c r="S34" s="5">
        <v>-9.4939701365391677E-2</v>
      </c>
      <c r="T34" s="5">
        <v>-0.20984074940083941</v>
      </c>
      <c r="U34" s="5">
        <v>2.4862991285192759E-2</v>
      </c>
      <c r="V34" s="5">
        <v>-4.0509759388769898E-2</v>
      </c>
      <c r="W34" s="5">
        <v>-2.6583100375191387E-2</v>
      </c>
      <c r="X34" s="5">
        <v>3.7477315580046411E-2</v>
      </c>
      <c r="Y34" s="5">
        <v>1.3419862920965305E-2</v>
      </c>
      <c r="Z34" s="5">
        <v>6.4355976359762451E-2</v>
      </c>
      <c r="AA34" s="5">
        <v>4.0245254571114268E-2</v>
      </c>
      <c r="AB34" s="5">
        <v>2.5186935623471147E-2</v>
      </c>
      <c r="AC34" s="5">
        <v>-1.8353372809679837E-2</v>
      </c>
      <c r="AD34" s="5">
        <v>0.27642732361013544</v>
      </c>
      <c r="AE34" s="5">
        <v>1.0851215140828664E-2</v>
      </c>
      <c r="AF34" s="5">
        <v>2.1419098663979355E-2</v>
      </c>
      <c r="AG34" s="5">
        <v>3.3024263950687887E-3</v>
      </c>
      <c r="AH34" s="5">
        <v>1.5875058325130125E-2</v>
      </c>
      <c r="AI34" s="5">
        <v>2.6402548634511021E-3</v>
      </c>
      <c r="AJ34" s="5">
        <v>6.5581829765259739E-3</v>
      </c>
      <c r="AK34" s="5">
        <v>2.4266423648893219E-2</v>
      </c>
      <c r="AL34" s="5">
        <v>1.0192336290922555E-2</v>
      </c>
      <c r="AM34" s="5">
        <v>4.7329605960705839E-4</v>
      </c>
      <c r="AN34" s="5">
        <v>3.1029561463529571E-3</v>
      </c>
      <c r="AO34" s="5">
        <v>2.0277464913274275E-4</v>
      </c>
      <c r="AP34" s="5">
        <v>4.9131424843770722E-4</v>
      </c>
      <c r="AQ34" s="5">
        <v>1.1876307379214065E-4</v>
      </c>
      <c r="AR34" s="5">
        <v>6.6063305287272452E-4</v>
      </c>
      <c r="AS34" s="5"/>
      <c r="AT34" s="5"/>
      <c r="AU34" s="5"/>
      <c r="AV34" s="5"/>
      <c r="AW34" s="5"/>
      <c r="AX34" s="5"/>
      <c r="AY34" s="5"/>
      <c r="AZ34" s="5"/>
      <c r="BA34" s="5"/>
      <c r="BB34" s="5"/>
    </row>
    <row r="35" spans="1:54" x14ac:dyDescent="0.25">
      <c r="A35" s="5">
        <v>16700</v>
      </c>
      <c r="B35" s="5"/>
      <c r="C35" s="5">
        <v>-3.0156124138096443</v>
      </c>
      <c r="D35" s="5">
        <v>-0.16455069392971683</v>
      </c>
      <c r="E35" s="5">
        <v>-3.5540112587347079E-2</v>
      </c>
      <c r="F35" s="5">
        <v>-0.18293079966844081</v>
      </c>
      <c r="G35" s="5">
        <v>-1.5083092402225223E-2</v>
      </c>
      <c r="H35" s="5">
        <v>-1.3695136265711432</v>
      </c>
      <c r="I35" s="5">
        <v>-7.4229905673752275E-2</v>
      </c>
      <c r="J35" s="5">
        <v>-0.162969068746667</v>
      </c>
      <c r="K35" s="5">
        <v>-4.3640822149513467E-2</v>
      </c>
      <c r="L35" s="5">
        <v>-0.29549083621398553</v>
      </c>
      <c r="M35" s="5">
        <v>-5.8158856869543155E-2</v>
      </c>
      <c r="N35" s="5">
        <v>-2.6845065498275056</v>
      </c>
      <c r="O35" s="5">
        <v>-6.349603870437108E-2</v>
      </c>
      <c r="P35" s="5">
        <v>-0.74703097852949374</v>
      </c>
      <c r="Q35" s="5">
        <v>-5.0348981459406014E-2</v>
      </c>
      <c r="R35" s="5">
        <v>-0.29135431055100819</v>
      </c>
      <c r="S35" s="5">
        <v>-9.6998076985333206E-2</v>
      </c>
      <c r="T35" s="5">
        <v>-0.21483242204907996</v>
      </c>
      <c r="U35" s="5">
        <v>2.5507087553360334E-2</v>
      </c>
      <c r="V35" s="5">
        <v>-4.1645438635728824E-2</v>
      </c>
      <c r="W35" s="5">
        <v>-2.7385236151258891E-2</v>
      </c>
      <c r="X35" s="5">
        <v>3.868879779980916E-2</v>
      </c>
      <c r="Y35" s="5">
        <v>1.3882688339852197E-2</v>
      </c>
      <c r="Z35" s="5">
        <v>6.6715380343692357E-2</v>
      </c>
      <c r="AA35" s="5">
        <v>4.1808657396157765E-2</v>
      </c>
      <c r="AB35" s="5">
        <v>2.6220696484282886E-2</v>
      </c>
      <c r="AC35" s="5">
        <v>-1.9147189442632113E-2</v>
      </c>
      <c r="AD35" s="5">
        <v>0.2889969765519303</v>
      </c>
      <c r="AE35" s="5">
        <v>1.1368857730710898E-2</v>
      </c>
      <c r="AF35" s="5">
        <v>2.2488927275350394E-2</v>
      </c>
      <c r="AG35" s="5">
        <v>3.4748236528618706E-3</v>
      </c>
      <c r="AH35" s="5">
        <v>1.6739790841325604E-2</v>
      </c>
      <c r="AI35" s="5">
        <v>2.7900927829888184E-3</v>
      </c>
      <c r="AJ35" s="5">
        <v>6.9454031796137416E-3</v>
      </c>
      <c r="AK35" s="5">
        <v>2.5755139439371418E-2</v>
      </c>
      <c r="AL35" s="5">
        <v>1.0841244859458702E-2</v>
      </c>
      <c r="AM35" s="5">
        <v>5.0453195422311904E-4</v>
      </c>
      <c r="AN35" s="5">
        <v>3.3150106413878263E-3</v>
      </c>
      <c r="AO35" s="5">
        <v>2.1710988133032127E-4</v>
      </c>
      <c r="AP35" s="5">
        <v>5.2721176753229996E-4</v>
      </c>
      <c r="AQ35" s="5">
        <v>1.2772330670048792E-4</v>
      </c>
      <c r="AR35" s="5">
        <v>7.1205774692234872E-4</v>
      </c>
      <c r="AS35" s="5"/>
      <c r="AT35" s="5"/>
      <c r="AU35" s="5"/>
      <c r="AV35" s="5"/>
      <c r="AW35" s="5"/>
      <c r="AX35" s="5"/>
      <c r="AY35" s="5"/>
      <c r="AZ35" s="5"/>
      <c r="BA35" s="5"/>
      <c r="BB35" s="5"/>
    </row>
    <row r="36" spans="1:54" x14ac:dyDescent="0.25">
      <c r="A36" s="5">
        <v>16690</v>
      </c>
      <c r="B36" s="5"/>
      <c r="C36" s="5">
        <v>-3.0306681627895915</v>
      </c>
      <c r="D36" s="5">
        <v>-0.16305662738924487</v>
      </c>
      <c r="E36" s="5">
        <v>-3.5286879153416183E-2</v>
      </c>
      <c r="F36" s="5">
        <v>-0.18198664781339197</v>
      </c>
      <c r="G36" s="5">
        <v>-1.5035015104755394E-2</v>
      </c>
      <c r="H36" s="5">
        <v>-1.3678648120106645</v>
      </c>
      <c r="I36" s="5">
        <v>-7.4288509415241538E-2</v>
      </c>
      <c r="J36" s="5">
        <v>-0.1634242212855854</v>
      </c>
      <c r="K36" s="5">
        <v>-4.3850573019035125E-2</v>
      </c>
      <c r="L36" s="5">
        <v>-0.29750899098427674</v>
      </c>
      <c r="M36" s="5">
        <v>-5.8674352297512222E-2</v>
      </c>
      <c r="N36" s="5">
        <v>-2.7137880540492754</v>
      </c>
      <c r="O36" s="5">
        <v>-6.4319072672465366E-2</v>
      </c>
      <c r="P36" s="5">
        <v>-0.75825646513693301</v>
      </c>
      <c r="Q36" s="5">
        <v>-5.1210057980276245E-2</v>
      </c>
      <c r="R36" s="5">
        <v>-0.29694485918961544</v>
      </c>
      <c r="S36" s="5">
        <v>-9.9062664756122895E-2</v>
      </c>
      <c r="T36" s="5">
        <v>-0.21985784951445447</v>
      </c>
      <c r="U36" s="5">
        <v>2.6157790693753163E-2</v>
      </c>
      <c r="V36" s="5">
        <v>-4.2796519364698055E-2</v>
      </c>
      <c r="W36" s="5">
        <v>-2.8200780097397394E-2</v>
      </c>
      <c r="X36" s="5">
        <v>3.9924207956365344E-2</v>
      </c>
      <c r="Y36" s="5">
        <v>1.4356015807284652E-2</v>
      </c>
      <c r="Z36" s="5">
        <v>6.9135077583865154E-2</v>
      </c>
      <c r="AA36" s="5">
        <v>4.3416390709325715E-2</v>
      </c>
      <c r="AB36" s="5">
        <v>2.7286612116581056E-2</v>
      </c>
      <c r="AC36" s="5">
        <v>-1.9967846796955072E-2</v>
      </c>
      <c r="AD36" s="5">
        <v>0.30202523886967503</v>
      </c>
      <c r="AE36" s="5">
        <v>1.1906755922951318E-2</v>
      </c>
      <c r="AF36" s="5">
        <v>2.3603423941318792E-2</v>
      </c>
      <c r="AG36" s="5">
        <v>3.654867758103429E-3</v>
      </c>
      <c r="AH36" s="5">
        <v>1.7645117778895707E-2</v>
      </c>
      <c r="AI36" s="5">
        <v>2.9473508612112846E-3</v>
      </c>
      <c r="AJ36" s="5">
        <v>7.3527932715278591E-3</v>
      </c>
      <c r="AK36" s="5">
        <v>2.732521346655235E-2</v>
      </c>
      <c r="AL36" s="5">
        <v>1.152727509225686E-2</v>
      </c>
      <c r="AM36" s="5">
        <v>5.3763450048435583E-4</v>
      </c>
      <c r="AN36" s="5">
        <v>3.5402786936832805E-3</v>
      </c>
      <c r="AO36" s="5">
        <v>2.3237496096744996E-4</v>
      </c>
      <c r="AP36" s="5">
        <v>5.6552943574246484E-4</v>
      </c>
      <c r="AQ36" s="5">
        <v>1.3731052835837812E-4</v>
      </c>
      <c r="AR36" s="5">
        <v>7.6721250323067325E-4</v>
      </c>
      <c r="AS36" s="5"/>
      <c r="AT36" s="5"/>
      <c r="AU36" s="5"/>
      <c r="AV36" s="5"/>
      <c r="AW36" s="5"/>
      <c r="AX36" s="5"/>
      <c r="AY36" s="5"/>
      <c r="AZ36" s="5"/>
      <c r="BA36" s="5"/>
      <c r="BB36" s="5"/>
    </row>
    <row r="37" spans="1:54" x14ac:dyDescent="0.25">
      <c r="A37" s="5">
        <v>16680</v>
      </c>
      <c r="B37" s="5"/>
      <c r="C37" s="5">
        <v>-3.0443751283153335</v>
      </c>
      <c r="D37" s="5">
        <v>-0.16151045807861134</v>
      </c>
      <c r="E37" s="5">
        <v>-3.5021252191205818E-2</v>
      </c>
      <c r="F37" s="5">
        <v>-0.18097421503867273</v>
      </c>
      <c r="G37" s="5">
        <v>-1.4981053171838088E-2</v>
      </c>
      <c r="H37" s="5">
        <v>-1.3656691984602927</v>
      </c>
      <c r="I37" s="5">
        <v>-7.4317384376904508E-2</v>
      </c>
      <c r="J37" s="5">
        <v>-0.16381520933752033</v>
      </c>
      <c r="K37" s="5">
        <v>-4.4043791774492219E-2</v>
      </c>
      <c r="L37" s="5">
        <v>-0.29942204713792336</v>
      </c>
      <c r="M37" s="5">
        <v>-5.9170995244408275E-2</v>
      </c>
      <c r="N37" s="5">
        <v>-2.7423067915373491</v>
      </c>
      <c r="O37" s="5">
        <v>-6.5127153859068102E-2</v>
      </c>
      <c r="P37" s="5">
        <v>-0.7693489135110646</v>
      </c>
      <c r="Q37" s="5">
        <v>-5.2065505611223063E-2</v>
      </c>
      <c r="R37" s="5">
        <v>-0.30252477876301265</v>
      </c>
      <c r="S37" s="5">
        <v>-0.1011319079607224</v>
      </c>
      <c r="T37" s="5">
        <v>-0.22491373408646198</v>
      </c>
      <c r="U37" s="5">
        <v>2.6814742779174099E-2</v>
      </c>
      <c r="V37" s="5">
        <v>-4.3962500408372872E-2</v>
      </c>
      <c r="W37" s="5">
        <v>-2.9029477746219667E-2</v>
      </c>
      <c r="X37" s="5">
        <v>4.1183323899238573E-2</v>
      </c>
      <c r="Y37" s="5">
        <v>1.4839827028245028E-2</v>
      </c>
      <c r="Z37" s="5">
        <v>7.1615338118824826E-2</v>
      </c>
      <c r="AA37" s="5">
        <v>4.5068890287556299E-2</v>
      </c>
      <c r="AB37" s="5">
        <v>2.8385151318862413E-2</v>
      </c>
      <c r="AC37" s="5">
        <v>-2.0815852021915701E-2</v>
      </c>
      <c r="AD37" s="5">
        <v>0.31552260701082363</v>
      </c>
      <c r="AE37" s="5">
        <v>1.2465449216112756E-2</v>
      </c>
      <c r="AF37" s="5">
        <v>2.4763937207424976E-2</v>
      </c>
      <c r="AG37" s="5">
        <v>3.8428156076743408E-3</v>
      </c>
      <c r="AH37" s="5">
        <v>1.8592536213429052E-2</v>
      </c>
      <c r="AI37" s="5">
        <v>3.1123263833252911E-3</v>
      </c>
      <c r="AJ37" s="5">
        <v>7.7812239891108777E-3</v>
      </c>
      <c r="AK37" s="5">
        <v>2.8980405284197392E-2</v>
      </c>
      <c r="AL37" s="5">
        <v>1.2252253195992654E-2</v>
      </c>
      <c r="AM37" s="5">
        <v>5.7270101690157552E-4</v>
      </c>
      <c r="AN37" s="5">
        <v>3.7794875512775273E-3</v>
      </c>
      <c r="AO37" s="5">
        <v>2.4862373513438675E-4</v>
      </c>
      <c r="AP37" s="5">
        <v>6.0641429023072639E-4</v>
      </c>
      <c r="AQ37" s="5">
        <v>1.475646027148865E-4</v>
      </c>
      <c r="AR37" s="5">
        <v>8.2634495036034772E-4</v>
      </c>
      <c r="AS37" s="5"/>
      <c r="AT37" s="5"/>
      <c r="AU37" s="5"/>
      <c r="AV37" s="5"/>
      <c r="AW37" s="5"/>
      <c r="AX37" s="5"/>
      <c r="AY37" s="5"/>
      <c r="AZ37" s="5"/>
      <c r="BA37" s="5"/>
      <c r="BB37" s="5"/>
    </row>
    <row r="38" spans="1:54" x14ac:dyDescent="0.25">
      <c r="A38" s="5">
        <v>16670</v>
      </c>
      <c r="B38" s="5"/>
      <c r="C38" s="5">
        <v>-3.0566944157191833</v>
      </c>
      <c r="D38" s="5">
        <v>-0.15991381445951811</v>
      </c>
      <c r="E38" s="5">
        <v>-3.4743514222711096E-2</v>
      </c>
      <c r="F38" s="5">
        <v>-0.17989456661884146</v>
      </c>
      <c r="G38" s="5">
        <v>-1.4921260324239929E-2</v>
      </c>
      <c r="H38" s="5">
        <v>-1.3629284414193745</v>
      </c>
      <c r="I38" s="5">
        <v>-7.4316442287631179E-2</v>
      </c>
      <c r="J38" s="5">
        <v>-0.1641414486703448</v>
      </c>
      <c r="K38" s="5">
        <v>-4.4220219639637043E-2</v>
      </c>
      <c r="L38" s="5">
        <v>-0.30122758958210477</v>
      </c>
      <c r="M38" s="5">
        <v>-5.9648188793181976E-2</v>
      </c>
      <c r="N38" s="5">
        <v>-2.7700301520730375</v>
      </c>
      <c r="O38" s="5">
        <v>-6.5919407908600292E-2</v>
      </c>
      <c r="P38" s="5">
        <v>-0.78029706214498418</v>
      </c>
      <c r="Q38" s="5">
        <v>-5.2914518583597192E-2</v>
      </c>
      <c r="R38" s="5">
        <v>-0.30808926302036205</v>
      </c>
      <c r="S38" s="5">
        <v>-0.10320420700389454</v>
      </c>
      <c r="T38" s="5">
        <v>-0.22999665468438138</v>
      </c>
      <c r="U38" s="5">
        <v>2.7477568062296419E-2</v>
      </c>
      <c r="V38" s="5">
        <v>-4.5142846883703729E-2</v>
      </c>
      <c r="W38" s="5">
        <v>-2.9871049957780994E-2</v>
      </c>
      <c r="X38" s="5">
        <v>4.246588610938179E-2</v>
      </c>
      <c r="Y38" s="5">
        <v>1.5334089867904349E-2</v>
      </c>
      <c r="Z38" s="5">
        <v>7.4156366212674699E-2</v>
      </c>
      <c r="AA38" s="5">
        <v>4.676655327787281E-2</v>
      </c>
      <c r="AB38" s="5">
        <v>2.9516761872715451E-2</v>
      </c>
      <c r="AC38" s="5">
        <v>-2.1691700620413121E-2</v>
      </c>
      <c r="AD38" s="5">
        <v>0.32949948119258943</v>
      </c>
      <c r="AE38" s="5">
        <v>1.3045477520724028E-2</v>
      </c>
      <c r="AF38" s="5">
        <v>2.5971827137816123E-2</v>
      </c>
      <c r="AG38" s="5">
        <v>4.0389279504790074E-3</v>
      </c>
      <c r="AH38" s="5">
        <v>1.9583574020057309E-2</v>
      </c>
      <c r="AI38" s="5">
        <v>3.2853242284733276E-3</v>
      </c>
      <c r="AJ38" s="5">
        <v>8.2315922574878568E-3</v>
      </c>
      <c r="AK38" s="5">
        <v>3.072460332280149E-2</v>
      </c>
      <c r="AL38" s="5">
        <v>1.3018075198033701E-2</v>
      </c>
      <c r="AM38" s="5">
        <v>6.0983290833900941E-4</v>
      </c>
      <c r="AN38" s="5">
        <v>4.0333976179490316E-3</v>
      </c>
      <c r="AO38" s="5">
        <v>2.6591269301719071E-4</v>
      </c>
      <c r="AP38" s="5">
        <v>6.5002107888435313E-4</v>
      </c>
      <c r="AQ38" s="5">
        <v>1.5852761537586371E-4</v>
      </c>
      <c r="AR38" s="5">
        <v>8.8971731510130729E-4</v>
      </c>
      <c r="AS38" s="5"/>
      <c r="AT38" s="5"/>
      <c r="AU38" s="5"/>
      <c r="AV38" s="5"/>
      <c r="AW38" s="5"/>
      <c r="AX38" s="5"/>
      <c r="AY38" s="5"/>
      <c r="AZ38" s="5"/>
      <c r="BA38" s="5"/>
      <c r="BB38" s="5"/>
    </row>
    <row r="39" spans="1:54" x14ac:dyDescent="0.25">
      <c r="A39" s="5">
        <v>16660</v>
      </c>
      <c r="B39" s="5"/>
      <c r="C39" s="5">
        <v>-3.0675877538972567</v>
      </c>
      <c r="D39" s="5">
        <v>-0.15826837373714944</v>
      </c>
      <c r="E39" s="5">
        <v>-3.445396081373088E-2</v>
      </c>
      <c r="F39" s="5">
        <v>-0.17874884505697003</v>
      </c>
      <c r="G39" s="5">
        <v>-1.4855697225081666E-2</v>
      </c>
      <c r="H39" s="5">
        <v>-1.3596448540652217</v>
      </c>
      <c r="I39" s="5">
        <v>-7.4285630602326305E-2</v>
      </c>
      <c r="J39" s="5">
        <v>-0.16440243051904085</v>
      </c>
      <c r="K39" s="5">
        <v>-4.4379616411358479E-2</v>
      </c>
      <c r="L39" s="5">
        <v>-0.30292331232960679</v>
      </c>
      <c r="M39" s="5">
        <v>-6.0105353173978693E-2</v>
      </c>
      <c r="N39" s="5">
        <v>-2.79692607214941</v>
      </c>
      <c r="O39" s="5">
        <v>-6.6694966651912685E-2</v>
      </c>
      <c r="P39" s="5">
        <v>-0.7910896333819647</v>
      </c>
      <c r="Q39" s="5">
        <v>-5.3756283538130355E-2</v>
      </c>
      <c r="R39" s="5">
        <v>-0.31363342217181206</v>
      </c>
      <c r="S39" s="5">
        <v>-0.10527792099939633</v>
      </c>
      <c r="T39" s="5">
        <v>-0.23510306922734009</v>
      </c>
      <c r="U39" s="5">
        <v>2.8145873085734859E-2</v>
      </c>
      <c r="V39" s="5">
        <v>-4.6336990038267079E-2</v>
      </c>
      <c r="W39" s="5">
        <v>-3.0725192568554889E-2</v>
      </c>
      <c r="X39" s="5">
        <v>4.3771596815619325E-2</v>
      </c>
      <c r="Y39" s="5">
        <v>1.5838757887480636E-2</v>
      </c>
      <c r="Z39" s="5">
        <v>7.6758297406213177E-2</v>
      </c>
      <c r="AA39" s="5">
        <v>4.8509735913014419E-2</v>
      </c>
      <c r="AB39" s="5">
        <v>3.0681868861107207E-2</v>
      </c>
      <c r="AC39" s="5">
        <v>-2.2595875071010432E-2</v>
      </c>
      <c r="AD39" s="5">
        <v>0.34396614307045975</v>
      </c>
      <c r="AE39" s="5">
        <v>1.36473802605132E-2</v>
      </c>
      <c r="AF39" s="5">
        <v>2.7228463602380164E-2</v>
      </c>
      <c r="AG39" s="5">
        <v>4.243469153635708E-3</v>
      </c>
      <c r="AH39" s="5">
        <v>2.0619789020934424E-2</v>
      </c>
      <c r="AI39" s="5">
        <v>3.4666567988590412E-3</v>
      </c>
      <c r="AJ39" s="5">
        <v>8.7048212677311356E-3</v>
      </c>
      <c r="AK39" s="5">
        <v>3.2561826459097457E-2</v>
      </c>
      <c r="AL39" s="5">
        <v>1.3826708314846675E-2</v>
      </c>
      <c r="AM39" s="5">
        <v>6.4913577178371475E-4</v>
      </c>
      <c r="AN39" s="5">
        <v>4.3028034943592437E-3</v>
      </c>
      <c r="AO39" s="5">
        <v>2.8430106200935055E-4</v>
      </c>
      <c r="AP39" s="5">
        <v>6.9651257610211408E-4</v>
      </c>
      <c r="AQ39" s="5">
        <v>1.7024397409031109E-4</v>
      </c>
      <c r="AR39" s="5">
        <v>9.5760714177867709E-4</v>
      </c>
      <c r="AS39" s="5"/>
      <c r="AT39" s="5"/>
      <c r="AU39" s="5"/>
      <c r="AV39" s="5"/>
      <c r="AW39" s="5"/>
      <c r="AX39" s="5"/>
      <c r="AY39" s="5"/>
      <c r="AZ39" s="5"/>
      <c r="BA39" s="5"/>
      <c r="BB39" s="5"/>
    </row>
    <row r="40" spans="1:54" x14ac:dyDescent="0.25">
      <c r="A40" s="5">
        <v>16650</v>
      </c>
      <c r="B40" s="5"/>
      <c r="C40" s="5">
        <v>-3.0770175549840135</v>
      </c>
      <c r="D40" s="5">
        <v>-0.15657585888381312</v>
      </c>
      <c r="E40" s="5">
        <v>-3.4152900045651878E-2</v>
      </c>
      <c r="F40" s="5">
        <v>-0.17753826807384976</v>
      </c>
      <c r="G40" s="5">
        <v>-1.4784431379814342E-2</v>
      </c>
      <c r="H40" s="5">
        <v>-1.3558214045815991</v>
      </c>
      <c r="I40" s="5">
        <v>-7.4224932714835962E-2</v>
      </c>
      <c r="J40" s="5">
        <v>-0.16459772283005841</v>
      </c>
      <c r="K40" s="5">
        <v>-4.4521760990138874E-2</v>
      </c>
      <c r="L40" s="5">
        <v>-0.30450702329476464</v>
      </c>
      <c r="M40" s="5">
        <v>-6.054192690801221E-2</v>
      </c>
      <c r="N40" s="5">
        <v>-2.8229630947879336</v>
      </c>
      <c r="O40" s="5">
        <v>-6.7452969623773701E-2</v>
      </c>
      <c r="P40" s="5">
        <v>-0.80171535161501717</v>
      </c>
      <c r="Q40" s="5">
        <v>-5.4589980710145071E-2</v>
      </c>
      <c r="R40" s="5">
        <v>-0.3191522891023077</v>
      </c>
      <c r="S40" s="5">
        <v>-0.10735136948262221</v>
      </c>
      <c r="T40" s="5">
        <v>-0.24022931731994634</v>
      </c>
      <c r="U40" s="5">
        <v>2.8819246832142702E-2</v>
      </c>
      <c r="V40" s="5">
        <v>-4.7544327162286723E-2</v>
      </c>
      <c r="W40" s="5">
        <v>-3.1591576080762143E-2</v>
      </c>
      <c r="X40" s="5">
        <v>4.5100119159329148E-2</v>
      </c>
      <c r="Y40" s="5">
        <v>1.6353769892393899E-2</v>
      </c>
      <c r="Z40" s="5">
        <v>7.9421195593630103E-2</v>
      </c>
      <c r="AA40" s="5">
        <v>5.0298751216164159E-2</v>
      </c>
      <c r="AB40" s="5">
        <v>3.1880872959401799E-2</v>
      </c>
      <c r="AC40" s="5">
        <v>-2.3528843412844166E-2</v>
      </c>
      <c r="AD40" s="5">
        <v>0.35893273255976949</v>
      </c>
      <c r="AE40" s="5">
        <v>1.4271695428435871E-2</v>
      </c>
      <c r="AF40" s="5">
        <v>2.8535224450927776E-2</v>
      </c>
      <c r="AG40" s="5">
        <v>4.4567069478251304E-3</v>
      </c>
      <c r="AH40" s="5">
        <v>2.1702768018709195E-2</v>
      </c>
      <c r="AI40" s="5">
        <v>3.6566439283740857E-3</v>
      </c>
      <c r="AJ40" s="5">
        <v>9.2018605026644665E-3</v>
      </c>
      <c r="AK40" s="5">
        <v>3.4496225405286032E-2</v>
      </c>
      <c r="AL40" s="5">
        <v>1.4680192258149666E-2</v>
      </c>
      <c r="AM40" s="5">
        <v>6.9071950037215128E-4</v>
      </c>
      <c r="AN40" s="5">
        <v>4.5885350196830628E-3</v>
      </c>
      <c r="AO40" s="5">
        <v>3.038509049939842E-4</v>
      </c>
      <c r="AP40" s="5">
        <v>7.4605990525534246E-4</v>
      </c>
      <c r="AQ40" s="5">
        <v>1.8276051209654059E-4</v>
      </c>
      <c r="AR40" s="5">
        <v>1.0303080365442912E-3</v>
      </c>
      <c r="AS40" s="5"/>
      <c r="AT40" s="5"/>
      <c r="AU40" s="5"/>
      <c r="AV40" s="5"/>
      <c r="AW40" s="5"/>
      <c r="AX40" s="5"/>
      <c r="AY40" s="5"/>
      <c r="AZ40" s="5"/>
      <c r="BA40" s="5"/>
      <c r="BB40" s="5"/>
    </row>
    <row r="41" spans="1:54" x14ac:dyDescent="0.25">
      <c r="A41" s="5">
        <v>16640</v>
      </c>
      <c r="B41" s="5"/>
      <c r="C41" s="5">
        <v>-3.0849469740854611</v>
      </c>
      <c r="D41" s="5">
        <v>-0.15483803558821466</v>
      </c>
      <c r="E41" s="5">
        <v>-3.3840651964189811E-2</v>
      </c>
      <c r="F41" s="5">
        <v>-0.17626412645010286</v>
      </c>
      <c r="G41" s="5">
        <v>-1.4707537022442452E-2</v>
      </c>
      <c r="H41" s="5">
        <v>-1.3514617121641042</v>
      </c>
      <c r="I41" s="5">
        <v>-7.4134368099347564E-2</v>
      </c>
      <c r="J41" s="5">
        <v>-0.16472697135851111</v>
      </c>
      <c r="K41" s="5">
        <v>-4.464645187623105E-2</v>
      </c>
      <c r="L41" s="5">
        <v>-0.30597664890779719</v>
      </c>
      <c r="M41" s="5">
        <v>-6.095736792839479E-2</v>
      </c>
      <c r="N41" s="5">
        <v>-2.8481104289821486</v>
      </c>
      <c r="O41" s="5">
        <v>-6.8192565589675652E-2</v>
      </c>
      <c r="P41" s="5">
        <v>-0.8121629618207884</v>
      </c>
      <c r="Q41" s="5">
        <v>-5.5414785152460386E-2</v>
      </c>
      <c r="R41" s="5">
        <v>-0.32464082588644766</v>
      </c>
      <c r="S41" s="5">
        <v>-0.10942283424770467</v>
      </c>
      <c r="T41" s="5">
        <v>-0.24537162325568965</v>
      </c>
      <c r="U41" s="5">
        <v>2.9497260915170957E-2</v>
      </c>
      <c r="V41" s="5">
        <v>-4.8764221568639951E-2</v>
      </c>
      <c r="W41" s="5">
        <v>-3.2469845394231436E-2</v>
      </c>
      <c r="X41" s="5">
        <v>4.6451076411248945E-2</v>
      </c>
      <c r="Y41" s="5">
        <v>1.6879049494335118E-2</v>
      </c>
      <c r="Z41" s="5">
        <v>8.2145050133230285E-2</v>
      </c>
      <c r="AA41" s="5">
        <v>5.2133866700116584E-2</v>
      </c>
      <c r="AB41" s="5">
        <v>3.3114148702211826E-2</v>
      </c>
      <c r="AC41" s="5">
        <v>-2.449105779525346E-2</v>
      </c>
      <c r="AD41" s="5">
        <v>0.37440922382737912</v>
      </c>
      <c r="AE41" s="5">
        <v>1.4918958597552856E-2</v>
      </c>
      <c r="AF41" s="5">
        <v>2.9893493572957452E-2</v>
      </c>
      <c r="AG41" s="5">
        <v>4.6789121512712997E-3</v>
      </c>
      <c r="AH41" s="5">
        <v>2.2834125711747998E-2</v>
      </c>
      <c r="AI41" s="5">
        <v>3.8556127697041724E-3</v>
      </c>
      <c r="AJ41" s="5">
        <v>9.7236857074424459E-3</v>
      </c>
      <c r="AK41" s="5">
        <v>3.6532083902480167E-2</v>
      </c>
      <c r="AL41" s="5">
        <v>1.5580640471151156E-2</v>
      </c>
      <c r="AM41" s="5">
        <v>7.346983852785546E-4</v>
      </c>
      <c r="AN41" s="5">
        <v>4.8914583110299045E-3</v>
      </c>
      <c r="AO41" s="5">
        <v>3.246272186288421E-4</v>
      </c>
      <c r="AP41" s="5">
        <v>7.9884286749141368E-4</v>
      </c>
      <c r="AQ41" s="5">
        <v>1.9612659428388415E-4</v>
      </c>
      <c r="AR41" s="5">
        <v>1.1081304367392708E-3</v>
      </c>
      <c r="AS41" s="5"/>
      <c r="AT41" s="5"/>
      <c r="AU41" s="5"/>
      <c r="AV41" s="5"/>
      <c r="AW41" s="5"/>
      <c r="AX41" s="5"/>
      <c r="AY41" s="5"/>
      <c r="AZ41" s="5"/>
      <c r="BA41" s="5"/>
      <c r="BB41" s="5"/>
    </row>
    <row r="42" spans="1:54" x14ac:dyDescent="0.25">
      <c r="A42" s="5">
        <v>16630</v>
      </c>
      <c r="B42" s="5"/>
      <c r="C42" s="5">
        <v>-3.0913399689677226</v>
      </c>
      <c r="D42" s="5">
        <v>-0.15305670913802485</v>
      </c>
      <c r="E42" s="5">
        <v>-3.3517548006476675E-2</v>
      </c>
      <c r="F42" s="5">
        <v>-0.17492778172653284</v>
      </c>
      <c r="G42" s="5">
        <v>-1.4625094988254688E-2</v>
      </c>
      <c r="H42" s="5">
        <v>-1.3465700417081321</v>
      </c>
      <c r="I42" s="5">
        <v>-7.4013992379563326E-2</v>
      </c>
      <c r="J42" s="5">
        <v>-0.16478990061451398</v>
      </c>
      <c r="K42" s="5">
        <v>-4.4753507630037298E-2</v>
      </c>
      <c r="L42" s="5">
        <v>-0.307330238534265</v>
      </c>
      <c r="M42" s="5">
        <v>-6.1351154674877714E-2</v>
      </c>
      <c r="N42" s="5">
        <v>-2.8723380086172825</v>
      </c>
      <c r="O42" s="5">
        <v>-6.8912914078368429E-2</v>
      </c>
      <c r="P42" s="5">
        <v>-0.82242124838869868</v>
      </c>
      <c r="Q42" s="5">
        <v>-5.622986799378403E-2</v>
      </c>
      <c r="R42" s="5">
        <v>-0.33009393059532488</v>
      </c>
      <c r="S42" s="5">
        <v>-0.11149056130769197</v>
      </c>
      <c r="T42" s="5">
        <v>-0.2505260993394583</v>
      </c>
      <c r="U42" s="5">
        <v>3.0179469812036834E-2</v>
      </c>
      <c r="V42" s="5">
        <v>-4.9996002643088795E-2</v>
      </c>
      <c r="W42" s="5">
        <v>-3.3359619582912184E-2</v>
      </c>
      <c r="X42" s="5">
        <v>4.7824051244265017E-2</v>
      </c>
      <c r="Y42" s="5">
        <v>1.7414504688889797E-2</v>
      </c>
      <c r="Z42" s="5">
        <v>8.4929773000847059E-2</v>
      </c>
      <c r="AA42" s="5">
        <v>5.4015302066484805E-2</v>
      </c>
      <c r="AB42" s="5">
        <v>3.4382042729398606E-2</v>
      </c>
      <c r="AC42" s="5">
        <v>-2.5482952994148E-2</v>
      </c>
      <c r="AD42" s="5">
        <v>0.39040540047351818</v>
      </c>
      <c r="AE42" s="5">
        <v>1.5589701886956363E-2</v>
      </c>
      <c r="AF42" s="5">
        <v>3.1304658841803029E-2</v>
      </c>
      <c r="AG42" s="5">
        <v>4.910358371860787E-3</v>
      </c>
      <c r="AH42" s="5">
        <v>2.4015503486985557E-2</v>
      </c>
      <c r="AI42" s="5">
        <v>4.0638976588975844E-3</v>
      </c>
      <c r="AJ42" s="5">
        <v>1.0271298801485418E-2</v>
      </c>
      <c r="AK42" s="5">
        <v>3.86738197024349E-2</v>
      </c>
      <c r="AL42" s="5">
        <v>1.653024128690217E-2</v>
      </c>
      <c r="AM42" s="5">
        <v>7.8119121504851338E-4</v>
      </c>
      <c r="AN42" s="5">
        <v>5.2124767977661073E-3</v>
      </c>
      <c r="AO42" s="5">
        <v>3.4669803245044662E-4</v>
      </c>
      <c r="AP42" s="5">
        <v>8.5505027650217E-4</v>
      </c>
      <c r="AQ42" s="5">
        <v>2.1039422611343806E-4</v>
      </c>
      <c r="AR42" s="5">
        <v>1.191402405345172E-3</v>
      </c>
      <c r="AS42" s="5"/>
      <c r="AT42" s="5"/>
      <c r="AU42" s="5"/>
      <c r="AV42" s="5"/>
      <c r="AW42" s="5"/>
      <c r="AX42" s="5"/>
      <c r="AY42" s="5"/>
      <c r="AZ42" s="5"/>
      <c r="BA42" s="5"/>
      <c r="BB42" s="5"/>
    </row>
    <row r="43" spans="1:54" x14ac:dyDescent="0.25">
      <c r="A43" s="5">
        <v>16620</v>
      </c>
      <c r="B43" s="5"/>
      <c r="C43" s="5">
        <v>-3.0961613595954995</v>
      </c>
      <c r="D43" s="5">
        <v>-0.15123372124356443</v>
      </c>
      <c r="E43" s="5">
        <v>-3.3183930407942187E-2</v>
      </c>
      <c r="F43" s="5">
        <v>-0.17353066376844395</v>
      </c>
      <c r="G43" s="5">
        <v>-1.4537192573360882E-2</v>
      </c>
      <c r="H43" s="5">
        <v>-1.3411512971888537</v>
      </c>
      <c r="I43" s="5">
        <v>-7.3863897325147448E-2</v>
      </c>
      <c r="J43" s="5">
        <v>-0.16478631465536625</v>
      </c>
      <c r="K43" s="5">
        <v>-4.4842767295260745E-2</v>
      </c>
      <c r="L43" s="5">
        <v>-0.30856596868677966</v>
      </c>
      <c r="M43" s="5">
        <v>-6.1722787159490221E-2</v>
      </c>
      <c r="N43" s="5">
        <v>-2.895616550713163</v>
      </c>
      <c r="O43" s="5">
        <v>-6.9613186916442332E-2</v>
      </c>
      <c r="P43" s="5">
        <v>-0.83247905420435053</v>
      </c>
      <c r="Q43" s="5">
        <v>-5.7034397730218803E-2</v>
      </c>
      <c r="R43" s="5">
        <v>-0.33550644438522825</v>
      </c>
      <c r="S43" s="5">
        <v>-0.11355276297604873</v>
      </c>
      <c r="T43" s="5">
        <v>-0.25568874952959231</v>
      </c>
      <c r="U43" s="5">
        <v>3.0865411138342385E-2</v>
      </c>
      <c r="V43" s="5">
        <v>-5.123896596681974E-2</v>
      </c>
      <c r="W43" s="5">
        <v>-3.4260491718111276E-2</v>
      </c>
      <c r="X43" s="5">
        <v>4.9218585066022835E-2</v>
      </c>
      <c r="Y43" s="5">
        <v>1.7960027450374894E-2</v>
      </c>
      <c r="Z43" s="5">
        <v>8.7775195994899996E-2</v>
      </c>
      <c r="AA43" s="5">
        <v>5.5943226910776654E-2</v>
      </c>
      <c r="AB43" s="5">
        <v>3.5684872014750818E-2</v>
      </c>
      <c r="AC43" s="5">
        <v>-2.6504944897341266E-2</v>
      </c>
      <c r="AD43" s="5">
        <v>0.4069308299276061</v>
      </c>
      <c r="AE43" s="5">
        <v>1.628445288308052E-2</v>
      </c>
      <c r="AF43" s="5">
        <v>3.2770109942242394E-2</v>
      </c>
      <c r="AG43" s="5">
        <v>5.1513216869458773E-3</v>
      </c>
      <c r="AH43" s="5">
        <v>2.5248568086394869E-2</v>
      </c>
      <c r="AI43" s="5">
        <v>4.2818399563809466E-3</v>
      </c>
      <c r="AJ43" s="5">
        <v>1.0845727728318625E-2</v>
      </c>
      <c r="AK43" s="5">
        <v>4.0925985321199294E-2</v>
      </c>
      <c r="AL43" s="5">
        <v>1.7531259000477546E-2</v>
      </c>
      <c r="AM43" s="5">
        <v>8.3032137193861984E-4</v>
      </c>
      <c r="AN43" s="5">
        <v>5.5525322476529413E-3</v>
      </c>
      <c r="AO43" s="5">
        <v>3.7013450859749701E-4</v>
      </c>
      <c r="AP43" s="5">
        <v>9.1488029883196804E-4</v>
      </c>
      <c r="AQ43" s="5">
        <v>2.2561816522824709E-4</v>
      </c>
      <c r="AR43" s="5">
        <v>1.280470450465028E-3</v>
      </c>
      <c r="AS43" s="5"/>
      <c r="AT43" s="5"/>
      <c r="AU43" s="5"/>
      <c r="AV43" s="5"/>
      <c r="AW43" s="5"/>
      <c r="AX43" s="5"/>
      <c r="AY43" s="5"/>
      <c r="AZ43" s="5"/>
      <c r="BA43" s="5"/>
      <c r="BB43" s="5"/>
    </row>
    <row r="44" spans="1:54" x14ac:dyDescent="0.25">
      <c r="A44" s="5">
        <v>16610</v>
      </c>
      <c r="B44" s="5"/>
      <c r="C44" s="5">
        <v>-3.099376887414254</v>
      </c>
      <c r="D44" s="5">
        <v>-0.14937094681054316</v>
      </c>
      <c r="E44" s="5">
        <v>-3.2840151590489447E-2</v>
      </c>
      <c r="F44" s="5">
        <v>-0.1720742682000316</v>
      </c>
      <c r="G44" s="5">
        <v>-1.4443923381371682E-2</v>
      </c>
      <c r="H44" s="5">
        <v>-1.3352110137463622</v>
      </c>
      <c r="I44" s="5">
        <v>-7.3684210775151415E-2</v>
      </c>
      <c r="J44" s="5">
        <v>-0.16471609772069701</v>
      </c>
      <c r="K44" s="5">
        <v>-4.4914090783490665E-2</v>
      </c>
      <c r="L44" s="5">
        <v>-0.30968214701654623</v>
      </c>
      <c r="M44" s="5">
        <v>-6.2071788000110463E-2</v>
      </c>
      <c r="N44" s="5">
        <v>-2.9179176128379813</v>
      </c>
      <c r="O44" s="5">
        <v>-7.0292569761222251E-2</v>
      </c>
      <c r="P44" s="5">
        <v>-0.84232529994493477</v>
      </c>
      <c r="Q44" s="5">
        <v>-5.7827541547374961E-2</v>
      </c>
      <c r="R44" s="5">
        <v>-0.34087315885702296</v>
      </c>
      <c r="S44" s="5">
        <v>-0.11560762006730814</v>
      </c>
      <c r="T44" s="5">
        <v>-0.26085547339903753</v>
      </c>
      <c r="U44" s="5">
        <v>3.1554605965688702E-2</v>
      </c>
      <c r="V44" s="5">
        <v>-5.2492373513247169E-2</v>
      </c>
      <c r="W44" s="5">
        <v>-3.5172028740460715E-2</v>
      </c>
      <c r="X44" s="5">
        <v>5.0634177415178339E-2</v>
      </c>
      <c r="Y44" s="5">
        <v>1.8515493345562122E-2</v>
      </c>
      <c r="Z44" s="5">
        <v>9.0681068002206031E-2</v>
      </c>
      <c r="AA44" s="5">
        <v>5.7917758439427681E-2</v>
      </c>
      <c r="AB44" s="5">
        <v>3.702292208108407E-2</v>
      </c>
      <c r="AC44" s="5">
        <v>-2.7557428961274159E-2</v>
      </c>
      <c r="AD44" s="5">
        <v>0.42399483708507474</v>
      </c>
      <c r="AE44" s="5">
        <v>1.700373351688975E-2</v>
      </c>
      <c r="AF44" s="5">
        <v>3.4291236080946939E-2</v>
      </c>
      <c r="AG44" s="5">
        <v>5.4020803004171287E-3</v>
      </c>
      <c r="AH44" s="5">
        <v>2.653501014321108E-2</v>
      </c>
      <c r="AI44" s="5">
        <v>4.509787863420241E-3</v>
      </c>
      <c r="AJ44" s="5">
        <v>1.1448026239823952E-2</v>
      </c>
      <c r="AK44" s="5">
        <v>4.3293268547954546E-2</v>
      </c>
      <c r="AL44" s="5">
        <v>1.858603484639957E-2</v>
      </c>
      <c r="AM44" s="5">
        <v>8.8221692480198555E-4</v>
      </c>
      <c r="AN44" s="5">
        <v>5.9126057815140232E-3</v>
      </c>
      <c r="AO44" s="5">
        <v>3.9501104193650024E-4</v>
      </c>
      <c r="AP44" s="5">
        <v>9.7854079924980368E-4</v>
      </c>
      <c r="AQ44" s="5">
        <v>2.4185603566944194E-4</v>
      </c>
      <c r="AR44" s="5">
        <v>1.3757003696923645E-3</v>
      </c>
      <c r="AS44" s="5"/>
      <c r="AT44" s="5"/>
      <c r="AU44" s="5"/>
      <c r="AV44" s="5"/>
      <c r="AW44" s="5"/>
      <c r="AX44" s="5"/>
      <c r="AY44" s="5"/>
      <c r="AZ44" s="5"/>
      <c r="BA44" s="5"/>
      <c r="BB44" s="5"/>
    </row>
    <row r="45" spans="1:54" x14ac:dyDescent="0.25">
      <c r="A45" s="5">
        <v>16600</v>
      </c>
      <c r="B45" s="5"/>
      <c r="C45" s="5">
        <v>-3.1009532742682135</v>
      </c>
      <c r="D45" s="5">
        <v>-0.14747029066990691</v>
      </c>
      <c r="E45" s="5">
        <v>-3.2486573533513162E-2</v>
      </c>
      <c r="F45" s="5">
        <v>-0.17056015371531588</v>
      </c>
      <c r="G45" s="5">
        <v>-1.4345387157594083E-2</v>
      </c>
      <c r="H45" s="5">
        <v>-1.3287553484928354</v>
      </c>
      <c r="I45" s="5">
        <v>-7.3475096488325703E-2</v>
      </c>
      <c r="J45" s="5">
        <v>-0.16457921470811601</v>
      </c>
      <c r="K45" s="5">
        <v>-4.4967359218982143E-2</v>
      </c>
      <c r="L45" s="5">
        <v>-0.31067721607279741</v>
      </c>
      <c r="M45" s="5">
        <v>-6.2397703419051084E-2</v>
      </c>
      <c r="N45" s="5">
        <v>-2.9392136495399654</v>
      </c>
      <c r="O45" s="5">
        <v>-7.0950263628165075E-2</v>
      </c>
      <c r="P45" s="5">
        <v>-0.85194900354271186</v>
      </c>
      <c r="Q45" s="5">
        <v>-5.8608466670432027E-2</v>
      </c>
      <c r="R45" s="5">
        <v>-0.34618882367397169</v>
      </c>
      <c r="S45" s="5">
        <v>-0.11765328421430307</v>
      </c>
      <c r="T45" s="5">
        <v>-0.26602207041416126</v>
      </c>
      <c r="U45" s="5">
        <v>3.2246559182516746E-2</v>
      </c>
      <c r="V45" s="5">
        <v>-5.3755453920880582E-2</v>
      </c>
      <c r="W45" s="5">
        <v>-3.609377138253924E-2</v>
      </c>
      <c r="X45" s="5">
        <v>5.207028542503421E-2</v>
      </c>
      <c r="Y45" s="5">
        <v>1.9080761167968786E-2</v>
      </c>
      <c r="Z45" s="5">
        <v>9.3647052333905509E-2</v>
      </c>
      <c r="AA45" s="5">
        <v>5.9938959205080758E-2</v>
      </c>
      <c r="AB45" s="5">
        <v>3.8396445205711671E-2</v>
      </c>
      <c r="AC45" s="5">
        <v>-2.8640778641742352E-2</v>
      </c>
      <c r="AD45" s="5">
        <v>0.44160647721615665</v>
      </c>
      <c r="AE45" s="5">
        <v>1.7748058897596064E-2</v>
      </c>
      <c r="AF45" s="5">
        <v>3.5869423579469935E-2</v>
      </c>
      <c r="AG45" s="5">
        <v>5.6629141766778501E-3</v>
      </c>
      <c r="AH45" s="5">
        <v>2.7876542584222935E-2</v>
      </c>
      <c r="AI45" s="5">
        <v>4.7480962130340316E-3</v>
      </c>
      <c r="AJ45" s="5">
        <v>1.2079273611396754E-2</v>
      </c>
      <c r="AK45" s="5">
        <v>4.5780492691952834E-2</v>
      </c>
      <c r="AL45" s="5">
        <v>1.9696987872425038E-2</v>
      </c>
      <c r="AM45" s="5">
        <v>9.3701071803723671E-4</v>
      </c>
      <c r="AN45" s="5">
        <v>6.2937188729446716E-3</v>
      </c>
      <c r="AO45" s="5">
        <v>4.2140536035506206E-4</v>
      </c>
      <c r="AP45" s="5">
        <v>1.0462496906577328E-3</v>
      </c>
      <c r="AQ45" s="5">
        <v>2.5916844460010412E-4</v>
      </c>
      <c r="AR45" s="5">
        <v>1.4774781191379826E-3</v>
      </c>
      <c r="AS45" s="5"/>
      <c r="AT45" s="5"/>
      <c r="AU45" s="5"/>
      <c r="AV45" s="5"/>
      <c r="AW45" s="5"/>
      <c r="AX45" s="5"/>
      <c r="AY45" s="5"/>
      <c r="AZ45" s="5"/>
      <c r="BA45" s="5"/>
      <c r="BB45" s="5"/>
    </row>
    <row r="46" spans="1:54" x14ac:dyDescent="0.25">
      <c r="A46" s="5">
        <v>16590</v>
      </c>
      <c r="B46" s="5"/>
      <c r="C46" s="5">
        <v>-3.1008582808460652</v>
      </c>
      <c r="D46" s="5">
        <v>-0.1455336842729153</v>
      </c>
      <c r="E46" s="5">
        <v>-3.212356712935116E-2</v>
      </c>
      <c r="F46" s="5">
        <v>-0.16898993927241618</v>
      </c>
      <c r="G46" s="5">
        <v>-1.4241689611150781E-2</v>
      </c>
      <c r="H46" s="5">
        <v>-1.3217910700622235</v>
      </c>
      <c r="I46" s="5">
        <v>-7.32367539204343E-2</v>
      </c>
      <c r="J46" s="5">
        <v>-0.16437571148735042</v>
      </c>
      <c r="K46" s="5">
        <v>-4.5002475242492547E-2</v>
      </c>
      <c r="L46" s="5">
        <v>-0.31154975681873243</v>
      </c>
      <c r="M46" s="5">
        <v>-6.2700104203808255E-2</v>
      </c>
      <c r="N46" s="5">
        <v>-2.9594780676451093</v>
      </c>
      <c r="O46" s="5">
        <v>-7.1585486408910992E-2</v>
      </c>
      <c r="P46" s="5">
        <v>-0.86133929977155077</v>
      </c>
      <c r="Q46" s="5">
        <v>-5.9376341739358407E-2</v>
      </c>
      <c r="R46" s="5">
        <v>-0.35144815442476307</v>
      </c>
      <c r="S46" s="5">
        <v>-0.11968788029901926</v>
      </c>
      <c r="T46" s="5">
        <v>-0.27118424452887246</v>
      </c>
      <c r="U46" s="5">
        <v>3.2940759898495098E-2</v>
      </c>
      <c r="V46" s="5">
        <v>-5.5027402843874217E-2</v>
      </c>
      <c r="W46" s="5">
        <v>-3.7025234143996409E-2</v>
      </c>
      <c r="X46" s="5">
        <v>5.3526323358272079E-2</v>
      </c>
      <c r="Y46" s="5">
        <v>1.965567259440119E-2</v>
      </c>
      <c r="Z46" s="5">
        <v>9.6672724140970265E-2</v>
      </c>
      <c r="AA46" s="5">
        <v>6.2006834866628627E-2</v>
      </c>
      <c r="AB46" s="5">
        <v>3.9805658620443177E-2</v>
      </c>
      <c r="AC46" s="5">
        <v>-2.97553438014602E-2</v>
      </c>
      <c r="AD46" s="5">
        <v>0.45977450818095311</v>
      </c>
      <c r="AE46" s="5">
        <v>1.8517936103714043E-2</v>
      </c>
      <c r="AF46" s="5">
        <v>3.7506053349808367E-2</v>
      </c>
      <c r="AG46" s="5">
        <v>5.9341046511992897E-3</v>
      </c>
      <c r="AH46" s="5">
        <v>2.9274898894624524E-2</v>
      </c>
      <c r="AI46" s="5">
        <v>4.9971262343874437E-3</v>
      </c>
      <c r="AJ46" s="5">
        <v>1.2740574284490847E-2</v>
      </c>
      <c r="AK46" s="5">
        <v>4.83926165501401E-2</v>
      </c>
      <c r="AL46" s="5">
        <v>2.0866615700532776E-2</v>
      </c>
      <c r="AM46" s="5">
        <v>9.9484045609686566E-4</v>
      </c>
      <c r="AN46" s="5">
        <v>6.6969343293660499E-3</v>
      </c>
      <c r="AO46" s="5">
        <v>4.4939862497048926E-4</v>
      </c>
      <c r="AP46" s="5">
        <v>1.1182352879527003E-3</v>
      </c>
      <c r="AQ46" s="5">
        <v>2.7761910142304694E-4</v>
      </c>
      <c r="AR46" s="5">
        <v>1.5862107067890097E-3</v>
      </c>
      <c r="AS46" s="5"/>
      <c r="AT46" s="5"/>
      <c r="AU46" s="5"/>
      <c r="AV46" s="5"/>
      <c r="AW46" s="5"/>
      <c r="AX46" s="5"/>
      <c r="AY46" s="5"/>
      <c r="AZ46" s="5"/>
      <c r="BA46" s="5"/>
      <c r="BB46" s="5"/>
    </row>
    <row r="47" spans="1:54" x14ac:dyDescent="0.25">
      <c r="A47" s="5">
        <v>16580</v>
      </c>
      <c r="B47" s="5"/>
      <c r="C47" s="5">
        <v>-3.0990607645449946</v>
      </c>
      <c r="D47" s="5">
        <v>-0.14356308235962353</v>
      </c>
      <c r="E47" s="5">
        <v>-3.1751511524798021E-2</v>
      </c>
      <c r="F47" s="5">
        <v>-0.16736530117828716</v>
      </c>
      <c r="G47" s="5">
        <v>-1.4132942225466221E-2</v>
      </c>
      <c r="H47" s="5">
        <v>-1.3143255469265613</v>
      </c>
      <c r="I47" s="5">
        <v>-7.2969417928895178E-2</v>
      </c>
      <c r="J47" s="5">
        <v>-0.16410571505129384</v>
      </c>
      <c r="K47" s="5">
        <v>-4.5019363273145138E-2</v>
      </c>
      <c r="L47" s="5">
        <v>-0.31229849189313935</v>
      </c>
      <c r="M47" s="5">
        <v>-6.2978586627194008E-2</v>
      </c>
      <c r="N47" s="5">
        <v>-2.9786852802697275</v>
      </c>
      <c r="O47" s="5">
        <v>-7.2197474376100745E-2</v>
      </c>
      <c r="P47" s="5">
        <v>-0.87048545991011006</v>
      </c>
      <c r="Q47" s="5">
        <v>-6.0130338206368129E-2</v>
      </c>
      <c r="R47" s="5">
        <v>-0.35664584071744182</v>
      </c>
      <c r="S47" s="5">
        <v>-0.12170950899368604</v>
      </c>
      <c r="T47" s="5">
        <v>-0.27633760909066002</v>
      </c>
      <c r="U47" s="5">
        <v>3.3636681892654008E-2</v>
      </c>
      <c r="V47" s="5">
        <v>-5.6307383381725085E-2</v>
      </c>
      <c r="W47" s="5">
        <v>-3.7965905320934308E-2</v>
      </c>
      <c r="X47" s="5">
        <v>5.5001662216381676E-2</v>
      </c>
      <c r="Y47" s="5">
        <v>2.0240051865431572E-2</v>
      </c>
      <c r="Z47" s="5">
        <v>9.9757567918968032E-2</v>
      </c>
      <c r="AA47" s="5">
        <v>6.4121331980736468E-2</v>
      </c>
      <c r="AB47" s="5">
        <v>4.125074271046679E-2</v>
      </c>
      <c r="AC47" s="5">
        <v>-3.090144909747234E-2</v>
      </c>
      <c r="AD47" s="5">
        <v>0.47850736198921717</v>
      </c>
      <c r="AE47" s="5">
        <v>1.9313862932439873E-2</v>
      </c>
      <c r="AF47" s="5">
        <v>3.9202498252928514E-2</v>
      </c>
      <c r="AG47" s="5">
        <v>6.2159340173909968E-3</v>
      </c>
      <c r="AH47" s="5">
        <v>3.07318312421326E-2</v>
      </c>
      <c r="AI47" s="5">
        <v>5.2572452897147112E-3</v>
      </c>
      <c r="AJ47" s="5">
        <v>1.3433057433029805E-2</v>
      </c>
      <c r="AK47" s="5">
        <v>5.1134734077798713E-2</v>
      </c>
      <c r="AL47" s="5">
        <v>2.2097495165679642E-2</v>
      </c>
      <c r="AM47" s="5">
        <v>1.0558487830299764E-3</v>
      </c>
      <c r="AN47" s="5">
        <v>7.1233572505227782E-3</v>
      </c>
      <c r="AO47" s="5">
        <v>4.7907552998268109E-4</v>
      </c>
      <c r="AP47" s="5">
        <v>1.1947366652028031E-3</v>
      </c>
      <c r="AQ47" s="5">
        <v>2.9727493916239877E-4</v>
      </c>
      <c r="AR47" s="5">
        <v>1.7023271097716848E-3</v>
      </c>
      <c r="AS47" s="5"/>
      <c r="AT47" s="5"/>
      <c r="AU47" s="5"/>
      <c r="AV47" s="5"/>
      <c r="AW47" s="5"/>
      <c r="AX47" s="5"/>
      <c r="AY47" s="5"/>
      <c r="AZ47" s="5"/>
      <c r="BA47" s="5"/>
      <c r="BB47" s="5"/>
    </row>
    <row r="48" spans="1:54" x14ac:dyDescent="0.25">
      <c r="A48" s="5">
        <v>16570</v>
      </c>
      <c r="B48" s="5"/>
      <c r="C48" s="5">
        <v>-3.0955307366439073</v>
      </c>
      <c r="D48" s="5">
        <v>-0.14156045960896352</v>
      </c>
      <c r="E48" s="5">
        <v>-3.1370793450340405E-2</v>
      </c>
      <c r="F48" s="5">
        <v>-0.16568797007132782</v>
      </c>
      <c r="G48" s="5">
        <v>-1.4019262057594146E-2</v>
      </c>
      <c r="H48" s="5">
        <v>-1.3063667345065404</v>
      </c>
      <c r="I48" s="5">
        <v>-7.2673358405277458E-2</v>
      </c>
      <c r="J48" s="5">
        <v>-0.16376943350285039</v>
      </c>
      <c r="K48" s="5">
        <v>-4.5017969727401651E-2</v>
      </c>
      <c r="L48" s="5">
        <v>-0.31292228860750704</v>
      </c>
      <c r="M48" s="5">
        <v>-6.3232773324158595E-2</v>
      </c>
      <c r="N48" s="5">
        <v>-2.9968107593986182</v>
      </c>
      <c r="O48" s="5">
        <v>-7.2785483671047757E-2</v>
      </c>
      <c r="P48" s="5">
        <v>-0.87937691143439578</v>
      </c>
      <c r="Q48" s="5">
        <v>-6.086963175256923E-2</v>
      </c>
      <c r="R48" s="5">
        <v>-0.36177655448900475</v>
      </c>
      <c r="S48" s="5">
        <v>-0.12371624940833589</v>
      </c>
      <c r="T48" s="5">
        <v>-0.28147769205422213</v>
      </c>
      <c r="U48" s="5">
        <v>3.4333784105348583E-2</v>
      </c>
      <c r="V48" s="5">
        <v>-5.7594526589370622E-2</v>
      </c>
      <c r="W48" s="5">
        <v>-3.8915247091191554E-2</v>
      </c>
      <c r="X48" s="5">
        <v>5.6495629427323481E-2</v>
      </c>
      <c r="Y48" s="5">
        <v>2.0833705491486013E-2</v>
      </c>
      <c r="Z48" s="5">
        <v>0.10290097511180776</v>
      </c>
      <c r="AA48" s="5">
        <v>6.6282335831732903E-2</v>
      </c>
      <c r="AB48" s="5">
        <v>4.2731839216666567E-2</v>
      </c>
      <c r="AC48" s="5">
        <v>-3.2079392351646696E-2</v>
      </c>
      <c r="AD48" s="5">
        <v>0.497813115746715</v>
      </c>
      <c r="AE48" s="5">
        <v>2.0136326608508118E-2</v>
      </c>
      <c r="AF48" s="5">
        <v>4.0960120341018764E-2</v>
      </c>
      <c r="AG48" s="5">
        <v>6.5086850895761054E-3</v>
      </c>
      <c r="AH48" s="5">
        <v>3.2249108457324052E-2</v>
      </c>
      <c r="AI48" s="5">
        <v>5.5288265828445805E-3</v>
      </c>
      <c r="AJ48" s="5">
        <v>1.4157876450181689E-2</v>
      </c>
      <c r="AK48" s="5">
        <v>5.4012073744286314E-2</v>
      </c>
      <c r="AL48" s="5">
        <v>2.3392282822638465E-2</v>
      </c>
      <c r="AM48" s="5">
        <v>1.1201833565129416E-3</v>
      </c>
      <c r="AN48" s="5">
        <v>7.5741359603113305E-3</v>
      </c>
      <c r="AO48" s="5">
        <v>5.1052440188136764E-4</v>
      </c>
      <c r="AP48" s="5">
        <v>1.2760040154392528E-3</v>
      </c>
      <c r="AQ48" s="5">
        <v>3.1820623796141709E-4</v>
      </c>
      <c r="AR48" s="5">
        <v>1.8262792149809728E-3</v>
      </c>
      <c r="AS48" s="5"/>
      <c r="AT48" s="5"/>
      <c r="AU48" s="5"/>
      <c r="AV48" s="5"/>
      <c r="AW48" s="5"/>
      <c r="AX48" s="5"/>
      <c r="AY48" s="5"/>
      <c r="AZ48" s="5"/>
      <c r="BA48" s="5"/>
      <c r="BB48" s="5"/>
    </row>
    <row r="49" spans="1:54" x14ac:dyDescent="0.25">
      <c r="A49" s="5">
        <v>16560</v>
      </c>
      <c r="B49" s="5"/>
      <c r="C49" s="5">
        <v>-3.090239418676052</v>
      </c>
      <c r="D49" s="5">
        <v>-0.13952780727862496</v>
      </c>
      <c r="E49" s="5">
        <v>-3.0981806538802809E-2</v>
      </c>
      <c r="F49" s="5">
        <v>-0.16395972780953771</v>
      </c>
      <c r="G49" s="5">
        <v>-1.3900771526893119E-2</v>
      </c>
      <c r="H49" s="5">
        <v>-1.2979231611074409</v>
      </c>
      <c r="I49" s="5">
        <v>-7.2348879836393237E-2</v>
      </c>
      <c r="J49" s="5">
        <v>-0.1633671558769173</v>
      </c>
      <c r="K49" s="5">
        <v>-4.4998263194341623E-2</v>
      </c>
      <c r="L49" s="5">
        <v>-0.31342016166909653</v>
      </c>
      <c r="M49" s="5">
        <v>-6.3462314122699592E-2</v>
      </c>
      <c r="N49" s="5">
        <v>-3.0138310868813392</v>
      </c>
      <c r="O49" s="5">
        <v>-7.3348791770341953E-2</v>
      </c>
      <c r="P49" s="5">
        <v>-0.88800325769130506</v>
      </c>
      <c r="Q49" s="5">
        <v>-6.1593403720643772E-2</v>
      </c>
      <c r="R49" s="5">
        <v>-0.36683495851443904</v>
      </c>
      <c r="S49" s="5">
        <v>-0.12570616184064362</v>
      </c>
      <c r="T49" s="5">
        <v>-0.28659994149729262</v>
      </c>
      <c r="U49" s="5">
        <v>3.5031511173999247E-2</v>
      </c>
      <c r="V49" s="5">
        <v>-5.8887932068767426E-2</v>
      </c>
      <c r="W49" s="5">
        <v>-3.9872695657074596E-2</v>
      </c>
      <c r="X49" s="5">
        <v>5.8007508614834724E-2</v>
      </c>
      <c r="Y49" s="5">
        <v>2.1436421986199595E-2</v>
      </c>
      <c r="Z49" s="5">
        <v>0.10610224182434462</v>
      </c>
      <c r="AA49" s="5">
        <v>6.8489668306954313E-2</v>
      </c>
      <c r="AB49" s="5">
        <v>4.4249049446113277E-2</v>
      </c>
      <c r="AC49" s="5">
        <v>-3.328944290765954E-2</v>
      </c>
      <c r="AD49" s="5">
        <v>0.51769946203428607</v>
      </c>
      <c r="AE49" s="5">
        <v>2.0985802453868444E-2</v>
      </c>
      <c r="AF49" s="5">
        <v>4.2780267984623151E-2</v>
      </c>
      <c r="AG49" s="5">
        <v>6.8126407419218478E-3</v>
      </c>
      <c r="AH49" s="5">
        <v>3.3828513867397977E-2</v>
      </c>
      <c r="AI49" s="5">
        <v>5.8122488384373151E-3</v>
      </c>
      <c r="AJ49" s="5">
        <v>1.4916208352021823E-2</v>
      </c>
      <c r="AK49" s="5">
        <v>5.7029997555778547E-2</v>
      </c>
      <c r="AL49" s="5">
        <v>2.4753715310991652E-2</v>
      </c>
      <c r="AM49" s="5">
        <v>1.1879969158008652E-3</v>
      </c>
      <c r="AN49" s="5">
        <v>8.0504629076167192E-3</v>
      </c>
      <c r="AO49" s="5">
        <v>5.4383729769869158E-4</v>
      </c>
      <c r="AP49" s="5">
        <v>1.3622990123048108E-3</v>
      </c>
      <c r="AQ49" s="5">
        <v>3.4048675053106441E-4</v>
      </c>
      <c r="AR49" s="5">
        <v>1.9585427824243503E-3</v>
      </c>
      <c r="AS49" s="5"/>
      <c r="AT49" s="5"/>
      <c r="AU49" s="5"/>
      <c r="AV49" s="5"/>
      <c r="AW49" s="5"/>
      <c r="AX49" s="5"/>
      <c r="AY49" s="5"/>
      <c r="AZ49" s="5"/>
      <c r="BA49" s="5"/>
      <c r="BB49" s="5"/>
    </row>
    <row r="50" spans="1:54" x14ac:dyDescent="0.25">
      <c r="A50" s="5">
        <v>16550</v>
      </c>
      <c r="B50" s="5"/>
      <c r="C50" s="5">
        <v>-3.0831592978918088</v>
      </c>
      <c r="D50" s="5">
        <v>-0.13746712984289214</v>
      </c>
      <c r="E50" s="5">
        <v>-3.0584950635111203E-2</v>
      </c>
      <c r="F50" s="5">
        <v>-0.16218240427214672</v>
      </c>
      <c r="G50" s="5">
        <v>-1.3777598193586146E-2</v>
      </c>
      <c r="H50" s="5">
        <v>-1.2890039127148492</v>
      </c>
      <c r="I50" s="5">
        <v>-7.1996320794925503E-2</v>
      </c>
      <c r="J50" s="5">
        <v>-0.16289925179731529</v>
      </c>
      <c r="K50" s="5">
        <v>-4.4960234566565199E-2</v>
      </c>
      <c r="L50" s="5">
        <v>-0.31379127562113374</v>
      </c>
      <c r="M50" s="5">
        <v>-6.3666886826360222E-2</v>
      </c>
      <c r="N50" s="5">
        <v>-3.0297240037021007</v>
      </c>
      <c r="O50" s="5">
        <v>-7.3886698927464106E-2</v>
      </c>
      <c r="P50" s="5">
        <v>-0.89635429750419038</v>
      </c>
      <c r="Q50" s="5">
        <v>-6.2300842560291537E-2</v>
      </c>
      <c r="R50" s="5">
        <v>-0.37181571509805211</v>
      </c>
      <c r="S50" s="5">
        <v>-0.12767729062348557</v>
      </c>
      <c r="T50" s="5">
        <v>-0.29169973143227795</v>
      </c>
      <c r="U50" s="5">
        <v>3.5729294012436255E-2</v>
      </c>
      <c r="V50" s="5">
        <v>-6.0186668642797161E-2</v>
      </c>
      <c r="W50" s="5">
        <v>-4.0837661446952417E-2</v>
      </c>
      <c r="X50" s="5">
        <v>5.9536539452663982E-2</v>
      </c>
      <c r="Y50" s="5">
        <v>2.2047971628681797E-2</v>
      </c>
      <c r="Z50" s="5">
        <v>0.10936056665371359</v>
      </c>
      <c r="AA50" s="5">
        <v>7.0743085824755678E-2</v>
      </c>
      <c r="AB50" s="5">
        <v>4.5802432495646903E-2</v>
      </c>
      <c r="AC50" s="5">
        <v>-3.4531839978091526E-2</v>
      </c>
      <c r="AD50" s="5">
        <v>0.53817367876919642</v>
      </c>
      <c r="AE50" s="5">
        <v>2.1862752519698461E-2</v>
      </c>
      <c r="AF50" s="5">
        <v>4.4664272886217195E-2</v>
      </c>
      <c r="AG50" s="5">
        <v>7.1280834232422003E-3</v>
      </c>
      <c r="AH50" s="5">
        <v>3.5471842980851688E-2</v>
      </c>
      <c r="AI50" s="5">
        <v>6.1078959510734694E-3</v>
      </c>
      <c r="AJ50" s="5">
        <v>1.570925309463982E-2</v>
      </c>
      <c r="AK50" s="5">
        <v>6.0193999726794678E-2</v>
      </c>
      <c r="AL50" s="5">
        <v>2.6184609568136213E-2</v>
      </c>
      <c r="AM50" s="5">
        <v>1.2594473430132661E-3</v>
      </c>
      <c r="AN50" s="5">
        <v>8.5535755316256713E-3</v>
      </c>
      <c r="AO50" s="5">
        <v>5.7911010197832995E-4</v>
      </c>
      <c r="AP50" s="5">
        <v>1.4538951727361749E-3</v>
      </c>
      <c r="AQ50" s="5">
        <v>3.6419382936481555E-4</v>
      </c>
      <c r="AR50" s="5">
        <v>2.099618430502707E-3</v>
      </c>
      <c r="AS50" s="5"/>
      <c r="AT50" s="5"/>
      <c r="AU50" s="5"/>
      <c r="AV50" s="5"/>
      <c r="AW50" s="5"/>
      <c r="AX50" s="5"/>
      <c r="AY50" s="5"/>
      <c r="AZ50" s="5"/>
      <c r="BA50" s="5"/>
      <c r="BB50" s="5"/>
    </row>
    <row r="51" spans="1:54" x14ac:dyDescent="0.25">
      <c r="A51" s="5">
        <v>16540</v>
      </c>
      <c r="B51" s="5"/>
      <c r="C51" s="5">
        <v>-3.0742641817024632</v>
      </c>
      <c r="D51" s="5">
        <v>-0.13538044163655305</v>
      </c>
      <c r="E51" s="5">
        <v>-3.0180631098898913E-2</v>
      </c>
      <c r="F51" s="5">
        <v>-0.16035787408285093</v>
      </c>
      <c r="G51" s="5">
        <v>-1.3649874527767534E-2</v>
      </c>
      <c r="H51" s="5">
        <v>-1.279618616687874</v>
      </c>
      <c r="I51" s="5">
        <v>-7.1616053360738771E-2</v>
      </c>
      <c r="J51" s="5">
        <v>-0.16236617096894829</v>
      </c>
      <c r="K51" s="5">
        <v>-4.490389712615888E-2</v>
      </c>
      <c r="L51" s="5">
        <v>-0.3140349469920265</v>
      </c>
      <c r="M51" s="5">
        <v>-6.3846197945929536E-2</v>
      </c>
      <c r="N51" s="5">
        <v>-3.0444684573815488</v>
      </c>
      <c r="O51" s="5">
        <v>-7.4398529585503567E-2</v>
      </c>
      <c r="P51" s="5">
        <v>-0.90442004466065007</v>
      </c>
      <c r="Q51" s="5">
        <v>-6.2991145283070163E-2</v>
      </c>
      <c r="R51" s="5">
        <v>-0.37671349492905959</v>
      </c>
      <c r="S51" s="5">
        <v>-0.12962766706524603</v>
      </c>
      <c r="T51" s="5">
        <v>-0.29677236790629491</v>
      </c>
      <c r="U51" s="5">
        <v>3.642655043353752E-2</v>
      </c>
      <c r="V51" s="5">
        <v>-6.1489775112156662E-2</v>
      </c>
      <c r="W51" s="5">
        <v>-4.1809529377011295E-2</v>
      </c>
      <c r="X51" s="5">
        <v>6.108191760689935E-2</v>
      </c>
      <c r="Y51" s="5">
        <v>2.266810625630462E-2</v>
      </c>
      <c r="Z51" s="5">
        <v>0.1126750486493551</v>
      </c>
      <c r="AA51" s="5">
        <v>7.3042277322551225E-2</v>
      </c>
      <c r="AB51" s="5">
        <v>4.7392003493640353E-2</v>
      </c>
      <c r="AC51" s="5">
        <v>-3.5806790985447035E-2</v>
      </c>
      <c r="AD51" s="5">
        <v>0.55924259860269976</v>
      </c>
      <c r="AE51" s="5">
        <v>2.2767624182467014E-2</v>
      </c>
      <c r="AF51" s="5">
        <v>4.6613446982209907E-2</v>
      </c>
      <c r="AG51" s="5">
        <v>7.4552946476545614E-3</v>
      </c>
      <c r="AH51" s="5">
        <v>3.7180901020885844E-2</v>
      </c>
      <c r="AI51" s="5">
        <v>6.4161566033818975E-3</v>
      </c>
      <c r="AJ51" s="5">
        <v>1.6538232801315562E-2</v>
      </c>
      <c r="AK51" s="5">
        <v>6.3509704982182169E-2</v>
      </c>
      <c r="AL51" s="5">
        <v>2.7687862879956206E-2</v>
      </c>
      <c r="AM51" s="5">
        <v>1.3346977171475615E-3</v>
      </c>
      <c r="AN51" s="5">
        <v>9.0847570868754519E-3</v>
      </c>
      <c r="AO51" s="5">
        <v>6.1644262211232718E-4</v>
      </c>
      <c r="AP51" s="5">
        <v>1.5510782197930171E-3</v>
      </c>
      <c r="AQ51" s="5">
        <v>3.8940855551540434E-4</v>
      </c>
      <c r="AR51" s="5">
        <v>2.2500326423220028E-3</v>
      </c>
      <c r="AS51" s="5"/>
      <c r="AT51" s="5"/>
      <c r="AU51" s="5"/>
      <c r="AV51" s="5"/>
      <c r="AW51" s="5"/>
      <c r="AX51" s="5"/>
      <c r="AY51" s="5"/>
      <c r="AZ51" s="5"/>
      <c r="BA51" s="5"/>
      <c r="BB51" s="5"/>
    </row>
    <row r="52" spans="1:54" x14ac:dyDescent="0.25">
      <c r="A52" s="5">
        <v>16530</v>
      </c>
      <c r="B52" s="5"/>
      <c r="C52" s="5">
        <v>-3.0635292509967273</v>
      </c>
      <c r="D52" s="5">
        <v>-0.1332697635129059</v>
      </c>
      <c r="E52" s="5">
        <v>-2.9769258101689056E-2</v>
      </c>
      <c r="F52" s="5">
        <v>-0.15848805326298315</v>
      </c>
      <c r="G52" s="5">
        <v>-1.3517737669447355E-2</v>
      </c>
      <c r="H52" s="5">
        <v>-1.2697774243906743</v>
      </c>
      <c r="I52" s="5">
        <v>-7.1208482474216211E-2</v>
      </c>
      <c r="J52" s="5">
        <v>-0.16176844250594238</v>
      </c>
      <c r="K52" s="5">
        <v>-4.4829286585288411E-2</v>
      </c>
      <c r="L52" s="5">
        <v>-0.31415064614627664</v>
      </c>
      <c r="M52" s="5">
        <v>-6.3999983378081923E-2</v>
      </c>
      <c r="N52" s="5">
        <v>-3.0580446473727241</v>
      </c>
      <c r="O52" s="5">
        <v>-7.4883633757099499E-2</v>
      </c>
      <c r="P52" s="5">
        <v>-0.91219074723247151</v>
      </c>
      <c r="Q52" s="5">
        <v>-6.3663518923175649E-2</v>
      </c>
      <c r="R52" s="5">
        <v>-0.38152298608254209</v>
      </c>
      <c r="S52" s="5">
        <v>-0.13155531247751753</v>
      </c>
      <c r="T52" s="5">
        <v>-0.30181309538113565</v>
      </c>
      <c r="U52" s="5">
        <v>3.7122685814715603E-2</v>
      </c>
      <c r="V52" s="5">
        <v>-6.279626109563953E-2</v>
      </c>
      <c r="W52" s="5">
        <v>-4.2787659174318406E-2</v>
      </c>
      <c r="X52" s="5">
        <v>6.2642794769370319E-2</v>
      </c>
      <c r="Y52" s="5">
        <v>2.3296559089594333E-2</v>
      </c>
      <c r="Z52" s="5">
        <v>0.11604468541162086</v>
      </c>
      <c r="AA52" s="5">
        <v>7.5386862312359498E-2</v>
      </c>
      <c r="AB52" s="5">
        <v>4.90177318651943E-2</v>
      </c>
      <c r="AC52" s="5">
        <v>-3.7114469901080985E-2</v>
      </c>
      <c r="AD52" s="5">
        <v>0.58091257791120543</v>
      </c>
      <c r="AE52" s="5">
        <v>2.3700848705947269E-2</v>
      </c>
      <c r="AF52" s="5">
        <v>4.8629079235795743E-2</v>
      </c>
      <c r="AG52" s="5">
        <v>7.7945544611482866E-3</v>
      </c>
      <c r="AH52" s="5">
        <v>3.8957500305677302E-2</v>
      </c>
      <c r="AI52" s="5">
        <v>6.737423852435173E-3</v>
      </c>
      <c r="AJ52" s="5">
        <v>1.7404390896444806E-2</v>
      </c>
      <c r="AK52" s="5">
        <v>6.6982866471259311E-2</v>
      </c>
      <c r="AL52" s="5">
        <v>2.9266452758643147E-2</v>
      </c>
      <c r="AM52" s="5">
        <v>1.4139163601952442E-3</v>
      </c>
      <c r="AN52" s="5">
        <v>9.6453374230905751E-3</v>
      </c>
      <c r="AO52" s="5">
        <v>6.5593868167706268E-4</v>
      </c>
      <c r="AP52" s="5">
        <v>1.6541464446795623E-3</v>
      </c>
      <c r="AQ52" s="5">
        <v>4.1621586870865091E-4</v>
      </c>
      <c r="AR52" s="5">
        <v>2.4103387919917224E-3</v>
      </c>
      <c r="AS52" s="5"/>
      <c r="AT52" s="5"/>
      <c r="AU52" s="5"/>
      <c r="AV52" s="5"/>
      <c r="AW52" s="5"/>
      <c r="AX52" s="5"/>
      <c r="AY52" s="5"/>
      <c r="AZ52" s="5"/>
      <c r="BA52" s="5"/>
      <c r="BB52" s="5"/>
    </row>
    <row r="53" spans="1:54" x14ac:dyDescent="0.25">
      <c r="A53" s="5">
        <v>16520</v>
      </c>
      <c r="B53" s="5"/>
      <c r="C53" s="5">
        <v>-3.0509311122223437</v>
      </c>
      <c r="D53" s="5">
        <v>-0.13113711952378387</v>
      </c>
      <c r="E53" s="5">
        <v>-2.9351245920391501E-2</v>
      </c>
      <c r="F53" s="5">
        <v>-0.15657489582310505</v>
      </c>
      <c r="G53" s="5">
        <v>-1.3381329180246582E-2</v>
      </c>
      <c r="H53" s="5">
        <v>-1.2594909928061493</v>
      </c>
      <c r="I53" s="5">
        <v>-7.0774045223164647E-2</v>
      </c>
      <c r="J53" s="5">
        <v>-0.1611066740969869</v>
      </c>
      <c r="K53" s="5">
        <v>-4.4736461081110644E-2</v>
      </c>
      <c r="L53" s="5">
        <v>-0.31413799883055232</v>
      </c>
      <c r="M53" s="5">
        <v>-6.4128009028820265E-2</v>
      </c>
      <c r="N53" s="5">
        <v>-3.0704340683172697</v>
      </c>
      <c r="O53" s="5">
        <v>-7.5341388367766715E-2</v>
      </c>
      <c r="P53" s="5">
        <v>-0.91965690667714173</v>
      </c>
      <c r="Q53" s="5">
        <v>-6.4317182000625223E-2</v>
      </c>
      <c r="R53" s="5">
        <v>-0.38623890314607701</v>
      </c>
      <c r="S53" s="5">
        <v>-0.13345824128448247</v>
      </c>
      <c r="T53" s="5">
        <v>-0.30681710338372031</v>
      </c>
      <c r="U53" s="5">
        <v>3.7817093805669701E-2</v>
      </c>
      <c r="V53" s="5">
        <v>-6.4105107953997958E-2</v>
      </c>
      <c r="W53" s="5">
        <v>-4.3771385762206252E-2</v>
      </c>
      <c r="X53" s="5">
        <v>6.4218278784966415E-2</v>
      </c>
      <c r="Y53" s="5">
        <v>2.3933044590767984E-2</v>
      </c>
      <c r="Z53" s="5">
        <v>0.11946837133887644</v>
      </c>
      <c r="AA53" s="5">
        <v>7.7776389011427888E-2</v>
      </c>
      <c r="AB53" s="5">
        <v>5.0679539626163672E-2</v>
      </c>
      <c r="AC53" s="5">
        <v>-3.8455015586224314E-2</v>
      </c>
      <c r="AD53" s="5">
        <v>0.6031894654427743</v>
      </c>
      <c r="AE53" s="5">
        <v>2.4662839771281978E-2</v>
      </c>
      <c r="AF53" s="5">
        <v>5.0712432323532841E-2</v>
      </c>
      <c r="AG53" s="5">
        <v>8.1461408841957579E-3</v>
      </c>
      <c r="AH53" s="5">
        <v>4.0803457474017889E-2</v>
      </c>
      <c r="AI53" s="5">
        <v>7.0720946836994817E-3</v>
      </c>
      <c r="AJ53" s="5">
        <v>1.830899114299003E-2</v>
      </c>
      <c r="AK53" s="5">
        <v>7.0619363275819219E-2</v>
      </c>
      <c r="AL53" s="5">
        <v>3.0923436636996343E-2</v>
      </c>
      <c r="AM53" s="5">
        <v>1.497276874718966E-3</v>
      </c>
      <c r="AN53" s="5">
        <v>1.0236693714654429E-2</v>
      </c>
      <c r="AO53" s="5">
        <v>6.9770621137911666E-4</v>
      </c>
      <c r="AP53" s="5">
        <v>1.7634110669366061E-3</v>
      </c>
      <c r="AQ53" s="5">
        <v>4.4470469854807532E-4</v>
      </c>
      <c r="AR53" s="5">
        <v>2.5811181897199254E-3</v>
      </c>
      <c r="AS53" s="5"/>
      <c r="AT53" s="5"/>
      <c r="AU53" s="5"/>
      <c r="AV53" s="5"/>
      <c r="AW53" s="5"/>
      <c r="AX53" s="5"/>
      <c r="AY53" s="5"/>
      <c r="AZ53" s="5"/>
      <c r="BA53" s="5"/>
      <c r="BB53" s="5"/>
    </row>
    <row r="54" spans="1:54" x14ac:dyDescent="0.25">
      <c r="A54" s="5">
        <v>16510</v>
      </c>
      <c r="B54" s="5"/>
      <c r="C54" s="5">
        <v>-3.036447848126655</v>
      </c>
      <c r="D54" s="5">
        <v>-0.12898453362939485</v>
      </c>
      <c r="E54" s="5">
        <v>-2.8927012228851579E-2</v>
      </c>
      <c r="F54" s="5">
        <v>-0.15462039030164548</v>
      </c>
      <c r="G54" s="5">
        <v>-1.324079478737869E-2</v>
      </c>
      <c r="H54" s="5">
        <v>-1.2487704651784413</v>
      </c>
      <c r="I54" s="5">
        <v>-7.0313210065019144E-2</v>
      </c>
      <c r="J54" s="5">
        <v>-0.16038155100956816</v>
      </c>
      <c r="K54" s="5">
        <v>-4.4625501124825308E-2</v>
      </c>
      <c r="L54" s="5">
        <v>-0.31399678740921938</v>
      </c>
      <c r="M54" s="5">
        <v>-6.4230071379728734E-2</v>
      </c>
      <c r="N54" s="5">
        <v>-3.081619551032952</v>
      </c>
      <c r="O54" s="5">
        <v>-7.577119855882089E-2</v>
      </c>
      <c r="P54" s="5">
        <v>-0.92680929667037559</v>
      </c>
      <c r="Q54" s="5">
        <v>-6.4951365983239917E-2</v>
      </c>
      <c r="R54" s="5">
        <v>-0.39085599645159524</v>
      </c>
      <c r="S54" s="5">
        <v>-0.13533446420788312</v>
      </c>
      <c r="T54" s="5">
        <v>-0.31177953341651549</v>
      </c>
      <c r="U54" s="5">
        <v>3.850915707768475E-2</v>
      </c>
      <c r="V54" s="5">
        <v>-6.5415269797333447E-2</v>
      </c>
      <c r="W54" s="5">
        <v>-4.4760019708837077E-2</v>
      </c>
      <c r="X54" s="5">
        <v>6.5807433875495952E-2</v>
      </c>
      <c r="Y54" s="5">
        <v>2.4577258357409766E-2</v>
      </c>
      <c r="Z54" s="5">
        <v>0.12294489603287259</v>
      </c>
      <c r="AA54" s="5">
        <v>8.0210332555568906E-2</v>
      </c>
      <c r="AB54" s="5">
        <v>5.2377299711553214E-2</v>
      </c>
      <c r="AC54" s="5">
        <v>-3.9828530139451195E-2</v>
      </c>
      <c r="AD54" s="5">
        <v>0.62607857068408324</v>
      </c>
      <c r="AE54" s="5">
        <v>2.5653991977389729E-2</v>
      </c>
      <c r="AF54" s="5">
        <v>5.2864739218990833E-2</v>
      </c>
      <c r="AG54" s="5">
        <v>8.5103293306198063E-3</v>
      </c>
      <c r="AH54" s="5">
        <v>4.2720590555227561E-2</v>
      </c>
      <c r="AI54" s="5">
        <v>7.4205695318766956E-3</v>
      </c>
      <c r="AJ54" s="5">
        <v>1.9253316580334509E-2</v>
      </c>
      <c r="AK54" s="5">
        <v>7.4425197493833292E-2</v>
      </c>
      <c r="AL54" s="5">
        <v>3.2661951368409818E-2</v>
      </c>
      <c r="AM54" s="5">
        <v>1.5849581722308266E-3</v>
      </c>
      <c r="AN54" s="5">
        <v>1.0860251134366677E-2</v>
      </c>
      <c r="AO54" s="5">
        <v>7.418573372014218E-4</v>
      </c>
      <c r="AP54" s="5">
        <v>1.879196591711289E-3</v>
      </c>
      <c r="AQ54" s="5">
        <v>4.7496809654184004E-4</v>
      </c>
      <c r="AR54" s="5">
        <v>2.7629811443635856E-3</v>
      </c>
      <c r="AS54" s="5"/>
      <c r="AT54" s="5"/>
      <c r="AU54" s="5"/>
      <c r="AV54" s="5"/>
      <c r="AW54" s="5"/>
      <c r="AX54" s="5"/>
      <c r="AY54" s="5"/>
      <c r="AZ54" s="5"/>
      <c r="BA54" s="5"/>
      <c r="BB54" s="5"/>
    </row>
    <row r="55" spans="1:54" x14ac:dyDescent="0.25">
      <c r="A55" s="5">
        <v>16500</v>
      </c>
      <c r="B55" s="5"/>
      <c r="C55" s="5">
        <v>-3.0200590670510166</v>
      </c>
      <c r="D55" s="5">
        <v>-0.12681402644560377</v>
      </c>
      <c r="E55" s="5">
        <v>-2.8496977389181215E-2</v>
      </c>
      <c r="F55" s="5">
        <v>-0.15262655625930738</v>
      </c>
      <c r="G55" s="5">
        <v>-1.309628412057362E-2</v>
      </c>
      <c r="H55" s="5">
        <v>-1.2376274507336977</v>
      </c>
      <c r="I55" s="5">
        <v>-6.982647598626493E-2</v>
      </c>
      <c r="J55" s="5">
        <v>-0.15959383493525509</v>
      </c>
      <c r="K55" s="5">
        <v>-4.4496509504818454E-2</v>
      </c>
      <c r="L55" s="5">
        <v>-0.31372695178447807</v>
      </c>
      <c r="M55" s="5">
        <v>-6.4305997995186506E-2</v>
      </c>
      <c r="N55" s="5">
        <v>-3.0915853011083612</v>
      </c>
      <c r="O55" s="5">
        <v>-7.6172498946186135E-2</v>
      </c>
      <c r="P55" s="5">
        <v>-0.93363898161894077</v>
      </c>
      <c r="Q55" s="5">
        <v>-6.5565316743757041E-2</v>
      </c>
      <c r="R55" s="5">
        <v>-0.39536906139130845</v>
      </c>
      <c r="S55" s="5">
        <v>-0.13718199152113314</v>
      </c>
      <c r="T55" s="5">
        <v>-0.31669548611642151</v>
      </c>
      <c r="U55" s="5">
        <v>3.9198248113609779E-2</v>
      </c>
      <c r="V55" s="5">
        <v>-6.6725674575700528E-2</v>
      </c>
      <c r="W55" s="5">
        <v>-4.5752847739636629E-2</v>
      </c>
      <c r="X55" s="5">
        <v>6.7409280962541923E-2</v>
      </c>
      <c r="Y55" s="5">
        <v>2.5228877052729436E-2</v>
      </c>
      <c r="Z55" s="5">
        <v>0.12647294287211502</v>
      </c>
      <c r="AA55" s="5">
        <v>8.26880933029185E-2</v>
      </c>
      <c r="AB55" s="5">
        <v>5.4110834343945272E-2</v>
      </c>
      <c r="AC55" s="5">
        <v>-4.1235077255115875E-2</v>
      </c>
      <c r="AD55" s="5">
        <v>0.64958463201728656</v>
      </c>
      <c r="AE55" s="5">
        <v>2.6674679314211868E-2</v>
      </c>
      <c r="AF55" s="5">
        <v>5.5087199677290456E-2</v>
      </c>
      <c r="AG55" s="5">
        <v>8.8873920030098676E-3</v>
      </c>
      <c r="AH55" s="5">
        <v>4.4710715882629745E-2</v>
      </c>
      <c r="AI55" s="5">
        <v>7.7832517680476165E-3</v>
      </c>
      <c r="AJ55" s="5">
        <v>2.0238668359529359E-2</v>
      </c>
      <c r="AK55" s="5">
        <v>7.8406490880874855E-2</v>
      </c>
      <c r="AL55" s="5">
        <v>3.448521252166338E-2</v>
      </c>
      <c r="AM55" s="5">
        <v>1.6771444916982288E-3</v>
      </c>
      <c r="AN55" s="5">
        <v>1.1517483465935448E-2</v>
      </c>
      <c r="AO55" s="5">
        <v>7.8850846531997552E-4</v>
      </c>
      <c r="AP55" s="5">
        <v>2.0018411629419814E-3</v>
      </c>
      <c r="AQ55" s="5">
        <v>5.0710336866064017E-4</v>
      </c>
      <c r="AR55" s="5">
        <v>2.9565680419333992E-3</v>
      </c>
      <c r="AS55" s="5"/>
      <c r="AT55" s="5"/>
      <c r="AU55" s="5"/>
      <c r="AV55" s="5"/>
      <c r="AW55" s="5"/>
      <c r="AX55" s="5"/>
      <c r="AY55" s="5"/>
      <c r="AZ55" s="5"/>
      <c r="BA55" s="5"/>
      <c r="BB55" s="5"/>
    </row>
    <row r="56" spans="1:54" x14ac:dyDescent="0.25">
      <c r="A56" s="5">
        <v>16490</v>
      </c>
      <c r="B56" s="5"/>
      <c r="C56" s="5">
        <v>-3.0017459506760447</v>
      </c>
      <c r="D56" s="5">
        <v>-0.12462761203612183</v>
      </c>
      <c r="E56" s="5">
        <v>-2.8061563744588645E-2</v>
      </c>
      <c r="F56" s="5">
        <v>-0.15059544073805348</v>
      </c>
      <c r="G56" s="5">
        <v>-1.2947950442616752E-2</v>
      </c>
      <c r="H56" s="5">
        <v>-1.2260740035309983</v>
      </c>
      <c r="I56" s="5">
        <v>-6.9314371601175803E-2</v>
      </c>
      <c r="J56" s="5">
        <v>-0.15874436267865027</v>
      </c>
      <c r="K56" s="5">
        <v>-4.4349611143980339E-2</v>
      </c>
      <c r="L56" s="5">
        <v>-0.31332858999713165</v>
      </c>
      <c r="M56" s="5">
        <v>-6.4355647968848559E-2</v>
      </c>
      <c r="N56" s="5">
        <v>-3.1003169349865276</v>
      </c>
      <c r="O56" s="5">
        <v>-7.6544754831445544E-2</v>
      </c>
      <c r="P56" s="5">
        <v>-0.94013733480340245</v>
      </c>
      <c r="Q56" s="5">
        <v>-6.6158296008363385E-2</v>
      </c>
      <c r="R56" s="5">
        <v>-0.39977294779590394</v>
      </c>
      <c r="S56" s="5">
        <v>-0.1389988363658044</v>
      </c>
      <c r="T56" s="5">
        <v>-0.32156002864963412</v>
      </c>
      <c r="U56" s="5">
        <v>3.988373003751515E-2</v>
      </c>
      <c r="V56" s="5">
        <v>-6.8035225252379608E-2</v>
      </c>
      <c r="W56" s="5">
        <v>-4.6749133314126688E-2</v>
      </c>
      <c r="X56" s="5">
        <v>6.9022798091521759E-2</v>
      </c>
      <c r="Y56" s="5">
        <v>2.5887558373785292E-2</v>
      </c>
      <c r="Z56" s="5">
        <v>0.13005108776274207</v>
      </c>
      <c r="AA56" s="5">
        <v>8.520899523582412E-2</v>
      </c>
      <c r="AB56" s="5">
        <v>5.5879913447732264E-2</v>
      </c>
      <c r="AC56" s="5">
        <v>-4.2674680597449152E-2</v>
      </c>
      <c r="AD56" s="5">
        <v>0.67371178473947435</v>
      </c>
      <c r="AE56" s="5">
        <v>2.7725253611490717E-2</v>
      </c>
      <c r="AF56" s="5">
        <v>5.7380976624847278E-2</v>
      </c>
      <c r="AG56" s="5">
        <v>9.2775972650703808E-3</v>
      </c>
      <c r="AH56" s="5">
        <v>4.6775644850348949E-2</v>
      </c>
      <c r="AI56" s="5">
        <v>8.160547152586432E-3</v>
      </c>
      <c r="AJ56" s="5">
        <v>2.126636447306823E-2</v>
      </c>
      <c r="AK56" s="5">
        <v>8.2569481031514708E-2</v>
      </c>
      <c r="AL56" s="5">
        <v>3.6396513459572399E-2</v>
      </c>
      <c r="AM56" s="5">
        <v>1.7740254074888231E-3</v>
      </c>
      <c r="AN56" s="5">
        <v>1.220991364947019E-2</v>
      </c>
      <c r="AO56" s="5">
        <v>8.3778036334075591E-4</v>
      </c>
      <c r="AP56" s="5">
        <v>2.1316969112222168E-3</v>
      </c>
      <c r="AQ56" s="5">
        <v>5.4121220811148552E-4</v>
      </c>
      <c r="AR56" s="5">
        <v>3.1625504383839069E-3</v>
      </c>
      <c r="AS56" s="5"/>
      <c r="AT56" s="5"/>
      <c r="AU56" s="5"/>
      <c r="AV56" s="5"/>
      <c r="AW56" s="5"/>
      <c r="AX56" s="5"/>
      <c r="AY56" s="5"/>
      <c r="AZ56" s="5"/>
      <c r="BA56" s="5"/>
      <c r="BB56" s="5"/>
    </row>
    <row r="57" spans="1:54" x14ac:dyDescent="0.25">
      <c r="A57" s="5">
        <v>16480</v>
      </c>
      <c r="B57" s="5"/>
      <c r="C57" s="5">
        <v>-2.981491300116164</v>
      </c>
      <c r="D57" s="5">
        <v>-0.12242729475685628</v>
      </c>
      <c r="E57" s="5">
        <v>-2.7621194915408397E-2</v>
      </c>
      <c r="F57" s="5">
        <v>-0.14852911469351854</v>
      </c>
      <c r="G57" s="5">
        <v>-1.2795950374191775E-2</v>
      </c>
      <c r="H57" s="5">
        <v>-1.2141226004977859</v>
      </c>
      <c r="I57" s="5">
        <v>-6.8777454192138029E-2</v>
      </c>
      <c r="J57" s="5">
        <v>-0.15783404469307943</v>
      </c>
      <c r="K57" s="5">
        <v>-4.4184952911412667E-2</v>
      </c>
      <c r="L57" s="5">
        <v>-0.3128019585049025</v>
      </c>
      <c r="M57" s="5">
        <v>-6.4378912307860997E-2</v>
      </c>
      <c r="N57" s="5">
        <v>-3.1078015134250245</v>
      </c>
      <c r="O57" s="5">
        <v>-7.6887463361593925E-2</v>
      </c>
      <c r="P57" s="5">
        <v>-0.94629605610061041</v>
      </c>
      <c r="Q57" s="5">
        <v>-6.6729582792898076E-2</v>
      </c>
      <c r="R57" s="5">
        <v>-0.40406256935261675</v>
      </c>
      <c r="S57" s="5">
        <v>-0.14078301812338051</v>
      </c>
      <c r="T57" s="5">
        <v>-0.32636820232897235</v>
      </c>
      <c r="U57" s="5">
        <v>4.0564957482880699E-2</v>
      </c>
      <c r="V57" s="5">
        <v>-6.9342801058987352E-2</v>
      </c>
      <c r="W57" s="5">
        <v>-4.7748117267511478E-2</v>
      </c>
      <c r="X57" s="5">
        <v>7.0646920958958609E-2</v>
      </c>
      <c r="Y57" s="5">
        <v>2.6552941058987801E-2</v>
      </c>
      <c r="Z57" s="5">
        <v>0.13367779807630548</v>
      </c>
      <c r="AA57" s="5">
        <v>8.7772284468587231E-2</v>
      </c>
      <c r="AB57" s="5">
        <v>5.7684253115022822E-2</v>
      </c>
      <c r="AC57" s="5">
        <v>-4.4147322195138915E-2</v>
      </c>
      <c r="AD57" s="5">
        <v>0.69846352902160569</v>
      </c>
      <c r="AE57" s="5">
        <v>2.8806042965980196E-2</v>
      </c>
      <c r="AF57" s="5">
        <v>5.9747192459132313E-2</v>
      </c>
      <c r="AG57" s="5">
        <v>9.6812089913717609E-3</v>
      </c>
      <c r="AH57" s="5">
        <v>4.8917180513634653E-2</v>
      </c>
      <c r="AI57" s="5">
        <v>8.5528632533997777E-3</v>
      </c>
      <c r="AJ57" s="5">
        <v>2.2337738376480114E-2</v>
      </c>
      <c r="AK57" s="5">
        <v>8.6920517083321186E-2</v>
      </c>
      <c r="AL57" s="5">
        <v>3.8399224190526798E-2</v>
      </c>
      <c r="AM57" s="5">
        <v>1.8757958260535138E-3</v>
      </c>
      <c r="AN57" s="5">
        <v>1.2939114254056227E-2</v>
      </c>
      <c r="AO57" s="5">
        <v>8.8979823738614895E-4</v>
      </c>
      <c r="AP57" s="5">
        <v>2.2691302950350435E-3</v>
      </c>
      <c r="AQ57" s="5">
        <v>5.7740082798802617E-4</v>
      </c>
      <c r="AR57" s="5">
        <v>3.3816321648470872E-3</v>
      </c>
      <c r="AS57" s="5"/>
      <c r="AT57" s="5"/>
      <c r="AU57" s="5"/>
      <c r="AV57" s="5"/>
      <c r="AW57" s="5"/>
      <c r="AX57" s="5"/>
      <c r="AY57" s="5"/>
      <c r="AZ57" s="5"/>
      <c r="BA57" s="5"/>
      <c r="BB57" s="5"/>
    </row>
    <row r="58" spans="1:54" x14ac:dyDescent="0.25">
      <c r="A58" s="5">
        <v>16470</v>
      </c>
      <c r="B58" s="5"/>
      <c r="C58" s="5">
        <v>-2.9592795802645777</v>
      </c>
      <c r="D58" s="5">
        <v>-0.12021506615945668</v>
      </c>
      <c r="E58" s="5">
        <v>-2.7176295100006614E-2</v>
      </c>
      <c r="F58" s="5">
        <v>-0.14642966940971952</v>
      </c>
      <c r="G58" s="5">
        <v>-1.2640443613729652E-2</v>
      </c>
      <c r="H58" s="5">
        <v>-1.2017861187063068</v>
      </c>
      <c r="I58" s="5">
        <v>-6.8216308694000138E-2</v>
      </c>
      <c r="J58" s="5">
        <v>-0.15686386346653203</v>
      </c>
      <c r="K58" s="5">
        <v>-4.4002703388872057E-2</v>
      </c>
      <c r="L58" s="5">
        <v>-0.3121474721361277</v>
      </c>
      <c r="M58" s="5">
        <v>-6.4375714253445987E-2</v>
      </c>
      <c r="N58" s="5">
        <v>-3.1140275722267785</v>
      </c>
      <c r="O58" s="5">
        <v>-7.7200154634053747E-2</v>
      </c>
      <c r="P58" s="5">
        <v>-0.95210718923641235</v>
      </c>
      <c r="Q58" s="5">
        <v>-6.727847482295253E-2</v>
      </c>
      <c r="R58" s="5">
        <v>-0.40823291304026538</v>
      </c>
      <c r="S58" s="5">
        <v>-0.14253256583486415</v>
      </c>
      <c r="T58" s="5">
        <v>-0.33111503043926954</v>
      </c>
      <c r="U58" s="5">
        <v>4.1241277498027598E-2</v>
      </c>
      <c r="V58" s="5">
        <v>-7.0647258831357959E-2</v>
      </c>
      <c r="W58" s="5">
        <v>-4.8749018517181567E-2</v>
      </c>
      <c r="X58" s="5">
        <v>7.2280543544706727E-2</v>
      </c>
      <c r="Y58" s="5">
        <v>2.7224644936127362E-2</v>
      </c>
      <c r="Z58" s="5">
        <v>0.13735143178354844</v>
      </c>
      <c r="AA58" s="5">
        <v>9.0377127868759038E-2</v>
      </c>
      <c r="AB58" s="5">
        <v>5.9523514129168606E-2</v>
      </c>
      <c r="AC58" s="5">
        <v>-4.5652940861389206E-2</v>
      </c>
      <c r="AD58" s="5">
        <v>0.72384269788687994</v>
      </c>
      <c r="AE58" s="5">
        <v>2.9917350150177796E-2</v>
      </c>
      <c r="AF58" s="5">
        <v>6.2186925263769711E-2</v>
      </c>
      <c r="AG58" s="5">
        <v>1.0098485895067724E-2</v>
      </c>
      <c r="AH58" s="5">
        <v>5.1137114033400898E-2</v>
      </c>
      <c r="AI58" s="5">
        <v>8.9606088291165949E-3</v>
      </c>
      <c r="AJ58" s="5">
        <v>2.3454137499194207E-2</v>
      </c>
      <c r="AK58" s="5">
        <v>9.1466054926467408E-2</v>
      </c>
      <c r="AL58" s="5">
        <v>4.0496789981962079E-2</v>
      </c>
      <c r="AM58" s="5">
        <v>1.9826559706365631E-3</v>
      </c>
      <c r="AN58" s="5">
        <v>1.3706707871319061E-2</v>
      </c>
      <c r="AO58" s="5">
        <v>9.4469180454070695E-4</v>
      </c>
      <c r="AP58" s="5">
        <v>2.414522433975076E-3</v>
      </c>
      <c r="AQ58" s="5">
        <v>6.1578009343301991E-4</v>
      </c>
      <c r="AR58" s="5">
        <v>3.6145504432867708E-3</v>
      </c>
      <c r="AS58" s="5"/>
      <c r="AT58" s="5"/>
      <c r="AU58" s="5"/>
      <c r="AV58" s="5"/>
      <c r="AW58" s="5"/>
      <c r="AX58" s="5"/>
      <c r="AY58" s="5"/>
      <c r="AZ58" s="5"/>
      <c r="BA58" s="5"/>
      <c r="BB58" s="5"/>
    </row>
    <row r="59" spans="1:54" x14ac:dyDescent="0.25">
      <c r="A59" s="5">
        <v>16460</v>
      </c>
      <c r="B59" s="5"/>
      <c r="C59" s="5">
        <v>-2.9350969622917562</v>
      </c>
      <c r="D59" s="5">
        <v>-0.11799290196084571</v>
      </c>
      <c r="E59" s="5">
        <v>-2.6727288382210147E-2</v>
      </c>
      <c r="F59" s="5">
        <v>-0.14429921290492492</v>
      </c>
      <c r="G59" s="5">
        <v>-1.2481592652975593E-2</v>
      </c>
      <c r="H59" s="5">
        <v>-1.1890778119495837</v>
      </c>
      <c r="I59" s="5">
        <v>-6.7631546625041922E-2</v>
      </c>
      <c r="J59" s="5">
        <v>-0.15583487176180097</v>
      </c>
      <c r="K59" s="5">
        <v>-4.3803052592427741E-2</v>
      </c>
      <c r="L59" s="5">
        <v>-0.31136570371758626</v>
      </c>
      <c r="M59" s="5">
        <v>-6.4346009536665638E-2</v>
      </c>
      <c r="N59" s="5">
        <v>-3.1189851501425951</v>
      </c>
      <c r="O59" s="5">
        <v>-7.748239274363726E-2</v>
      </c>
      <c r="P59" s="5">
        <v>-0.95756313851963237</v>
      </c>
      <c r="Q59" s="5">
        <v>-6.7804289934080872E-2</v>
      </c>
      <c r="R59" s="5">
        <v>-0.41227904855787817</v>
      </c>
      <c r="S59" s="5">
        <v>-0.14424552166055299</v>
      </c>
      <c r="T59" s="5">
        <v>-0.33579552625543146</v>
      </c>
      <c r="U59" s="5">
        <v>4.1912030487363271E-2</v>
      </c>
      <c r="V59" s="5">
        <v>-7.1947434424832646E-2</v>
      </c>
      <c r="W59" s="5">
        <v>-4.9751034834122784E-2</v>
      </c>
      <c r="X59" s="5">
        <v>7.3922518850617375E-2</v>
      </c>
      <c r="Y59" s="5">
        <v>2.7902271012087441E-2</v>
      </c>
      <c r="Z59" s="5">
        <v>0.14107023679308664</v>
      </c>
      <c r="AA59" s="5">
        <v>9.302261179961728E-2</v>
      </c>
      <c r="AB59" s="5">
        <v>6.1397300551921427E-2</v>
      </c>
      <c r="AC59" s="5">
        <v>-4.7191430644555048E-2</v>
      </c>
      <c r="AD59" s="5">
        <v>0.74985142529247617</v>
      </c>
      <c r="AE59" s="5">
        <v>3.1059451005878279E-2</v>
      </c>
      <c r="AF59" s="5">
        <v>6.4701204944807758E-2</v>
      </c>
      <c r="AG59" s="5">
        <v>1.0529680834240641E-2</v>
      </c>
      <c r="AH59" s="5">
        <v>5.3437220966204256E-2</v>
      </c>
      <c r="AI59" s="5">
        <v>9.3841931769495894E-3</v>
      </c>
      <c r="AJ59" s="5">
        <v>2.4616921642341288E-2</v>
      </c>
      <c r="AK59" s="5">
        <v>9.6212651902477894E-2</v>
      </c>
      <c r="AL59" s="5">
        <v>4.2692729724853572E-2</v>
      </c>
      <c r="AM59" s="5">
        <v>2.0948113532919628E-3</v>
      </c>
      <c r="AN59" s="5">
        <v>1.4514367423722672E-2</v>
      </c>
      <c r="AO59" s="5">
        <v>1.0025953601459797E-3</v>
      </c>
      <c r="AP59" s="5">
        <v>2.5682694325010347E-3</v>
      </c>
      <c r="AQ59" s="5">
        <v>6.5646565292325242E-4</v>
      </c>
      <c r="AR59" s="5">
        <v>3.8620770103615725E-3</v>
      </c>
      <c r="AS59" s="5"/>
      <c r="AT59" s="5"/>
      <c r="AU59" s="5"/>
      <c r="AV59" s="5"/>
      <c r="AW59" s="5"/>
      <c r="AX59" s="5"/>
      <c r="AY59" s="5"/>
      <c r="AZ59" s="5"/>
      <c r="BA59" s="5"/>
      <c r="BB59" s="5"/>
    </row>
    <row r="60" spans="1:54" x14ac:dyDescent="0.25">
      <c r="A60" s="5">
        <v>16450</v>
      </c>
      <c r="B60" s="5"/>
      <c r="C60" s="5">
        <v>-2.9089313642035917</v>
      </c>
      <c r="D60" s="5">
        <v>-0.11576275908527098</v>
      </c>
      <c r="E60" s="5">
        <v>-2.6274598046873571E-2</v>
      </c>
      <c r="F60" s="5">
        <v>-0.14213986633750525</v>
      </c>
      <c r="G60" s="5">
        <v>-1.2319562488996013E-2</v>
      </c>
      <c r="H60" s="5">
        <v>-1.1760112866772503</v>
      </c>
      <c r="I60" s="5">
        <v>-6.7023804967308892E-2</v>
      </c>
      <c r="J60" s="5">
        <v>-0.15474819071519158</v>
      </c>
      <c r="K60" s="5">
        <v>-4.3586211649941371E-2</v>
      </c>
      <c r="L60" s="5">
        <v>-0.31045738337614587</v>
      </c>
      <c r="M60" s="5">
        <v>-6.4289786568352741E-2</v>
      </c>
      <c r="N60" s="5">
        <v>-3.1226658138537968</v>
      </c>
      <c r="O60" s="5">
        <v>-7.7733776768269064E-2</v>
      </c>
      <c r="P60" s="5">
        <v>-0.96265668500935964</v>
      </c>
      <c r="Q60" s="5">
        <v>-6.8306367448335958E-2</v>
      </c>
      <c r="R60" s="5">
        <v>-0.41619613772315162</v>
      </c>
      <c r="S60" s="5">
        <v>-0.14591994437201022</v>
      </c>
      <c r="T60" s="5">
        <v>-0.34040470123690258</v>
      </c>
      <c r="U60" s="5">
        <v>4.2576551186874353E-2</v>
      </c>
      <c r="V60" s="5">
        <v>-7.3242144207353393E-2</v>
      </c>
      <c r="W60" s="5">
        <v>-5.0753343679015815E-2</v>
      </c>
      <c r="X60" s="5">
        <v>7.557165974687681E-2</v>
      </c>
      <c r="Y60" s="5">
        <v>2.8585401605323368E-2</v>
      </c>
      <c r="Z60" s="5">
        <v>0.14483235050351406</v>
      </c>
      <c r="AA60" s="5">
        <v>9.570774099140171E-2</v>
      </c>
      <c r="AB60" s="5">
        <v>6.3305158380273022E-2</v>
      </c>
      <c r="AC60" s="5">
        <v>-4.8762639314587415E-2</v>
      </c>
      <c r="AD60" s="5">
        <v>0.77649111440141461</v>
      </c>
      <c r="AE60" s="5">
        <v>3.2232592826036452E-2</v>
      </c>
      <c r="AF60" s="5">
        <v>6.7291009294518575E-2</v>
      </c>
      <c r="AG60" s="5">
        <v>1.0975040097630369E-2</v>
      </c>
      <c r="AH60" s="5">
        <v>5.581925740140007E-2</v>
      </c>
      <c r="AI60" s="5">
        <v>9.8240254450340965E-3</v>
      </c>
      <c r="AJ60" s="5">
        <v>2.5827461261351131E-2</v>
      </c>
      <c r="AK60" s="5">
        <v>0.10116696097623727</v>
      </c>
      <c r="AL60" s="5">
        <v>4.4990634038420997E-2</v>
      </c>
      <c r="AM60" s="5">
        <v>2.2124727334781112E-3</v>
      </c>
      <c r="AN60" s="5">
        <v>1.5363816381194311E-2</v>
      </c>
      <c r="AO60" s="5">
        <v>1.0636478394149022E-3</v>
      </c>
      <c r="AP60" s="5">
        <v>2.7307826926870836E-3</v>
      </c>
      <c r="AQ60" s="5">
        <v>6.9957806826073188E-4</v>
      </c>
      <c r="AR60" s="5">
        <v>4.1250192470909603E-3</v>
      </c>
      <c r="AS60" s="5"/>
      <c r="AT60" s="5"/>
      <c r="AU60" s="5"/>
      <c r="AV60" s="5"/>
      <c r="AW60" s="5"/>
      <c r="AX60" s="5"/>
      <c r="AY60" s="5"/>
      <c r="AZ60" s="5"/>
      <c r="BA60" s="5"/>
      <c r="BB60" s="5"/>
    </row>
    <row r="61" spans="1:54" x14ac:dyDescent="0.25">
      <c r="A61" s="5">
        <v>16440</v>
      </c>
      <c r="B61" s="5"/>
      <c r="C61" s="5">
        <v>-2.8807724893679927</v>
      </c>
      <c r="D61" s="5">
        <v>-0.11352657278511651</v>
      </c>
      <c r="E61" s="5">
        <v>-2.5818645905159775E-2</v>
      </c>
      <c r="F61" s="5">
        <v>-0.13995376042051497</v>
      </c>
      <c r="G61" s="5">
        <v>-1.215452033335206E-2</v>
      </c>
      <c r="H61" s="5">
        <v>-1.1626004773531944</v>
      </c>
      <c r="I61" s="5">
        <v>-6.6393744999198034E-2</v>
      </c>
      <c r="J61" s="5">
        <v>-0.15360500779857528</v>
      </c>
      <c r="K61" s="5">
        <v>-4.3352412435105701E-2</v>
      </c>
      <c r="L61" s="5">
        <v>-0.30942339751485565</v>
      </c>
      <c r="M61" s="5">
        <v>-6.4207066562380372E-2</v>
      </c>
      <c r="N61" s="5">
        <v>-3.1250626799509948</v>
      </c>
      <c r="O61" s="5">
        <v>-7.7953941690427533E-2</v>
      </c>
      <c r="P61" s="5">
        <v>-0.96738100206849109</v>
      </c>
      <c r="Q61" s="5">
        <v>-6.878406952335793E-2</v>
      </c>
      <c r="R61" s="5">
        <v>-0.41997944381666497</v>
      </c>
      <c r="S61" s="5">
        <v>-0.14755391286802627</v>
      </c>
      <c r="T61" s="5">
        <v>-0.34493757338141484</v>
      </c>
      <c r="U61" s="5">
        <v>4.3234169672156667E-2</v>
      </c>
      <c r="V61" s="5">
        <v>-7.4530186628459866E-2</v>
      </c>
      <c r="W61" s="5">
        <v>-5.1755103102623524E-2</v>
      </c>
      <c r="X61" s="5">
        <v>7.7226739926935864E-2</v>
      </c>
      <c r="Y61" s="5">
        <v>2.9273600522085597E-2</v>
      </c>
      <c r="Z61" s="5">
        <v>0.14863579957719086</v>
      </c>
      <c r="AA61" s="5">
        <v>9.8431437548743408E-2</v>
      </c>
      <c r="AB61" s="5">
        <v>6.5246574279055683E-2</v>
      </c>
      <c r="AC61" s="5">
        <v>-5.0366366890629108E-2</v>
      </c>
      <c r="AD61" s="5">
        <v>0.80376240613501015</v>
      </c>
      <c r="AE61" s="5">
        <v>3.3436992728631279E-2</v>
      </c>
      <c r="AF61" s="5">
        <v>6.9957259989606529E-2</v>
      </c>
      <c r="AG61" s="5">
        <v>1.1434802670607855E-2</v>
      </c>
      <c r="AH61" s="5">
        <v>5.8284955947772624E-2</v>
      </c>
      <c r="AI61" s="5">
        <v>1.0280513909155372E-2</v>
      </c>
      <c r="AJ61" s="5">
        <v>2.7087135631449506E-2</v>
      </c>
      <c r="AK61" s="5">
        <v>0.1063357243660356</v>
      </c>
      <c r="AL61" s="5">
        <v>4.7394163104364617E-2</v>
      </c>
      <c r="AM61" s="5">
        <v>2.3358560624988966E-3</v>
      </c>
      <c r="AN61" s="5">
        <v>1.6256828879525776E-2</v>
      </c>
      <c r="AO61" s="5">
        <v>1.1279928728180619E-3</v>
      </c>
      <c r="AP61" s="5">
        <v>2.9024892143666515E-3</v>
      </c>
      <c r="AQ61" s="5">
        <v>7.45242942827881E-4</v>
      </c>
      <c r="AR61" s="5">
        <v>4.4042213117187591E-3</v>
      </c>
      <c r="AS61" s="5"/>
      <c r="AT61" s="5"/>
      <c r="AU61" s="5"/>
      <c r="AV61" s="5"/>
      <c r="AW61" s="5"/>
      <c r="AX61" s="5"/>
      <c r="AY61" s="5"/>
      <c r="AZ61" s="5"/>
      <c r="BA61" s="5"/>
      <c r="BB61" s="5"/>
    </row>
    <row r="62" spans="1:54" x14ac:dyDescent="0.25">
      <c r="A62" s="5">
        <v>16430</v>
      </c>
      <c r="B62" s="5"/>
      <c r="C62" s="5">
        <v>-2.8506118629220358</v>
      </c>
      <c r="D62" s="5">
        <v>-0.11128625384643114</v>
      </c>
      <c r="E62" s="5">
        <v>-2.5359851631066389E-2</v>
      </c>
      <c r="F62" s="5">
        <v>-0.13774303185367148</v>
      </c>
      <c r="G62" s="5">
        <v>-1.1986635319170786E-2</v>
      </c>
      <c r="H62" s="5">
        <v>-1.1488596212983468</v>
      </c>
      <c r="I62" s="5">
        <v>-6.5742051083311201E-2</v>
      </c>
      <c r="J62" s="5">
        <v>-0.15240657464996166</v>
      </c>
      <c r="K62" s="5">
        <v>-4.3101907158906279E-2</v>
      </c>
      <c r="L62" s="5">
        <v>-0.30826478746505431</v>
      </c>
      <c r="M62" s="5">
        <v>-6.4097903591630659E-2</v>
      </c>
      <c r="N62" s="5">
        <v>-3.1261704338330851</v>
      </c>
      <c r="O62" s="5">
        <v>-7.8142559251419136E-2</v>
      </c>
      <c r="P62" s="5">
        <v>-0.97172967025781953</v>
      </c>
      <c r="Q62" s="5">
        <v>-6.9236782470268612E-2</v>
      </c>
      <c r="R62" s="5">
        <v>-0.42362434084753664</v>
      </c>
      <c r="S62" s="5">
        <v>-0.14914552970612599</v>
      </c>
      <c r="T62" s="5">
        <v>-0.34938917572003425</v>
      </c>
      <c r="U62" s="5">
        <v>4.3884212397143789E-2</v>
      </c>
      <c r="V62" s="5">
        <v>-7.5810343862031782E-2</v>
      </c>
      <c r="W62" s="5">
        <v>-5.2755452709848605E-2</v>
      </c>
      <c r="X62" s="5">
        <v>7.8886494971687107E-2</v>
      </c>
      <c r="Y62" s="5">
        <v>2.9966413277274662E-2</v>
      </c>
      <c r="Z62" s="5">
        <v>0.15247849994350141</v>
      </c>
      <c r="AA62" s="5">
        <v>0.10119254010160279</v>
      </c>
      <c r="AB62" s="5">
        <v>6.7220974395385796E-2</v>
      </c>
      <c r="AC62" s="5">
        <v>-5.2002364215175255E-2</v>
      </c>
      <c r="AD62" s="5">
        <v>0.83166514809883263</v>
      </c>
      <c r="AE62" s="5">
        <v>3.4672836026400061E-2</v>
      </c>
      <c r="AF62" s="5">
        <v>7.2700818531229089E-2</v>
      </c>
      <c r="AG62" s="5">
        <v>1.1909199482353217E-2</v>
      </c>
      <c r="AH62" s="5">
        <v>6.0836021572537535E-2</v>
      </c>
      <c r="AI62" s="5">
        <v>1.0754065213875775E-2</v>
      </c>
      <c r="AJ62" s="5">
        <v>2.8397330894411727E-2</v>
      </c>
      <c r="AK62" s="5">
        <v>0.11172576661725561</v>
      </c>
      <c r="AL62" s="5">
        <v>4.9907044220138863E-2</v>
      </c>
      <c r="AM62" s="5">
        <v>2.4651824130556481E-3</v>
      </c>
      <c r="AN62" s="5">
        <v>1.71952297338804E-2</v>
      </c>
      <c r="AO62" s="5">
        <v>1.1957788346756662E-3</v>
      </c>
      <c r="AP62" s="5">
        <v>3.0838318809885529E-3</v>
      </c>
      <c r="AQ62" s="5">
        <v>7.9359104763730216E-4</v>
      </c>
      <c r="AR62" s="5">
        <v>4.7005652729590914E-3</v>
      </c>
      <c r="AS62" s="5"/>
      <c r="AT62" s="5"/>
      <c r="AU62" s="5"/>
      <c r="AV62" s="5"/>
      <c r="AW62" s="5"/>
      <c r="AX62" s="5"/>
      <c r="AY62" s="5"/>
      <c r="AZ62" s="5"/>
      <c r="BA62" s="5"/>
      <c r="BB62" s="5"/>
    </row>
    <row r="63" spans="1:54" x14ac:dyDescent="0.25">
      <c r="A63" s="5">
        <v>16420</v>
      </c>
      <c r="B63" s="5"/>
      <c r="C63" s="5">
        <v>-2.8184428659749896</v>
      </c>
      <c r="D63" s="5">
        <v>-0.10904368588480773</v>
      </c>
      <c r="E63" s="5">
        <v>-2.4898632110682759E-2</v>
      </c>
      <c r="F63" s="5">
        <v>-0.13550981978126206</v>
      </c>
      <c r="G63" s="5">
        <v>-1.1816078206846572E-2</v>
      </c>
      <c r="H63" s="5">
        <v>-1.1348032330831537</v>
      </c>
      <c r="I63" s="5">
        <v>-6.5069429412714985E-2</v>
      </c>
      <c r="J63" s="5">
        <v>-0.15115420477813007</v>
      </c>
      <c r="K63" s="5">
        <v>-4.2834967919492609E-2</v>
      </c>
      <c r="L63" s="5">
        <v>-0.30698274781700852</v>
      </c>
      <c r="M63" s="5">
        <v>-6.3962384576213074E-2</v>
      </c>
      <c r="N63" s="5">
        <v>-3.1259853454588797</v>
      </c>
      <c r="O63" s="5">
        <v>-7.8299338735766499E-2</v>
      </c>
      <c r="P63" s="5">
        <v>-0.97569669152620231</v>
      </c>
      <c r="Q63" s="5">
        <v>-6.9663918036663067E-2</v>
      </c>
      <c r="R63" s="5">
        <v>-0.42712632271604534</v>
      </c>
      <c r="S63" s="5">
        <v>-0.15069292464099945</v>
      </c>
      <c r="T63" s="5">
        <v>-0.35375456493479379</v>
      </c>
      <c r="U63" s="5">
        <v>4.452600326155863E-2</v>
      </c>
      <c r="V63" s="5">
        <v>-7.7081383520346825E-2</v>
      </c>
      <c r="W63" s="5">
        <v>-5.3753514686648865E-2</v>
      </c>
      <c r="X63" s="5">
        <v>8.0549623523204522E-2</v>
      </c>
      <c r="Y63" s="5">
        <v>3.0663367360704637E-2</v>
      </c>
      <c r="Z63" s="5">
        <v>0.15635825703903133</v>
      </c>
      <c r="AA63" s="5">
        <v>0.10398980310685209</v>
      </c>
      <c r="AB63" s="5">
        <v>6.9227723261015978E-2</v>
      </c>
      <c r="AC63" s="5">
        <v>-5.3670331580319718E-2</v>
      </c>
      <c r="AD63" s="5">
        <v>0.86019836397849525</v>
      </c>
      <c r="AE63" s="5">
        <v>3.5940274596507706E-2</v>
      </c>
      <c r="AF63" s="5">
        <v>7.5522482134759247E-2</v>
      </c>
      <c r="AG63" s="5">
        <v>1.239845263530753E-2</v>
      </c>
      <c r="AH63" s="5">
        <v>6.3474127296193283E-2</v>
      </c>
      <c r="AI63" s="5">
        <v>1.1245083578181769E-2</v>
      </c>
      <c r="AJ63" s="5">
        <v>2.975943798519174E-2</v>
      </c>
      <c r="AK63" s="5">
        <v>0.11734398710612717</v>
      </c>
      <c r="AL63" s="5">
        <v>5.2533069060999325E-2</v>
      </c>
      <c r="AM63" s="5">
        <v>2.6006778931741228E-3</v>
      </c>
      <c r="AN63" s="5">
        <v>1.8180894340615532E-2</v>
      </c>
      <c r="AO63" s="5">
        <v>1.2671588843717863E-3</v>
      </c>
      <c r="AP63" s="5">
        <v>3.2752697294308069E-3</v>
      </c>
      <c r="AQ63" s="5">
        <v>8.4475844467956219E-4</v>
      </c>
      <c r="AR63" s="5">
        <v>5.0149722405990662E-3</v>
      </c>
      <c r="AS63" s="5"/>
      <c r="AT63" s="5"/>
      <c r="AU63" s="5"/>
      <c r="AV63" s="5"/>
      <c r="AW63" s="5"/>
      <c r="AX63" s="5"/>
      <c r="AY63" s="5"/>
      <c r="AZ63" s="5"/>
      <c r="BA63" s="5"/>
      <c r="BB63" s="5"/>
    </row>
    <row r="64" spans="1:54" x14ac:dyDescent="0.25">
      <c r="A64" s="5">
        <v>16410</v>
      </c>
      <c r="B64" s="5"/>
      <c r="C64" s="5">
        <v>-2.7842607675263102</v>
      </c>
      <c r="D64" s="5">
        <v>-0.10680072273691928</v>
      </c>
      <c r="E64" s="5">
        <v>-2.443540080560835E-2</v>
      </c>
      <c r="F64" s="5">
        <v>-0.13325626228436829</v>
      </c>
      <c r="G64" s="5">
        <v>-1.1643021089102989E-2</v>
      </c>
      <c r="H64" s="5">
        <v>-1.1204460785352421</v>
      </c>
      <c r="I64" s="5">
        <v>-6.4376606718853341E-2</v>
      </c>
      <c r="J64" s="5">
        <v>-0.14984927114722818</v>
      </c>
      <c r="K64" s="5">
        <v>-4.2551886211568538E-2</v>
      </c>
      <c r="L64" s="5">
        <v>-0.30557862443252487</v>
      </c>
      <c r="M64" s="5">
        <v>-6.3800629203678877E-2</v>
      </c>
      <c r="N64" s="5">
        <v>-3.1245052818924668</v>
      </c>
      <c r="O64" s="5">
        <v>-7.8424027683170083E-2</v>
      </c>
      <c r="P64" s="5">
        <v>-0.97927650265401278</v>
      </c>
      <c r="Q64" s="5">
        <v>-7.0064914651042226E-2</v>
      </c>
      <c r="R64" s="5">
        <v>-0.43048101224865454</v>
      </c>
      <c r="S64" s="5">
        <v>-0.1521942581610381</v>
      </c>
      <c r="T64" s="5">
        <v>-0.358028830079408</v>
      </c>
      <c r="U64" s="5">
        <v>4.5158864704985799E-2</v>
      </c>
      <c r="V64" s="5">
        <v>-7.8342060436738498E-2</v>
      </c>
      <c r="W64" s="5">
        <v>-5.4748394888787896E-2</v>
      </c>
      <c r="X64" s="5">
        <v>8.2214788568078678E-2</v>
      </c>
      <c r="Y64" s="5">
        <v>3.1363972549441801E-2</v>
      </c>
      <c r="Z64" s="5">
        <v>0.16027276629155934</v>
      </c>
      <c r="AA64" s="5">
        <v>0.10682189630744632</v>
      </c>
      <c r="AB64" s="5">
        <v>7.1266122788624681E-2</v>
      </c>
      <c r="AC64" s="5">
        <v>-5.5369917411634995E-2</v>
      </c>
      <c r="AD64" s="5">
        <v>0.88936022350359134</v>
      </c>
      <c r="AE64" s="5">
        <v>3.7239425254396427E-2</v>
      </c>
      <c r="AF64" s="5">
        <v>7.8422979577739485E-2</v>
      </c>
      <c r="AG64" s="5">
        <v>1.2902774618067603E-2</v>
      </c>
      <c r="AH64" s="5">
        <v>6.6200909747317932E-2</v>
      </c>
      <c r="AI64" s="5">
        <v>1.175396996589306E-2</v>
      </c>
      <c r="AJ64" s="5">
        <v>3.1174850437349716E-2</v>
      </c>
      <c r="AK64" s="5">
        <v>0.12319735196097673</v>
      </c>
      <c r="AL64" s="5">
        <v>5.5276090640842893E-2</v>
      </c>
      <c r="AM64" s="5">
        <v>2.7425735437741467E-3</v>
      </c>
      <c r="AN64" s="5">
        <v>1.9215748460544368E-2</v>
      </c>
      <c r="AO64" s="5">
        <v>1.3422909995916157E-3</v>
      </c>
      <c r="AP64" s="5">
        <v>3.4772782019470462E-3</v>
      </c>
      <c r="AQ64" s="5">
        <v>8.9888660704497971E-4</v>
      </c>
      <c r="AR64" s="5">
        <v>5.348403490215304E-3</v>
      </c>
      <c r="AS64" s="5"/>
      <c r="AT64" s="5"/>
      <c r="AU64" s="5"/>
      <c r="AV64" s="5"/>
      <c r="AW64" s="5"/>
      <c r="AX64" s="5"/>
      <c r="AY64" s="5"/>
      <c r="AZ64" s="5"/>
      <c r="BA64" s="5"/>
      <c r="BB64" s="5"/>
    </row>
    <row r="65" spans="1:54" x14ac:dyDescent="0.25">
      <c r="A65" s="5">
        <v>16400</v>
      </c>
      <c r="B65" s="5"/>
      <c r="C65" s="5">
        <v>-2.7480627540212232</v>
      </c>
      <c r="D65" s="5">
        <v>-0.10455918595268412</v>
      </c>
      <c r="E65" s="5">
        <v>-2.3970567131909939E-2</v>
      </c>
      <c r="F65" s="5">
        <v>-0.13098449291561653</v>
      </c>
      <c r="G65" s="5">
        <v>-1.1467637096143677E-2</v>
      </c>
      <c r="H65" s="5">
        <v>-1.105803148428546</v>
      </c>
      <c r="I65" s="5">
        <v>-6.3664328944463111E-2</v>
      </c>
      <c r="J65" s="5">
        <v>-0.14849320364757734</v>
      </c>
      <c r="K65" s="5">
        <v>-4.2252972396527456E-2</v>
      </c>
      <c r="L65" s="5">
        <v>-0.30405391214392219</v>
      </c>
      <c r="M65" s="5">
        <v>-6.3612789781171478E-2</v>
      </c>
      <c r="N65" s="5">
        <v>-3.1217297165922773</v>
      </c>
      <c r="O65" s="5">
        <v>-7.8516412525689999E-2</v>
      </c>
      <c r="P65" s="5">
        <v>-0.98246398790867873</v>
      </c>
      <c r="Q65" s="5">
        <v>-7.0439238625093201E-2</v>
      </c>
      <c r="R65" s="5">
        <v>-0.43368417008087745</v>
      </c>
      <c r="S65" s="5">
        <v>-0.15364772501401597</v>
      </c>
      <c r="T65" s="5">
        <v>-0.3622071013829179</v>
      </c>
      <c r="U65" s="5">
        <v>4.578211882533572E-2</v>
      </c>
      <c r="V65" s="5">
        <v>-7.9591118513893305E-2</v>
      </c>
      <c r="W65" s="5">
        <v>-5.573918399117974E-2</v>
      </c>
      <c r="X65" s="5">
        <v>8.3880618830018225E-2</v>
      </c>
      <c r="Y65" s="5">
        <v>3.2067721266767144E-2</v>
      </c>
      <c r="Z65" s="5">
        <v>0.16421961385434081</v>
      </c>
      <c r="AA65" s="5">
        <v>0.10968740435587161</v>
      </c>
      <c r="AB65" s="5">
        <v>7.3335411368011777E-2</v>
      </c>
      <c r="AC65" s="5">
        <v>-5.7100717015313704E-2</v>
      </c>
      <c r="AD65" s="5">
        <v>0.91914801308109284</v>
      </c>
      <c r="AE65" s="5">
        <v>3.8570368136222687E-2</v>
      </c>
      <c r="AF65" s="5">
        <v>8.1402967014995345E-2</v>
      </c>
      <c r="AG65" s="5">
        <v>1.3422367503006249E-2</v>
      </c>
      <c r="AH65" s="5">
        <v>6.901796458206555E-2</v>
      </c>
      <c r="AI65" s="5">
        <v>1.2281121221186905E-2</v>
      </c>
      <c r="AJ65" s="5">
        <v>3.2644962066516993E-2</v>
      </c>
      <c r="AK65" s="5">
        <v>0.12929288538947964</v>
      </c>
      <c r="AL65" s="5">
        <v>5.8140019962193368E-2</v>
      </c>
      <c r="AM65" s="5">
        <v>2.8911052191536901E-3</v>
      </c>
      <c r="AN65" s="5">
        <v>2.0301767876680497E-2</v>
      </c>
      <c r="AO65" s="5">
        <v>1.421338000966737E-3</v>
      </c>
      <c r="AP65" s="5">
        <v>3.6903493783473768E-3</v>
      </c>
      <c r="AQ65" s="5">
        <v>9.5612253526789642E-4</v>
      </c>
      <c r="AR65" s="5">
        <v>5.7018615785357687E-3</v>
      </c>
      <c r="AS65" s="5"/>
      <c r="AT65" s="5"/>
      <c r="AU65" s="5"/>
      <c r="AV65" s="5"/>
      <c r="AW65" s="5"/>
      <c r="AX65" s="5"/>
      <c r="AY65" s="5"/>
      <c r="AZ65" s="5"/>
      <c r="BA65" s="5"/>
      <c r="BB65" s="5"/>
    </row>
    <row r="66" spans="1:54" x14ac:dyDescent="0.25">
      <c r="A66" s="5">
        <v>16390</v>
      </c>
      <c r="B66" s="5"/>
      <c r="C66" s="5">
        <v>-2.7098479564708202</v>
      </c>
      <c r="D66" s="5">
        <v>-0.10232086239266455</v>
      </c>
      <c r="E66" s="5">
        <v>-2.3504535855931478E-2</v>
      </c>
      <c r="F66" s="5">
        <v>-0.12869663728446895</v>
      </c>
      <c r="G66" s="5">
        <v>-1.129010010161305E-2</v>
      </c>
      <c r="H66" s="5">
        <v>-1.09088963192069</v>
      </c>
      <c r="I66" s="5">
        <v>-6.2933359884926626E-2</v>
      </c>
      <c r="J66" s="5">
        <v>-0.14708748645924571</v>
      </c>
      <c r="K66" s="5">
        <v>-4.1938555134673719E-2</v>
      </c>
      <c r="L66" s="5">
        <v>-0.30241025214466011</v>
      </c>
      <c r="M66" s="5">
        <v>-6.3399051019652958E-2</v>
      </c>
      <c r="N66" s="5">
        <v>-3.1176597354030111</v>
      </c>
      <c r="O66" s="5">
        <v>-7.8576319147993637E-2</v>
      </c>
      <c r="P66" s="5">
        <v>-0.98525449087305661</v>
      </c>
      <c r="Q66" s="5">
        <v>-7.0786385310305067E-2</v>
      </c>
      <c r="R66" s="5">
        <v>-0.43673170336350325</v>
      </c>
      <c r="S66" s="5">
        <v>-0.1550515577128451</v>
      </c>
      <c r="T66" s="5">
        <v>-0.36628455911544738</v>
      </c>
      <c r="U66" s="5">
        <v>4.6395088519356781E-2</v>
      </c>
      <c r="V66" s="5">
        <v>-8.0827292634535933E-2</v>
      </c>
      <c r="W66" s="5">
        <v>-5.6724958696382423E-2</v>
      </c>
      <c r="X66" s="5">
        <v>8.5545710271084749E-2</v>
      </c>
      <c r="Y66" s="5">
        <v>3.2774088988188441E-2</v>
      </c>
      <c r="Z66" s="5">
        <v>0.16819627759653105</v>
      </c>
      <c r="AA66" s="5">
        <v>0.11258482660833247</v>
      </c>
      <c r="AB66" s="5">
        <v>7.5434763068086177E-2</v>
      </c>
      <c r="AC66" s="5">
        <v>-5.8862271394193567E-2</v>
      </c>
      <c r="AD66" s="5">
        <v>0.94955810720102052</v>
      </c>
      <c r="AE66" s="5">
        <v>3.9933145094468082E-2</v>
      </c>
      <c r="AF66" s="5">
        <v>8.4463023770385309E-2</v>
      </c>
      <c r="AG66" s="5">
        <v>1.3957422130004126E-2</v>
      </c>
      <c r="AH66" s="5">
        <v>7.1926841773751471E-2</v>
      </c>
      <c r="AI66" s="5">
        <v>1.2826929169727858E-2</v>
      </c>
      <c r="AJ66" s="5">
        <v>3.4171164531452629E-2</v>
      </c>
      <c r="AK66" s="5">
        <v>0.1356376604015615</v>
      </c>
      <c r="AL66" s="5">
        <v>6.1128822346075827E-2</v>
      </c>
      <c r="AM66" s="5">
        <v>3.0465134496668344E-3</v>
      </c>
      <c r="AN66" s="5">
        <v>2.1440977919453746E-2</v>
      </c>
      <c r="AO66" s="5">
        <v>1.5044675674990124E-3</v>
      </c>
      <c r="AP66" s="5">
        <v>3.9149921864478519E-3</v>
      </c>
      <c r="AQ66" s="5">
        <v>1.0166188693142987E-3</v>
      </c>
      <c r="AR66" s="5">
        <v>6.0763914457543141E-3</v>
      </c>
      <c r="AS66" s="5"/>
      <c r="AT66" s="5"/>
      <c r="AU66" s="5"/>
      <c r="AV66" s="5"/>
      <c r="AW66" s="5"/>
      <c r="AX66" s="5"/>
      <c r="AY66" s="5"/>
      <c r="AZ66" s="5"/>
      <c r="BA66" s="5"/>
      <c r="BB66" s="5"/>
    </row>
    <row r="67" spans="1:54" x14ac:dyDescent="0.25">
      <c r="A67" s="5">
        <v>16380</v>
      </c>
      <c r="B67" s="5"/>
      <c r="C67" s="5">
        <v>-2.6696174750674602</v>
      </c>
      <c r="D67" s="5">
        <v>-0.100087501934954</v>
      </c>
      <c r="E67" s="5">
        <v>-2.3037706508208782E-2</v>
      </c>
      <c r="F67" s="5">
        <v>-0.12639480970083167</v>
      </c>
      <c r="G67" s="5">
        <v>-1.1110584430080738E-2</v>
      </c>
      <c r="H67" s="5">
        <v>-1.0757208898057482</v>
      </c>
      <c r="I67" s="5">
        <v>-6.2184479801574821E-2</v>
      </c>
      <c r="J67" s="5">
        <v>-0.14563365531524319</v>
      </c>
      <c r="K67" s="5">
        <v>-4.1608980780979063E-2</v>
      </c>
      <c r="L67" s="5">
        <v>-0.30064942907782344</v>
      </c>
      <c r="M67" s="5">
        <v>-6.3159629750541874E-2</v>
      </c>
      <c r="N67" s="5">
        <v>-3.112298039218913</v>
      </c>
      <c r="O67" s="5">
        <v>-7.8603613368721376E-2</v>
      </c>
      <c r="P67" s="5">
        <v>-0.98764382540934503</v>
      </c>
      <c r="Q67" s="5">
        <v>-7.1105880205493119E-2</v>
      </c>
      <c r="R67" s="5">
        <v>-0.43961967426786119</v>
      </c>
      <c r="S67" s="5">
        <v>-0.15640403001222894</v>
      </c>
      <c r="T67" s="5">
        <v>-0.37025644249472328</v>
      </c>
      <c r="U67" s="5">
        <v>4.6997098642729086E-2</v>
      </c>
      <c r="V67" s="5">
        <v>-8.2049310631017031E-2</v>
      </c>
      <c r="W67" s="5">
        <v>-5.7704783000582759E-2</v>
      </c>
      <c r="X67" s="5">
        <v>8.7208627700566907E-2</v>
      </c>
      <c r="Y67" s="5">
        <v>3.3482534694799018E-2</v>
      </c>
      <c r="Z67" s="5">
        <v>0.17220012835509924</v>
      </c>
      <c r="AA67" s="5">
        <v>0.11551257709580931</v>
      </c>
      <c r="AB67" s="5">
        <v>7.7563286950424748E-2</v>
      </c>
      <c r="AC67" s="5">
        <v>-6.0654066138316788E-2</v>
      </c>
      <c r="AD67" s="5">
        <v>0.98058594071970107</v>
      </c>
      <c r="AE67" s="5">
        <v>4.1327758111456024E-2</v>
      </c>
      <c r="AF67" s="5">
        <v>8.7603648115164579E-2</v>
      </c>
      <c r="AG67" s="5">
        <v>1.4508117277792526E-2</v>
      </c>
      <c r="AH67" s="5">
        <v>7.4929040778575567E-2</v>
      </c>
      <c r="AI67" s="5">
        <v>1.3391779686013423E-2</v>
      </c>
      <c r="AJ67" s="5">
        <v>3.57548447726296E-2</v>
      </c>
      <c r="AK67" s="5">
        <v>0.14223878891894398</v>
      </c>
      <c r="AL67" s="5">
        <v>6.4246513432967362E-2</v>
      </c>
      <c r="AM67" s="5">
        <v>3.2090432858881248E-3</v>
      </c>
      <c r="AN67" s="5">
        <v>2.2635452852351853E-2</v>
      </c>
      <c r="AO67" s="5">
        <v>1.5918522421217152E-3</v>
      </c>
      <c r="AP67" s="5">
        <v>4.1517325887551705E-3</v>
      </c>
      <c r="AQ67" s="5">
        <v>1.0805339956062141E-3</v>
      </c>
      <c r="AR67" s="5">
        <v>6.4730815008748211E-3</v>
      </c>
      <c r="AS67" s="5"/>
      <c r="AT67" s="5"/>
      <c r="AU67" s="5"/>
      <c r="AV67" s="5"/>
      <c r="AW67" s="5"/>
      <c r="AX67" s="5"/>
      <c r="AY67" s="5"/>
      <c r="AZ67" s="5"/>
      <c r="BA67" s="5"/>
      <c r="BB67" s="5"/>
    </row>
    <row r="68" spans="1:54" x14ac:dyDescent="0.25">
      <c r="A68" s="5">
        <v>16370</v>
      </c>
      <c r="B68" s="5"/>
      <c r="C68" s="5">
        <v>-2.6273744012309286</v>
      </c>
      <c r="D68" s="5">
        <v>-9.7860815295426576E-2</v>
      </c>
      <c r="E68" s="5">
        <v>-2.2570472816672939E-2</v>
      </c>
      <c r="F68" s="5">
        <v>-0.12408110988452581</v>
      </c>
      <c r="G68" s="5">
        <v>-1.0929264566753107E-2</v>
      </c>
      <c r="H68" s="5">
        <v>-1.060312427649589</v>
      </c>
      <c r="I68" s="5">
        <v>-6.1418484010518484E-2</v>
      </c>
      <c r="J68" s="5">
        <v>-0.14413329467146563</v>
      </c>
      <c r="K68" s="5">
        <v>-4.1264612745929193E-2</v>
      </c>
      <c r="L68" s="5">
        <v>-0.29877336782955838</v>
      </c>
      <c r="M68" s="5">
        <v>-6.2894774575298185E-2</v>
      </c>
      <c r="N68" s="5">
        <v>-3.1056489432964201</v>
      </c>
      <c r="O68" s="5">
        <v>-7.8598201341237697E-2</v>
      </c>
      <c r="P68" s="5">
        <v>-0.98962828572345285</v>
      </c>
      <c r="Q68" s="5">
        <v>-7.1397280011912839E-2</v>
      </c>
      <c r="R68" s="5">
        <v>-0.44234430826605903</v>
      </c>
      <c r="S68" s="5">
        <v>-0.15770346034697552</v>
      </c>
      <c r="T68" s="5">
        <v>-0.37411805861145264</v>
      </c>
      <c r="U68" s="5">
        <v>4.7587477187172836E-2</v>
      </c>
      <c r="V68" s="5">
        <v>-8.325589531003727E-2</v>
      </c>
      <c r="W68" s="5">
        <v>-5.8677709515192619E-2</v>
      </c>
      <c r="X68" s="5">
        <v>8.8867906490149723E-2</v>
      </c>
      <c r="Y68" s="5">
        <v>3.4192501374147165E-2</v>
      </c>
      <c r="Z68" s="5">
        <v>0.17622843145287717</v>
      </c>
      <c r="AA68" s="5">
        <v>0.11846898467780967</v>
      </c>
      <c r="AB68" s="5">
        <v>7.9720026500052665E-2</v>
      </c>
      <c r="AC68" s="5">
        <v>-6.2475530395664836E-2</v>
      </c>
      <c r="AD68" s="5">
        <v>1.0122259821268167</v>
      </c>
      <c r="AE68" s="5">
        <v>4.2754167735665718E-2</v>
      </c>
      <c r="AF68" s="5">
        <v>9.0825253043429754E-2</v>
      </c>
      <c r="AG68" s="5">
        <v>1.5074618824508853E-2</v>
      </c>
      <c r="AH68" s="5">
        <v>7.8026005584252045E-2</v>
      </c>
      <c r="AI68" s="5">
        <v>1.397605172769297E-2</v>
      </c>
      <c r="AJ68" s="5">
        <v>3.7397382328632559E-2</v>
      </c>
      <c r="AK68" s="5">
        <v>0.14910341126365764</v>
      </c>
      <c r="AL68" s="5">
        <v>6.7497154846515625E-2</v>
      </c>
      <c r="AM68" s="5">
        <v>3.3789441235672541E-3</v>
      </c>
      <c r="AN68" s="5">
        <v>2.3887315110929435E-2</v>
      </c>
      <c r="AO68" s="5">
        <v>1.6836694267443164E-3</v>
      </c>
      <c r="AP68" s="5">
        <v>4.401113743289155E-3</v>
      </c>
      <c r="AQ68" s="5">
        <v>1.1480321484489764E-3</v>
      </c>
      <c r="AR68" s="5">
        <v>6.8930646859256817E-3</v>
      </c>
      <c r="AS68" s="5"/>
      <c r="AT68" s="5"/>
      <c r="AU68" s="5"/>
      <c r="AV68" s="5"/>
      <c r="AW68" s="5"/>
      <c r="AX68" s="5"/>
      <c r="AY68" s="5"/>
      <c r="AZ68" s="5"/>
      <c r="BA68" s="5"/>
      <c r="BB68" s="5"/>
    </row>
    <row r="69" spans="1:54" x14ac:dyDescent="0.25">
      <c r="A69" s="5">
        <v>16360</v>
      </c>
      <c r="B69" s="5"/>
      <c r="C69" s="5">
        <v>-2.5831238370250347</v>
      </c>
      <c r="D69" s="5">
        <v>-9.5642471964844419E-2</v>
      </c>
      <c r="E69" s="5">
        <v>-2.2103222160256328E-2</v>
      </c>
      <c r="F69" s="5">
        <v>-0.1217576197478792</v>
      </c>
      <c r="G69" s="5">
        <v>-1.0746314870101591E-2</v>
      </c>
      <c r="H69" s="5">
        <v>-1.0446798688748768</v>
      </c>
      <c r="I69" s="5">
        <v>-6.0636181450637559E-2</v>
      </c>
      <c r="J69" s="5">
        <v>-0.14258803479076759</v>
      </c>
      <c r="K69" s="5">
        <v>-4.0905830823115705E-2</v>
      </c>
      <c r="L69" s="5">
        <v>-0.29678413003541093</v>
      </c>
      <c r="M69" s="5">
        <v>-6.2604765448684985E-2</v>
      </c>
      <c r="N69" s="5">
        <v>-3.0977183732038496</v>
      </c>
      <c r="O69" s="5">
        <v>-7.8560029872258116E-2</v>
      </c>
      <c r="P69" s="5">
        <v>-0.99120465549700576</v>
      </c>
      <c r="Q69" s="5">
        <v>-7.1660173632756924E-2</v>
      </c>
      <c r="R69" s="5">
        <v>-0.44490200216245634</v>
      </c>
      <c r="S69" s="5">
        <v>-0.15894821522271124</v>
      </c>
      <c r="T69" s="5">
        <v>-0.37786479135122825</v>
      </c>
      <c r="U69" s="5">
        <v>4.8165556471897505E-2</v>
      </c>
      <c r="V69" s="5">
        <v>-8.4445766528519747E-2</v>
      </c>
      <c r="W69" s="5">
        <v>-5.9642780841976314E-2</v>
      </c>
      <c r="X69" s="5">
        <v>9.0522054393701618E-2</v>
      </c>
      <c r="Y69" s="5">
        <v>3.4903416568642452E-2</v>
      </c>
      <c r="Z69" s="5">
        <v>0.18027834848682031</v>
      </c>
      <c r="AA69" s="5">
        <v>0.1214522933842809</v>
      </c>
      <c r="AB69" s="5">
        <v>8.1903959178940514E-2</v>
      </c>
      <c r="AC69" s="5">
        <v>-6.4326035928655947E-2</v>
      </c>
      <c r="AD69" s="5">
        <v>1.044471707904419</v>
      </c>
      <c r="AE69" s="5">
        <v>4.4212291545855126E-2</v>
      </c>
      <c r="AF69" s="5">
        <v>9.4128162055584649E-2</v>
      </c>
      <c r="AG69" s="5">
        <v>1.565707889918053E-2</v>
      </c>
      <c r="AH69" s="5">
        <v>8.1219119648947041E-2</v>
      </c>
      <c r="AI69" s="5">
        <v>1.4580116337746382E-2</v>
      </c>
      <c r="AJ69" s="5">
        <v>3.9100146531061745E-2</v>
      </c>
      <c r="AK69" s="5">
        <v>0.15623868501937158</v>
      </c>
      <c r="AL69" s="5">
        <v>7.0884849512280274E-2</v>
      </c>
      <c r="AM69" s="5">
        <v>3.5564695086984371E-3</v>
      </c>
      <c r="AN69" s="5">
        <v>2.5198734388140583E-2</v>
      </c>
      <c r="AO69" s="5">
        <v>1.7801013661174641E-3</v>
      </c>
      <c r="AP69" s="5">
        <v>4.663696136384279E-3</v>
      </c>
      <c r="AQ69" s="5">
        <v>1.2192835052006242E-3</v>
      </c>
      <c r="AR69" s="5">
        <v>7.3375195146522052E-3</v>
      </c>
      <c r="AS69" s="5"/>
      <c r="AT69" s="5"/>
      <c r="AU69" s="5"/>
      <c r="AV69" s="5"/>
      <c r="AW69" s="5"/>
      <c r="AX69" s="5"/>
      <c r="AY69" s="5"/>
      <c r="AZ69" s="5"/>
      <c r="BA69" s="5"/>
      <c r="BB69" s="5"/>
    </row>
    <row r="70" spans="1:54" x14ac:dyDescent="0.25">
      <c r="A70" s="5">
        <v>16350</v>
      </c>
      <c r="B70" s="5"/>
      <c r="C70" s="5">
        <v>-2.5368729118893341</v>
      </c>
      <c r="D70" s="5">
        <v>-9.3434098265931131E-2</v>
      </c>
      <c r="E70" s="5">
        <v>-2.1636335043941825E-2</v>
      </c>
      <c r="F70" s="5">
        <v>-0.11942640025841508</v>
      </c>
      <c r="G70" s="5">
        <v>-1.0561909288083742E-2</v>
      </c>
      <c r="H70" s="5">
        <v>-1.0288389278624623</v>
      </c>
      <c r="I70" s="5">
        <v>-5.9838393234400933E-2</v>
      </c>
      <c r="J70" s="5">
        <v>-0.14099954874875931</v>
      </c>
      <c r="K70" s="5">
        <v>-4.0533030485320677E-2</v>
      </c>
      <c r="L70" s="5">
        <v>-0.29468391030835839</v>
      </c>
      <c r="M70" s="5">
        <v>-6.2289913196634503E-2</v>
      </c>
      <c r="N70" s="5">
        <v>-3.0885138574055686</v>
      </c>
      <c r="O70" s="5">
        <v>-7.8489086657072174E-2</v>
      </c>
      <c r="P70" s="5">
        <v>-0.99237021605663556</v>
      </c>
      <c r="Q70" s="5">
        <v>-7.1894183113958204E-2</v>
      </c>
      <c r="R70" s="5">
        <v>-0.44728933185305486</v>
      </c>
      <c r="S70" s="5">
        <v>-0.1601367125497215</v>
      </c>
      <c r="T70" s="5">
        <v>-0.38149211029024971</v>
      </c>
      <c r="U70" s="5">
        <v>4.8730674346623981E-2</v>
      </c>
      <c r="V70" s="5">
        <v>-8.5617643316379069E-2</v>
      </c>
      <c r="W70" s="5">
        <v>-6.0599030999410074E-2</v>
      </c>
      <c r="X70" s="5">
        <v>9.2169553469612517E-2</v>
      </c>
      <c r="Y70" s="5">
        <v>3.5614692971381492E-2</v>
      </c>
      <c r="Z70" s="5">
        <v>0.18434693938977981</v>
      </c>
      <c r="AA70" s="5">
        <v>0.12446066295074081</v>
      </c>
      <c r="AB70" s="5">
        <v>8.4113996107534172E-2</v>
      </c>
      <c r="AC70" s="5">
        <v>-6.6204896261976537E-2</v>
      </c>
      <c r="AD70" s="5">
        <v>1.0773155780863015</v>
      </c>
      <c r="AE70" s="5">
        <v>4.570200264814607E-2</v>
      </c>
      <c r="AF70" s="5">
        <v>9.7512604961225588E-2</v>
      </c>
      <c r="AG70" s="5">
        <v>1.6255635025957074E-2</v>
      </c>
      <c r="AH70" s="5">
        <v>8.4509700738682164E-2</v>
      </c>
      <c r="AI70" s="5">
        <v>1.5204335615565214E-2</v>
      </c>
      <c r="AJ70" s="5">
        <v>4.0864493579050122E-2</v>
      </c>
      <c r="AK70" s="5">
        <v>0.16365177326100189</v>
      </c>
      <c r="AL70" s="5">
        <v>7.4413736624375018E-2</v>
      </c>
      <c r="AM70" s="5">
        <v>3.7418769220485411E-3</v>
      </c>
      <c r="AN70" s="5">
        <v>2.6571926558985555E-2</v>
      </c>
      <c r="AO70" s="5">
        <v>1.8813351198474031E-3</v>
      </c>
      <c r="AP70" s="5">
        <v>4.9400576852539216E-3</v>
      </c>
      <c r="AQ70" s="5">
        <v>1.2944642744961001E-3</v>
      </c>
      <c r="AR70" s="5">
        <v>7.8076710810578865E-3</v>
      </c>
      <c r="AS70" s="5"/>
      <c r="AT70" s="5"/>
      <c r="AU70" s="5"/>
      <c r="AV70" s="5"/>
      <c r="AW70" s="5"/>
      <c r="AX70" s="5"/>
      <c r="AY70" s="5"/>
      <c r="AZ70" s="5"/>
      <c r="BA70" s="5"/>
      <c r="BB70" s="5"/>
    </row>
    <row r="71" spans="1:54" x14ac:dyDescent="0.25">
      <c r="A71" s="5">
        <v>16340</v>
      </c>
      <c r="B71" s="5"/>
      <c r="C71" s="5">
        <v>-2.4886307966351433</v>
      </c>
      <c r="D71" s="5">
        <v>-9.1237275533134654E-2</v>
      </c>
      <c r="E71" s="5">
        <v>-2.1170184596221071E-2</v>
      </c>
      <c r="F71" s="5">
        <v>-0.11708948838830165</v>
      </c>
      <c r="G71" s="5">
        <v>-1.0376221078615929E-2</v>
      </c>
      <c r="H71" s="5">
        <v>-1.0128053831353268</v>
      </c>
      <c r="I71" s="5">
        <v>-5.9025951185213685E-2</v>
      </c>
      <c r="J71" s="5">
        <v>-0.1393695493691291</v>
      </c>
      <c r="K71" s="5">
        <v>-4.0146622150932183E-2</v>
      </c>
      <c r="L71" s="5">
        <v>-0.2924750321981463</v>
      </c>
      <c r="M71" s="5">
        <v>-6.1950558969837456E-2</v>
      </c>
      <c r="N71" s="5">
        <v>-3.0780445164878736</v>
      </c>
      <c r="O71" s="5">
        <v>-7.8385400430318691E-2</v>
      </c>
      <c r="P71" s="5">
        <v>-0.99312275355274982</v>
      </c>
      <c r="Q71" s="5">
        <v>-7.2098964523360037E-2</v>
      </c>
      <c r="R71" s="5">
        <v>-0.44950305978999394</v>
      </c>
      <c r="S71" s="5">
        <v>-0.16126742491067458</v>
      </c>
      <c r="T71" s="5">
        <v>-0.38499557954181529</v>
      </c>
      <c r="U71" s="5">
        <v>4.9282175403323275E-2</v>
      </c>
      <c r="V71" s="5">
        <v>-8.6770246041720928E-2</v>
      </c>
      <c r="W71" s="5">
        <v>-6.1545486897775982E-2</v>
      </c>
      <c r="X71" s="5">
        <v>9.3808862103291452E-2</v>
      </c>
      <c r="Y71" s="5">
        <v>3.6325729069135101E-2</v>
      </c>
      <c r="Z71" s="5">
        <v>0.1884311647684479</v>
      </c>
      <c r="AA71" s="5">
        <v>0.12749216955130011</v>
      </c>
      <c r="AB71" s="5">
        <v>8.6348981879430645E-2</v>
      </c>
      <c r="AC71" s="5">
        <v>-6.8111365927209636E-2</v>
      </c>
      <c r="AD71" s="5">
        <v>1.1107490131274418</v>
      </c>
      <c r="AE71" s="5">
        <v>4.7223128211323656E-2</v>
      </c>
      <c r="AF71" s="5">
        <v>0.10097871371328289</v>
      </c>
      <c r="AG71" s="5">
        <v>1.6870409263015727E-2</v>
      </c>
      <c r="AH71" s="5">
        <v>8.7898995672030439E-2</v>
      </c>
      <c r="AI71" s="5">
        <v>1.584906165811573E-2</v>
      </c>
      <c r="AJ71" s="5">
        <v>4.2691763494916227E-2</v>
      </c>
      <c r="AK71" s="5">
        <v>0.17134983214971677</v>
      </c>
      <c r="AL71" s="5">
        <v>7.8087986253574826E-2</v>
      </c>
      <c r="AM71" s="5">
        <v>3.9354275425123224E-3</v>
      </c>
      <c r="AN71" s="5">
        <v>2.8009152437538504E-2</v>
      </c>
      <c r="AO71" s="5">
        <v>1.9875625218820315E-3</v>
      </c>
      <c r="AP71" s="5">
        <v>5.2307938080480921E-3</v>
      </c>
      <c r="AQ71" s="5">
        <v>1.3737567768130187E-3</v>
      </c>
      <c r="AR71" s="5">
        <v>8.3047920329244896E-3</v>
      </c>
      <c r="AS71" s="5"/>
      <c r="AT71" s="5"/>
      <c r="AU71" s="5"/>
      <c r="AV71" s="5"/>
      <c r="AW71" s="5"/>
      <c r="AX71" s="5"/>
      <c r="AY71" s="5"/>
      <c r="AZ71" s="5"/>
      <c r="BA71" s="5"/>
      <c r="BB71" s="5"/>
    </row>
    <row r="72" spans="1:54" x14ac:dyDescent="0.25">
      <c r="A72" s="5">
        <v>16330</v>
      </c>
      <c r="B72" s="5"/>
      <c r="C72" s="5">
        <v>-2.4384087146603886</v>
      </c>
      <c r="D72" s="5">
        <v>-8.9053538417397771E-2</v>
      </c>
      <c r="E72" s="5">
        <v>-2.0705136089847496E-2</v>
      </c>
      <c r="F72" s="5">
        <v>-0.11474889415688724</v>
      </c>
      <c r="G72" s="5">
        <v>-1.0189422534936538E-2</v>
      </c>
      <c r="H72" s="5">
        <v>-0.99659505069045462</v>
      </c>
      <c r="I72" s="5">
        <v>-5.8199696365010399E-2</v>
      </c>
      <c r="J72" s="5">
        <v>-0.13769978609645986</v>
      </c>
      <c r="K72" s="5">
        <v>-3.9747030422608909E-2</v>
      </c>
      <c r="L72" s="5">
        <v>-0.29015994389231486</v>
      </c>
      <c r="M72" s="5">
        <v>-6.158707363436329E-2</v>
      </c>
      <c r="N72" s="5">
        <v>-3.0663210490437196</v>
      </c>
      <c r="O72" s="5">
        <v>-7.8249041031510494E-2</v>
      </c>
      <c r="P72" s="5">
        <v>-0.99346056512266312</v>
      </c>
      <c r="Q72" s="5">
        <v>-7.227420876546771E-2</v>
      </c>
      <c r="R72" s="5">
        <v>-0.45154014212891769</v>
      </c>
      <c r="S72" s="5">
        <v>-0.16233888275305691</v>
      </c>
      <c r="T72" s="5">
        <v>-0.38837086653033764</v>
      </c>
      <c r="U72" s="5">
        <v>4.9819412193738734E-2</v>
      </c>
      <c r="V72" s="5">
        <v>-8.7902298613783E-2</v>
      </c>
      <c r="W72" s="5">
        <v>-6.248116986027754E-2</v>
      </c>
      <c r="X72" s="5">
        <v>9.5438417127034797E-2</v>
      </c>
      <c r="Y72" s="5">
        <v>3.7035909832081063E-2</v>
      </c>
      <c r="Z72" s="5">
        <v>0.19252788851929828</v>
      </c>
      <c r="AA72" s="5">
        <v>0.13054480673376512</v>
      </c>
      <c r="AB72" s="5">
        <v>8.8607694514082985E-2</v>
      </c>
      <c r="AC72" s="5">
        <v>-7.0044639809651921E-2</v>
      </c>
      <c r="AD72" s="5">
        <v>1.144762372192748</v>
      </c>
      <c r="AE72" s="5">
        <v>4.8775448045714959E-2</v>
      </c>
      <c r="AF72" s="5">
        <v>0.10452651828567061</v>
      </c>
      <c r="AG72" s="5">
        <v>1.750150733817421E-2</v>
      </c>
      <c r="AH72" s="5">
        <v>9.1388174981639314E-2</v>
      </c>
      <c r="AI72" s="5">
        <v>1.6514635472527014E-2</v>
      </c>
      <c r="AJ72" s="5">
        <v>4.4583276962938581E-2</v>
      </c>
      <c r="AK72" s="5">
        <v>0.1793399978923611</v>
      </c>
      <c r="AL72" s="5">
        <v>8.1911793591201001E-2</v>
      </c>
      <c r="AM72" s="5">
        <v>4.1373859886936794E-3</v>
      </c>
      <c r="AN72" s="5">
        <v>2.9512716359503106E-2</v>
      </c>
      <c r="AO72" s="5">
        <v>2.0989801267865308E-3</v>
      </c>
      <c r="AP72" s="5">
        <v>5.536517459084218E-3</v>
      </c>
      <c r="AQ72" s="5">
        <v>1.4573495166410988E-3</v>
      </c>
      <c r="AR72" s="5">
        <v>8.8302035052058338E-3</v>
      </c>
      <c r="AS72" s="5"/>
      <c r="AT72" s="5"/>
      <c r="AU72" s="5"/>
      <c r="AV72" s="5"/>
      <c r="AW72" s="5"/>
      <c r="AX72" s="5"/>
      <c r="AY72" s="5"/>
      <c r="AZ72" s="5"/>
      <c r="BA72" s="5"/>
      <c r="BB72" s="5"/>
    </row>
    <row r="73" spans="1:54" x14ac:dyDescent="0.25">
      <c r="A73" s="5">
        <v>16320</v>
      </c>
      <c r="B73" s="5"/>
      <c r="C73" s="5">
        <v>-2.3862199503424466</v>
      </c>
      <c r="D73" s="5">
        <v>-8.6884373317870675E-2</v>
      </c>
      <c r="E73" s="5">
        <v>-2.0241546486694122E-2</v>
      </c>
      <c r="F73" s="5">
        <v>-0.1124065977723164</v>
      </c>
      <c r="G73" s="5">
        <v>-1.0001684716479482E-2</v>
      </c>
      <c r="H73" s="5">
        <v>-0.98022375754303359</v>
      </c>
      <c r="I73" s="5">
        <v>-5.7360477595811386E-2</v>
      </c>
      <c r="J73" s="5">
        <v>-0.1359920418146533</v>
      </c>
      <c r="K73" s="5">
        <v>-3.93346933001903E-2</v>
      </c>
      <c r="L73" s="5">
        <v>-0.28774121367004335</v>
      </c>
      <c r="M73" s="5">
        <v>-6.11998571008079E-2</v>
      </c>
      <c r="N73" s="5">
        <v>-3.0533557142431746</v>
      </c>
      <c r="O73" s="5">
        <v>-7.808011938475054E-2</v>
      </c>
      <c r="P73" s="5">
        <v>-0.99338246401575891</v>
      </c>
      <c r="Q73" s="5">
        <v>-7.2419642329155709E-2</v>
      </c>
      <c r="R73" s="5">
        <v>-0.45339773553765833</v>
      </c>
      <c r="S73" s="5">
        <v>-0.16334967749722931</v>
      </c>
      <c r="T73" s="5">
        <v>-0.39161375066943493</v>
      </c>
      <c r="U73" s="5">
        <v>5.0341746449681493E-2</v>
      </c>
      <c r="V73" s="5">
        <v>-8.9012530718705907E-2</v>
      </c>
      <c r="W73" s="5">
        <v>-6.340509718727376E-2</v>
      </c>
      <c r="X73" s="5">
        <v>9.7056636034146673E-2</v>
      </c>
      <c r="Y73" s="5">
        <v>3.7744607449723536E-2</v>
      </c>
      <c r="Z73" s="5">
        <v>0.1966338807236451</v>
      </c>
      <c r="AA73" s="5">
        <v>0.13361648656055169</v>
      </c>
      <c r="AB73" s="5">
        <v>9.088884555216574E-2</v>
      </c>
      <c r="AC73" s="5">
        <v>-7.2003852602593038E-2</v>
      </c>
      <c r="AD73" s="5">
        <v>1.1793449329749237</v>
      </c>
      <c r="AE73" s="5">
        <v>5.0358693231077445E-2</v>
      </c>
      <c r="AF73" s="5">
        <v>0.10815594260708883</v>
      </c>
      <c r="AG73" s="5">
        <v>1.8149017783338689E-2</v>
      </c>
      <c r="AH73" s="5">
        <v>9.4978327502854495E-2</v>
      </c>
      <c r="AI73" s="5">
        <v>1.7201385861589709E-2</v>
      </c>
      <c r="AJ73" s="5">
        <v>4.6540332053705349E-2</v>
      </c>
      <c r="AK73" s="5">
        <v>0.18762937306614966</v>
      </c>
      <c r="AL73" s="5">
        <v>8.5889372823909627E-2</v>
      </c>
      <c r="AM73" s="5">
        <v>4.3480200381425787E-3</v>
      </c>
      <c r="AN73" s="5">
        <v>3.1084964583583185E-2</v>
      </c>
      <c r="AO73" s="5">
        <v>2.2157891421253216E-3</v>
      </c>
      <c r="AP73" s="5">
        <v>5.8578591268900826E-3</v>
      </c>
      <c r="AQ73" s="5">
        <v>1.5454372454923437E-3</v>
      </c>
      <c r="AR73" s="5">
        <v>9.3852760079561563E-3</v>
      </c>
      <c r="AS73" s="5"/>
      <c r="AT73" s="5"/>
      <c r="AU73" s="5"/>
      <c r="AV73" s="5"/>
      <c r="AW73" s="5"/>
      <c r="AX73" s="5"/>
      <c r="AY73" s="5"/>
      <c r="AZ73" s="5"/>
      <c r="BA73" s="5"/>
      <c r="BB73" s="5"/>
    </row>
    <row r="74" spans="1:54" x14ac:dyDescent="0.25">
      <c r="A74" s="5">
        <v>16310</v>
      </c>
      <c r="B74" s="5"/>
      <c r="C74" s="5">
        <v>-2.3320798545738302</v>
      </c>
      <c r="D74" s="5">
        <v>-8.4731216942099535E-2</v>
      </c>
      <c r="E74" s="5">
        <v>-1.9779764007441226E-2</v>
      </c>
      <c r="F74" s="5">
        <v>-0.11006454687784206</v>
      </c>
      <c r="G74" s="5">
        <v>-9.8131771858534257E-3</v>
      </c>
      <c r="H74" s="5">
        <v>-0.96370731554617639</v>
      </c>
      <c r="I74" s="5">
        <v>-5.6509149978953385E-2</v>
      </c>
      <c r="J74" s="5">
        <v>-0.13424812961919488</v>
      </c>
      <c r="K74" s="5">
        <v>-3.8910061369914414E-2</v>
      </c>
      <c r="L74" s="5">
        <v>-0.28522152512066501</v>
      </c>
      <c r="M74" s="5">
        <v>-6.0789337593642599E-2</v>
      </c>
      <c r="N74" s="5">
        <v>-3.0391623111263657</v>
      </c>
      <c r="O74" s="5">
        <v>-7.7878787392331866E-2</v>
      </c>
      <c r="P74" s="5">
        <v>-0.99288778366124464</v>
      </c>
      <c r="Q74" s="5">
        <v>-7.2535027965879281E-2</v>
      </c>
      <c r="R74" s="5">
        <v>-0.4550732036454278</v>
      </c>
      <c r="S74" s="5">
        <v>-0.16429846455114067</v>
      </c>
      <c r="T74" s="5">
        <v>-0.39472013192058458</v>
      </c>
      <c r="U74" s="5">
        <v>5.0848550303032106E-2</v>
      </c>
      <c r="V74" s="5">
        <v>-9.0099680083048306E-2</v>
      </c>
      <c r="W74" s="5">
        <v>-6.4316283760534471E-2</v>
      </c>
      <c r="X74" s="5">
        <v>9.866191928381296E-2</v>
      </c>
      <c r="Y74" s="5">
        <v>3.8451182112280775E-2</v>
      </c>
      <c r="Z74" s="5">
        <v>0.2007458208220454</v>
      </c>
      <c r="AA74" s="5">
        <v>0.13670504095862657</v>
      </c>
      <c r="AB74" s="5">
        <v>9.3191080297951104E-2</v>
      </c>
      <c r="AC74" s="5">
        <v>-7.3988078374170582E-2</v>
      </c>
      <c r="AD74" s="5">
        <v>1.2144848731500397</v>
      </c>
      <c r="AE74" s="5">
        <v>5.1972544799014329E-2</v>
      </c>
      <c r="AF74" s="5">
        <v>0.11186680056398687</v>
      </c>
      <c r="AG74" s="5">
        <v>1.8813011070021545E-2</v>
      </c>
      <c r="AH74" s="5">
        <v>9.8670454900396956E-2</v>
      </c>
      <c r="AI74" s="5">
        <v>1.7909628283821689E-2</v>
      </c>
      <c r="AJ74" s="5">
        <v>4.8564200836951031E-2</v>
      </c>
      <c r="AK74" s="5">
        <v>0.19622501231156081</v>
      </c>
      <c r="AL74" s="5">
        <v>9.0024950635385584E-2</v>
      </c>
      <c r="AM74" s="5">
        <v>4.5676003237135592E-3</v>
      </c>
      <c r="AN74" s="5">
        <v>3.2728283505105427E-2</v>
      </c>
      <c r="AO74" s="5">
        <v>2.3381953462666043E-3</v>
      </c>
      <c r="AP74" s="5">
        <v>6.1954667926561995E-3</v>
      </c>
      <c r="AQ74" s="5">
        <v>1.6382210149667453E-3</v>
      </c>
      <c r="AR74" s="5">
        <v>9.9714302632142645E-3</v>
      </c>
      <c r="AS74" s="5"/>
      <c r="AT74" s="5"/>
      <c r="AU74" s="5"/>
      <c r="AV74" s="5"/>
      <c r="AW74" s="5"/>
      <c r="AX74" s="5"/>
      <c r="AY74" s="5"/>
      <c r="AZ74" s="5"/>
      <c r="BA74" s="5"/>
      <c r="BB74" s="5"/>
    </row>
    <row r="75" spans="1:54" x14ac:dyDescent="0.25">
      <c r="A75" s="5">
        <v>16300</v>
      </c>
      <c r="B75" s="5"/>
      <c r="C75" s="5">
        <v>-2.2760058474103682</v>
      </c>
      <c r="D75" s="5">
        <v>-8.2595454995828391E-2</v>
      </c>
      <c r="E75" s="5">
        <v>-1.9320127726738818E-2</v>
      </c>
      <c r="F75" s="5">
        <v>-0.10772465390808324</v>
      </c>
      <c r="G75" s="5">
        <v>-9.6240677524986485E-3</v>
      </c>
      <c r="H75" s="5">
        <v>-0.94706149554797181</v>
      </c>
      <c r="I75" s="5">
        <v>-5.5646573415683895E-2</v>
      </c>
      <c r="J75" s="5">
        <v>-0.1324698895515764</v>
      </c>
      <c r="K75" s="5">
        <v>-3.8473596972070687E-2</v>
      </c>
      <c r="L75" s="5">
        <v>-0.28260367213936244</v>
      </c>
      <c r="M75" s="5">
        <v>-6.0355970862618125E-2</v>
      </c>
      <c r="N75" s="5">
        <v>-3.0237561546653291</v>
      </c>
      <c r="O75" s="5">
        <v>-7.764523774216317E-2</v>
      </c>
      <c r="P75" s="5">
        <v>-0.99197638066203486</v>
      </c>
      <c r="Q75" s="5">
        <v>-7.2620165296121003E-2</v>
      </c>
      <c r="R75" s="5">
        <v>-0.4565641231125368</v>
      </c>
      <c r="S75" s="5">
        <v>-0.16518396622290168</v>
      </c>
      <c r="T75" s="5">
        <v>-0.39768603920881362</v>
      </c>
      <c r="U75" s="5">
        <v>5.1339207502324832E-2</v>
      </c>
      <c r="V75" s="5">
        <v>-9.1162494759750232E-2</v>
      </c>
      <c r="W75" s="5">
        <v>-6.5213743684222503E-2</v>
      </c>
      <c r="X75" s="5">
        <v>0.10025265269287378</v>
      </c>
      <c r="Y75" s="5">
        <v>3.9154982836668718E-2</v>
      </c>
      <c r="Z75" s="5">
        <v>0.20486030106752109</v>
      </c>
      <c r="AA75" s="5">
        <v>0.1398082232811651</v>
      </c>
      <c r="AB75" s="5">
        <v>9.551297821274643E-2</v>
      </c>
      <c r="AC75" s="5">
        <v>-7.5996330251786079E-2</v>
      </c>
      <c r="AD75" s="5">
        <v>1.2501692535791915</v>
      </c>
      <c r="AE75" s="5">
        <v>5.3616632475472256E-2</v>
      </c>
      <c r="AF75" s="5">
        <v>0.11565879208603</v>
      </c>
      <c r="AG75" s="5">
        <v>1.9493538748253159E-2</v>
      </c>
      <c r="AH75" s="5">
        <v>0.10246546614474475</v>
      </c>
      <c r="AI75" s="5">
        <v>1.8639663689902417E-2</v>
      </c>
      <c r="AJ75" s="5">
        <v>5.0656125886324302E-2</v>
      </c>
      <c r="AK75" s="5">
        <v>0.20513390739847642</v>
      </c>
      <c r="AL75" s="5">
        <v>9.432275933188379E-2</v>
      </c>
      <c r="AM75" s="5">
        <v>4.7964000065541263E-3</v>
      </c>
      <c r="AN75" s="5">
        <v>3.4445097675523742E-2</v>
      </c>
      <c r="AO75" s="5">
        <v>2.4664089909282464E-3</v>
      </c>
      <c r="AP75" s="5">
        <v>6.550005846664546E-3</v>
      </c>
      <c r="AQ75" s="5">
        <v>1.7359082190659503E-3</v>
      </c>
      <c r="AR75" s="5">
        <v>1.0590137985039707E-2</v>
      </c>
      <c r="AS75" s="5"/>
      <c r="AT75" s="5"/>
      <c r="AU75" s="5"/>
      <c r="AV75" s="5"/>
      <c r="AW75" s="5"/>
      <c r="AX75" s="5"/>
      <c r="AY75" s="5"/>
      <c r="AZ75" s="5"/>
      <c r="BA75" s="5"/>
      <c r="BB75" s="5"/>
    </row>
    <row r="76" spans="1:54" x14ac:dyDescent="0.25">
      <c r="A76" s="5">
        <v>16290</v>
      </c>
      <c r="B76" s="5"/>
      <c r="C76" s="5">
        <v>-2.2180174178073684</v>
      </c>
      <c r="D76" s="5">
        <v>-8.0478421003171444E-2</v>
      </c>
      <c r="E76" s="5">
        <v>-1.8862967194404997E-2</v>
      </c>
      <c r="F76" s="5">
        <v>-0.10538879356008543</v>
      </c>
      <c r="G76" s="5">
        <v>-9.4345222235677709E-3</v>
      </c>
      <c r="H76" s="5">
        <v>-0.93030200194608526</v>
      </c>
      <c r="I76" s="5">
        <v>-5.4773611132777011E-2</v>
      </c>
      <c r="J76" s="5">
        <v>-0.13065918530426504</v>
      </c>
      <c r="K76" s="5">
        <v>-3.802577334926692E-2</v>
      </c>
      <c r="L76" s="5">
        <v>-0.279890553713179</v>
      </c>
      <c r="M76" s="5">
        <v>-5.9900239338243289E-2</v>
      </c>
      <c r="N76" s="5">
        <v>-3.0071540486507624</v>
      </c>
      <c r="O76" s="5">
        <v>-7.7379703629216576E-2</v>
      </c>
      <c r="P76" s="5">
        <v>-0.99064863670135173</v>
      </c>
      <c r="Q76" s="5">
        <v>-7.2674891341995868E-2</v>
      </c>
      <c r="R76" s="5">
        <v>-0.4578682893015748</v>
      </c>
      <c r="S76" s="5">
        <v>-0.16600497452259932</v>
      </c>
      <c r="T76" s="5">
        <v>-0.40050763867195549</v>
      </c>
      <c r="U76" s="5">
        <v>5.1813114622748804E-2</v>
      </c>
      <c r="V76" s="5">
        <v>-9.2199735431105725E-2</v>
      </c>
      <c r="W76" s="5">
        <v>-6.6096491959136444E-2</v>
      </c>
      <c r="X76" s="5">
        <v>0.10182720991030511</v>
      </c>
      <c r="Y76" s="5">
        <v>3.9855348336050395E-2</v>
      </c>
      <c r="Z76" s="5">
        <v>0.20897383025612917</v>
      </c>
      <c r="AA76" s="5">
        <v>0.14292371008303398</v>
      </c>
      <c r="AB76" s="5">
        <v>9.7853053463112516E-2</v>
      </c>
      <c r="AC76" s="5">
        <v>-7.8027560228846271E-2</v>
      </c>
      <c r="AD76" s="5">
        <v>1.286384003362564</v>
      </c>
      <c r="AE76" s="5">
        <v>5.5290533488925028E-2</v>
      </c>
      <c r="AF76" s="5">
        <v>0.11953149932771286</v>
      </c>
      <c r="AG76" s="5">
        <v>2.019063259130956E-2</v>
      </c>
      <c r="AH76" s="5">
        <v>0.10636417195059888</v>
      </c>
      <c r="AI76" s="5">
        <v>1.9391777337451743E-2</v>
      </c>
      <c r="AJ76" s="5">
        <v>5.2817316680004278E-2</v>
      </c>
      <c r="AK76" s="5">
        <v>0.21436297167278276</v>
      </c>
      <c r="AL76" s="5">
        <v>9.8787029589566172E-2</v>
      </c>
      <c r="AM76" s="5">
        <v>5.0346944252741971E-3</v>
      </c>
      <c r="AN76" s="5">
        <v>3.6237867621661715E-2</v>
      </c>
      <c r="AO76" s="5">
        <v>2.6006446877904449E-3</v>
      </c>
      <c r="AP76" s="5">
        <v>6.9221589602343273E-3</v>
      </c>
      <c r="AQ76" s="5">
        <v>1.8387126249270161E-3</v>
      </c>
      <c r="AR76" s="5">
        <v>1.1242922596671761E-2</v>
      </c>
      <c r="AS76" s="5"/>
      <c r="AT76" s="5"/>
      <c r="AU76" s="5"/>
      <c r="AV76" s="5"/>
      <c r="AW76" s="5"/>
      <c r="AX76" s="5"/>
      <c r="AY76" s="5"/>
      <c r="AZ76" s="5"/>
      <c r="BA76" s="5"/>
      <c r="BB76" s="5"/>
    </row>
    <row r="77" spans="1:54" x14ac:dyDescent="0.25">
      <c r="A77" s="5">
        <v>16280</v>
      </c>
      <c r="B77" s="5"/>
      <c r="C77" s="5">
        <v>-2.1581361204242215</v>
      </c>
      <c r="D77" s="5">
        <v>-7.8381395257510672E-2</v>
      </c>
      <c r="E77" s="5">
        <v>-1.8408602083137493E-2</v>
      </c>
      <c r="F77" s="5">
        <v>-0.10305880038364505</v>
      </c>
      <c r="G77" s="5">
        <v>-9.2447041625475079E-3</v>
      </c>
      <c r="H77" s="5">
        <v>-0.91344444769836119</v>
      </c>
      <c r="I77" s="5">
        <v>-5.3891128216780063E-2</v>
      </c>
      <c r="J77" s="5">
        <v>-0.12881790090462597</v>
      </c>
      <c r="K77" s="5">
        <v>-3.7567073777540101E-2</v>
      </c>
      <c r="L77" s="5">
        <v>-0.277085168511084</v>
      </c>
      <c r="M77" s="5">
        <v>-5.9422651233526316E-2</v>
      </c>
      <c r="N77" s="5">
        <v>-2.9893742554691385</v>
      </c>
      <c r="O77" s="5">
        <v>-7.7082458391446632E-2</v>
      </c>
      <c r="P77" s="5">
        <v>-0.98890545935176488</v>
      </c>
      <c r="Q77" s="5">
        <v>-7.2699080984139006E-2</v>
      </c>
      <c r="R77" s="5">
        <v>-0.45898372153196298</v>
      </c>
      <c r="S77" s="5">
        <v>-0.16676035384496249</v>
      </c>
      <c r="T77" s="5">
        <v>-0.40318124172018938</v>
      </c>
      <c r="U77" s="5">
        <v>5.226968226636499E-2</v>
      </c>
      <c r="V77" s="5">
        <v>-9.3210177723125814E-2</v>
      </c>
      <c r="W77" s="5">
        <v>-6.6963546186574227E-2</v>
      </c>
      <c r="X77" s="5">
        <v>0.10338395496984362</v>
      </c>
      <c r="Y77" s="5">
        <v>4.0551607931763635E-2</v>
      </c>
      <c r="Z77" s="5">
        <v>0.21308283773261899</v>
      </c>
      <c r="AA77" s="5">
        <v>0.14604910311165598</v>
      </c>
      <c r="AB77" s="5">
        <v>0.10020975562723419</v>
      </c>
      <c r="AC77" s="5">
        <v>-8.0080659098409265E-2</v>
      </c>
      <c r="AD77" s="5">
        <v>1.3231139068512154</v>
      </c>
      <c r="AE77" s="5">
        <v>5.6993771449845243E-2</v>
      </c>
      <c r="AF77" s="5">
        <v>0.12348438296003154</v>
      </c>
      <c r="AG77" s="5">
        <v>2.0904303748757493E-2</v>
      </c>
      <c r="AH77" s="5">
        <v>0.11036727919046452</v>
      </c>
      <c r="AI77" s="5">
        <v>2.0166237586282509E-2</v>
      </c>
      <c r="AJ77" s="5">
        <v>5.504894590162842E-2</v>
      </c>
      <c r="AK77" s="5">
        <v>0.22391902389306223</v>
      </c>
      <c r="AL77" s="5">
        <v>0.1034219828226515</v>
      </c>
      <c r="AM77" s="5">
        <v>5.2827607208964259E-3</v>
      </c>
      <c r="AN77" s="5">
        <v>3.8109087458809733E-2</v>
      </c>
      <c r="AO77" s="5">
        <v>2.7411212785074901E-3</v>
      </c>
      <c r="AP77" s="5">
        <v>7.3126259107069002E-3</v>
      </c>
      <c r="AQ77" s="5">
        <v>1.9468543911295051E-3</v>
      </c>
      <c r="AR77" s="5">
        <v>1.1931359878557582E-2</v>
      </c>
      <c r="AS77" s="5"/>
      <c r="AT77" s="5"/>
      <c r="AU77" s="5"/>
      <c r="AV77" s="5"/>
      <c r="AW77" s="5"/>
      <c r="AX77" s="5"/>
      <c r="AY77" s="5"/>
      <c r="AZ77" s="5"/>
      <c r="BA77" s="5"/>
      <c r="BB77" s="5"/>
    </row>
    <row r="78" spans="1:54" x14ac:dyDescent="0.25">
      <c r="A78" s="5">
        <v>16270</v>
      </c>
      <c r="B78" s="5"/>
      <c r="C78" s="5">
        <v>-2.0963855694838589</v>
      </c>
      <c r="D78" s="5">
        <v>-7.6305603903106228E-2</v>
      </c>
      <c r="E78" s="5">
        <v>-1.7957341863131464E-2</v>
      </c>
      <c r="F78" s="5">
        <v>-0.10073646649493931</v>
      </c>
      <c r="G78" s="5">
        <v>-9.0547746561118816E-3</v>
      </c>
      <c r="H78" s="5">
        <v>-0.8965043298459332</v>
      </c>
      <c r="I78" s="5">
        <v>-5.2999990160449886E-2</v>
      </c>
      <c r="J78" s="5">
        <v>-0.12694793738622473</v>
      </c>
      <c r="K78" s="5">
        <v>-3.709799068257634E-2</v>
      </c>
      <c r="L78" s="5">
        <v>-0.27419060929234762</v>
      </c>
      <c r="M78" s="5">
        <v>-5.892373959431739E-2</v>
      </c>
      <c r="N78" s="5">
        <v>-2.9704364628448223</v>
      </c>
      <c r="O78" s="5">
        <v>-7.6753815060883357E-2</v>
      </c>
      <c r="P78" s="5">
        <v>-0.9867482817795612</v>
      </c>
      <c r="Q78" s="5">
        <v>-7.2692647341209712E-2</v>
      </c>
      <c r="R78" s="5">
        <v>-0.45990866790085089</v>
      </c>
      <c r="S78" s="5">
        <v>-0.16744904352473519</v>
      </c>
      <c r="T78" s="5">
        <v>-0.40570331288277189</v>
      </c>
      <c r="U78" s="5">
        <v>5.2708336249318935E-2</v>
      </c>
      <c r="V78" s="5">
        <v>-9.4192614525558868E-2</v>
      </c>
      <c r="W78" s="5">
        <v>-6.7813928298004311E-2</v>
      </c>
      <c r="X78" s="5">
        <v>0.1049212449158818</v>
      </c>
      <c r="Y78" s="5">
        <v>4.1243082506281448E-2</v>
      </c>
      <c r="Z78" s="5">
        <v>0.21718367766792879</v>
      </c>
      <c r="AA78" s="5">
        <v>0.14918193151417145</v>
      </c>
      <c r="AB78" s="5">
        <v>0.10258147056243778</v>
      </c>
      <c r="AC78" s="5">
        <v>-8.215445651808187E-2</v>
      </c>
      <c r="AD78" s="5">
        <v>1.3603425927189376</v>
      </c>
      <c r="AE78" s="5">
        <v>5.8725815307081694E-2</v>
      </c>
      <c r="AF78" s="5">
        <v>0.12751677858635271</v>
      </c>
      <c r="AG78" s="5">
        <v>2.1634541910408197E-2</v>
      </c>
      <c r="AH78" s="5">
        <v>0.11447538529704404</v>
      </c>
      <c r="AI78" s="5">
        <v>2.0963294676418352E-2</v>
      </c>
      <c r="AJ78" s="5">
        <v>5.7352145646528151E-2</v>
      </c>
      <c r="AK78" s="5">
        <v>0.23380877146930484</v>
      </c>
      <c r="AL78" s="5">
        <v>0.10823182317252682</v>
      </c>
      <c r="AM78" s="5">
        <v>5.5408774372431814E-3</v>
      </c>
      <c r="AN78" s="5">
        <v>4.0061282292093325E-2</v>
      </c>
      <c r="AO78" s="5">
        <v>2.8880616874621809E-3</v>
      </c>
      <c r="AP78" s="5">
        <v>7.7221233569813056E-3</v>
      </c>
      <c r="AQ78" s="5">
        <v>2.0605600727121145E-3</v>
      </c>
      <c r="AR78" s="5">
        <v>1.2657078540788222E-2</v>
      </c>
      <c r="AS78" s="5"/>
      <c r="AT78" s="5"/>
      <c r="AU78" s="5"/>
      <c r="AV78" s="5"/>
      <c r="AW78" s="5"/>
      <c r="AX78" s="5"/>
      <c r="AY78" s="5"/>
      <c r="AZ78" s="5"/>
      <c r="BA78" s="5"/>
      <c r="BB78" s="5"/>
    </row>
    <row r="79" spans="1:54" x14ac:dyDescent="0.25">
      <c r="A79" s="5">
        <v>16260</v>
      </c>
      <c r="B79" s="5"/>
      <c r="C79" s="5">
        <v>-2.0327914296785168</v>
      </c>
      <c r="D79" s="5">
        <v>-7.4252218147026441E-2</v>
      </c>
      <c r="E79" s="5">
        <v>-1.7509485503913368E-2</v>
      </c>
      <c r="F79" s="5">
        <v>-9.8423539417105382E-2</v>
      </c>
      <c r="G79" s="5">
        <v>-8.8648920896649205E-3</v>
      </c>
      <c r="H79" s="5">
        <v>-0.87949700560324051</v>
      </c>
      <c r="I79" s="5">
        <v>-5.2101061424864058E-2</v>
      </c>
      <c r="J79" s="5">
        <v>-0.12505120945590426</v>
      </c>
      <c r="K79" s="5">
        <v>-3.661902474334057E-2</v>
      </c>
      <c r="L79" s="5">
        <v>-0.27121005714797253</v>
      </c>
      <c r="M79" s="5">
        <v>-5.8404061300744867E-2</v>
      </c>
      <c r="N79" s="5">
        <v>-2.9503617476308741</v>
      </c>
      <c r="O79" s="5">
        <v>-7.6394125830855003E-2</v>
      </c>
      <c r="P79" s="5">
        <v>-0.98417906134056421</v>
      </c>
      <c r="Q79" s="5">
        <v>-7.2655542070562129E-2</v>
      </c>
      <c r="R79" s="5">
        <v>-0.46064160965444823</v>
      </c>
      <c r="S79" s="5">
        <v>-0.16807006025690538</v>
      </c>
      <c r="T79" s="5">
        <v>-0.40807047741922081</v>
      </c>
      <c r="U79" s="5">
        <v>5.3128518772810163E-2</v>
      </c>
      <c r="V79" s="5">
        <v>-9.5145858311694115E-2</v>
      </c>
      <c r="W79" s="5">
        <v>-6.8646666306587875E-2</v>
      </c>
      <c r="X79" s="5">
        <v>0.10643743249739732</v>
      </c>
      <c r="Y79" s="5">
        <v>4.1929085495702512E-2</v>
      </c>
      <c r="Z79" s="5">
        <v>0.22127263360445601</v>
      </c>
      <c r="AA79" s="5">
        <v>0.15231965426119945</v>
      </c>
      <c r="AB79" s="5">
        <v>0.10496652143645473</v>
      </c>
      <c r="AC79" s="5">
        <v>-8.4247721210236035E-2</v>
      </c>
      <c r="AD79" s="5">
        <v>1.3980525251946982</v>
      </c>
      <c r="AE79" s="5">
        <v>6.0486078386722909E-2</v>
      </c>
      <c r="AF79" s="5">
        <v>0.13162789329680788</v>
      </c>
      <c r="AG79" s="5">
        <v>2.2381314483842008E-2</v>
      </c>
      <c r="AH79" s="5">
        <v>0.11868897266882683</v>
      </c>
      <c r="AI79" s="5">
        <v>2.1783179491339025E-2</v>
      </c>
      <c r="AJ79" s="5">
        <v>5.9728003538790708E-2</v>
      </c>
      <c r="AK79" s="5">
        <v>0.24403879311811744</v>
      </c>
      <c r="AL79" s="5">
        <v>0.11322072911916473</v>
      </c>
      <c r="AM79" s="5">
        <v>5.8093240964689199E-3</v>
      </c>
      <c r="AN79" s="5">
        <v>4.2097005400860955E-2</v>
      </c>
      <c r="AO79" s="5">
        <v>3.04169275662158E-3</v>
      </c>
      <c r="AP79" s="5">
        <v>8.1513845631104292E-3</v>
      </c>
      <c r="AQ79" s="5">
        <v>2.1800626120199698E-3</v>
      </c>
      <c r="AR79" s="5">
        <v>1.3421760713278613E-2</v>
      </c>
      <c r="AS79" s="5"/>
      <c r="AT79" s="5"/>
      <c r="AU79" s="5"/>
      <c r="AV79" s="5"/>
      <c r="AW79" s="5"/>
      <c r="AX79" s="5"/>
      <c r="AY79" s="5"/>
      <c r="AZ79" s="5"/>
      <c r="BA79" s="5"/>
      <c r="BB79" s="5"/>
    </row>
    <row r="80" spans="1:54" x14ac:dyDescent="0.25">
      <c r="A80" s="5">
        <v>16250</v>
      </c>
      <c r="B80" s="5"/>
      <c r="C80" s="5">
        <v>-1.9673814041193103</v>
      </c>
      <c r="D80" s="5">
        <v>-7.2222353600639777E-2</v>
      </c>
      <c r="E80" s="5">
        <v>-1.7065321203615234E-2</v>
      </c>
      <c r="F80" s="5">
        <v>-9.6121720050971193E-2</v>
      </c>
      <c r="G80" s="5">
        <v>-8.6752119320010895E-3</v>
      </c>
      <c r="H80" s="5">
        <v>-0.86243766906706987</v>
      </c>
      <c r="I80" s="5">
        <v>-5.1195204020616683E-2</v>
      </c>
      <c r="J80" s="5">
        <v>-0.12312964216498341</v>
      </c>
      <c r="K80" s="5">
        <v>-3.6130683985440275E-2</v>
      </c>
      <c r="L80" s="5">
        <v>-0.26814677559038119</v>
      </c>
      <c r="M80" s="5">
        <v>-5.7864196022374394E-2</v>
      </c>
      <c r="N80" s="5">
        <v>-2.92917253674094</v>
      </c>
      <c r="O80" s="5">
        <v>-7.6003781440544108E-2</v>
      </c>
      <c r="P80" s="5">
        <v>-0.98120027706678192</v>
      </c>
      <c r="Q80" s="5">
        <v>-7.2587755588856454E-2</v>
      </c>
      <c r="R80" s="5">
        <v>-0.46118126509507762</v>
      </c>
      <c r="S80" s="5">
        <v>-0.1686225003742452</v>
      </c>
      <c r="T80" s="5">
        <v>-0.41027952867257983</v>
      </c>
      <c r="U80" s="5">
        <v>5.3529689574583983E-2</v>
      </c>
      <c r="V80" s="5">
        <v>-9.6068743451982852E-2</v>
      </c>
      <c r="W80" s="5">
        <v>-6.9460796076441719E-2</v>
      </c>
      <c r="X80" s="5">
        <v>0.10793086892439216</v>
      </c>
      <c r="Y80" s="5">
        <v>4.2608923920112875E-2</v>
      </c>
      <c r="Z80" s="5">
        <v>0.22534592326402106</v>
      </c>
      <c r="AA80" s="5">
        <v>0.15545966278685339</v>
      </c>
      <c r="AB80" s="5">
        <v>0.10736316992460944</v>
      </c>
      <c r="AC80" s="5">
        <v>-8.6359161301372306E-2</v>
      </c>
      <c r="AD80" s="5">
        <v>1.4362249975523096</v>
      </c>
      <c r="AE80" s="5">
        <v>6.2273917518999834E-2</v>
      </c>
      <c r="AF80" s="5">
        <v>0.13581680237568644</v>
      </c>
      <c r="AG80" s="5">
        <v>2.3144565788243046E-2</v>
      </c>
      <c r="AH80" s="5">
        <v>0.12300840309385608</v>
      </c>
      <c r="AI80" s="5">
        <v>2.2626102309062403E-2</v>
      </c>
      <c r="AJ80" s="5">
        <v>6.2177558765235875E-2</v>
      </c>
      <c r="AK80" s="5">
        <v>0.25461552095148132</v>
      </c>
      <c r="AL80" s="5">
        <v>0.11839284471744511</v>
      </c>
      <c r="AM80" s="5">
        <v>6.0883807495132692E-3</v>
      </c>
      <c r="AN80" s="5">
        <v>4.4218835201229073E-2</v>
      </c>
      <c r="AO80" s="5">
        <v>3.2022450618691598E-3</v>
      </c>
      <c r="AP80" s="5">
        <v>8.6011590674709704E-3</v>
      </c>
      <c r="AQ80" s="5">
        <v>2.3056013144908006E-3</v>
      </c>
      <c r="AR80" s="5">
        <v>1.4227142346828278E-2</v>
      </c>
      <c r="AS80" s="5"/>
      <c r="AT80" s="5"/>
      <c r="AU80" s="5"/>
      <c r="AV80" s="5"/>
      <c r="AW80" s="5"/>
      <c r="AX80" s="5"/>
      <c r="AY80" s="5"/>
      <c r="AZ80" s="5"/>
      <c r="BA80" s="5"/>
      <c r="BB80" s="5"/>
    </row>
    <row r="81" spans="1:54" x14ac:dyDescent="0.25">
      <c r="A81" s="5">
        <v>16240</v>
      </c>
      <c r="B81" s="5"/>
      <c r="C81" s="5">
        <v>-1.9001852193321691</v>
      </c>
      <c r="D81" s="5">
        <v>-7.0217069749552205E-2</v>
      </c>
      <c r="E81" s="5">
        <v>-1.6625126145833505E-2</v>
      </c>
      <c r="F81" s="5">
        <v>-9.3832660778726359E-2</v>
      </c>
      <c r="G81" s="5">
        <v>-8.4858865294790316E-3</v>
      </c>
      <c r="H81" s="5">
        <v>-0.84534132859433231</v>
      </c>
      <c r="I81" s="5">
        <v>-5.0283276111418397E-2</v>
      </c>
      <c r="J81" s="5">
        <v>-0.12118516759284592</v>
      </c>
      <c r="K81" s="5">
        <v>-3.5633482866561331E-2</v>
      </c>
      <c r="L81" s="5">
        <v>-0.26500410450692796</v>
      </c>
      <c r="M81" s="5">
        <v>-5.7304745129850697E-2</v>
      </c>
      <c r="N81" s="5">
        <v>-2.9068925653230719</v>
      </c>
      <c r="O81" s="5">
        <v>-7.5583210478329527E-2</v>
      </c>
      <c r="P81" s="5">
        <v>-0.97781492604653197</v>
      </c>
      <c r="Q81" s="5">
        <v>-7.248931721161353E-2</v>
      </c>
      <c r="R81" s="5">
        <v>-0.46152659301048365</v>
      </c>
      <c r="S81" s="5">
        <v>-0.16910554197496197</v>
      </c>
      <c r="T81" s="5">
        <v>-0.41232743514290482</v>
      </c>
      <c r="U81" s="5">
        <v>5.3911327057716486E-2</v>
      </c>
      <c r="V81" s="5">
        <v>-9.6960128515427263E-2</v>
      </c>
      <c r="W81" s="5">
        <v>-7.0255363105407004E-2</v>
      </c>
      <c r="X81" s="5">
        <v>0.10939990668097674</v>
      </c>
      <c r="Y81" s="5">
        <v>4.3281899450006212E-2</v>
      </c>
      <c r="Z81" s="5">
        <v>0.22939970361261081</v>
      </c>
      <c r="AA81" s="5">
        <v>0.15859928384397495</v>
      </c>
      <c r="AB81" s="5">
        <v>0.10976961757467305</v>
      </c>
      <c r="AC81" s="5">
        <v>-8.8487424804117989E-2</v>
      </c>
      <c r="AD81" s="5">
        <v>1.4748401279512355</v>
      </c>
      <c r="AE81" s="5">
        <v>6.4088632258696848E-2</v>
      </c>
      <c r="AF81" s="5">
        <v>0.14008244617640125</v>
      </c>
      <c r="AG81" s="5">
        <v>2.3924216267338476E-2</v>
      </c>
      <c r="AH81" s="5">
        <v>0.127433912207253</v>
      </c>
      <c r="AI81" s="5">
        <v>2.3492251543847889E-2</v>
      </c>
      <c r="AJ81" s="5">
        <v>6.4701798032953312E-2</v>
      </c>
      <c r="AK81" s="5">
        <v>0.26554522201868058</v>
      </c>
      <c r="AL81" s="5">
        <v>0.12375227046229713</v>
      </c>
      <c r="AM81" s="5">
        <v>6.3783275013131833E-3</v>
      </c>
      <c r="AN81" s="5">
        <v>4.6429371982314886E-2</v>
      </c>
      <c r="AO81" s="5">
        <v>3.369952710208849E-3</v>
      </c>
      <c r="AP81" s="5">
        <v>9.0722122950416921E-3</v>
      </c>
      <c r="AQ81" s="5">
        <v>2.4374218084776858E-3</v>
      </c>
      <c r="AR81" s="5">
        <v>1.507501351802242E-2</v>
      </c>
      <c r="AS81" s="5"/>
      <c r="AT81" s="5"/>
      <c r="AU81" s="5"/>
      <c r="AV81" s="5"/>
      <c r="AW81" s="5"/>
      <c r="AX81" s="5"/>
      <c r="AY81" s="5"/>
      <c r="AZ81" s="5"/>
      <c r="BA81" s="5"/>
      <c r="BB81" s="5"/>
    </row>
    <row r="82" spans="1:54" x14ac:dyDescent="0.25">
      <c r="A82" s="5">
        <v>16230</v>
      </c>
      <c r="B82" s="5"/>
      <c r="C82" s="5">
        <v>-1.8312346073087105</v>
      </c>
      <c r="D82" s="5">
        <v>-6.823736955053547E-2</v>
      </c>
      <c r="E82" s="5">
        <v>-1.618916628413189E-2</v>
      </c>
      <c r="F82" s="5">
        <v>-9.155796370288577E-2</v>
      </c>
      <c r="G82" s="5">
        <v>-8.2970649100702031E-3</v>
      </c>
      <c r="H82" s="5">
        <v>-0.82822278489572254</v>
      </c>
      <c r="I82" s="5">
        <v>-4.936613064332003E-2</v>
      </c>
      <c r="J82" s="5">
        <v>-0.11921972155108007</v>
      </c>
      <c r="K82" s="5">
        <v>-3.5127941356325881E-2</v>
      </c>
      <c r="L82" s="5">
        <v>-0.26178545399314024</v>
      </c>
      <c r="M82" s="5">
        <v>-5.6726330565907868E-2</v>
      </c>
      <c r="N82" s="5">
        <v>-2.8835468322844204</v>
      </c>
      <c r="O82" s="5">
        <v>-7.513287860560762E-2</v>
      </c>
      <c r="P82" s="5">
        <v>-0.9740265187039856</v>
      </c>
      <c r="Q82" s="5">
        <v>-7.2360295210949777E-2</v>
      </c>
      <c r="R82" s="5">
        <v>-0.46167679561324082</v>
      </c>
      <c r="S82" s="5">
        <v>-0.16951844689363743</v>
      </c>
      <c r="T82" s="5">
        <v>-0.41421134725964565</v>
      </c>
      <c r="U82" s="5">
        <v>5.427292939348629E-2</v>
      </c>
      <c r="V82" s="5">
        <v>-9.7818898552610209E-2</v>
      </c>
      <c r="W82" s="5">
        <v>-7.1029424316956719E-2</v>
      </c>
      <c r="X82" s="5">
        <v>0.11084290238896703</v>
      </c>
      <c r="Y82" s="5">
        <v>4.3947309506796553E-2</v>
      </c>
      <c r="Z82" s="5">
        <v>0.23343007617495942</v>
      </c>
      <c r="AA82" s="5">
        <v>0.16173578257290502</v>
      </c>
      <c r="AB82" s="5">
        <v>0.11218400734066085</v>
      </c>
      <c r="AC82" s="5">
        <v>-9.0631100245049265E-2</v>
      </c>
      <c r="AD82" s="5">
        <v>1.5138768577176502</v>
      </c>
      <c r="AE82" s="5">
        <v>6.5929464204469573E-2</v>
      </c>
      <c r="AF82" s="5">
        <v>0.14442362717865354</v>
      </c>
      <c r="AG82" s="5">
        <v>2.4720161724302438E-2</v>
      </c>
      <c r="AH82" s="5">
        <v>0.13196560399870966</v>
      </c>
      <c r="AI82" s="5">
        <v>2.438179248144615E-2</v>
      </c>
      <c r="AJ82" s="5">
        <v>6.7301651457577605E-2</v>
      </c>
      <c r="AK82" s="5">
        <v>0.2768339793238504</v>
      </c>
      <c r="AL82" s="5">
        <v>0.12930305378794668</v>
      </c>
      <c r="AM82" s="5">
        <v>6.6794440106830218E-3</v>
      </c>
      <c r="AN82" s="5">
        <v>4.8731234412166223E-2</v>
      </c>
      <c r="AO82" s="5">
        <v>3.5450531172619816E-3</v>
      </c>
      <c r="AP82" s="5">
        <v>9.5653251103449549E-3</v>
      </c>
      <c r="AQ82" s="5">
        <v>2.5757759881982556E-3</v>
      </c>
      <c r="AR82" s="5">
        <v>1.5967218630767114E-2</v>
      </c>
      <c r="AS82" s="5"/>
      <c r="AT82" s="5"/>
      <c r="AU82" s="5"/>
      <c r="AV82" s="5"/>
      <c r="AW82" s="5"/>
      <c r="AX82" s="5"/>
      <c r="AY82" s="5"/>
      <c r="AZ82" s="5"/>
      <c r="BA82" s="5"/>
      <c r="BB82" s="5"/>
    </row>
    <row r="83" spans="1:54" x14ac:dyDescent="0.25">
      <c r="A83" s="5">
        <v>16220</v>
      </c>
      <c r="B83" s="5"/>
      <c r="C83" s="5">
        <v>-1.7605632846257331</v>
      </c>
      <c r="D83" s="5">
        <v>-6.6284199153643961E-2</v>
      </c>
      <c r="E83" s="5">
        <v>-1.5757696154168596E-2</v>
      </c>
      <c r="F83" s="5">
        <v>-8.9299179022473987E-2</v>
      </c>
      <c r="G83" s="5">
        <v>-8.1088925976109446E-3</v>
      </c>
      <c r="H83" s="5">
        <v>-0.81109660988972831</v>
      </c>
      <c r="I83" s="5">
        <v>-4.8444614002671665E-2</v>
      </c>
      <c r="J83" s="5">
        <v>-0.11723524031620713</v>
      </c>
      <c r="K83" s="5">
        <v>-3.4614584012919711E-2</v>
      </c>
      <c r="L83" s="5">
        <v>-0.25849429808188135</v>
      </c>
      <c r="M83" s="5">
        <v>-5.6129593678739306E-2</v>
      </c>
      <c r="N83" s="5">
        <v>-2.8591615532835153</v>
      </c>
      <c r="O83" s="5">
        <v>-7.4653287703024998E-2</v>
      </c>
      <c r="P83" s="5">
        <v>-0.96983907298734695</v>
      </c>
      <c r="Q83" s="5">
        <v>-7.2200796790969121E-2</v>
      </c>
      <c r="R83" s="5">
        <v>-0.46163132097947157</v>
      </c>
      <c r="S83" s="5">
        <v>-0.16986056250902398</v>
      </c>
      <c r="T83" s="5">
        <v>-0.41592860383225616</v>
      </c>
      <c r="U83" s="5">
        <v>5.4614015595156842E-2</v>
      </c>
      <c r="V83" s="5">
        <v>-9.8643967354211132E-2</v>
      </c>
      <c r="W83" s="5">
        <v>-7.1782049856775221E-2</v>
      </c>
      <c r="X83" s="5">
        <v>0.11225821971556463</v>
      </c>
      <c r="Y83" s="5">
        <v>4.4604448395313842E-2</v>
      </c>
      <c r="Z83" s="5">
        <v>0.23743309259118672</v>
      </c>
      <c r="AA83" s="5">
        <v>0.16486636578137484</v>
      </c>
      <c r="AB83" s="5">
        <v>0.11460442528637715</v>
      </c>
      <c r="AC83" s="5">
        <v>-9.2788717441182625E-2</v>
      </c>
      <c r="AD83" s="5">
        <v>1.553312952151265</v>
      </c>
      <c r="AE83" s="5">
        <v>6.7795596422361576E-2</v>
      </c>
      <c r="AF83" s="5">
        <v>0.14883900724242952</v>
      </c>
      <c r="AG83" s="5">
        <v>2.5532272581528702E-2</v>
      </c>
      <c r="AH83" s="5">
        <v>0.13660344538662511</v>
      </c>
      <c r="AI83" s="5">
        <v>2.5294866010991596E-2</v>
      </c>
      <c r="AJ83" s="5">
        <v>6.9977988390084622E-2</v>
      </c>
      <c r="AK83" s="5">
        <v>0.28848767234424871</v>
      </c>
      <c r="AL83" s="5">
        <v>0.13504917920798495</v>
      </c>
      <c r="AM83" s="5">
        <v>6.992008964848845E-3</v>
      </c>
      <c r="AN83" s="5">
        <v>5.1127055809881215E-2</v>
      </c>
      <c r="AO83" s="5">
        <v>3.7277867645046188E-3</v>
      </c>
      <c r="AP83" s="5">
        <v>1.0081293308645854E-2</v>
      </c>
      <c r="AQ83" s="5">
        <v>2.7209219388946325E-3</v>
      </c>
      <c r="AR83" s="5">
        <v>1.6905656507089292E-2</v>
      </c>
      <c r="AS83" s="5"/>
      <c r="AT83" s="5"/>
      <c r="AU83" s="5"/>
      <c r="AV83" s="5"/>
      <c r="AW83" s="5"/>
      <c r="AX83" s="5"/>
      <c r="AY83" s="5"/>
      <c r="AZ83" s="5"/>
      <c r="BA83" s="5"/>
      <c r="BB83" s="5"/>
    </row>
    <row r="84" spans="1:54" x14ac:dyDescent="0.25">
      <c r="A84" s="5">
        <v>16210</v>
      </c>
      <c r="B84" s="5"/>
      <c r="C84" s="5">
        <v>-1.6882069286529011</v>
      </c>
      <c r="D84" s="5">
        <v>-6.4358447747409245E-2</v>
      </c>
      <c r="E84" s="5">
        <v>-1.5330958713348311E-2</v>
      </c>
      <c r="F84" s="5">
        <v>-8.7057803547918505E-2</v>
      </c>
      <c r="G84" s="5">
        <v>-7.9215114365519621E-3</v>
      </c>
      <c r="H84" s="5">
        <v>-0.79397712635866025</v>
      </c>
      <c r="I84" s="5">
        <v>-4.7519564705806372E-2</v>
      </c>
      <c r="J84" s="5">
        <v>-0.11523365739886418</v>
      </c>
      <c r="K84" s="5">
        <v>-3.4093939058832262E-2</v>
      </c>
      <c r="L84" s="5">
        <v>-0.25513416838484154</v>
      </c>
      <c r="M84" s="5">
        <v>-5.551519402082742E-2</v>
      </c>
      <c r="N84" s="5">
        <v>-2.8337641113141627</v>
      </c>
      <c r="O84" s="5">
        <v>-7.4144974941285066E-2</v>
      </c>
      <c r="P84" s="5">
        <v>-0.96525710747815252</v>
      </c>
      <c r="Q84" s="5">
        <v>-7.2010967980528751E-2</v>
      </c>
      <c r="R84" s="5">
        <v>-0.46138986497749085</v>
      </c>
      <c r="S84" s="5">
        <v>-0.1701313233826989</v>
      </c>
      <c r="T84" s="5">
        <v>-0.41747673815908443</v>
      </c>
      <c r="U84" s="5">
        <v>5.4934126559539019E-2</v>
      </c>
      <c r="V84" s="5">
        <v>-9.9434279678809828E-2</v>
      </c>
      <c r="W84" s="5">
        <v>-7.2512324889445895E-2</v>
      </c>
      <c r="X84" s="5">
        <v>0.11364423231842531</v>
      </c>
      <c r="Y84" s="5">
        <v>4.5252608466019612E-2</v>
      </c>
      <c r="Z84" s="5">
        <v>0.24140476040669007</v>
      </c>
      <c r="AA84" s="5">
        <v>0.16798818543241384</v>
      </c>
      <c r="AB84" s="5">
        <v>0.11702890245901225</v>
      </c>
      <c r="AC84" s="5">
        <v>-9.4958748427586337E-2</v>
      </c>
      <c r="AD84" s="5">
        <v>1.5931250039376841</v>
      </c>
      <c r="AE84" s="5">
        <v>6.9686152978663013E-2</v>
      </c>
      <c r="AF84" s="5">
        <v>0.15332710507340983</v>
      </c>
      <c r="AG84" s="5">
        <v>2.6360393168217183E-2</v>
      </c>
      <c r="AH84" s="5">
        <v>0.14134726087615235</v>
      </c>
      <c r="AI84" s="5">
        <v>2.6231587356765951E-2</v>
      </c>
      <c r="AJ84" s="5">
        <v>7.2731613190408759E-2</v>
      </c>
      <c r="AK84" s="5">
        <v>0.30051195707723405</v>
      </c>
      <c r="AL84" s="5">
        <v>0.14099455810444997</v>
      </c>
      <c r="AM84" s="5">
        <v>7.316299528699638E-3</v>
      </c>
      <c r="AN84" s="5">
        <v>5.3619480180954873E-2</v>
      </c>
      <c r="AO84" s="5">
        <v>3.9183969357239092E-3</v>
      </c>
      <c r="AP84" s="5">
        <v>1.0620927043049923E-2</v>
      </c>
      <c r="AQ84" s="5">
        <v>2.8731238432873323E-3</v>
      </c>
      <c r="AR84" s="5">
        <v>1.7892280359703142E-2</v>
      </c>
      <c r="AS84" s="5"/>
      <c r="AT84" s="5"/>
      <c r="AU84" s="5"/>
      <c r="AV84" s="5"/>
      <c r="AW84" s="5"/>
      <c r="AX84" s="5"/>
      <c r="AY84" s="5"/>
      <c r="AZ84" s="5"/>
      <c r="BA84" s="5"/>
      <c r="BB84" s="5"/>
    </row>
    <row r="85" spans="1:54" x14ac:dyDescent="0.25">
      <c r="A85" s="5">
        <v>16200</v>
      </c>
      <c r="B85" s="5"/>
      <c r="C85" s="5">
        <v>-1.6142031508732317</v>
      </c>
      <c r="D85" s="5">
        <v>-6.2460947524685596E-2</v>
      </c>
      <c r="E85" s="5">
        <v>-1.4909185207822348E-2</v>
      </c>
      <c r="F85" s="5">
        <v>-8.4835279355727794E-2</v>
      </c>
      <c r="G85" s="5">
        <v>-7.7350594274629095E-3</v>
      </c>
      <c r="H85" s="5">
        <v>-0.77687838844546964</v>
      </c>
      <c r="I85" s="5">
        <v>-4.6591812123316582E-2</v>
      </c>
      <c r="J85" s="5">
        <v>-0.1132169003571392</v>
      </c>
      <c r="K85" s="5">
        <v>-3.3566537458033487E-2</v>
      </c>
      <c r="L85" s="5">
        <v>-0.25170864766292333</v>
      </c>
      <c r="M85" s="5">
        <v>-5.4883808116416424E-2</v>
      </c>
      <c r="N85" s="5">
        <v>-2.8073830050119533</v>
      </c>
      <c r="O85" s="5">
        <v>-7.3608511778916252E-2</v>
      </c>
      <c r="P85" s="5">
        <v>-0.96028563343740136</v>
      </c>
      <c r="Q85" s="5">
        <v>-7.1790993443341097E-2</v>
      </c>
      <c r="R85" s="5">
        <v>-0.46095237267845024</v>
      </c>
      <c r="S85" s="5">
        <v>-0.17033025272302374</v>
      </c>
      <c r="T85" s="5">
        <v>-0.4188534837753829</v>
      </c>
      <c r="U85" s="5">
        <v>5.5232826073254637E-2</v>
      </c>
      <c r="V85" s="5">
        <v>-0.1001888134437932</v>
      </c>
      <c r="W85" s="5">
        <v>-7.3219351390595655E-2</v>
      </c>
      <c r="X85" s="5">
        <v>0.11499932682119203</v>
      </c>
      <c r="Y85" s="5">
        <v>4.5891081304547873E-2</v>
      </c>
      <c r="Z85" s="5">
        <v>0.24534104908565216</v>
      </c>
      <c r="AA85" s="5">
        <v>0.17109834233644544</v>
      </c>
      <c r="AB85" s="5">
        <v>0.11945541693258703</v>
      </c>
      <c r="AC85" s="5">
        <v>-9.7139608538220165E-2</v>
      </c>
      <c r="AD85" s="5">
        <v>1.6332884392415852</v>
      </c>
      <c r="AE85" s="5">
        <v>7.1600198587122535E-2</v>
      </c>
      <c r="AF85" s="5">
        <v>0.15788629391427539</v>
      </c>
      <c r="AG85" s="5">
        <v>2.7204341038756619E-2</v>
      </c>
      <c r="AH85" s="5">
        <v>0.14619672731884115</v>
      </c>
      <c r="AI85" s="5">
        <v>2.7192044813225534E-2</v>
      </c>
      <c r="AJ85" s="5">
        <v>7.5563260956767173E-2</v>
      </c>
      <c r="AK85" s="5">
        <v>0.31291224564680681</v>
      </c>
      <c r="AL85" s="5">
        <v>0.14714301817564293</v>
      </c>
      <c r="AM85" s="5">
        <v>7.6525907689010573E-3</v>
      </c>
      <c r="AN85" s="5">
        <v>5.6211158013468397E-2</v>
      </c>
      <c r="AO85" s="5">
        <v>4.1171294322087815E-3</v>
      </c>
      <c r="AP85" s="5">
        <v>1.1185050185199202E-2</v>
      </c>
      <c r="AQ85" s="5">
        <v>3.032651868405825E-3</v>
      </c>
      <c r="AR85" s="5">
        <v>1.8929097638725592E-2</v>
      </c>
      <c r="AS85" s="5"/>
      <c r="AT85" s="5"/>
      <c r="AU85" s="5"/>
      <c r="AV85" s="5"/>
      <c r="AW85" s="5"/>
      <c r="AX85" s="5"/>
      <c r="AY85" s="5"/>
      <c r="AZ85" s="5"/>
      <c r="BA85" s="5"/>
      <c r="BB85" s="5"/>
    </row>
    <row r="86" spans="1:54" x14ac:dyDescent="0.25">
      <c r="A86" s="5">
        <v>16190</v>
      </c>
      <c r="B86" s="5"/>
      <c r="C86" s="5">
        <v>-1.5385914673468459</v>
      </c>
      <c r="D86" s="5">
        <v>-6.0592473766428956E-2</v>
      </c>
      <c r="E86" s="5">
        <v>-1.4492595066584488E-2</v>
      </c>
      <c r="F86" s="5">
        <v>-8.2632992583591858E-2</v>
      </c>
      <c r="G86" s="5">
        <v>-7.5496705735164787E-3</v>
      </c>
      <c r="H86" s="5">
        <v>-0.75981416302713156</v>
      </c>
      <c r="I86" s="5">
        <v>-4.5662175241649741E-2</v>
      </c>
      <c r="J86" s="5">
        <v>-0.11118688766154236</v>
      </c>
      <c r="K86" s="5">
        <v>-3.3032911996891935E-2</v>
      </c>
      <c r="L86" s="5">
        <v>-0.24822136334221961</v>
      </c>
      <c r="M86" s="5">
        <v>-5.4236128200899437E-2</v>
      </c>
      <c r="N86" s="5">
        <v>-2.7800477948208462</v>
      </c>
      <c r="O86" s="5">
        <v>-7.3044502889607427E-2</v>
      </c>
      <c r="P86" s="5">
        <v>-0.95493014580743607</v>
      </c>
      <c r="Q86" s="5">
        <v>-7.1541096205619631E-2</v>
      </c>
      <c r="R86" s="5">
        <v>-0.46031903924254786</v>
      </c>
      <c r="S86" s="5">
        <v>-0.17045696366933291</v>
      </c>
      <c r="T86" s="5">
        <v>-0.42005677982217005</v>
      </c>
      <c r="U86" s="5">
        <v>5.5509701780691048E-2</v>
      </c>
      <c r="V86" s="5">
        <v>-0.10090658187318044</v>
      </c>
      <c r="W86" s="5">
        <v>-7.39022499297846E-2</v>
      </c>
      <c r="X86" s="5">
        <v>0.11632190581231286</v>
      </c>
      <c r="Y86" s="5">
        <v>4.651915894603674E-2</v>
      </c>
      <c r="Z86" s="5">
        <v>0.24923789623752804</v>
      </c>
      <c r="AA86" s="5">
        <v>0.17419389004302649</v>
      </c>
      <c r="AB86" s="5">
        <v>0.12188189602051344</v>
      </c>
      <c r="AC86" s="5">
        <v>-9.93296576416558E-2</v>
      </c>
      <c r="AD86" s="5">
        <v>1.673777526549354</v>
      </c>
      <c r="AE86" s="5">
        <v>7.353673837532948E-2</v>
      </c>
      <c r="AF86" s="5">
        <v>0.16251479947623326</v>
      </c>
      <c r="AG86" s="5">
        <v>2.8063906324899617E-2</v>
      </c>
      <c r="AH86" s="5">
        <v>0.1511513687919937</v>
      </c>
      <c r="AI86" s="5">
        <v>2.8176298486805536E-2</v>
      </c>
      <c r="AJ86" s="5">
        <v>7.847359322013242E-2</v>
      </c>
      <c r="AK86" s="5">
        <v>0.32569368550337668</v>
      </c>
      <c r="AL86" s="5">
        <v>0.15349829255397585</v>
      </c>
      <c r="AM86" s="5">
        <v>8.0011550531076999E-3</v>
      </c>
      <c r="AN86" s="5">
        <v>5.8904741833362348E-2</v>
      </c>
      <c r="AO86" s="5">
        <v>4.32423226622801E-3</v>
      </c>
      <c r="AP86" s="5">
        <v>1.1774499617337184E-2</v>
      </c>
      <c r="AQ86" s="5">
        <v>3.1997820318843324E-3</v>
      </c>
      <c r="AR86" s="5">
        <v>2.0018169744816048E-2</v>
      </c>
      <c r="AS86" s="5"/>
      <c r="AT86" s="5"/>
      <c r="AU86" s="5"/>
      <c r="AV86" s="5"/>
      <c r="AW86" s="5"/>
      <c r="AX86" s="5"/>
      <c r="AY86" s="5"/>
      <c r="AZ86" s="5"/>
      <c r="BA86" s="5"/>
      <c r="BB86" s="5"/>
    </row>
    <row r="87" spans="1:54" x14ac:dyDescent="0.25">
      <c r="A87" s="5">
        <v>16180</v>
      </c>
      <c r="B87" s="5"/>
      <c r="C87" s="5">
        <v>-1.4614132663532424</v>
      </c>
      <c r="D87" s="5">
        <v>-5.8753745040410178E-2</v>
      </c>
      <c r="E87" s="5">
        <v>-1.4081395822338E-2</v>
      </c>
      <c r="F87" s="5">
        <v>-8.0452272366132074E-2</v>
      </c>
      <c r="G87" s="5">
        <v>-7.3654747381386391E-3</v>
      </c>
      <c r="H87" s="5">
        <v>-0.74279791199730172</v>
      </c>
      <c r="I87" s="5">
        <v>-4.4731461464610406E-2</v>
      </c>
      <c r="J87" s="5">
        <v>-0.10914552561886844</v>
      </c>
      <c r="K87" s="5">
        <v>-3.2493596371107977E-2</v>
      </c>
      <c r="L87" s="5">
        <v>-0.24467598099231483</v>
      </c>
      <c r="M87" s="5">
        <v>-5.3572860935451785E-2</v>
      </c>
      <c r="N87" s="5">
        <v>-2.7517890471633186</v>
      </c>
      <c r="O87" s="5">
        <v>-7.245358502192141E-2</v>
      </c>
      <c r="P87" s="5">
        <v>-0.94919661319160831</v>
      </c>
      <c r="Q87" s="5">
        <v>-7.1261537301722772E-2</v>
      </c>
      <c r="R87" s="5">
        <v>-0.4594903102758966</v>
      </c>
      <c r="S87" s="5">
        <v>-0.17051116039176958</v>
      </c>
      <c r="T87" s="5">
        <v>-0.42108477601860672</v>
      </c>
      <c r="U87" s="5">
        <v>5.5764366110712338E-2</v>
      </c>
      <c r="V87" s="5">
        <v>-0.10158663559623718</v>
      </c>
      <c r="W87" s="5">
        <v>-7.4560161439376896E-2</v>
      </c>
      <c r="X87" s="5">
        <v>0.11761039085978719</v>
      </c>
      <c r="Y87" s="5">
        <v>4.7136135111587658E-2</v>
      </c>
      <c r="Z87" s="5">
        <v>0.2530912140450593</v>
      </c>
      <c r="AA87" s="5">
        <v>0.17727183892693485</v>
      </c>
      <c r="AB87" s="5">
        <v>0.12430621865600096</v>
      </c>
      <c r="AC87" s="5">
        <v>-0.10152720153295339</v>
      </c>
      <c r="AD87" s="5">
        <v>1.7145653883244467</v>
      </c>
      <c r="AE87" s="5">
        <v>7.5494717774900272E-2</v>
      </c>
      <c r="AF87" s="5">
        <v>0.16721069812487582</v>
      </c>
      <c r="AG87" s="5">
        <v>2.8938851124748775E-2</v>
      </c>
      <c r="AH87" s="5">
        <v>0.15621055161627209</v>
      </c>
      <c r="AI87" s="5">
        <v>2.9184379048168362E-2</v>
      </c>
      <c r="AJ87" s="5">
        <v>8.1463193613814419E-2</v>
      </c>
      <c r="AK87" s="5">
        <v>0.33886113825348818</v>
      </c>
      <c r="AL87" s="5">
        <v>0.16006400860676057</v>
      </c>
      <c r="AM87" s="5">
        <v>8.3622614245977989E-3</v>
      </c>
      <c r="AN87" s="5">
        <v>6.1702881517690752E-2</v>
      </c>
      <c r="AO87" s="5">
        <v>4.5399553323912717E-3</v>
      </c>
      <c r="AP87" s="5">
        <v>1.2390124453596964E-2</v>
      </c>
      <c r="AQ87" s="5">
        <v>3.3747960468189127E-3</v>
      </c>
      <c r="AR87" s="5">
        <v>2.1161611600945433E-2</v>
      </c>
      <c r="AS87" s="5"/>
      <c r="AT87" s="5"/>
      <c r="AU87" s="5"/>
      <c r="AV87" s="5"/>
      <c r="AW87" s="5"/>
      <c r="AX87" s="5"/>
      <c r="AY87" s="5"/>
      <c r="AZ87" s="5"/>
      <c r="BA87" s="5"/>
      <c r="BB87" s="5"/>
    </row>
    <row r="88" spans="1:54" x14ac:dyDescent="0.25">
      <c r="A88" s="5">
        <v>16170</v>
      </c>
      <c r="B88" s="5"/>
      <c r="C88" s="5">
        <v>-1.382711773253098</v>
      </c>
      <c r="D88" s="5">
        <v>-5.6945423511608674E-2</v>
      </c>
      <c r="E88" s="5">
        <v>-1.3675783058736601E-2</v>
      </c>
      <c r="F88" s="5">
        <v>-7.8294389911113704E-2</v>
      </c>
      <c r="G88" s="5">
        <v>-7.1825975139775886E-3</v>
      </c>
      <c r="H88" s="5">
        <v>-0.72584277548780907</v>
      </c>
      <c r="I88" s="5">
        <v>-4.3800465457204611E-2</v>
      </c>
      <c r="J88" s="5">
        <v>-0.10709470536195649</v>
      </c>
      <c r="K88" s="5">
        <v>-3.19491242808954E-2</v>
      </c>
      <c r="L88" s="5">
        <v>-0.24107619778364114</v>
      </c>
      <c r="M88" s="5">
        <v>-5.2894726100306586E-2</v>
      </c>
      <c r="N88" s="5">
        <v>-2.7226382767630755</v>
      </c>
      <c r="O88" s="5">
        <v>-7.1836425794399777E-2</v>
      </c>
      <c r="P88" s="5">
        <v>-0.94309146683685863</v>
      </c>
      <c r="Q88" s="5">
        <v>-7.0952615338495159E-2</v>
      </c>
      <c r="R88" s="5">
        <v>-0.45846688165469385</v>
      </c>
      <c r="S88" s="5">
        <v>-0.17049263900270334</v>
      </c>
      <c r="T88" s="5">
        <v>-0.42193583722157235</v>
      </c>
      <c r="U88" s="5">
        <v>5.5996457159281809E-2</v>
      </c>
      <c r="V88" s="5">
        <v>-0.1022280646907949</v>
      </c>
      <c r="W88" s="5">
        <v>-7.5192248964586178E-2</v>
      </c>
      <c r="X88" s="5">
        <v>0.1188632255342674</v>
      </c>
      <c r="Y88" s="5">
        <v>4.774130646406672E-2</v>
      </c>
      <c r="Z88" s="5">
        <v>0.25689689588140069</v>
      </c>
      <c r="AA88" s="5">
        <v>0.18032916046262143</v>
      </c>
      <c r="AB88" s="5">
        <v>0.1267262179384884</v>
      </c>
      <c r="AC88" s="5">
        <v>-0.10373049348248439</v>
      </c>
      <c r="AD88" s="5">
        <v>1.7556240155312337</v>
      </c>
      <c r="AE88" s="5">
        <v>7.7473022539856704E-2</v>
      </c>
      <c r="AF88" s="5">
        <v>0.17197191533421313</v>
      </c>
      <c r="AG88" s="5">
        <v>2.9828908931567859E-2</v>
      </c>
      <c r="AH88" s="5">
        <v>0.16137347953038936</v>
      </c>
      <c r="AI88" s="5">
        <v>3.0216286498669604E-2</v>
      </c>
      <c r="AJ88" s="5">
        <v>8.4532563528674401E-2</v>
      </c>
      <c r="AK88" s="5">
        <v>0.35241915815901509</v>
      </c>
      <c r="AL88" s="5">
        <v>0.16684367643450168</v>
      </c>
      <c r="AM88" s="5">
        <v>8.7361749527491254E-3</v>
      </c>
      <c r="AN88" s="5">
        <v>6.4608219365481029E-2</v>
      </c>
      <c r="AO88" s="5">
        <v>4.7645500565375839E-3</v>
      </c>
      <c r="AP88" s="5">
        <v>1.3032785188464171E-2</v>
      </c>
      <c r="AQ88" s="5">
        <v>3.5579811442936803E-3</v>
      </c>
      <c r="AR88" s="5">
        <v>2.2361591074947056E-2</v>
      </c>
      <c r="AS88" s="5"/>
      <c r="AT88" s="5"/>
      <c r="AU88" s="5"/>
      <c r="AV88" s="5"/>
      <c r="AW88" s="5"/>
      <c r="AX88" s="5"/>
      <c r="AY88" s="5"/>
      <c r="AZ88" s="5"/>
      <c r="BA88" s="5"/>
      <c r="BB88" s="5"/>
    </row>
    <row r="89" spans="1:54" x14ac:dyDescent="0.25">
      <c r="A89" s="5">
        <v>16160</v>
      </c>
      <c r="B89" s="5"/>
      <c r="C89" s="5">
        <v>-1.3025320126152042</v>
      </c>
      <c r="D89" s="5">
        <v>-5.5168115360774449E-2</v>
      </c>
      <c r="E89" s="5">
        <v>-1.3275940383537608E-2</v>
      </c>
      <c r="F89" s="5">
        <v>-7.6160557715532817E-2</v>
      </c>
      <c r="G89" s="5">
        <v>-7.0011601033081643E-3</v>
      </c>
      <c r="H89" s="5">
        <v>-0.70896155605537026</v>
      </c>
      <c r="I89" s="5">
        <v>-4.2869968034106407E-2</v>
      </c>
      <c r="J89" s="5">
        <v>-0.105036299912076</v>
      </c>
      <c r="K89" s="5">
        <v>-3.1400028536603251E-2</v>
      </c>
      <c r="L89" s="5">
        <v>-0.23742573594057492</v>
      </c>
      <c r="M89" s="5">
        <v>-5.2202455270110339E-2</v>
      </c>
      <c r="N89" s="5">
        <v>-2.692627887274333</v>
      </c>
      <c r="O89" s="5">
        <v>-7.1193722429258116E-2</v>
      </c>
      <c r="P89" s="5">
        <v>-0.93662158864731337</v>
      </c>
      <c r="Q89" s="5">
        <v>-7.0614665979252075E-2</v>
      </c>
      <c r="R89" s="5">
        <v>-0.45724969881491201</v>
      </c>
      <c r="S89" s="5">
        <v>-0.17040128827619944</v>
      </c>
      <c r="T89" s="5">
        <v>-0.42260854755720978</v>
      </c>
      <c r="U89" s="5">
        <v>5.6205639525248763E-2</v>
      </c>
      <c r="V89" s="5">
        <v>-0.10283000066528418</v>
      </c>
      <c r="W89" s="5">
        <v>-7.5797699389876669E-2</v>
      </c>
      <c r="X89" s="5">
        <v>0.1200788784328076</v>
      </c>
      <c r="Y89" s="5">
        <v>4.8333973880345979E-2</v>
      </c>
      <c r="Z89" s="5">
        <v>0.26065082310316734</v>
      </c>
      <c r="AA89" s="5">
        <v>0.18336279168027653</v>
      </c>
      <c r="AB89" s="5">
        <v>0.12913968384372393</v>
      </c>
      <c r="AC89" s="5">
        <v>-0.10593773594205888</v>
      </c>
      <c r="AD89" s="5">
        <v>1.7969242850768694</v>
      </c>
      <c r="AE89" s="5">
        <v>7.9470478897358976E-2</v>
      </c>
      <c r="AF89" s="5">
        <v>0.17679622442238987</v>
      </c>
      <c r="AG89" s="5">
        <v>3.073378410543286E-2</v>
      </c>
      <c r="AH89" s="5">
        <v>0.16663918904199279</v>
      </c>
      <c r="AI89" s="5">
        <v>3.1271988954952104E-2</v>
      </c>
      <c r="AJ89" s="5">
        <v>8.7682117765018455E-2</v>
      </c>
      <c r="AK89" s="5">
        <v>0.36637197034836039</v>
      </c>
      <c r="AL89" s="5">
        <v>0.17384067708294212</v>
      </c>
      <c r="AM89" s="5">
        <v>9.1231560598773308E-3</v>
      </c>
      <c r="AN89" s="5">
        <v>6.7623384926538271E-2</v>
      </c>
      <c r="AO89" s="5">
        <v>4.998269021844976E-3</v>
      </c>
      <c r="AP89" s="5">
        <v>1.3703352770471957E-2</v>
      </c>
      <c r="AQ89" s="5">
        <v>3.7496298727003317E-3</v>
      </c>
      <c r="AR89" s="5">
        <v>2.3620328244962508E-2</v>
      </c>
      <c r="AS89" s="5"/>
      <c r="AT89" s="5"/>
      <c r="AU89" s="5"/>
      <c r="AV89" s="5"/>
      <c r="AW89" s="5"/>
      <c r="AX89" s="5"/>
      <c r="AY89" s="5"/>
      <c r="AZ89" s="5"/>
      <c r="BA89" s="5"/>
      <c r="BB89" s="5"/>
    </row>
    <row r="90" spans="1:54" x14ac:dyDescent="0.25">
      <c r="A90" s="5">
        <v>16150</v>
      </c>
      <c r="B90" s="5"/>
      <c r="C90" s="5">
        <v>-1.2209207676597176</v>
      </c>
      <c r="D90" s="5">
        <v>-5.3422371307429384E-2</v>
      </c>
      <c r="E90" s="5">
        <v>-1.2882039427137429E-2</v>
      </c>
      <c r="F90" s="5">
        <v>-7.4051928920587193E-2</v>
      </c>
      <c r="G90" s="5">
        <v>-6.8212792099520605E-3</v>
      </c>
      <c r="H90" s="5">
        <v>-0.6921667038566649</v>
      </c>
      <c r="I90" s="5">
        <v>-4.1940735094865324E-2</v>
      </c>
      <c r="J90" s="5">
        <v>-0.10297216132038545</v>
      </c>
      <c r="K90" s="5">
        <v>-3.084684017691498E-2</v>
      </c>
      <c r="L90" s="5">
        <v>-0.23372833620683059</v>
      </c>
      <c r="M90" s="5">
        <v>-5.1496790474828844E-2</v>
      </c>
      <c r="N90" s="5">
        <v>-2.6617911103761687</v>
      </c>
      <c r="O90" s="5">
        <v>-7.0526200428050745E-2</v>
      </c>
      <c r="P90" s="5">
        <v>-0.92979429825991777</v>
      </c>
      <c r="Q90" s="5">
        <v>-7.0248061348593266E-2</v>
      </c>
      <c r="R90" s="5">
        <v>-0.45583995550732059</v>
      </c>
      <c r="S90" s="5">
        <v>-0.17023709017255853</v>
      </c>
      <c r="T90" s="5">
        <v>-0.42310171411035818</v>
      </c>
      <c r="U90" s="5">
        <v>5.6391605096665055E-2</v>
      </c>
      <c r="V90" s="5">
        <v>-0.10339161837359279</v>
      </c>
      <c r="W90" s="5">
        <v>-7.6375725136890921E-2</v>
      </c>
      <c r="X90" s="5">
        <v>0.12125584619538535</v>
      </c>
      <c r="Y90" s="5">
        <v>4.8913443736974795E-2</v>
      </c>
      <c r="Z90" s="5">
        <v>0.26434887200529916</v>
      </c>
      <c r="AA90" s="5">
        <v>0.18636963979606275</v>
      </c>
      <c r="AB90" s="5">
        <v>0.13154436609454606</v>
      </c>
      <c r="AC90" s="5">
        <v>-0.10814708240823986</v>
      </c>
      <c r="AD90" s="5">
        <v>1.8384359802123929</v>
      </c>
      <c r="AE90" s="5">
        <v>8.1485853834668567E-2</v>
      </c>
      <c r="AF90" s="5">
        <v>0.18168124558220419</v>
      </c>
      <c r="AG90" s="5">
        <v>3.1653151390707943E-2</v>
      </c>
      <c r="AH90" s="5">
        <v>0.17200654497411758</v>
      </c>
      <c r="AI90" s="5">
        <v>3.2351421455677681E-2</v>
      </c>
      <c r="AJ90" s="5">
        <v>9.091218019269097E-2</v>
      </c>
      <c r="AK90" s="5">
        <v>0.38072344878510989</v>
      </c>
      <c r="AL90" s="5">
        <v>0.18105825048682272</v>
      </c>
      <c r="AM90" s="5">
        <v>9.5234598250534368E-3</v>
      </c>
      <c r="AN90" s="5">
        <v>7.0750989589351804E-2</v>
      </c>
      <c r="AO90" s="5">
        <v>5.2413655719099886E-3</v>
      </c>
      <c r="AP90" s="5">
        <v>1.4402707599315593E-2</v>
      </c>
      <c r="AQ90" s="5">
        <v>3.9500398729949374E-3</v>
      </c>
      <c r="AR90" s="5">
        <v>2.4940094499902712E-2</v>
      </c>
      <c r="AS90" s="5"/>
      <c r="AT90" s="5"/>
      <c r="AU90" s="5"/>
      <c r="AV90" s="5"/>
      <c r="AW90" s="5"/>
      <c r="AX90" s="5"/>
      <c r="AY90" s="5"/>
      <c r="AZ90" s="5"/>
      <c r="BA90" s="5"/>
      <c r="BB90" s="5"/>
    </row>
    <row r="91" spans="1:54" x14ac:dyDescent="0.25">
      <c r="A91" s="5">
        <v>16140</v>
      </c>
      <c r="B91" s="5"/>
      <c r="C91" s="5">
        <v>-1.1379265370731424</v>
      </c>
      <c r="D91" s="5">
        <v>-5.1708687233361382E-2</v>
      </c>
      <c r="E91" s="5">
        <v>-1.2494239865899875E-2</v>
      </c>
      <c r="F91" s="5">
        <v>-7.1969596804171712E-2</v>
      </c>
      <c r="G91" s="5">
        <v>-6.6430669427610788E-3</v>
      </c>
      <c r="H91" s="5">
        <v>-0.67547030283166221</v>
      </c>
      <c r="I91" s="5">
        <v>-4.1013516607803488E-2</v>
      </c>
      <c r="J91" s="5">
        <v>-0.10090411789458545</v>
      </c>
      <c r="K91" s="5">
        <v>-3.0290087601706085E-2</v>
      </c>
      <c r="L91" s="5">
        <v>-0.22998775133953334</v>
      </c>
      <c r="M91" s="5">
        <v>-5.0778482849701288E-2</v>
      </c>
      <c r="N91" s="5">
        <v>-2.6301619434943282</v>
      </c>
      <c r="O91" s="5">
        <v>-6.9834612192847006E-2</v>
      </c>
      <c r="P91" s="5">
        <v>-0.92261733921591704</v>
      </c>
      <c r="Q91" s="5">
        <v>-6.9853209359472701E-2</v>
      </c>
      <c r="R91" s="5">
        <v>-0.454239092019246</v>
      </c>
      <c r="S91" s="5">
        <v>-0.17000012016551341</v>
      </c>
      <c r="T91" s="5">
        <v>-0.42341437015899153</v>
      </c>
      <c r="U91" s="5">
        <v>5.6554073785113922E-2</v>
      </c>
      <c r="V91" s="5">
        <v>-0.10391213785697954</v>
      </c>
      <c r="W91" s="5">
        <v>-7.6925565829093573E-2</v>
      </c>
      <c r="X91" s="5">
        <v>0.1223926565062288</v>
      </c>
      <c r="Y91" s="5">
        <v>4.9479029206170581E-2</v>
      </c>
      <c r="Z91" s="5">
        <v>0.26798692092291454</v>
      </c>
      <c r="AA91" s="5">
        <v>0.18934658700835105</v>
      </c>
      <c r="AB91" s="5">
        <v>0.13393797718885117</v>
      </c>
      <c r="AC91" s="5">
        <v>-0.11035663944221394</v>
      </c>
      <c r="AD91" s="5">
        <v>1.880127813927281</v>
      </c>
      <c r="AE91" s="5">
        <v>8.3517855525939558E-2</v>
      </c>
      <c r="AF91" s="5">
        <v>0.18662444521909943</v>
      </c>
      <c r="AG91" s="5">
        <v>3.2586655482312085E-2</v>
      </c>
      <c r="AH91" s="5">
        <v>0.1774742362267048</v>
      </c>
      <c r="AI91" s="5">
        <v>3.3454484794505419E-2</v>
      </c>
      <c r="AJ91" s="5">
        <v>9.4222979431433457E-2</v>
      </c>
      <c r="AK91" s="5">
        <v>0.39547709404240683</v>
      </c>
      <c r="AL91" s="5">
        <v>0.18849948316504708</v>
      </c>
      <c r="AM91" s="5">
        <v>9.9373352656284327E-3</v>
      </c>
      <c r="AN91" s="5">
        <v>7.3993620930069878E-2</v>
      </c>
      <c r="AO91" s="5">
        <v>5.4940933906066983E-3</v>
      </c>
      <c r="AP91" s="5">
        <v>1.5131738444705205E-2</v>
      </c>
      <c r="AQ91" s="5">
        <v>4.1595136290605806E-3</v>
      </c>
      <c r="AR91" s="5">
        <v>2.6323211467073292E-2</v>
      </c>
      <c r="AS91" s="5"/>
      <c r="AT91" s="5"/>
      <c r="AU91" s="5"/>
      <c r="AV91" s="5"/>
      <c r="AW91" s="5"/>
      <c r="AX91" s="5"/>
      <c r="AY91" s="5"/>
      <c r="AZ91" s="5"/>
      <c r="BA91" s="5"/>
      <c r="BB91" s="5"/>
    </row>
    <row r="92" spans="1:54" x14ac:dyDescent="0.25">
      <c r="A92" s="5">
        <v>16130</v>
      </c>
      <c r="B92" s="5"/>
      <c r="C92" s="5">
        <v>-1.0535994892559186</v>
      </c>
      <c r="D92" s="5">
        <v>-5.0027504902471355E-2</v>
      </c>
      <c r="E92" s="5">
        <v>-1.211268946962841E-2</v>
      </c>
      <c r="F92" s="5">
        <v>-6.9914594409153277E-2</v>
      </c>
      <c r="G92" s="5">
        <v>-6.4666307306741055E-3</v>
      </c>
      <c r="H92" s="5">
        <v>-0.65888405791180227</v>
      </c>
      <c r="I92" s="5">
        <v>-4.0089045644385569E-2</v>
      </c>
      <c r="J92" s="5">
        <v>-9.8833971516573707E-2</v>
      </c>
      <c r="K92" s="5">
        <v>-2.9730295721572698E-2</v>
      </c>
      <c r="L92" s="5">
        <v>-0.22620773964815227</v>
      </c>
      <c r="M92" s="5">
        <v>-5.0048291277741908E-2</v>
      </c>
      <c r="N92" s="5">
        <v>-2.5977750863162608</v>
      </c>
      <c r="O92" s="5">
        <v>-6.9119735596620172E-2</v>
      </c>
      <c r="P92" s="5">
        <v>-0.91509886426469111</v>
      </c>
      <c r="Q92" s="5">
        <v>-6.943055296418546E-2</v>
      </c>
      <c r="R92" s="5">
        <v>-0.45244879286608536</v>
      </c>
      <c r="S92" s="5">
        <v>-0.16969054737024375</v>
      </c>
      <c r="T92" s="5">
        <v>-0.42354577794205417</v>
      </c>
      <c r="U92" s="5">
        <v>5.6692794205667238E-2</v>
      </c>
      <c r="V92" s="5">
        <v>-0.10439082610743389</v>
      </c>
      <c r="W92" s="5">
        <v>-7.7446489918342964E-2</v>
      </c>
      <c r="X92" s="5">
        <v>0.12348787107187889</v>
      </c>
      <c r="Y92" s="5">
        <v>5.0030051558927743E-2</v>
      </c>
      <c r="Z92" s="5">
        <v>0.27156085746447978</v>
      </c>
      <c r="AA92" s="5">
        <v>0.19229049545107518</v>
      </c>
      <c r="AB92" s="5">
        <v>0.13631819558065492</v>
      </c>
      <c r="AC92" s="5">
        <v>-0.11256446884512858</v>
      </c>
      <c r="AD92" s="5">
        <v>1.9219674553625452</v>
      </c>
      <c r="AE92" s="5">
        <v>8.5565133902098439E-2</v>
      </c>
      <c r="AF92" s="5">
        <v>0.19162313560878122</v>
      </c>
      <c r="AG92" s="5">
        <v>3.3533910643694056E-2</v>
      </c>
      <c r="AH92" s="5">
        <v>0.18304077177277994</v>
      </c>
      <c r="AI92" s="5">
        <v>3.4581044383528672E-2</v>
      </c>
      <c r="AJ92" s="5">
        <v>9.7614644563987468E-2</v>
      </c>
      <c r="AK92" s="5">
        <v>0.41063601093433044</v>
      </c>
      <c r="AL92" s="5">
        <v>0.19616729568869679</v>
      </c>
      <c r="AM92" s="5">
        <v>1.0365024597297101E-2</v>
      </c>
      <c r="AN92" s="5">
        <v>7.7353836825381411E-2</v>
      </c>
      <c r="AO92" s="5">
        <v>5.75670605859664E-3</v>
      </c>
      <c r="AP92" s="5">
        <v>1.589134128543045E-2</v>
      </c>
      <c r="AQ92" s="5">
        <v>4.378358192373746E-3</v>
      </c>
      <c r="AR92" s="5">
        <v>2.7772049759157987E-2</v>
      </c>
      <c r="AS92" s="5"/>
      <c r="AT92" s="5"/>
      <c r="AU92" s="5"/>
      <c r="AV92" s="5"/>
      <c r="AW92" s="5"/>
      <c r="AX92" s="5"/>
      <c r="AY92" s="5"/>
      <c r="AZ92" s="5"/>
      <c r="BA92" s="5"/>
      <c r="BB92" s="5"/>
    </row>
    <row r="93" spans="1:54" x14ac:dyDescent="0.25">
      <c r="A93" s="5">
        <v>16120</v>
      </c>
      <c r="B93" s="5"/>
      <c r="C93" s="5">
        <v>-0.96799141406738543</v>
      </c>
      <c r="D93" s="5">
        <v>-4.8379212772665006E-2</v>
      </c>
      <c r="E93" s="5">
        <v>-1.1737524172478812E-2</v>
      </c>
      <c r="F93" s="5">
        <v>-6.7887894305330737E-2</v>
      </c>
      <c r="G93" s="5">
        <v>-6.292073249325905E-3</v>
      </c>
      <c r="H93" s="5">
        <v>-0.64241928326637054</v>
      </c>
      <c r="I93" s="5">
        <v>-3.9168037465664426E-2</v>
      </c>
      <c r="J93" s="5">
        <v>-9.6763495056559873E-2</v>
      </c>
      <c r="K93" s="5">
        <v>-2.9167985125975911E-2</v>
      </c>
      <c r="L93" s="5">
        <v>-0.22239205859417491</v>
      </c>
      <c r="M93" s="5">
        <v>-4.9306981028295581E-2</v>
      </c>
      <c r="N93" s="5">
        <v>-2.564665876267942</v>
      </c>
      <c r="O93" s="5">
        <v>-6.8382372506684552E-2</v>
      </c>
      <c r="P93" s="5">
        <v>-0.90724741983900847</v>
      </c>
      <c r="Q93" s="5">
        <v>-6.8980569331163782E-2</v>
      </c>
      <c r="R93" s="5">
        <v>-0.45047098395718044</v>
      </c>
      <c r="S93" s="5">
        <v>-0.16930863447096242</v>
      </c>
      <c r="T93" s="5">
        <v>-0.42349543095038922</v>
      </c>
      <c r="U93" s="5">
        <v>5.6807544300226089E-2</v>
      </c>
      <c r="V93" s="5">
        <v>-0.1048269987470281</v>
      </c>
      <c r="W93" s="5">
        <v>-7.7937796268655574E-2</v>
      </c>
      <c r="X93" s="5">
        <v>0.12454008856785333</v>
      </c>
      <c r="Y93" s="5">
        <v>5.0565841471961318E-2</v>
      </c>
      <c r="Z93" s="5">
        <v>0.27506658585996768</v>
      </c>
      <c r="AA93" s="5">
        <v>0.19519821229466683</v>
      </c>
      <c r="AB93" s="5">
        <v>0.13868266900958179</v>
      </c>
      <c r="AC93" s="5">
        <v>-0.11476858998725463</v>
      </c>
      <c r="AD93" s="5">
        <v>1.9639215592598245</v>
      </c>
      <c r="AE93" s="5">
        <v>8.7626281366756806E-2</v>
      </c>
      <c r="AF93" s="5">
        <v>0.1966744748860422</v>
      </c>
      <c r="AG93" s="5">
        <v>3.4494500379380184E-2</v>
      </c>
      <c r="AH93" s="5">
        <v>0.18870447690896552</v>
      </c>
      <c r="AI93" s="5">
        <v>3.5730929151441229E-2</v>
      </c>
      <c r="AJ93" s="5">
        <v>0.10108720089489935</v>
      </c>
      <c r="AK93" s="5">
        <v>0.42620288605822348</v>
      </c>
      <c r="AL93" s="5">
        <v>0.20406442994509977</v>
      </c>
      <c r="AM93" s="5">
        <v>1.0806762473643068E-2</v>
      </c>
      <c r="AN93" s="5">
        <v>8.0834159333041791E-2</v>
      </c>
      <c r="AO93" s="5">
        <v>6.0294565864276511E-3</v>
      </c>
      <c r="AP93" s="5">
        <v>1.6682418067276585E-2</v>
      </c>
      <c r="AQ93" s="5">
        <v>4.6068848802057125E-3</v>
      </c>
      <c r="AR93" s="5">
        <v>2.928902753285547E-2</v>
      </c>
      <c r="AS93" s="5"/>
      <c r="AT93" s="5"/>
      <c r="AU93" s="5"/>
      <c r="AV93" s="5"/>
      <c r="AW93" s="5"/>
      <c r="AX93" s="5"/>
      <c r="AY93" s="5"/>
      <c r="AZ93" s="5"/>
      <c r="BA93" s="5"/>
      <c r="BB93" s="5"/>
    </row>
    <row r="94" spans="1:54" x14ac:dyDescent="0.25">
      <c r="A94" s="5">
        <v>16110</v>
      </c>
      <c r="B94" s="5"/>
      <c r="C94" s="5">
        <v>-0.8811556721379612</v>
      </c>
      <c r="D94" s="5">
        <v>-4.6764146895313698E-2</v>
      </c>
      <c r="E94" s="5">
        <v>-1.1368868166556986E-2</v>
      </c>
      <c r="F94" s="5">
        <v>-6.5890408482638524E-2</v>
      </c>
      <c r="G94" s="5">
        <v>-6.1194923591523943E-3</v>
      </c>
      <c r="H94" s="5">
        <v>-0.62608689159711695</v>
      </c>
      <c r="I94" s="5">
        <v>-3.8251188662230921E-2</v>
      </c>
      <c r="J94" s="5">
        <v>-9.469442988874209E-2</v>
      </c>
      <c r="K94" s="5">
        <v>-2.8603671271866905E-2</v>
      </c>
      <c r="L94" s="5">
        <v>-0.21854445846707846</v>
      </c>
      <c r="M94" s="5">
        <v>-4.8555322395130933E-2</v>
      </c>
      <c r="N94" s="5">
        <v>-2.5308702231232223</v>
      </c>
      <c r="O94" s="5">
        <v>-6.7623347265149916E-2</v>
      </c>
      <c r="P94" s="5">
        <v>-0.89907192974320549</v>
      </c>
      <c r="Q94" s="5">
        <v>-6.8503768949695787E-2</v>
      </c>
      <c r="R94" s="5">
        <v>-0.44830782924226387</v>
      </c>
      <c r="S94" s="5">
        <v>-0.16885473744741852</v>
      </c>
      <c r="T94" s="5">
        <v>-0.42326305573182477</v>
      </c>
      <c r="U94" s="5">
        <v>5.6898131902149394E-2</v>
      </c>
      <c r="V94" s="5">
        <v>-0.10522002161801085</v>
      </c>
      <c r="W94" s="5">
        <v>-7.8398815692490353E-2</v>
      </c>
      <c r="X94" s="5">
        <v>0.12554794754575624</v>
      </c>
      <c r="Y94" s="5">
        <v>5.1085740335128714E-2</v>
      </c>
      <c r="Z94" s="5">
        <v>0.27850003440691279</v>
      </c>
      <c r="AA94" s="5">
        <v>0.19806657498432548</v>
      </c>
      <c r="AB94" s="5">
        <v>0.14102901797354614</v>
      </c>
      <c r="AC94" s="5">
        <v>-0.11696698228883898</v>
      </c>
      <c r="AD94" s="5">
        <v>2.0059557984540581</v>
      </c>
      <c r="AE94" s="5">
        <v>8.9699833660723108E-2</v>
      </c>
      <c r="AF94" s="5">
        <v>0.20177546737573807</v>
      </c>
      <c r="AG94" s="5">
        <v>3.5467977164899078E-2</v>
      </c>
      <c r="AH94" s="5">
        <v>0.19446348977992256</v>
      </c>
      <c r="AI94" s="5">
        <v>3.6903930480793136E-2</v>
      </c>
      <c r="AJ94" s="5">
        <v>0.10464056576840519</v>
      </c>
      <c r="AK94" s="5">
        <v>0.44217996530474413</v>
      </c>
      <c r="AL94" s="5">
        <v>0.21219343622291525</v>
      </c>
      <c r="AM94" s="5">
        <v>1.1262775206223838E-2</v>
      </c>
      <c r="AN94" s="5">
        <v>8.4437068344719216E-2</v>
      </c>
      <c r="AO94" s="5">
        <v>6.3125969242337418E-3</v>
      </c>
      <c r="AP94" s="5">
        <v>1.7505875378612364E-2</v>
      </c>
      <c r="AQ94" s="5">
        <v>4.8454089466294422E-3</v>
      </c>
      <c r="AR94" s="5">
        <v>3.0876608851589799E-2</v>
      </c>
      <c r="AS94" s="5"/>
      <c r="AT94" s="5"/>
      <c r="AU94" s="5"/>
      <c r="AV94" s="5"/>
      <c r="AW94" s="5"/>
      <c r="AX94" s="5"/>
      <c r="AY94" s="5"/>
      <c r="AZ94" s="5"/>
      <c r="BA94" s="5"/>
      <c r="BB94" s="5"/>
    </row>
    <row r="95" spans="1:54" x14ac:dyDescent="0.25">
      <c r="A95" s="5">
        <v>16100</v>
      </c>
      <c r="B95" s="5"/>
      <c r="C95" s="5">
        <v>-0.7931471418221383</v>
      </c>
      <c r="D95" s="5">
        <v>-4.5182591897682575E-2</v>
      </c>
      <c r="E95" s="5">
        <v>-1.1006834017399525E-2</v>
      </c>
      <c r="F95" s="5">
        <v>-6.3922988372826908E-2</v>
      </c>
      <c r="G95" s="5">
        <v>-5.9489810549037594E-3</v>
      </c>
      <c r="H95" s="5">
        <v>-0.60989738448793906</v>
      </c>
      <c r="I95" s="5">
        <v>-3.7339176348915745E-2</v>
      </c>
      <c r="J95" s="5">
        <v>-9.2628483513277557E-2</v>
      </c>
      <c r="K95" s="5">
        <v>-2.8037863694577926E-2</v>
      </c>
      <c r="L95" s="5">
        <v>-0.21466867615179264</v>
      </c>
      <c r="M95" s="5">
        <v>-4.7794089337537551E-2</v>
      </c>
      <c r="N95" s="5">
        <v>-2.4964245429180738</v>
      </c>
      <c r="O95" s="5">
        <v>-6.6843505130472894E-2</v>
      </c>
      <c r="P95" s="5">
        <v>-0.89058167809807731</v>
      </c>
      <c r="Q95" s="5">
        <v>-6.8000694664901856E-2</v>
      </c>
      <c r="R95" s="5">
        <v>-0.44596172684625257</v>
      </c>
      <c r="S95" s="5">
        <v>-0.16832930510026742</v>
      </c>
      <c r="T95" s="5">
        <v>-0.42284861320287942</v>
      </c>
      <c r="U95" s="5">
        <v>5.6964395240233681E-2</v>
      </c>
      <c r="V95" s="5">
        <v>-0.10556931227859172</v>
      </c>
      <c r="W95" s="5">
        <v>-7.8828912434957973E-2</v>
      </c>
      <c r="X95" s="5">
        <v>0.12651012929264849</v>
      </c>
      <c r="Y95" s="5">
        <v>5.1589101555914972E-2</v>
      </c>
      <c r="Z95" s="5">
        <v>0.28185716299670116</v>
      </c>
      <c r="AA95" s="5">
        <v>0.20089241660474849</v>
      </c>
      <c r="AB95" s="5">
        <v>0.14335483933880172</v>
      </c>
      <c r="AC95" s="5">
        <v>-0.11915758784998638</v>
      </c>
      <c r="AD95" s="5">
        <v>2.0480348994091124</v>
      </c>
      <c r="AE95" s="5">
        <v>9.1784270877317692E-2</v>
      </c>
      <c r="AF95" s="5">
        <v>0.20692296427616291</v>
      </c>
      <c r="AG95" s="5">
        <v>3.6453862236798272E-2</v>
      </c>
      <c r="AH95" s="5">
        <v>0.20031575819620287</v>
      </c>
      <c r="AI95" s="5">
        <v>3.8099801188726412E-2</v>
      </c>
      <c r="AJ95" s="5">
        <v>0.1082745444591308</v>
      </c>
      <c r="AK95" s="5">
        <v>0.45856903139511473</v>
      </c>
      <c r="AL95" s="5">
        <v>0.22055666014495542</v>
      </c>
      <c r="AM95" s="5">
        <v>1.1733279966365563E-2</v>
      </c>
      <c r="AN95" s="5">
        <v>8.8164995016809009E-2</v>
      </c>
      <c r="AO95" s="5">
        <v>6.6063774481208617E-3</v>
      </c>
      <c r="AP95" s="5">
        <v>1.8362623042666549E-2</v>
      </c>
      <c r="AQ95" s="5">
        <v>5.094249225645971E-3</v>
      </c>
      <c r="AR95" s="5">
        <v>3.2537301844859944E-2</v>
      </c>
      <c r="AS95" s="5"/>
      <c r="AT95" s="5"/>
      <c r="AU95" s="5"/>
      <c r="AV95" s="5"/>
      <c r="AW95" s="5"/>
      <c r="AX95" s="5"/>
      <c r="AY95" s="5"/>
      <c r="AZ95" s="5"/>
      <c r="BA95" s="5"/>
      <c r="BB95" s="5"/>
    </row>
    <row r="96" spans="1:54" x14ac:dyDescent="0.25">
      <c r="A96" s="5">
        <v>16090</v>
      </c>
      <c r="B96" s="5"/>
      <c r="C96" s="5">
        <v>-0.7040221638704538</v>
      </c>
      <c r="D96" s="5">
        <v>-4.3634782043598552E-2</v>
      </c>
      <c r="E96" s="5">
        <v>-1.065152280048912E-2</v>
      </c>
      <c r="F96" s="5">
        <v>-6.1986424996532175E-2</v>
      </c>
      <c r="G96" s="5">
        <v>-5.7806274264461718E-3</v>
      </c>
      <c r="H96" s="5">
        <v>-0.59386084381322246</v>
      </c>
      <c r="I96" s="5">
        <v>-3.6432657415309898E-2</v>
      </c>
      <c r="J96" s="5">
        <v>-9.0567327288897742E-2</v>
      </c>
      <c r="K96" s="5">
        <v>-2.7471065242673252E-2</v>
      </c>
      <c r="L96" s="5">
        <v>-0.21076842900240528</v>
      </c>
      <c r="M96" s="5">
        <v>-4.7024058127848309E-2</v>
      </c>
      <c r="N96" s="5">
        <v>-2.4613656913431257</v>
      </c>
      <c r="O96" s="5">
        <v>-6.6043710684285953E-2</v>
      </c>
      <c r="P96" s="5">
        <v>-0.88178629158841382</v>
      </c>
      <c r="Q96" s="5">
        <v>-6.7471920645508762E-2</v>
      </c>
      <c r="R96" s="5">
        <v>-0.44343530470172776</v>
      </c>
      <c r="S96" s="5">
        <v>-0.16773287837586334</v>
      </c>
      <c r="T96" s="5">
        <v>-0.42225229946099496</v>
      </c>
      <c r="U96" s="5">
        <v>5.7006203380273825E-2</v>
      </c>
      <c r="V96" s="5">
        <v>-0.10587434139960601</v>
      </c>
      <c r="W96" s="5">
        <v>-7.9227485601461964E-2</v>
      </c>
      <c r="X96" s="5">
        <v>0.12742536063453733</v>
      </c>
      <c r="Y96" s="5">
        <v>5.2075291857509975E-2</v>
      </c>
      <c r="Z96" s="5">
        <v>0.28513397070276481</v>
      </c>
      <c r="AA96" s="5">
        <v>0.20367257135981087</v>
      </c>
      <c r="AB96" s="5">
        <v>0.14565771008100178</v>
      </c>
      <c r="AC96" s="5">
        <v>-0.12133831422635202</v>
      </c>
      <c r="AD96" s="5">
        <v>2.0901226807852877</v>
      </c>
      <c r="AE96" s="5">
        <v>9.3878018630270232E-2</v>
      </c>
      <c r="AF96" s="5">
        <v>0.21211366470431353</v>
      </c>
      <c r="AG96" s="5">
        <v>3.7451645445388114E-2</v>
      </c>
      <c r="AH96" s="5">
        <v>0.20625903676488183</v>
      </c>
      <c r="AI96" s="5">
        <v>3.931825455564622E-2</v>
      </c>
      <c r="AJ96" s="5">
        <v>0.11198882614972649</v>
      </c>
      <c r="AK96" s="5">
        <v>0.47537138150749858</v>
      </c>
      <c r="AL96" s="5">
        <v>0.22915622947721465</v>
      </c>
      <c r="AM96" s="5">
        <v>1.2218483969953262E-2</v>
      </c>
      <c r="AN96" s="5">
        <v>9.2020314985855597E-2</v>
      </c>
      <c r="AO96" s="5">
        <v>6.9110464234025783E-3</v>
      </c>
      <c r="AP96" s="5">
        <v>1.9253572625720493E-2</v>
      </c>
      <c r="AQ96" s="5">
        <v>5.3537277457927478E-3</v>
      </c>
      <c r="AR96" s="5">
        <v>3.4273656657005963E-2</v>
      </c>
      <c r="AS96" s="5"/>
      <c r="AT96" s="5"/>
      <c r="AU96" s="5"/>
      <c r="AV96" s="5"/>
      <c r="AW96" s="5"/>
      <c r="AX96" s="5"/>
      <c r="AY96" s="5"/>
      <c r="AZ96" s="5"/>
      <c r="BA96" s="5"/>
      <c r="BB96" s="5"/>
    </row>
    <row r="97" spans="1:54" x14ac:dyDescent="0.25">
      <c r="A97" s="5">
        <v>16080</v>
      </c>
      <c r="B97" s="5"/>
      <c r="C97" s="5">
        <v>-0.61383848390201701</v>
      </c>
      <c r="D97" s="5">
        <v>-4.2120902367532936E-2</v>
      </c>
      <c r="E97" s="5">
        <v>-1.0303024257919298E-2</v>
      </c>
      <c r="F97" s="5">
        <v>-6.0081449232368064E-2</v>
      </c>
      <c r="G97" s="5">
        <v>-5.6145146307023568E-3</v>
      </c>
      <c r="H97" s="5">
        <v>-0.57798692420526643</v>
      </c>
      <c r="I97" s="5">
        <v>-3.553226783298935E-2</v>
      </c>
      <c r="J97" s="5">
        <v>-8.8512594280134749E-2</v>
      </c>
      <c r="K97" s="5">
        <v>-2.6903771338364791E-2</v>
      </c>
      <c r="L97" s="5">
        <v>-0.20684740883638769</v>
      </c>
      <c r="M97" s="5">
        <v>-4.6246006008766903E-2</v>
      </c>
      <c r="N97" s="5">
        <v>-2.4257308967882683</v>
      </c>
      <c r="O97" s="5">
        <v>-6.5224846207769194E-2</v>
      </c>
      <c r="P97" s="5">
        <v>-0.8726957210610875</v>
      </c>
      <c r="Q97" s="5">
        <v>-6.691805128716545E-2</v>
      </c>
      <c r="R97" s="5">
        <v>-0.44073141568996432</v>
      </c>
      <c r="S97" s="5">
        <v>-0.16706608949163432</v>
      </c>
      <c r="T97" s="5">
        <v>-0.42147454609266805</v>
      </c>
      <c r="U97" s="5">
        <v>5.7023456602608935E-2</v>
      </c>
      <c r="V97" s="5">
        <v>-0.10613463405749282</v>
      </c>
      <c r="W97" s="5">
        <v>-7.9593970524393903E-2</v>
      </c>
      <c r="X97" s="5">
        <v>0.12829241667587116</v>
      </c>
      <c r="Y97" s="5">
        <v>5.2543692566972243E-2</v>
      </c>
      <c r="Z97" s="5">
        <v>0.2883265034118781</v>
      </c>
      <c r="AA97" s="5">
        <v>0.20640388015508804</v>
      </c>
      <c r="AB97" s="5">
        <v>0.14793519115032466</v>
      </c>
      <c r="AC97" s="5">
        <v>-0.12350703734693183</v>
      </c>
      <c r="AD97" s="5">
        <v>2.1321820950188815</v>
      </c>
      <c r="AE97" s="5">
        <v>9.5979449375581838E-2</v>
      </c>
      <c r="AF97" s="5">
        <v>0.21734411711171706</v>
      </c>
      <c r="AG97" s="5">
        <v>3.8460785172735365E-2</v>
      </c>
      <c r="AH97" s="5">
        <v>0.21229088435197624</v>
      </c>
      <c r="AI97" s="5">
        <v>4.055896340628358E-2</v>
      </c>
      <c r="AJ97" s="5">
        <v>0.11578298000988255</v>
      </c>
      <c r="AK97" s="5">
        <v>0.49258780505711142</v>
      </c>
      <c r="AL97" s="5">
        <v>0.23799404084429679</v>
      </c>
      <c r="AM97" s="5">
        <v>1.2718583646623885E-2</v>
      </c>
      <c r="AN97" s="5">
        <v>9.6005341376278655E-2</v>
      </c>
      <c r="AO97" s="5">
        <v>7.226849444935254E-3</v>
      </c>
      <c r="AP97" s="5">
        <v>2.0179635860672313E-2</v>
      </c>
      <c r="AQ97" s="5">
        <v>5.6241693156523966E-3</v>
      </c>
      <c r="AR97" s="5">
        <v>3.6088263178403329E-2</v>
      </c>
      <c r="AS97" s="5"/>
      <c r="AT97" s="5"/>
      <c r="AU97" s="5"/>
      <c r="AV97" s="5"/>
      <c r="AW97" s="5"/>
      <c r="AX97" s="5"/>
      <c r="AY97" s="5"/>
      <c r="AZ97" s="5"/>
      <c r="BA97" s="5"/>
      <c r="BB97" s="5"/>
    </row>
    <row r="98" spans="1:54" x14ac:dyDescent="0.25">
      <c r="A98" s="5">
        <v>16070</v>
      </c>
      <c r="B98" s="5"/>
      <c r="C98" s="5">
        <v>-0.52265519276347194</v>
      </c>
      <c r="D98" s="5">
        <v>-4.0641089877189999E-2</v>
      </c>
      <c r="E98" s="5">
        <v>-9.9614169742841836E-3</v>
      </c>
      <c r="F98" s="5">
        <v>-5.8208732204378465E-2</v>
      </c>
      <c r="G98" s="5">
        <v>-5.4507208745507548E-3</v>
      </c>
      <c r="H98" s="5">
        <v>-0.56228484657810862</v>
      </c>
      <c r="I98" s="5">
        <v>-3.4638622020144554E-2</v>
      </c>
      <c r="J98" s="5">
        <v>-8.6465877222714163E-2</v>
      </c>
      <c r="K98" s="5">
        <v>-2.633646926500003E-2</v>
      </c>
      <c r="L98" s="5">
        <v>-0.20290927606312267</v>
      </c>
      <c r="M98" s="5">
        <v>-4.546070986381609E-2</v>
      </c>
      <c r="N98" s="5">
        <v>-2.3895576932129918</v>
      </c>
      <c r="O98" s="5">
        <v>-6.4387810031900014E-2</v>
      </c>
      <c r="P98" s="5">
        <v>-0.86332022252341523</v>
      </c>
      <c r="Q98" s="5">
        <v>-6.6339720054234871E-2</v>
      </c>
      <c r="R98" s="5">
        <v>-0.4378531323028696</v>
      </c>
      <c r="S98" s="5">
        <v>-0.16632966086380901</v>
      </c>
      <c r="T98" s="5">
        <v>-0.42051601997436139</v>
      </c>
      <c r="U98" s="5">
        <v>5.7016086714238648E-2</v>
      </c>
      <c r="V98" s="5">
        <v>-0.10634977091929285</v>
      </c>
      <c r="W98" s="5">
        <v>-7.9927840064632633E-2</v>
      </c>
      <c r="X98" s="5">
        <v>0.12911012346702208</v>
      </c>
      <c r="Y98" s="5">
        <v>5.2993700889942472E-2</v>
      </c>
      <c r="Z98" s="5">
        <v>0.29143086147919606</v>
      </c>
      <c r="AA98" s="5">
        <v>0.20908319627052516</v>
      </c>
      <c r="AB98" s="5">
        <v>0.15018483145319425</v>
      </c>
      <c r="AC98" s="5">
        <v>-0.12566160456966186</v>
      </c>
      <c r="AD98" s="5">
        <v>2.1741752728831214</v>
      </c>
      <c r="AE98" s="5">
        <v>9.8086883888279325E-2</v>
      </c>
      <c r="AF98" s="5">
        <v>0.22261072107860799</v>
      </c>
      <c r="AG98" s="5">
        <v>3.9480708318321692E-2</v>
      </c>
      <c r="AH98" s="5">
        <v>0.21840866189542654</v>
      </c>
      <c r="AI98" s="5">
        <v>4.1821559247642429E-2</v>
      </c>
      <c r="AJ98" s="5">
        <v>0.11965645139140615</v>
      </c>
      <c r="AK98" s="5">
        <v>0.51021856169683466</v>
      </c>
      <c r="AL98" s="5">
        <v>0.24707174638313395</v>
      </c>
      <c r="AM98" s="5">
        <v>1.323376379488372E-2</v>
      </c>
      <c r="AN98" s="5">
        <v>0.10012231760911219</v>
      </c>
      <c r="AO98" s="5">
        <v>7.5540288548861575E-3</v>
      </c>
      <c r="AP98" s="5">
        <v>2.1141722985663379E-2</v>
      </c>
      <c r="AQ98" s="5">
        <v>5.9059010797369374E-3</v>
      </c>
      <c r="AR98" s="5">
        <v>3.7983748552361515E-2</v>
      </c>
      <c r="AS98" s="5"/>
      <c r="AT98" s="5"/>
      <c r="AU98" s="5"/>
      <c r="AV98" s="5"/>
      <c r="AW98" s="5"/>
      <c r="AX98" s="5"/>
      <c r="AY98" s="5"/>
      <c r="AZ98" s="5"/>
      <c r="BA98" s="5"/>
      <c r="BB98" s="5"/>
    </row>
    <row r="99" spans="1:54" x14ac:dyDescent="0.25">
      <c r="A99" s="5">
        <v>16060</v>
      </c>
      <c r="B99" s="5"/>
      <c r="C99" s="5">
        <v>-0.43053266486314579</v>
      </c>
      <c r="D99" s="5">
        <v>-3.9195434819636242E-2</v>
      </c>
      <c r="E99" s="5">
        <v>-9.6267685708384329E-3</v>
      </c>
      <c r="F99" s="5">
        <v>-5.6368885783941301E-2</v>
      </c>
      <c r="G99" s="5">
        <v>-5.2893194084766048E-3</v>
      </c>
      <c r="H99" s="5">
        <v>-0.54676339270201202</v>
      </c>
      <c r="I99" s="5">
        <v>-3.3752312264139293E-2</v>
      </c>
      <c r="J99" s="5">
        <v>-8.4428726610280586E-2</v>
      </c>
      <c r="K99" s="5">
        <v>-2.5769637483027026E-2</v>
      </c>
      <c r="L99" s="5">
        <v>-0.19895765395994042</v>
      </c>
      <c r="M99" s="5">
        <v>-4.4668944904151936E-2</v>
      </c>
      <c r="N99" s="5">
        <v>-2.3528838530152738</v>
      </c>
      <c r="O99" s="5">
        <v>-6.3533514865973445E-2</v>
      </c>
      <c r="P99" s="5">
        <v>-0.85367033759315181</v>
      </c>
      <c r="Q99" s="5">
        <v>-6.5737588263178812E-2</v>
      </c>
      <c r="R99" s="5">
        <v>-0.43480374083964579</v>
      </c>
      <c r="S99" s="5">
        <v>-0.16552440383986516</v>
      </c>
      <c r="T99" s="5">
        <v>-0.41937762256457967</v>
      </c>
      <c r="U99" s="5">
        <v>5.6984057294283727E-2</v>
      </c>
      <c r="V99" s="5">
        <v>-0.10651938931565771</v>
      </c>
      <c r="W99" s="5">
        <v>-8.0228605843751619E-2</v>
      </c>
      <c r="X99" s="5">
        <v>0.12987736059183513</v>
      </c>
      <c r="Y99" s="5">
        <v>5.3424731168354923E-2</v>
      </c>
      <c r="Z99" s="5">
        <v>0.29444320738731267</v>
      </c>
      <c r="AA99" s="5">
        <v>0.21170739111004791</v>
      </c>
      <c r="AB99" s="5">
        <v>0.15240417194258657</v>
      </c>
      <c r="AC99" s="5">
        <v>-0.12779983787002938</v>
      </c>
      <c r="AD99" s="5">
        <v>2.2160635709906211</v>
      </c>
      <c r="AE99" s="5">
        <v>0.10019859289455087</v>
      </c>
      <c r="AF99" s="5">
        <v>0.22790972949334481</v>
      </c>
      <c r="AG99" s="5">
        <v>4.0510810354641137E-2</v>
      </c>
      <c r="AH99" s="5">
        <v>0.224609530586936</v>
      </c>
      <c r="AI99" s="5">
        <v>4.3105631468293659E-2</v>
      </c>
      <c r="AJ99" s="5">
        <v>0.12360855815435309</v>
      </c>
      <c r="AK99" s="5">
        <v>0.52826335960746162</v>
      </c>
      <c r="AL99" s="5">
        <v>0.25639074036855464</v>
      </c>
      <c r="AM99" s="5">
        <v>1.3764196724789821E-2</v>
      </c>
      <c r="AN99" s="5">
        <v>0.10437341002158769</v>
      </c>
      <c r="AO99" s="5">
        <v>7.8928231383582539E-3</v>
      </c>
      <c r="AP99" s="5">
        <v>2.2140740997723164E-2</v>
      </c>
      <c r="AQ99" s="5">
        <v>6.1992520442904955E-3</v>
      </c>
      <c r="AR99" s="5">
        <v>3.9962774451332624E-2</v>
      </c>
      <c r="AS99" s="5"/>
      <c r="AT99" s="5"/>
      <c r="AU99" s="5"/>
      <c r="AV99" s="5"/>
      <c r="AW99" s="5"/>
      <c r="AX99" s="5"/>
      <c r="AY99" s="5"/>
      <c r="AZ99" s="5"/>
      <c r="BA99" s="5"/>
      <c r="BB99" s="5"/>
    </row>
    <row r="100" spans="1:54" x14ac:dyDescent="0.25">
      <c r="A100" s="5">
        <v>16050</v>
      </c>
      <c r="B100" s="5"/>
      <c r="C100" s="5">
        <v>-0.33753249457320589</v>
      </c>
      <c r="D100" s="5">
        <v>-3.7783982005949006E-2</v>
      </c>
      <c r="E100" s="5">
        <v>-9.2991359169435524E-3</v>
      </c>
      <c r="F100" s="5">
        <v>-5.4562463201972743E-2</v>
      </c>
      <c r="G100" s="5">
        <v>-5.1303785307396472E-3</v>
      </c>
      <c r="H100" s="5">
        <v>-0.5314309008199144</v>
      </c>
      <c r="I100" s="5">
        <v>-3.2873908202338299E-2</v>
      </c>
      <c r="J100" s="5">
        <v>-8.2402648905202477E-2</v>
      </c>
      <c r="K100" s="5">
        <v>-2.5203744975740471E-2</v>
      </c>
      <c r="L100" s="5">
        <v>-0.19499612310827233</v>
      </c>
      <c r="M100" s="5">
        <v>-4.3871483374913596E-2</v>
      </c>
      <c r="N100" s="5">
        <v>-2.3157473200706411</v>
      </c>
      <c r="O100" s="5">
        <v>-6.2662886108820481E-2</v>
      </c>
      <c r="P100" s="5">
        <v>-0.84375687345293326</v>
      </c>
      <c r="Q100" s="5">
        <v>-6.5112343810821163E-2</v>
      </c>
      <c r="R100" s="5">
        <v>-0.43158673515340051</v>
      </c>
      <c r="S100" s="5">
        <v>-0.1646512172386628</v>
      </c>
      <c r="T100" s="5">
        <v>-0.41806048868704382</v>
      </c>
      <c r="U100" s="5">
        <v>5.6927363871757883E-2</v>
      </c>
      <c r="V100" s="5">
        <v>-0.10664318419816636</v>
      </c>
      <c r="W100" s="5">
        <v>-8.0495819402998742E-2</v>
      </c>
      <c r="X100" s="5">
        <v>0.13059306366746065</v>
      </c>
      <c r="Y100" s="5">
        <v>5.3836216117590242E-2</v>
      </c>
      <c r="Z100" s="5">
        <v>0.29735977338918146</v>
      </c>
      <c r="AA100" s="5">
        <v>0.214273360014371</v>
      </c>
      <c r="AB100" s="5">
        <v>0.15459074980839738</v>
      </c>
      <c r="AC100" s="5">
        <v>-0.12991953715736546</v>
      </c>
      <c r="AD100" s="5">
        <v>2.2578076221863457</v>
      </c>
      <c r="AE100" s="5">
        <v>0.10231279885925884</v>
      </c>
      <c r="AF100" s="5">
        <v>0.23323725112290808</v>
      </c>
      <c r="AG100" s="5">
        <v>4.1550455454880127E-2</v>
      </c>
      <c r="AH100" s="5">
        <v>0.23089045044046541</v>
      </c>
      <c r="AI100" s="5">
        <v>4.4410726603482942E-2</v>
      </c>
      <c r="AJ100" s="5">
        <v>0.12763848713933318</v>
      </c>
      <c r="AK100" s="5">
        <v>0.54672133414863144</v>
      </c>
      <c r="AL100" s="5">
        <v>0.26595214584587384</v>
      </c>
      <c r="AM100" s="5">
        <v>1.4310041389959194E-2</v>
      </c>
      <c r="AN100" s="5">
        <v>0.10876070030846549</v>
      </c>
      <c r="AO100" s="5">
        <v>8.2434662973910802E-3</v>
      </c>
      <c r="AP100" s="5">
        <v>2.3177591821650155E-2</v>
      </c>
      <c r="AQ100" s="5">
        <v>6.5045525726225529E-3</v>
      </c>
      <c r="AR100" s="5">
        <v>4.2028034116401686E-2</v>
      </c>
      <c r="AS100" s="5"/>
      <c r="AT100" s="5"/>
      <c r="AU100" s="5"/>
      <c r="AV100" s="5"/>
      <c r="AW100" s="5"/>
      <c r="AX100" s="5"/>
      <c r="AY100" s="5"/>
      <c r="AZ100" s="5"/>
      <c r="BA100" s="5"/>
      <c r="BB100" s="5"/>
    </row>
    <row r="101" spans="1:54" x14ac:dyDescent="0.25">
      <c r="A101" s="5">
        <v>16040</v>
      </c>
      <c r="B101" s="5"/>
      <c r="C101" s="5">
        <v>-0.24371743079493724</v>
      </c>
      <c r="D101" s="5">
        <v>-3.6406732189348076E-2</v>
      </c>
      <c r="E101" s="5">
        <v>-8.9785653577927858E-3</v>
      </c>
      <c r="F101" s="5">
        <v>-5.2789959767053488E-2</v>
      </c>
      <c r="G101" s="5">
        <v>-4.973961601798688E-3</v>
      </c>
      <c r="H101" s="5">
        <v>-0.51629526229424882</v>
      </c>
      <c r="I101" s="5">
        <v>-3.2003956361367672E-2</v>
      </c>
      <c r="J101" s="5">
        <v>-8.0389104875795619E-2</v>
      </c>
      <c r="K101" s="5">
        <v>-2.4639250626003001E-2</v>
      </c>
      <c r="L101" s="5">
        <v>-0.1910282160019196</v>
      </c>
      <c r="M101" s="5">
        <v>-4.3069093284178732E-2</v>
      </c>
      <c r="N101" s="5">
        <v>-2.2781861431108883</v>
      </c>
      <c r="O101" s="5">
        <v>-6.177686014718211E-2</v>
      </c>
      <c r="P101" s="5">
        <v>-0.83359088236325574</v>
      </c>
      <c r="Q101" s="5">
        <v>-6.4464699850938376E-2</v>
      </c>
      <c r="R101" s="5">
        <v>-0.42820580996429169</v>
      </c>
      <c r="S101" s="5">
        <v>-0.16371108570182175</v>
      </c>
      <c r="T101" s="5">
        <v>-0.41656598480642443</v>
      </c>
      <c r="U101" s="5">
        <v>5.6846034034816931E-2</v>
      </c>
      <c r="V101" s="5">
        <v>-0.10672090897756456</v>
      </c>
      <c r="W101" s="5">
        <v>-8.0729073285297076E-2</v>
      </c>
      <c r="X101" s="5">
        <v>0.13125622674886189</v>
      </c>
      <c r="Y101" s="5">
        <v>5.4227608039522424E-2</v>
      </c>
      <c r="Z101" s="5">
        <v>0.30017686911450198</v>
      </c>
      <c r="AA101" s="5">
        <v>0.21677802812281258</v>
      </c>
      <c r="AB101" s="5">
        <v>0.15674210275884864</v>
      </c>
      <c r="AC101" s="5">
        <v>-0.13201848371293889</v>
      </c>
      <c r="AD101" s="5">
        <v>2.2993673887706576</v>
      </c>
      <c r="AE101" s="5">
        <v>0.10442767792836474</v>
      </c>
      <c r="AF101" s="5">
        <v>0.2385892535793413</v>
      </c>
      <c r="AG101" s="5">
        <v>4.2598976694660291E-2</v>
      </c>
      <c r="AH101" s="5">
        <v>0.23724817926465747</v>
      </c>
      <c r="AI101" s="5">
        <v>4.5736347670456166E-2</v>
      </c>
      <c r="AJ101" s="5">
        <v>0.13174529080130321</v>
      </c>
      <c r="AK101" s="5">
        <v>0.56559102694359675</v>
      </c>
      <c r="AL101" s="5">
        <v>0.27575680130724922</v>
      </c>
      <c r="AM101" s="5">
        <v>1.4871442510778418E-2</v>
      </c>
      <c r="AN101" s="5">
        <v>0.11328617779714187</v>
      </c>
      <c r="AO101" s="5">
        <v>8.6061872039513258E-3</v>
      </c>
      <c r="AP101" s="5">
        <v>2.4253170394635197E-2</v>
      </c>
      <c r="AQ101" s="5">
        <v>6.8221338496599528E-3</v>
      </c>
      <c r="AR101" s="5">
        <v>4.4182249154415591E-2</v>
      </c>
      <c r="AS101" s="5"/>
      <c r="AT101" s="5"/>
      <c r="AU101" s="5"/>
      <c r="AV101" s="5"/>
      <c r="AW101" s="5"/>
      <c r="AX101" s="5"/>
      <c r="AY101" s="5"/>
      <c r="AZ101" s="5"/>
      <c r="BA101" s="5"/>
      <c r="BB101" s="5"/>
    </row>
    <row r="102" spans="1:54" x14ac:dyDescent="0.25">
      <c r="A102" s="5">
        <v>16030</v>
      </c>
      <c r="B102" s="5"/>
      <c r="C102" s="5">
        <v>-0.14915130978592037</v>
      </c>
      <c r="D102" s="5">
        <v>-3.5063643491757335E-2</v>
      </c>
      <c r="E102" s="5">
        <v>-8.6650929573863448E-3</v>
      </c>
      <c r="F102" s="5">
        <v>-5.1051813684911553E-2</v>
      </c>
      <c r="G102" s="5">
        <v>-4.8201270687092488E-3</v>
      </c>
      <c r="H102" s="5">
        <v>-0.50136391926976409</v>
      </c>
      <c r="I102" s="5">
        <v>-3.1142979754796563E-2</v>
      </c>
      <c r="J102" s="5">
        <v>-7.8389508061891017E-2</v>
      </c>
      <c r="K102" s="5">
        <v>-2.4076602625029263E-2</v>
      </c>
      <c r="L102" s="5">
        <v>-0.18705741183875119</v>
      </c>
      <c r="M102" s="5">
        <v>-4.2262537157504367E-2</v>
      </c>
      <c r="N102" s="5">
        <v>-2.2402384096096428</v>
      </c>
      <c r="O102" s="5">
        <v>-6.0876382645702075E-2</v>
      </c>
      <c r="P102" s="5">
        <v>-0.82318364078916573</v>
      </c>
      <c r="Q102" s="5">
        <v>-6.3795393422769492E-2</v>
      </c>
      <c r="R102" s="5">
        <v>-0.42466485375709234</v>
      </c>
      <c r="S102" s="5">
        <v>-0.16270507786047034</v>
      </c>
      <c r="T102" s="5">
        <v>-0.41489570679965065</v>
      </c>
      <c r="U102" s="5">
        <v>5.6740127470854843E-2</v>
      </c>
      <c r="V102" s="5">
        <v>-0.10675237623987806</v>
      </c>
      <c r="W102" s="5">
        <v>-8.0928002036706623E-2</v>
      </c>
      <c r="X102" s="5">
        <v>0.1318659046305698</v>
      </c>
      <c r="Y102" s="5">
        <v>5.4598380007932865E-2</v>
      </c>
      <c r="Z102" s="5">
        <v>0.30289088911887407</v>
      </c>
      <c r="AA102" s="5">
        <v>0.21921835626949587</v>
      </c>
      <c r="AB102" s="5">
        <v>0.15885577338343487</v>
      </c>
      <c r="AC102" s="5">
        <v>-0.13409444374349216</v>
      </c>
      <c r="AD102" s="5">
        <v>2.3407022184806867</v>
      </c>
      <c r="AE102" s="5">
        <v>0.10654136202528505</v>
      </c>
      <c r="AF102" s="5">
        <v>0.24396156668586841</v>
      </c>
      <c r="AG102" s="5">
        <v>4.3655676329666188E-2</v>
      </c>
      <c r="AH102" s="5">
        <v>0.24367927205574702</v>
      </c>
      <c r="AI102" s="5">
        <v>4.7081953578376703E-2</v>
      </c>
      <c r="AJ102" s="5">
        <v>0.13592788402026365</v>
      </c>
      <c r="AK102" s="5">
        <v>0.58487036547250248</v>
      </c>
      <c r="AL102" s="5">
        <v>0.28580524745004815</v>
      </c>
      <c r="AM102" s="5">
        <v>1.5448529690811553E-2</v>
      </c>
      <c r="AN102" s="5">
        <v>0.11795173156968655</v>
      </c>
      <c r="AO102" s="5">
        <v>8.9812089326257241E-3</v>
      </c>
      <c r="AP102" s="5">
        <v>2.5368362667433014E-2</v>
      </c>
      <c r="AQ102" s="5">
        <v>7.1523273154882076E-3</v>
      </c>
      <c r="AR102" s="5">
        <v>4.6428166087578278E-2</v>
      </c>
      <c r="AS102" s="5"/>
      <c r="AT102" s="5"/>
      <c r="AU102" s="5"/>
      <c r="AV102" s="5"/>
      <c r="AW102" s="5"/>
      <c r="AX102" s="5"/>
      <c r="AY102" s="5"/>
      <c r="AZ102" s="5"/>
      <c r="BA102" s="5"/>
      <c r="BB102" s="5"/>
    </row>
    <row r="103" spans="1:54" x14ac:dyDescent="0.25">
      <c r="A103" s="5">
        <v>16020</v>
      </c>
      <c r="B103" s="5"/>
      <c r="C103" s="5">
        <v>-5.389898634994382E-2</v>
      </c>
      <c r="D103" s="5">
        <v>-3.3754632873752452E-2</v>
      </c>
      <c r="E103" s="5">
        <v>-8.3587447557129397E-3</v>
      </c>
      <c r="F103" s="5">
        <v>-4.9348406974502296E-2</v>
      </c>
      <c r="G103" s="5">
        <v>-4.6689284991866965E-3</v>
      </c>
      <c r="H103" s="5">
        <v>-0.48664386333529003</v>
      </c>
      <c r="I103" s="5">
        <v>-3.0291477539055412E-2</v>
      </c>
      <c r="J103" s="5">
        <v>-7.6405223370255987E-2</v>
      </c>
      <c r="K103" s="5">
        <v>-2.3516237914204964E-2</v>
      </c>
      <c r="L103" s="5">
        <v>-0.18308713150644637</v>
      </c>
      <c r="M103" s="5">
        <v>-4.145257082091286E-2</v>
      </c>
      <c r="N103" s="5">
        <v>-2.2019421803388357</v>
      </c>
      <c r="O103" s="5">
        <v>-5.9962406832996418E-2</v>
      </c>
      <c r="P103" s="5">
        <v>-0.81254662819671941</v>
      </c>
      <c r="Q103" s="5">
        <v>-6.3105184035174705E-2</v>
      </c>
      <c r="R103" s="5">
        <v>-0.42096794128231069</v>
      </c>
      <c r="S103" s="5">
        <v>-0.16163434432206666</v>
      </c>
      <c r="T103" s="5">
        <v>-0.41305147722735269</v>
      </c>
      <c r="U103" s="5">
        <v>5.6609735937022301E-2</v>
      </c>
      <c r="V103" s="5">
        <v>-0.1067374583376984</v>
      </c>
      <c r="W103" s="5">
        <v>-8.1092283124002018E-2</v>
      </c>
      <c r="X103" s="5">
        <v>0.13242121503849685</v>
      </c>
      <c r="Y103" s="5">
        <v>5.4948027022798759E-2</v>
      </c>
      <c r="Z103" s="5">
        <v>0.30549832035491259</v>
      </c>
      <c r="AA103" s="5">
        <v>0.22159134689891755</v>
      </c>
      <c r="AB103" s="5">
        <v>0.16092931358745458</v>
      </c>
      <c r="AC103" s="5">
        <v>-0.13614517204330664</v>
      </c>
      <c r="AD103" s="5">
        <v>2.3817709031487366</v>
      </c>
      <c r="AE103" s="5">
        <v>0.10865194109970785</v>
      </c>
      <c r="AF103" s="5">
        <v>0.24934988624529536</v>
      </c>
      <c r="AG103" s="5">
        <v>4.4719826150789017E-2</v>
      </c>
      <c r="AH103" s="5">
        <v>0.25018008082676901</v>
      </c>
      <c r="AI103" s="5">
        <v>4.8446958617108953E-2</v>
      </c>
      <c r="AJ103" s="5">
        <v>0.14018504110428551</v>
      </c>
      <c r="AK103" s="5">
        <v>0.60455664325047231</v>
      </c>
      <c r="AL103" s="5">
        <v>0.29609771405690638</v>
      </c>
      <c r="AM103" s="5">
        <v>1.6041416528513878E-2</v>
      </c>
      <c r="AN103" s="5">
        <v>0.1227591424461018</v>
      </c>
      <c r="AO103" s="5">
        <v>9.3687480738336541E-3</v>
      </c>
      <c r="AP103" s="5">
        <v>2.6524043523197299E-2</v>
      </c>
      <c r="AQ103" s="5">
        <v>7.4954640677391297E-3</v>
      </c>
      <c r="AR103" s="5">
        <v>4.8768552650835885E-2</v>
      </c>
      <c r="AS103" s="5"/>
      <c r="AT103" s="5"/>
      <c r="AU103" s="5"/>
      <c r="AV103" s="5"/>
      <c r="AW103" s="5"/>
      <c r="AX103" s="5"/>
      <c r="AY103" s="5"/>
      <c r="AZ103" s="5"/>
      <c r="BA103" s="5"/>
      <c r="BB103" s="5"/>
    </row>
    <row r="104" spans="1:54" x14ac:dyDescent="0.25">
      <c r="A104" s="5">
        <v>16010</v>
      </c>
      <c r="B104" s="5"/>
      <c r="C104" s="5">
        <v>4.1973736506564233E-2</v>
      </c>
      <c r="D104" s="5">
        <v>-3.2479577642879627E-2</v>
      </c>
      <c r="E104" s="5">
        <v>-8.0595370390800641E-3</v>
      </c>
      <c r="F104" s="5">
        <v>-4.7680066475775294E-2</v>
      </c>
      <c r="G104" s="5">
        <v>-4.5204146250080327E-3</v>
      </c>
      <c r="H104" s="5">
        <v>-0.47214163516482077</v>
      </c>
      <c r="I104" s="5">
        <v>-2.9449924727239916E-2</v>
      </c>
      <c r="J104" s="5">
        <v>-7.4437565800975436E-2</v>
      </c>
      <c r="K104" s="5">
        <v>-2.295858166080237E-2</v>
      </c>
      <c r="L104" s="5">
        <v>-0.17912073277219739</v>
      </c>
      <c r="M104" s="5">
        <v>-4.0639942215075039E-2</v>
      </c>
      <c r="N104" s="5">
        <v>-2.1633354247565828</v>
      </c>
      <c r="O104" s="5">
        <v>-5.9035891788236303E-2</v>
      </c>
      <c r="P104" s="5">
        <v>-0.80169150557596558</v>
      </c>
      <c r="Q104" s="5">
        <v>-6.2394852210292541E-2</v>
      </c>
      <c r="R104" s="5">
        <v>-0.41711932568117016</v>
      </c>
      <c r="S104" s="5">
        <v>-0.16050011548253751</v>
      </c>
      <c r="T104" s="5">
        <v>-0.41103534211151571</v>
      </c>
      <c r="U104" s="5">
        <v>5.6454983160953799E-2</v>
      </c>
      <c r="V104" s="5">
        <v>-0.10667608785430091</v>
      </c>
      <c r="W104" s="5">
        <v>-8.1221637765241453E-2</v>
      </c>
      <c r="X104" s="5">
        <v>0.13292134070485867</v>
      </c>
      <c r="Y104" s="5">
        <v>5.5276067130009307E-2</v>
      </c>
      <c r="Z104" s="5">
        <v>0.30799574954435782</v>
      </c>
      <c r="AA104" s="5">
        <v>0.22389404998555423</v>
      </c>
      <c r="AB104" s="5">
        <v>0.16296028908774421</v>
      </c>
      <c r="AC104" s="5">
        <v>-0.13816841575743269</v>
      </c>
      <c r="AD104" s="5">
        <v>2.4225317399451503</v>
      </c>
      <c r="AE104" s="5">
        <v>0.11075746552685695</v>
      </c>
      <c r="AF104" s="5">
        <v>0.25474977821211675</v>
      </c>
      <c r="AG104" s="5">
        <v>4.5790667918238055E-2</v>
      </c>
      <c r="AH104" s="5">
        <v>0.25674675488809801</v>
      </c>
      <c r="AI104" s="5">
        <v>4.9830732029076105E-2</v>
      </c>
      <c r="AJ104" s="5">
        <v>0.14451539300032878</v>
      </c>
      <c r="AK104" s="5">
        <v>0.62464650066812843</v>
      </c>
      <c r="AL104" s="5">
        <v>0.30663410703851257</v>
      </c>
      <c r="AM104" s="5">
        <v>1.6650199726470895E-2</v>
      </c>
      <c r="AN104" s="5">
        <v>0.12771007484422395</v>
      </c>
      <c r="AO104" s="5">
        <v>9.7690140284787102E-3</v>
      </c>
      <c r="AP104" s="5">
        <v>2.7721074615422409E-2</v>
      </c>
      <c r="AQ104" s="5">
        <v>7.8518742327751741E-3</v>
      </c>
      <c r="AR104" s="5">
        <v>5.1206193832902848E-2</v>
      </c>
      <c r="AS104" s="5"/>
      <c r="AT104" s="5"/>
      <c r="AU104" s="5"/>
      <c r="AV104" s="5"/>
      <c r="AW104" s="5"/>
      <c r="AX104" s="5"/>
      <c r="AY104" s="5"/>
      <c r="AZ104" s="5"/>
      <c r="BA104" s="5"/>
      <c r="BB104" s="5"/>
    </row>
    <row r="105" spans="1:54" x14ac:dyDescent="0.25">
      <c r="A105" s="5">
        <v>16000</v>
      </c>
      <c r="B105" s="5"/>
      <c r="C105" s="5">
        <v>0.13840017934601292</v>
      </c>
      <c r="D105" s="5">
        <v>-3.1238316995362114E-2</v>
      </c>
      <c r="E105" s="5">
        <v>-7.7674766225287791E-3</v>
      </c>
      <c r="F105" s="5">
        <v>-4.604706494407456E-2</v>
      </c>
      <c r="G105" s="5">
        <v>-4.3746293944042945E-3</v>
      </c>
      <c r="H105" s="5">
        <v>-0.45786332511585914</v>
      </c>
      <c r="I105" s="5">
        <v>-2.8618771960281758E-2</v>
      </c>
      <c r="J105" s="5">
        <v>-7.2487799305478315E-2</v>
      </c>
      <c r="K105" s="5">
        <v>-2.2404046768339504E-2</v>
      </c>
      <c r="L105" s="5">
        <v>-0.175161505685519</v>
      </c>
      <c r="M105" s="5">
        <v>-3.9825390243306044E-2</v>
      </c>
      <c r="N105" s="5">
        <v>-2.1244559573828798</v>
      </c>
      <c r="O105" s="5">
        <v>-5.8097800732643576E-2</v>
      </c>
      <c r="P105" s="5">
        <v>-0.79063009374770044</v>
      </c>
      <c r="Q105" s="5">
        <v>-6.1665197990655077E-2</v>
      </c>
      <c r="R105" s="5">
        <v>-0.41312343025586556</v>
      </c>
      <c r="S105" s="5">
        <v>-0.15930369916951359</v>
      </c>
      <c r="T105" s="5">
        <v>-0.40884956722696292</v>
      </c>
      <c r="U105" s="5">
        <v>5.6276024671700731E-2</v>
      </c>
      <c r="V105" s="5">
        <v>-0.10656825793862675</v>
      </c>
      <c r="W105" s="5">
        <v>-8.1315831670442679E-2</v>
      </c>
      <c r="X105" s="5">
        <v>0.13336553131954568</v>
      </c>
      <c r="Y105" s="5">
        <v>5.5582042503122944E-2</v>
      </c>
      <c r="Z105" s="5">
        <v>0.31037987043024756</v>
      </c>
      <c r="AA105" s="5">
        <v>0.22612356894185842</v>
      </c>
      <c r="AB105" s="5">
        <v>0.16494628395883026</v>
      </c>
      <c r="AC105" s="5">
        <v>-0.14016191823819912</v>
      </c>
      <c r="AD105" s="5">
        <v>2.4629425951035424</v>
      </c>
      <c r="AE105" s="5">
        <v>0.11285594865468693</v>
      </c>
      <c r="AF105" s="5">
        <v>0.26015668326852442</v>
      </c>
      <c r="AG105" s="5">
        <v>4.6867413875862234E-2</v>
      </c>
      <c r="AH105" s="5">
        <v>0.26337524159339176</v>
      </c>
      <c r="AI105" s="5">
        <v>5.1232597668273747E-2</v>
      </c>
      <c r="AJ105" s="5">
        <v>0.14891742472825242</v>
      </c>
      <c r="AK105" s="5">
        <v>0.64513590657311126</v>
      </c>
      <c r="AL105" s="5">
        <v>0.31741399568141493</v>
      </c>
      <c r="AM105" s="5">
        <v>1.727495820049723E-2</v>
      </c>
      <c r="AN105" s="5">
        <v>0.13280606853286356</v>
      </c>
      <c r="AO105" s="5">
        <v>1.0182208285063932E-2</v>
      </c>
      <c r="AP105" s="5">
        <v>2.8960302126772329E-2</v>
      </c>
      <c r="AQ105" s="5">
        <v>8.2218863057185645E-3</v>
      </c>
      <c r="AR105" s="5">
        <v>5.3743887657388099E-2</v>
      </c>
      <c r="AS105" s="5"/>
      <c r="AT105" s="5"/>
      <c r="AU105" s="5"/>
      <c r="AV105" s="5"/>
      <c r="AW105" s="5"/>
      <c r="AX105" s="5"/>
      <c r="AY105" s="5"/>
      <c r="AZ105" s="5"/>
      <c r="BA105" s="5"/>
      <c r="BB105" s="5"/>
    </row>
    <row r="106" spans="1:54" x14ac:dyDescent="0.25">
      <c r="A106" s="5">
        <v>15990</v>
      </c>
      <c r="B106" s="5"/>
      <c r="C106" s="5">
        <v>0.23531285939103858</v>
      </c>
      <c r="D106" s="5">
        <v>-3.0030653586275678E-2</v>
      </c>
      <c r="E106" s="5">
        <v>-7.4825611432623781E-3</v>
      </c>
      <c r="F106" s="5">
        <v>-4.444962222600253E-2</v>
      </c>
      <c r="G106" s="5">
        <v>-4.2316120330787316E-3</v>
      </c>
      <c r="H106" s="5">
        <v>-0.44381457476059227</v>
      </c>
      <c r="I106" s="5">
        <v>-2.7798445334814542E-2</v>
      </c>
      <c r="J106" s="5">
        <v>-7.0557135776504062E-2</v>
      </c>
      <c r="K106" s="5">
        <v>-2.1853033422211628E-2</v>
      </c>
      <c r="L106" s="5">
        <v>-0.17121266820254269</v>
      </c>
      <c r="M106" s="5">
        <v>-3.9009643655864588E-2</v>
      </c>
      <c r="N106" s="5">
        <v>-2.0853413753149548</v>
      </c>
      <c r="O106" s="5">
        <v>-5.7149099330249274E-2</v>
      </c>
      <c r="P106" s="5">
        <v>-0.77937435151153445</v>
      </c>
      <c r="Q106" s="5">
        <v>-6.0917039413810714E-2</v>
      </c>
      <c r="R106" s="5">
        <v>-0.40898483990753959</v>
      </c>
      <c r="S106" s="5">
        <v>-0.1580464781229573</v>
      </c>
      <c r="T106" s="5">
        <v>-0.40649663391575863</v>
      </c>
      <c r="U106" s="5">
        <v>5.6073047561079982E-2</v>
      </c>
      <c r="V106" s="5">
        <v>-0.10641402250954257</v>
      </c>
      <c r="W106" s="5">
        <v>-8.1374675689730211E-2</v>
      </c>
      <c r="X106" s="5">
        <v>0.13375310535157958</v>
      </c>
      <c r="Y106" s="5">
        <v>5.5865520483850031E-2</v>
      </c>
      <c r="Z106" s="5">
        <v>0.31264749088820626</v>
      </c>
      <c r="AA106" s="5">
        <v>0.22827706649877264</v>
      </c>
      <c r="AB106" s="5">
        <v>0.16688490521834348</v>
      </c>
      <c r="AC106" s="5">
        <v>-0.14212342298667552</v>
      </c>
      <c r="AD106" s="5">
        <v>2.5029609700152124</v>
      </c>
      <c r="AE106" s="5">
        <v>0.11494536949595924</v>
      </c>
      <c r="AF106" s="5">
        <v>0.26556592180325167</v>
      </c>
      <c r="AG106" s="5">
        <v>4.7949247346710681E-2</v>
      </c>
      <c r="AH106" s="5">
        <v>0.27006128756400416</v>
      </c>
      <c r="AI106" s="5">
        <v>5.2651833750392209E-2</v>
      </c>
      <c r="AJ106" s="5">
        <v>0.15338947305324829</v>
      </c>
      <c r="AK106" s="5">
        <v>0.66602014067223414</v>
      </c>
      <c r="AL106" s="5">
        <v>0.32843660014431808</v>
      </c>
      <c r="AM106" s="5">
        <v>1.7915752191031468E-2</v>
      </c>
      <c r="AN106" s="5">
        <v>0.13804853029585612</v>
      </c>
      <c r="AO106" s="5">
        <v>1.0608523680407314E-2</v>
      </c>
      <c r="AP106" s="5">
        <v>3.0242554450920389E-2</v>
      </c>
      <c r="AQ106" s="5">
        <v>8.6058264594771547E-3</v>
      </c>
      <c r="AR106" s="5">
        <v>5.6384440701124063E-2</v>
      </c>
      <c r="AS106" s="5"/>
      <c r="AT106" s="5"/>
      <c r="AU106" s="5"/>
      <c r="AV106" s="5"/>
      <c r="AW106" s="5"/>
      <c r="AX106" s="5"/>
      <c r="AY106" s="5"/>
      <c r="AZ106" s="5"/>
      <c r="BA106" s="5"/>
      <c r="BB106" s="5"/>
    </row>
    <row r="107" spans="1:54" x14ac:dyDescent="0.25">
      <c r="A107" s="5">
        <v>15980</v>
      </c>
      <c r="B107" s="5"/>
      <c r="C107" s="5">
        <v>0.33264356482644519</v>
      </c>
      <c r="D107" s="5">
        <v>-2.8856355123339832E-2</v>
      </c>
      <c r="E107" s="5">
        <v>-7.2047793640182475E-3</v>
      </c>
      <c r="F107" s="5">
        <v>-4.2887906511474158E-2</v>
      </c>
      <c r="G107" s="5">
        <v>-4.0913971134697441E-3</v>
      </c>
      <c r="H107" s="5">
        <v>-0.43000057932337149</v>
      </c>
      <c r="I107" s="5">
        <v>-2.6989346286903648E-2</v>
      </c>
      <c r="J107" s="5">
        <v>-6.8646734169899526E-2</v>
      </c>
      <c r="K107" s="5">
        <v>-2.1305928671111855E-2</v>
      </c>
      <c r="L107" s="5">
        <v>-0.16727736203940904</v>
      </c>
      <c r="M107" s="5">
        <v>-3.8193419972900218E-2</v>
      </c>
      <c r="N107" s="5">
        <v>-2.0460289970290146</v>
      </c>
      <c r="O107" s="5">
        <v>-5.6190754002194886E-2</v>
      </c>
      <c r="P107" s="5">
        <v>-0.76793635369291235</v>
      </c>
      <c r="Q107" s="5">
        <v>-6.0151210958589788E-2</v>
      </c>
      <c r="R107" s="5">
        <v>-0.40470829226537619</v>
      </c>
      <c r="S107" s="5">
        <v>-0.15672990731996622</v>
      </c>
      <c r="T107" s="5">
        <v>-0.40397923443510581</v>
      </c>
      <c r="U107" s="5">
        <v>5.5846270175862189E-2</v>
      </c>
      <c r="V107" s="5">
        <v>-0.10621349632818167</v>
      </c>
      <c r="W107" s="5">
        <v>-8.1398026366580487E-2</v>
      </c>
      <c r="X107" s="5">
        <v>0.13408345173463485</v>
      </c>
      <c r="Y107" s="5">
        <v>5.6126094578032568E-2</v>
      </c>
      <c r="Z107" s="5">
        <v>0.31479553987608327</v>
      </c>
      <c r="AA107" s="5">
        <v>0.23035177054269401</v>
      </c>
      <c r="AB107" s="5">
        <v>0.16877378744019916</v>
      </c>
      <c r="AC107" s="5">
        <v>-0.14405067767031415</v>
      </c>
      <c r="AD107" s="5">
        <v>2.5425440695702703</v>
      </c>
      <c r="AE107" s="5">
        <v>0.11702367556159632</v>
      </c>
      <c r="AF107" s="5">
        <v>0.27097269929088974</v>
      </c>
      <c r="AG107" s="5">
        <v>4.9035323410643594E-2</v>
      </c>
      <c r="AH107" s="5">
        <v>0.2768004404039256</v>
      </c>
      <c r="AI107" s="5">
        <v>5.4087672697868593E-2</v>
      </c>
      <c r="AJ107" s="5">
        <v>0.15792972441183178</v>
      </c>
      <c r="AK107" s="5">
        <v>0.68729377683426884</v>
      </c>
      <c r="AL107" s="5">
        <v>0.33970077924738906</v>
      </c>
      <c r="AM107" s="5">
        <v>1.8572622379364662E-2</v>
      </c>
      <c r="AN107" s="5">
        <v>0.14343872552588013</v>
      </c>
      <c r="AO107" s="5">
        <v>1.1048143645200049E-2</v>
      </c>
      <c r="AP107" s="5">
        <v>3.156863979989568E-2</v>
      </c>
      <c r="AQ107" s="5">
        <v>9.0040178230275814E-3</v>
      </c>
      <c r="AR107" s="5">
        <v>5.9130663347465737E-2</v>
      </c>
      <c r="AS107" s="5"/>
      <c r="AT107" s="5"/>
      <c r="AU107" s="5"/>
      <c r="AV107" s="5"/>
      <c r="AW107" s="5"/>
      <c r="AX107" s="5"/>
      <c r="AY107" s="5"/>
      <c r="AZ107" s="5"/>
      <c r="BA107" s="5"/>
      <c r="BB107" s="5"/>
    </row>
    <row r="108" spans="1:54" x14ac:dyDescent="0.25">
      <c r="A108" s="5">
        <v>15970</v>
      </c>
      <c r="B108" s="5"/>
      <c r="C108" s="5">
        <v>0.43032343020035774</v>
      </c>
      <c r="D108" s="5">
        <v>-2.7715155979557815E-2</v>
      </c>
      <c r="E108" s="5">
        <v>-6.934111485314691E-3</v>
      </c>
      <c r="F108" s="5">
        <v>-4.1362035656619188E-2</v>
      </c>
      <c r="G108" s="5">
        <v>-3.9540146318622696E-3</v>
      </c>
      <c r="H108" s="5">
        <v>-0.41642609099583039</v>
      </c>
      <c r="I108" s="5">
        <v>-2.6191851530665312E-2</v>
      </c>
      <c r="J108" s="5">
        <v>-6.6757699757750158E-2</v>
      </c>
      <c r="K108" s="5">
        <v>-2.0763106044639146E-2</v>
      </c>
      <c r="L108" s="5">
        <v>-0.16335864876154915</v>
      </c>
      <c r="M108" s="5">
        <v>-3.7377424448245766E-2</v>
      </c>
      <c r="N108" s="5">
        <v>-2.0065558026096548</v>
      </c>
      <c r="O108" s="5">
        <v>-5.5223730258781079E-2</v>
      </c>
      <c r="P108" s="5">
        <v>-0.75632826914661477</v>
      </c>
      <c r="Q108" s="5">
        <v>-5.9368561967207835E-2</v>
      </c>
      <c r="R108" s="5">
        <v>-0.40029866853107893</v>
      </c>
      <c r="S108" s="5">
        <v>-0.15535551115100413</v>
      </c>
      <c r="T108" s="5">
        <v>-0.40130026685075187</v>
      </c>
      <c r="U108" s="5">
        <v>5.5595941741435603E-2</v>
      </c>
      <c r="V108" s="5">
        <v>-0.10596685493756694</v>
      </c>
      <c r="W108" s="5">
        <v>-8.1385786394064116E-2</v>
      </c>
      <c r="X108" s="5">
        <v>0.13435603141095204</v>
      </c>
      <c r="Y108" s="5">
        <v>5.6363385403986388E-2</v>
      </c>
      <c r="Z108" s="5">
        <v>0.31682107420131889</v>
      </c>
      <c r="AA108" s="5">
        <v>0.23234497989269451</v>
      </c>
      <c r="AB108" s="5">
        <v>0.17061059738374351</v>
      </c>
      <c r="AC108" s="5">
        <v>-0.14594143820755137</v>
      </c>
      <c r="AD108" s="5">
        <v>2.5816488726122402</v>
      </c>
      <c r="AE108" s="5">
        <v>0.11908878583120037</v>
      </c>
      <c r="AF108" s="5">
        <v>0.27637211206798817</v>
      </c>
      <c r="AG108" s="5">
        <v>5.0124769664558887E-2</v>
      </c>
      <c r="AH108" s="5">
        <v>0.28358805091608336</v>
      </c>
      <c r="AI108" s="5">
        <v>5.5539301083496397E-2</v>
      </c>
      <c r="AJ108" s="5">
        <v>0.16253621310620051</v>
      </c>
      <c r="AK108" s="5">
        <v>0.70895066737380541</v>
      </c>
      <c r="AL108" s="5">
        <v>0.35120501860003966</v>
      </c>
      <c r="AM108" s="5">
        <v>1.924558901134394E-2</v>
      </c>
      <c r="AN108" s="5">
        <v>0.14897776976797455</v>
      </c>
      <c r="AO108" s="5">
        <v>1.1501241435759892E-2</v>
      </c>
      <c r="AP108" s="5">
        <v>3.2939343739788761E-2</v>
      </c>
      <c r="AQ108" s="5">
        <v>9.4167797293294754E-3</v>
      </c>
      <c r="AR108" s="5">
        <v>6.1985364773085014E-2</v>
      </c>
      <c r="AS108" s="5"/>
      <c r="AT108" s="5"/>
      <c r="AU108" s="5"/>
      <c r="AV108" s="5"/>
      <c r="AW108" s="5"/>
      <c r="AX108" s="5"/>
      <c r="AY108" s="5"/>
      <c r="AZ108" s="5"/>
      <c r="BA108" s="5"/>
      <c r="BB108" s="5"/>
    </row>
    <row r="109" spans="1:54" x14ac:dyDescent="0.25">
      <c r="A109" s="5">
        <v>15960</v>
      </c>
      <c r="B109" s="5"/>
      <c r="C109" s="5">
        <v>0.52828301281239054</v>
      </c>
      <c r="D109" s="5">
        <v>-2.6606758820035124E-2</v>
      </c>
      <c r="E109" s="5">
        <v>-6.6705294655105855E-3</v>
      </c>
      <c r="F109" s="5">
        <v>-3.9872078572122535E-2</v>
      </c>
      <c r="G109" s="5">
        <v>-3.8194900929392726E-3</v>
      </c>
      <c r="H109" s="5">
        <v>-0.4030954230991225</v>
      </c>
      <c r="I109" s="5">
        <v>-2.5406313050657242E-2</v>
      </c>
      <c r="J109" s="5">
        <v>-6.4891083511968844E-2</v>
      </c>
      <c r="K109" s="5">
        <v>-2.0224925207379858E-2</v>
      </c>
      <c r="L109" s="5">
        <v>-0.15945950611483334</v>
      </c>
      <c r="M109" s="5">
        <v>-3.6562349076105817E-2</v>
      </c>
      <c r="N109" s="5">
        <v>-1.9669583755422155</v>
      </c>
      <c r="O109" s="5">
        <v>-5.4248991053371533E-2</v>
      </c>
      <c r="P109" s="5">
        <v>-0.74456233877397682</v>
      </c>
      <c r="Q109" s="5">
        <v>-5.8569955047455061E-2</v>
      </c>
      <c r="R109" s="5">
        <v>-0.39576098406378313</v>
      </c>
      <c r="S109" s="5">
        <v>-0.15392488045526212</v>
      </c>
      <c r="T109" s="5">
        <v>-0.39846282948929168</v>
      </c>
      <c r="U109" s="5">
        <v>5.5322341917792547E-2</v>
      </c>
      <c r="V109" s="5">
        <v>-0.10567433446911934</v>
      </c>
      <c r="W109" s="5">
        <v>-8.1337904972266145E-2</v>
      </c>
      <c r="X109" s="5">
        <v>0.13457037872835728</v>
      </c>
      <c r="Y109" s="5">
        <v>5.6577041590184382E-2</v>
      </c>
      <c r="Z109" s="5">
        <v>0.31872128508573405</v>
      </c>
      <c r="AA109" s="5">
        <v>0.23425407000170395</v>
      </c>
      <c r="AB109" s="5">
        <v>0.17239303862679406</v>
      </c>
      <c r="AC109" s="5">
        <v>-0.14779347290978162</v>
      </c>
      <c r="AD109" s="5">
        <v>2.6202322043640622</v>
      </c>
      <c r="AE109" s="5">
        <v>0.12113859385606625</v>
      </c>
      <c r="AF109" s="5">
        <v>0.28175915350089825</v>
      </c>
      <c r="AG109" s="5">
        <v>5.1216687065568443E-2</v>
      </c>
      <c r="AH109" s="5">
        <v>0.29041927582960203</v>
      </c>
      <c r="AI109" s="5">
        <v>5.7005859676063267E-2</v>
      </c>
      <c r="AJ109" s="5">
        <v>0.16720681978151825</v>
      </c>
      <c r="AK109" s="5">
        <v>0.73098392839666559</v>
      </c>
      <c r="AL109" s="5">
        <v>0.36294741911346406</v>
      </c>
      <c r="AM109" s="5">
        <v>1.9934651031279539E-2</v>
      </c>
      <c r="AN109" s="5">
        <v>0.15466662023378822</v>
      </c>
      <c r="AO109" s="5">
        <v>1.1967979353446788E-2</v>
      </c>
      <c r="AP109" s="5">
        <v>3.4355426658056139E-2</v>
      </c>
      <c r="AQ109" s="5">
        <v>9.8444269333654646E-3</v>
      </c>
      <c r="AR109" s="5">
        <v>6.4951347667569728E-2</v>
      </c>
      <c r="AS109" s="5"/>
      <c r="AT109" s="5"/>
      <c r="AU109" s="5"/>
      <c r="AV109" s="5"/>
      <c r="AW109" s="5"/>
      <c r="AX109" s="5"/>
      <c r="AY109" s="5"/>
      <c r="AZ109" s="5"/>
      <c r="BA109" s="5"/>
      <c r="BB109" s="5"/>
    </row>
    <row r="110" spans="1:54" x14ac:dyDescent="0.25">
      <c r="A110" s="5">
        <v>15950</v>
      </c>
      <c r="B110" s="5"/>
      <c r="C110" s="5">
        <v>0.62645236997504006</v>
      </c>
      <c r="D110" s="5">
        <v>-2.5530836238420784E-2</v>
      </c>
      <c r="E110" s="5">
        <v>-6.4139973476252362E-3</v>
      </c>
      <c r="F110" s="5">
        <v>-3.8418056671561292E-2</v>
      </c>
      <c r="G110" s="5">
        <v>-3.6878446013539094E-3</v>
      </c>
      <c r="H110" s="5">
        <v>-0.39001245506099236</v>
      </c>
      <c r="I110" s="5">
        <v>-2.4633058146789604E-2</v>
      </c>
      <c r="J110" s="5">
        <v>-6.3047881617093376E-2</v>
      </c>
      <c r="K110" s="5">
        <v>-1.969173164963163E-2</v>
      </c>
      <c r="L110" s="5">
        <v>-0.15558282460376666</v>
      </c>
      <c r="M110" s="5">
        <v>-3.5748871642524459E-2</v>
      </c>
      <c r="N110" s="5">
        <v>-1.9272728461970601</v>
      </c>
      <c r="O110" s="5">
        <v>-5.3267495162153414E-2</v>
      </c>
      <c r="P110" s="5">
        <v>-0.7326508536105526</v>
      </c>
      <c r="Q110" s="5">
        <v>-5.7756264459254324E-2</v>
      </c>
      <c r="R110" s="5">
        <v>-0.39110037873114489</v>
      </c>
      <c r="S110" s="5">
        <v>-0.15243966942325632</v>
      </c>
      <c r="T110" s="5">
        <v>-0.39547021496414581</v>
      </c>
      <c r="U110" s="5">
        <v>5.5025780288896195E-2</v>
      </c>
      <c r="V110" s="5">
        <v>-0.10533623131606026</v>
      </c>
      <c r="W110" s="5">
        <v>-8.1254378065356569E-2</v>
      </c>
      <c r="X110" s="5">
        <v>0.13472610268550328</v>
      </c>
      <c r="Y110" s="5">
        <v>5.6766740619379266E-2</v>
      </c>
      <c r="Z110" s="5">
        <v>0.32049350450774816</v>
      </c>
      <c r="AA110" s="5">
        <v>0.23607649856536797</v>
      </c>
      <c r="AB110" s="5">
        <v>0.17411885619027276</v>
      </c>
      <c r="AC110" s="5">
        <v>-0.1496045666707069</v>
      </c>
      <c r="AD110" s="5">
        <v>2.6582508106731515</v>
      </c>
      <c r="AE110" s="5">
        <v>0.12317097098950616</v>
      </c>
      <c r="AF110" s="5">
        <v>0.28712872053894828</v>
      </c>
      <c r="AG110" s="5">
        <v>5.2310150857196293E-2</v>
      </c>
      <c r="AH110" s="5">
        <v>0.2972890810463904</v>
      </c>
      <c r="AI110" s="5">
        <v>5.848644359125188E-2</v>
      </c>
      <c r="AJ110" s="5">
        <v>0.17193927020031441</v>
      </c>
      <c r="AK110" s="5">
        <v>0.75338592628695711</v>
      </c>
      <c r="AL110" s="5">
        <v>0.37492568594489273</v>
      </c>
      <c r="AM110" s="5">
        <v>2.0639785228869268E-2</v>
      </c>
      <c r="AN110" s="5">
        <v>0.16050606730865707</v>
      </c>
      <c r="AO110" s="5">
        <v>1.2448507953315117E-2</v>
      </c>
      <c r="AP110" s="5">
        <v>3.5817621166045734E-2</v>
      </c>
      <c r="AQ110" s="5">
        <v>1.0287268800921024E-2</v>
      </c>
      <c r="AR110" s="5">
        <v>6.8031402685945014E-2</v>
      </c>
      <c r="AS110" s="5"/>
      <c r="AT110" s="5"/>
      <c r="AU110" s="5"/>
      <c r="AV110" s="5"/>
      <c r="AW110" s="5"/>
      <c r="AX110" s="5"/>
      <c r="AY110" s="5"/>
      <c r="AZ110" s="5"/>
      <c r="BA110" s="5"/>
      <c r="BB110" s="5"/>
    </row>
    <row r="111" spans="1:54" x14ac:dyDescent="0.25">
      <c r="A111" s="5">
        <v>15940</v>
      </c>
      <c r="B111" s="5"/>
      <c r="C111" s="5">
        <v>0.72476113703414458</v>
      </c>
      <c r="D111" s="5">
        <v>-2.4487032398530659E-2</v>
      </c>
      <c r="E111" s="5">
        <v>-6.1644715918789767E-3</v>
      </c>
      <c r="F111" s="5">
        <v>-3.6999945374274743E-2</v>
      </c>
      <c r="G111" s="5">
        <v>-3.5590949598926212E-3</v>
      </c>
      <c r="H111" s="5">
        <v>-0.3771806381737845</v>
      </c>
      <c r="I111" s="5">
        <v>-2.3872389530378339E-2</v>
      </c>
      <c r="J111" s="5">
        <v>-6.1229035110692977E-2</v>
      </c>
      <c r="K111" s="5">
        <v>-1.9163856414829147E-2</v>
      </c>
      <c r="L111" s="5">
        <v>-0.15173140432106427</v>
      </c>
      <c r="M111" s="5">
        <v>-3.4937654823364514E-2</v>
      </c>
      <c r="N111" s="5">
        <v>-1.8875348371280114</v>
      </c>
      <c r="O111" s="5">
        <v>-5.2280195593634914E-2</v>
      </c>
      <c r="P111" s="5">
        <v>-0.72060613304027621</v>
      </c>
      <c r="Q111" s="5">
        <v>-5.69283744898922E-2</v>
      </c>
      <c r="R111" s="5">
        <v>-0.38632210705295678</v>
      </c>
      <c r="S111" s="5">
        <v>-0.15090159237516929</v>
      </c>
      <c r="T111" s="5">
        <v>-0.39232590379125359</v>
      </c>
      <c r="U111" s="5">
        <v>5.4706595786690668E-2</v>
      </c>
      <c r="V111" s="5">
        <v>-0.10495290167412778</v>
      </c>
      <c r="W111" s="5">
        <v>-8.1135248557082401E-2</v>
      </c>
      <c r="X111" s="5">
        <v>0.13482288802087322</v>
      </c>
      <c r="Y111" s="5">
        <v>5.69321896163986E-2</v>
      </c>
      <c r="Z111" s="5">
        <v>0.32213521130249423</v>
      </c>
      <c r="AA111" s="5">
        <v>0.2378098110222992</v>
      </c>
      <c r="AB111" s="5">
        <v>0.17578584114193596</v>
      </c>
      <c r="AC111" s="5">
        <v>-0.15137252519273842</v>
      </c>
      <c r="AD111" s="5">
        <v>2.6956614339149199</v>
      </c>
      <c r="AE111" s="5">
        <v>0.12518376973875073</v>
      </c>
      <c r="AF111" s="5">
        <v>0.29247562064515181</v>
      </c>
      <c r="AG111" s="5">
        <v>5.3404211578420499E-2</v>
      </c>
      <c r="AH111" s="5">
        <v>0.30419224541391104</v>
      </c>
      <c r="AI111" s="5">
        <v>5.9980102550845259E-2</v>
      </c>
      <c r="AJ111" s="5">
        <v>0.1767311343277122</v>
      </c>
      <c r="AK111" s="5">
        <v>0.77614826541554227</v>
      </c>
      <c r="AL111" s="5">
        <v>0.38713711792106115</v>
      </c>
      <c r="AM111" s="5">
        <v>2.1360945402043231E-2</v>
      </c>
      <c r="AN111" s="5">
        <v>0.16649672607463897</v>
      </c>
      <c r="AO111" s="5">
        <v>1.2942965243687174E-2</v>
      </c>
      <c r="AP111" s="5">
        <v>3.7326629440760713E-2</v>
      </c>
      <c r="AQ111" s="5">
        <v>1.074560846884999E-2</v>
      </c>
      <c r="AR111" s="5">
        <v>7.1228302635135271E-2</v>
      </c>
      <c r="AS111" s="5"/>
      <c r="AT111" s="5"/>
      <c r="AU111" s="5"/>
      <c r="AV111" s="5"/>
      <c r="AW111" s="5"/>
      <c r="AX111" s="5"/>
      <c r="AY111" s="5"/>
      <c r="AZ111" s="5"/>
      <c r="BA111" s="5"/>
      <c r="BB111" s="5"/>
    </row>
    <row r="112" spans="1:54" x14ac:dyDescent="0.25">
      <c r="A112" s="5">
        <v>15930</v>
      </c>
      <c r="B112" s="5"/>
      <c r="C112" s="5">
        <v>0.8231386060331326</v>
      </c>
      <c r="D112" s="5">
        <v>-2.3474964676853068E-2</v>
      </c>
      <c r="E112" s="5">
        <v>-5.921901412929859E-3</v>
      </c>
      <c r="F112" s="5">
        <v>-3.561767565730739E-2</v>
      </c>
      <c r="G112" s="5">
        <v>-3.4332537737931344E-3</v>
      </c>
      <c r="H112" s="5">
        <v>-0.36460300209804553</v>
      </c>
      <c r="I112" s="5">
        <v>-2.3124585469840454E-2</v>
      </c>
      <c r="J112" s="5">
        <v>-5.9435429649426295E-2</v>
      </c>
      <c r="K112" s="5">
        <v>-1.8641615863618302E-2</v>
      </c>
      <c r="L112" s="5">
        <v>-0.14790795203211202</v>
      </c>
      <c r="M112" s="5">
        <v>-3.4129345330354027E-2</v>
      </c>
      <c r="N112" s="5">
        <v>-1.847779410300165</v>
      </c>
      <c r="O112" s="5">
        <v>-5.1288038031631546E-2</v>
      </c>
      <c r="P112" s="5">
        <v>-0.70844050319127394</v>
      </c>
      <c r="Q112" s="5">
        <v>-5.6087177822229203E-2</v>
      </c>
      <c r="R112" s="5">
        <v>-0.38143152816414511</v>
      </c>
      <c r="S112" s="5">
        <v>-0.149312420423793</v>
      </c>
      <c r="T112" s="5">
        <v>-0.38903355761181257</v>
      </c>
      <c r="U112" s="5">
        <v>5.4365156051219513E-2</v>
      </c>
      <c r="V112" s="5">
        <v>-0.10452476095043114</v>
      </c>
      <c r="W112" s="5">
        <v>-8.0980606303756295E-2</v>
      </c>
      <c r="X112" s="5">
        <v>0.1348604961415327</v>
      </c>
      <c r="Y112" s="5">
        <v>5.7073126076989486E-2</v>
      </c>
      <c r="Z112" s="5">
        <v>0.32364403700075989</v>
      </c>
      <c r="AA112" s="5">
        <v>0.2394516459295486</v>
      </c>
      <c r="AB112" s="5">
        <v>0.17739183516655518</v>
      </c>
      <c r="AC112" s="5">
        <v>-0.15309517923980934</v>
      </c>
      <c r="AD112" s="5">
        <v>2.7324208903846241</v>
      </c>
      <c r="AE112" s="5">
        <v>0.12717482723219459</v>
      </c>
      <c r="AF112" s="5">
        <v>0.29779457909525275</v>
      </c>
      <c r="AG112" s="5">
        <v>5.4497896155100277E-2</v>
      </c>
      <c r="AH112" s="5">
        <v>0.31112336502966265</v>
      </c>
      <c r="AI112" s="5">
        <v>6.1485841253002528E-2</v>
      </c>
      <c r="AJ112" s="5">
        <v>0.18157982574073989</v>
      </c>
      <c r="AK112" s="5">
        <v>0.7992617771485796</v>
      </c>
      <c r="AL112" s="5">
        <v>0.39957859748877744</v>
      </c>
      <c r="AM112" s="5">
        <v>2.2098061538691184E-2</v>
      </c>
      <c r="AN112" s="5">
        <v>0.1726390278736295</v>
      </c>
      <c r="AO112" s="5">
        <v>1.3451475878446329E-2</v>
      </c>
      <c r="AP112" s="5">
        <v>3.8883120510275059E-2</v>
      </c>
      <c r="AQ112" s="5">
        <v>1.1219741977700927E-2</v>
      </c>
      <c r="AR112" s="5">
        <v>7.4544796396308524E-2</v>
      </c>
      <c r="AS112" s="5"/>
      <c r="AT112" s="5"/>
      <c r="AU112" s="5"/>
      <c r="AV112" s="5"/>
      <c r="AW112" s="5"/>
      <c r="AX112" s="5"/>
      <c r="AY112" s="5"/>
      <c r="AZ112" s="5"/>
      <c r="BA112" s="5"/>
      <c r="BB112" s="5"/>
    </row>
    <row r="113" spans="1:54" x14ac:dyDescent="0.25">
      <c r="A113" s="5">
        <v>15920</v>
      </c>
      <c r="B113" s="5"/>
      <c r="C113" s="5">
        <v>0.92151380490577162</v>
      </c>
      <c r="D113" s="5">
        <v>-2.2494225301774994E-2</v>
      </c>
      <c r="E113" s="5">
        <v>-5.6862291208024046E-3</v>
      </c>
      <c r="F113" s="5">
        <v>-3.4271135650976808E-2</v>
      </c>
      <c r="G113" s="5">
        <v>-3.3103295607739142E-3</v>
      </c>
      <c r="H113" s="5">
        <v>-0.35228216207507862</v>
      </c>
      <c r="I113" s="5">
        <v>-2.238989998442455E-2</v>
      </c>
      <c r="J113" s="5">
        <v>-5.7667895398473244E-2</v>
      </c>
      <c r="K113" s="5">
        <v>-1.812531147441928E-2</v>
      </c>
      <c r="L113" s="5">
        <v>-0.14411507851701499</v>
      </c>
      <c r="M113" s="5">
        <v>-3.3324573106597546E-2</v>
      </c>
      <c r="N113" s="5">
        <v>-1.8080410163548879</v>
      </c>
      <c r="O113" s="5">
        <v>-5.0291959315343006E-2</v>
      </c>
      <c r="P113" s="5">
        <v>-0.69616627556744315</v>
      </c>
      <c r="Q113" s="5">
        <v>-5.5233573900191693E-2</v>
      </c>
      <c r="R113" s="5">
        <v>-0.37643409562441887</v>
      </c>
      <c r="S113" s="5">
        <v>-0.14767397803125354</v>
      </c>
      <c r="T113" s="5">
        <v>-0.38559701204054353</v>
      </c>
      <c r="U113" s="5">
        <v>5.400185672851722E-2</v>
      </c>
      <c r="V113" s="5">
        <v>-0.10405228304168117</v>
      </c>
      <c r="W113" s="5">
        <v>-8.0790588084128506E-2</v>
      </c>
      <c r="X113" s="5">
        <v>0.13483876588807958</v>
      </c>
      <c r="Y113" s="5">
        <v>5.7189318535246281E-2</v>
      </c>
      <c r="Z113" s="5">
        <v>0.3250177713882979</v>
      </c>
      <c r="AA113" s="5">
        <v>0.24099974019727349</v>
      </c>
      <c r="AB113" s="5">
        <v>0.17893473508979449</v>
      </c>
      <c r="AC113" s="5">
        <v>-0.15477038890564809</v>
      </c>
      <c r="AD113" s="5">
        <v>2.7684861489998953</v>
      </c>
      <c r="AE113" s="5">
        <v>0.12914196879522583</v>
      </c>
      <c r="AF113" s="5">
        <v>0.30308024663451094</v>
      </c>
      <c r="AG113" s="5">
        <v>5.5590209073069483E-2</v>
      </c>
      <c r="AH113" s="5">
        <v>0.31807685808130332</v>
      </c>
      <c r="AI113" s="5">
        <v>6.3002619856141598E-2</v>
      </c>
      <c r="AJ113" s="5">
        <v>0.18648260137441613</v>
      </c>
      <c r="AK113" s="5">
        <v>0.82271651023373293</v>
      </c>
      <c r="AL113" s="5">
        <v>0.41224658124070074</v>
      </c>
      <c r="AM113" s="5">
        <v>2.2851039020313529E-2</v>
      </c>
      <c r="AN113" s="5">
        <v>0.17893321193562461</v>
      </c>
      <c r="AO113" s="5">
        <v>1.397415034395302E-2</v>
      </c>
      <c r="AP113" s="5">
        <v>4.0487727487618121E-2</v>
      </c>
      <c r="AQ113" s="5">
        <v>1.1709957377716164E-2</v>
      </c>
      <c r="AR113" s="5">
        <v>7.7983602585988604E-2</v>
      </c>
      <c r="AS113" s="5"/>
      <c r="AT113" s="5"/>
      <c r="AU113" s="5"/>
      <c r="AV113" s="5"/>
      <c r="AW113" s="5"/>
      <c r="AX113" s="5"/>
      <c r="AY113" s="5"/>
      <c r="AZ113" s="5"/>
      <c r="BA113" s="5"/>
      <c r="BB113" s="5"/>
    </row>
    <row r="114" spans="1:54" x14ac:dyDescent="0.25">
      <c r="A114" s="5">
        <v>15910</v>
      </c>
      <c r="B114" s="5"/>
      <c r="C114" s="5">
        <v>1.0198155770815187</v>
      </c>
      <c r="D114" s="5">
        <v>-2.1544382985521089E-2</v>
      </c>
      <c r="E114" s="5">
        <v>-5.4573904645242224E-3</v>
      </c>
      <c r="F114" s="5">
        <v>-3.2960172272664651E-2</v>
      </c>
      <c r="G114" s="5">
        <v>-3.1903268663281961E-3</v>
      </c>
      <c r="H114" s="5">
        <v>-0.34022032681067205</v>
      </c>
      <c r="I114" s="5">
        <v>-2.1668563084260024E-2</v>
      </c>
      <c r="J114" s="5">
        <v>-5.5927207041739112E-2</v>
      </c>
      <c r="K114" s="5">
        <v>-1.7615229680210003E-2</v>
      </c>
      <c r="L114" s="5">
        <v>-0.14035529617209275</v>
      </c>
      <c r="M114" s="5">
        <v>-3.2523950572768745E-2</v>
      </c>
      <c r="N114" s="5">
        <v>-1.7683534460122268</v>
      </c>
      <c r="O114" s="5">
        <v>-4.9292885959974157E-2</v>
      </c>
      <c r="P114" s="5">
        <v>-0.68379572596864946</v>
      </c>
      <c r="Q114" s="5">
        <v>-5.4368467295817458E-2</v>
      </c>
      <c r="R114" s="5">
        <v>-0.37133534710215926</v>
      </c>
      <c r="S114" s="5">
        <v>-0.14598813946900585</v>
      </c>
      <c r="T114" s="5">
        <v>-0.38202026915911225</v>
      </c>
      <c r="U114" s="5">
        <v>5.3617120708129698E-2</v>
      </c>
      <c r="V114" s="5">
        <v>-0.10353599948343603</v>
      </c>
      <c r="W114" s="5">
        <v>-8.05653774458438E-2</v>
      </c>
      <c r="X114" s="5">
        <v>0.13475761413271908</v>
      </c>
      <c r="Y114" s="5">
        <v>5.7280567167321272E-2</v>
      </c>
      <c r="Z114" s="5">
        <v>0.32625436776765981</v>
      </c>
      <c r="AA114" s="5">
        <v>0.24245193416677985</v>
      </c>
      <c r="AB114" s="5">
        <v>0.18041249734296236</v>
      </c>
      <c r="AC114" s="5">
        <v>-0.15639604788634359</v>
      </c>
      <c r="AD114" s="5">
        <v>2.8038144111276599</v>
      </c>
      <c r="AE114" s="5">
        <v>0.13108301162739586</v>
      </c>
      <c r="AF114" s="5">
        <v>0.30832720748022846</v>
      </c>
      <c r="AG114" s="5">
        <v>5.6680133631888632E-2</v>
      </c>
      <c r="AH114" s="5">
        <v>0.32504697022476475</v>
      </c>
      <c r="AI114" s="5">
        <v>6.452935457865358E-2</v>
      </c>
      <c r="AJ114" s="5">
        <v>0.19143656161660974</v>
      </c>
      <c r="AK114" s="5">
        <v>0.84650172264014378</v>
      </c>
      <c r="AL114" s="5">
        <v>0.42513709106449654</v>
      </c>
      <c r="AM114" s="5">
        <v>2.3619757850685381E-2</v>
      </c>
      <c r="AN114" s="5">
        <v>0.18537931709813779</v>
      </c>
      <c r="AO114" s="5">
        <v>1.4511084142592454E-2</v>
      </c>
      <c r="AP114" s="5">
        <v>4.2141044758351426E-2</v>
      </c>
      <c r="AQ114" s="5">
        <v>1.2216533809353631E-2</v>
      </c>
      <c r="AR114" s="5">
        <v>8.1547402959852161E-2</v>
      </c>
      <c r="AS114" s="5"/>
      <c r="AT114" s="5"/>
      <c r="AU114" s="5"/>
      <c r="AV114" s="5"/>
      <c r="AW114" s="5"/>
      <c r="AX114" s="5"/>
      <c r="AY114" s="5"/>
      <c r="AZ114" s="5"/>
      <c r="BA114" s="5"/>
      <c r="BB114" s="5"/>
    </row>
    <row r="115" spans="1:54" x14ac:dyDescent="0.25">
      <c r="A115" s="5">
        <v>15900</v>
      </c>
      <c r="B115" s="5"/>
      <c r="C115" s="5">
        <v>1.1179726613879173</v>
      </c>
      <c r="D115" s="5">
        <v>-2.0624984544961353E-2</v>
      </c>
      <c r="E115" s="5">
        <v>-5.2353149775116806E-3</v>
      </c>
      <c r="F115" s="5">
        <v>-3.1684592893473168E-2</v>
      </c>
      <c r="G115" s="5">
        <v>-3.0732463838329103E-3</v>
      </c>
      <c r="H115" s="5">
        <v>-0.32841930699123834</v>
      </c>
      <c r="I115" s="5">
        <v>-2.0960781054917176E-2</v>
      </c>
      <c r="J115" s="5">
        <v>-5.4214083909930835E-2</v>
      </c>
      <c r="K115" s="5">
        <v>-1.7111641741161303E-2</v>
      </c>
      <c r="L115" s="5">
        <v>-0.1366310168718709</v>
      </c>
      <c r="M115" s="5">
        <v>-3.172807192503832E-2</v>
      </c>
      <c r="N115" s="5">
        <v>-1.7287497837030272</v>
      </c>
      <c r="O115" s="5">
        <v>-4.8291732721184491E-2</v>
      </c>
      <c r="P115" s="5">
        <v>-0.67134107375100593</v>
      </c>
      <c r="Q115" s="5">
        <v>-5.3492766082091747E-2</v>
      </c>
      <c r="R115" s="5">
        <v>-0.36614089396035793</v>
      </c>
      <c r="S115" s="5">
        <v>-0.14425682519082655</v>
      </c>
      <c r="T115" s="5">
        <v>-0.37830748967538874</v>
      </c>
      <c r="U115" s="5">
        <v>5.3211397302305355E-2</v>
      </c>
      <c r="V115" s="5">
        <v>-0.10297649847240564</v>
      </c>
      <c r="W115" s="5">
        <v>-8.0305204448500839E-2</v>
      </c>
      <c r="X115" s="5">
        <v>0.13461703620788765</v>
      </c>
      <c r="Y115" s="5">
        <v>5.7346704329294104E-2</v>
      </c>
      <c r="Z115" s="5">
        <v>0.32735194790545974</v>
      </c>
      <c r="AA115" s="5">
        <v>0.24380617651640596</v>
      </c>
      <c r="AB115" s="5">
        <v>0.18182314235579858</v>
      </c>
      <c r="AC115" s="5">
        <v>-0.15797008774578142</v>
      </c>
      <c r="AD115" s="5">
        <v>2.8383631913425909</v>
      </c>
      <c r="AE115" s="5">
        <v>0.13299576857318016</v>
      </c>
      <c r="AF115" s="5">
        <v>0.31352998765662404</v>
      </c>
      <c r="AG115" s="5">
        <v>5.7766633277973919E-2</v>
      </c>
      <c r="AH115" s="5">
        <v>0.33202778050112774</v>
      </c>
      <c r="AI115" s="5">
        <v>6.6064918416407895E-2</v>
      </c>
      <c r="AJ115" s="5">
        <v>0.1964386507630633</v>
      </c>
      <c r="AK115" s="5">
        <v>0.87060587492622799</v>
      </c>
      <c r="AL115" s="5">
        <v>0.4382457059634236</v>
      </c>
      <c r="AM115" s="5">
        <v>2.440407191267107E-2</v>
      </c>
      <c r="AN115" s="5">
        <v>0.19197717364355896</v>
      </c>
      <c r="AO115" s="5">
        <v>1.5062356975072161E-2</v>
      </c>
      <c r="AP115" s="5">
        <v>4.3843625127457334E-2</v>
      </c>
      <c r="AQ115" s="5">
        <v>1.2739740559624268E-2</v>
      </c>
      <c r="AR115" s="5">
        <v>8.5238835564186655E-2</v>
      </c>
      <c r="AS115" s="5"/>
      <c r="AT115" s="5"/>
      <c r="AU115" s="5"/>
      <c r="AV115" s="5"/>
      <c r="AW115" s="5"/>
      <c r="AX115" s="5"/>
      <c r="AY115" s="5"/>
      <c r="AZ115" s="5"/>
      <c r="BA115" s="5"/>
      <c r="BB115" s="5"/>
    </row>
    <row r="116" spans="1:54" x14ac:dyDescent="0.25">
      <c r="A116" s="5">
        <v>15890</v>
      </c>
      <c r="B116" s="5"/>
      <c r="C116" s="5">
        <v>1.2159137721344142</v>
      </c>
      <c r="D116" s="5">
        <v>-1.9735556507604946E-2</v>
      </c>
      <c r="E116" s="5">
        <v>-5.0199263237722409E-3</v>
      </c>
      <c r="F116" s="5">
        <v>-3.0444167032464914E-2</v>
      </c>
      <c r="G116" s="5">
        <v>-2.9590850790209193E-3</v>
      </c>
      <c r="H116" s="5">
        <v>-0.31688052439277992</v>
      </c>
      <c r="I116" s="5">
        <v>-2.0266736784581314E-2</v>
      </c>
      <c r="J116" s="5">
        <v>-5.2529190223319075E-2</v>
      </c>
      <c r="K116" s="5">
        <v>-1.661480365265551E-2</v>
      </c>
      <c r="L116" s="5">
        <v>-0.13294455009183467</v>
      </c>
      <c r="M116" s="5">
        <v>-3.0937512485608071E-2</v>
      </c>
      <c r="N116" s="5">
        <v>-1.6892623635149886</v>
      </c>
      <c r="O116" s="5">
        <v>-4.7289401206478079E-2</v>
      </c>
      <c r="P116" s="5">
        <v>-0.65881446147709444</v>
      </c>
      <c r="Q116" s="5">
        <v>-5.2607380215755083E-2</v>
      </c>
      <c r="R116" s="5">
        <v>-0.36085641077253044</v>
      </c>
      <c r="S116" s="5">
        <v>-0.14248199812877543</v>
      </c>
      <c r="T116" s="5">
        <v>-0.37446298477018714</v>
      </c>
      <c r="U116" s="5">
        <v>5.2785161369079826E-2</v>
      </c>
      <c r="V116" s="5">
        <v>-0.10237442376425206</v>
      </c>
      <c r="W116" s="5">
        <v>-8.0010345303653654E-2</v>
      </c>
      <c r="X116" s="5">
        <v>0.13441710616335673</v>
      </c>
      <c r="Y116" s="5">
        <v>5.7387595027261484E-2</v>
      </c>
      <c r="Z116" s="5">
        <v>0.32830880664873496</v>
      </c>
      <c r="AA116" s="5">
        <v>0.2450605289800239</v>
      </c>
      <c r="AB116" s="5">
        <v>0.18316475886447933</v>
      </c>
      <c r="AC116" s="5">
        <v>-0.15949048216237074</v>
      </c>
      <c r="AD116" s="5">
        <v>2.8720903989166331</v>
      </c>
      <c r="AE116" s="5">
        <v>0.13487805197813271</v>
      </c>
      <c r="AF116" s="5">
        <v>0.31868306364728033</v>
      </c>
      <c r="AG116" s="5">
        <v>5.8848653015523333E-2</v>
      </c>
      <c r="AH116" s="5">
        <v>0.33901320779127825</v>
      </c>
      <c r="AI116" s="5">
        <v>6.7608141979661127E-2</v>
      </c>
      <c r="AJ116" s="5">
        <v>0.20148565784311501</v>
      </c>
      <c r="AK116" s="5">
        <v>0.89501662520743186</v>
      </c>
      <c r="AL116" s="5">
        <v>0.45156755459610914</v>
      </c>
      <c r="AM116" s="5">
        <v>2.5203808256371751E-2</v>
      </c>
      <c r="AN116" s="5">
        <v>0.19872639528209729</v>
      </c>
      <c r="AO116" s="5">
        <v>1.5628031923684099E-2</v>
      </c>
      <c r="AP116" s="5">
        <v>4.5595976931580365E-2</v>
      </c>
      <c r="AQ116" s="5">
        <v>1.3279836095681952E-2</v>
      </c>
      <c r="AR116" s="5">
        <v>8.9060487641038175E-2</v>
      </c>
      <c r="AS116" s="5"/>
      <c r="AT116" s="5"/>
      <c r="AU116" s="5"/>
      <c r="AV116" s="5"/>
      <c r="AW116" s="5"/>
      <c r="AX116" s="5"/>
      <c r="AY116" s="5"/>
      <c r="AZ116" s="5"/>
      <c r="BA116" s="5"/>
      <c r="BB116" s="5"/>
    </row>
    <row r="117" spans="1:54" x14ac:dyDescent="0.25">
      <c r="A117" s="5">
        <v>15880</v>
      </c>
      <c r="B117" s="5"/>
      <c r="C117" s="5">
        <v>1.3135676792625608</v>
      </c>
      <c r="D117" s="5">
        <v>-1.887560669927979E-2</v>
      </c>
      <c r="E117" s="5">
        <v>-4.8111426440198349E-3</v>
      </c>
      <c r="F117" s="5">
        <v>-2.923862807328793E-2</v>
      </c>
      <c r="G117" s="5">
        <v>-2.8478363183666992E-3</v>
      </c>
      <c r="H117" s="5">
        <v>-0.30560502154242536</v>
      </c>
      <c r="I117" s="5">
        <v>-1.9586590131866165E-2</v>
      </c>
      <c r="J117" s="5">
        <v>-5.0873135445731368E-2</v>
      </c>
      <c r="K117" s="5">
        <v>-1.6124956088121763E-2</v>
      </c>
      <c r="L117" s="5">
        <v>-0.12929810129140235</v>
      </c>
      <c r="M117" s="5">
        <v>-3.0152828106557238E-2</v>
      </c>
      <c r="N117" s="5">
        <v>-1.6499227275286095</v>
      </c>
      <c r="O117" s="5">
        <v>-4.6286778536462375E-2</v>
      </c>
      <c r="P117" s="5">
        <v>-0.646227935004281</v>
      </c>
      <c r="Q117" s="5">
        <v>-5.1713219934198341E-2</v>
      </c>
      <c r="R117" s="5">
        <v>-0.35548762479656154</v>
      </c>
      <c r="S117" s="5">
        <v>-0.14066565992227573</v>
      </c>
      <c r="T117" s="5">
        <v>-0.37049120765406524</v>
      </c>
      <c r="U117" s="5">
        <v>5.2338912381647763E-2</v>
      </c>
      <c r="V117" s="5">
        <v>-0.10173047344971239</v>
      </c>
      <c r="W117" s="5">
        <v>-7.9681121912411543E-2</v>
      </c>
      <c r="X117" s="5">
        <v>0.13415797685026359</v>
      </c>
      <c r="Y117" s="5">
        <v>5.7403137317902718E-2</v>
      </c>
      <c r="Z117" s="5">
        <v>0.32912341619495156</v>
      </c>
      <c r="AA117" s="5">
        <v>0.24621317086333833</v>
      </c>
      <c r="AB117" s="5">
        <v>0.18443550812209625</v>
      </c>
      <c r="AC117" s="5">
        <v>-0.16095525114533682</v>
      </c>
      <c r="AD117" s="5">
        <v>2.9049544198336621</v>
      </c>
      <c r="AE117" s="5">
        <v>0.13672767762177029</v>
      </c>
      <c r="AF117" s="5">
        <v>0.32378087134902345</v>
      </c>
      <c r="AG117" s="5">
        <v>5.9925120893382242E-2</v>
      </c>
      <c r="AH117" s="5">
        <v>0.34599701780561959</v>
      </c>
      <c r="AI117" s="5">
        <v>6.9157814450685112E-2</v>
      </c>
      <c r="AJ117" s="5">
        <v>0.20657421782587834</v>
      </c>
      <c r="AK117" s="5">
        <v>0.91972082579327663</v>
      </c>
      <c r="AL117" s="5">
        <v>0.46509730858277865</v>
      </c>
      <c r="AM117" s="5">
        <v>2.6018766421810093E-2</v>
      </c>
      <c r="AN117" s="5">
        <v>0.20562637130862921</v>
      </c>
      <c r="AO117" s="5">
        <v>1.6208154638843501E-2</v>
      </c>
      <c r="AP117" s="5">
        <v>4.7398561123046579E-2</v>
      </c>
      <c r="AQ117" s="5">
        <v>1.3837067077249595E-2</v>
      </c>
      <c r="AR117" s="5">
        <v>9.3014888294239789E-2</v>
      </c>
      <c r="AS117" s="5"/>
      <c r="AT117" s="5"/>
      <c r="AU117" s="5"/>
      <c r="AV117" s="5"/>
      <c r="AW117" s="5"/>
      <c r="AX117" s="5"/>
      <c r="AY117" s="5"/>
      <c r="AZ117" s="5"/>
      <c r="BA117" s="5"/>
      <c r="BB117" s="5"/>
    </row>
    <row r="118" spans="1:54" x14ac:dyDescent="0.25">
      <c r="A118" s="5">
        <v>15870</v>
      </c>
      <c r="B118" s="5"/>
      <c r="C118" s="5">
        <v>1.4108632884480015</v>
      </c>
      <c r="D118" s="5">
        <v>-1.8044625810173388E-2</v>
      </c>
      <c r="E118" s="5">
        <v>-4.6088769008311671E-3</v>
      </c>
      <c r="F118" s="5">
        <v>-2.8067674998089997E-2</v>
      </c>
      <c r="G118" s="5">
        <v>-2.7394900009362851E-3</v>
      </c>
      <c r="H118" s="5">
        <v>-0.29459347189177115</v>
      </c>
      <c r="I118" s="5">
        <v>-1.8920478332223028E-2</v>
      </c>
      <c r="J118" s="5">
        <v>-4.9246474746078003E-2</v>
      </c>
      <c r="K118" s="5">
        <v>-1.5642324376032482E-2</v>
      </c>
      <c r="L118" s="5">
        <v>-0.12569377055580683</v>
      </c>
      <c r="M118" s="5">
        <v>-2.9374554627528287E-2</v>
      </c>
      <c r="N118" s="5">
        <v>-1.6107615866105582</v>
      </c>
      <c r="O118" s="5">
        <v>-4.5284736058712638E-2</v>
      </c>
      <c r="P118" s="5">
        <v>-0.63359342405737595</v>
      </c>
      <c r="Q118" s="5">
        <v>-5.0811194170475429E-2</v>
      </c>
      <c r="R118" s="5">
        <v>-0.35004030543435838</v>
      </c>
      <c r="S118" s="5">
        <v>-0.1388098470906145</v>
      </c>
      <c r="T118" s="5">
        <v>-0.36639674485755125</v>
      </c>
      <c r="U118" s="5">
        <v>5.1873173446577422E-2</v>
      </c>
      <c r="V118" s="5">
        <v>-0.10104539861224997</v>
      </c>
      <c r="W118" s="5">
        <v>-7.9317901301615493E-2</v>
      </c>
      <c r="X118" s="5">
        <v>0.13383987983104803</v>
      </c>
      <c r="Y118" s="5">
        <v>5.7393262637979434E-2</v>
      </c>
      <c r="Z118" s="5">
        <v>0.32979443000110631</v>
      </c>
      <c r="AA118" s="5">
        <v>0.24726240334360367</v>
      </c>
      <c r="AB118" s="5">
        <v>0.18563362799898286</v>
      </c>
      <c r="AC118" s="5">
        <v>-0.16236246520873315</v>
      </c>
      <c r="AD118" s="5">
        <v>2.9369141991169712</v>
      </c>
      <c r="AE118" s="5">
        <v>0.13854246871811213</v>
      </c>
      <c r="AF118" s="5">
        <v>0.3288178153097574</v>
      </c>
      <c r="AG118" s="5">
        <v>6.0994949565695268E-2</v>
      </c>
      <c r="AH118" s="5">
        <v>0.35297283060440121</v>
      </c>
      <c r="AI118" s="5">
        <v>7.0712684663050987E-2</v>
      </c>
      <c r="AJ118" s="5">
        <v>0.21170081321574155</v>
      </c>
      <c r="AK118" s="5">
        <v>0.94470452156025964</v>
      </c>
      <c r="AL118" s="5">
        <v>0.47882917662453905</v>
      </c>
      <c r="AM118" s="5">
        <v>2.6848717799373655E-2</v>
      </c>
      <c r="AN118" s="5">
        <v>0.21267625896242967</v>
      </c>
      <c r="AO118" s="5">
        <v>1.6802752531315364E-2</v>
      </c>
      <c r="AP118" s="5">
        <v>4.9251788332495064E-2</v>
      </c>
      <c r="AQ118" s="5">
        <v>1.4411667349613438E-2</v>
      </c>
      <c r="AR118" s="5">
        <v>9.710450092466627E-2</v>
      </c>
      <c r="AS118" s="5"/>
      <c r="AT118" s="5"/>
      <c r="AU118" s="5"/>
      <c r="AV118" s="5"/>
      <c r="AW118" s="5"/>
      <c r="AX118" s="5"/>
      <c r="AY118" s="5"/>
      <c r="AZ118" s="5"/>
      <c r="BA118" s="5"/>
      <c r="BB118" s="5"/>
    </row>
    <row r="119" spans="1:54" x14ac:dyDescent="0.25">
      <c r="A119" s="5">
        <v>15860</v>
      </c>
      <c r="B119" s="5"/>
      <c r="C119" s="5">
        <v>1.5077297210406204</v>
      </c>
      <c r="D119" s="5">
        <v>-1.7242088936097345E-2</v>
      </c>
      <c r="E119" s="5">
        <v>-4.4130372220036436E-3</v>
      </c>
      <c r="F119" s="5">
        <v>-2.693097413373673E-2</v>
      </c>
      <c r="G119" s="5">
        <v>-2.6340326932565118E-3</v>
      </c>
      <c r="H119" s="5">
        <v>-0.28384619046089937</v>
      </c>
      <c r="I119" s="5">
        <v>-1.8268516440837917E-2</v>
      </c>
      <c r="J119" s="5">
        <v>-4.7649709563469964E-2</v>
      </c>
      <c r="K119" s="5">
        <v>-1.5167118510315353E-2</v>
      </c>
      <c r="L119" s="5">
        <v>-0.12213355149483955</v>
      </c>
      <c r="M119" s="5">
        <v>-2.8603207387607958E-2</v>
      </c>
      <c r="N119" s="5">
        <v>-1.5718087837235006</v>
      </c>
      <c r="O119" s="5">
        <v>-4.4284128116784081E-2</v>
      </c>
      <c r="P119" s="5">
        <v>-0.62092272332987009</v>
      </c>
      <c r="Q119" s="5">
        <v>-4.990220899037455E-2</v>
      </c>
      <c r="R119" s="5">
        <v>-0.34452025370502004</v>
      </c>
      <c r="S119" s="5">
        <v>-0.1369166271592907</v>
      </c>
      <c r="T119" s="5">
        <v>-0.36218430727893774</v>
      </c>
      <c r="U119" s="5">
        <v>5.1388490273581076E-2</v>
      </c>
      <c r="V119" s="5">
        <v>-0.10032000187080643</v>
      </c>
      <c r="W119" s="5">
        <v>-7.8921094959885099E-2</v>
      </c>
      <c r="X119" s="5">
        <v>0.1334631251148049</v>
      </c>
      <c r="Y119" s="5">
        <v>5.7357936061436111E-2</v>
      </c>
      <c r="Z119" s="5">
        <v>0.33032068631836997</v>
      </c>
      <c r="AA119" s="5">
        <v>0.24820665353888716</v>
      </c>
      <c r="AB119" s="5">
        <v>0.1867574369604274</v>
      </c>
      <c r="AC119" s="5">
        <v>-0.1637102494912929</v>
      </c>
      <c r="AD119" s="5">
        <v>2.9679293232530397</v>
      </c>
      <c r="AE119" s="5">
        <v>0.14032025997437045</v>
      </c>
      <c r="AF119" s="5">
        <v>0.33378827823146512</v>
      </c>
      <c r="AG119" s="5">
        <v>6.2057037923900146E-2</v>
      </c>
      <c r="AH119" s="5">
        <v>0.35993412864234048</v>
      </c>
      <c r="AI119" s="5">
        <v>7.2271462303175993E-2</v>
      </c>
      <c r="AJ119" s="5">
        <v>0.21686177604504717</v>
      </c>
      <c r="AK119" s="5">
        <v>0.96995295012395033</v>
      </c>
      <c r="AL119" s="5">
        <v>0.49275689948142692</v>
      </c>
      <c r="AM119" s="5">
        <v>2.769340503125186E-2</v>
      </c>
      <c r="AN119" s="5">
        <v>0.2198749760193342</v>
      </c>
      <c r="AO119" s="5">
        <v>1.7411833972623695E-2</v>
      </c>
      <c r="AP119" s="5">
        <v>5.1156015917342222E-2</v>
      </c>
      <c r="AQ119" s="5">
        <v>1.500385691906673E-2</v>
      </c>
      <c r="AR119" s="5">
        <v>0.10133171544422462</v>
      </c>
      <c r="AS119" s="5"/>
      <c r="AT119" s="5"/>
      <c r="AU119" s="5"/>
      <c r="AV119" s="5"/>
      <c r="AW119" s="5"/>
      <c r="AX119" s="5"/>
      <c r="AY119" s="5"/>
      <c r="AZ119" s="5"/>
      <c r="BA119" s="5"/>
      <c r="BB119" s="5"/>
    </row>
    <row r="120" spans="1:54" x14ac:dyDescent="0.25">
      <c r="A120" s="5">
        <v>15850</v>
      </c>
      <c r="B120" s="5"/>
      <c r="C120" s="5">
        <v>1.6040963937298724</v>
      </c>
      <c r="D120" s="5">
        <v>-1.6467457092026301E-2</v>
      </c>
      <c r="E120" s="5">
        <v>-4.2235272413097711E-3</v>
      </c>
      <c r="F120" s="5">
        <v>-2.5828160905483576E-2</v>
      </c>
      <c r="G120" s="5">
        <v>-2.5314477667633881E-3</v>
      </c>
      <c r="H120" s="5">
        <v>-0.27336314491173441</v>
      </c>
      <c r="I120" s="5">
        <v>-1.7630797809861827E-2</v>
      </c>
      <c r="J120" s="5">
        <v>-4.6083288271786871E-2</v>
      </c>
      <c r="K120" s="5">
        <v>-1.4699533193354156E-2</v>
      </c>
      <c r="L120" s="5">
        <v>-0.11861933039566117</v>
      </c>
      <c r="M120" s="5">
        <v>-2.7839280791593916E-2</v>
      </c>
      <c r="N120" s="5">
        <v>-1.5330932598028029</v>
      </c>
      <c r="O120" s="5">
        <v>-4.3285790876703915E-2</v>
      </c>
      <c r="P120" s="5">
        <v>-0.60822747415582623</v>
      </c>
      <c r="Q120" s="5">
        <v>-4.8987166055376535E-2</v>
      </c>
      <c r="R120" s="5">
        <v>-0.33893329175896614</v>
      </c>
      <c r="S120" s="5">
        <v>-0.13498809475070833</v>
      </c>
      <c r="T120" s="5">
        <v>-0.35785872101440575</v>
      </c>
      <c r="U120" s="5">
        <v>5.0885430099696684E-2</v>
      </c>
      <c r="V120" s="5">
        <v>-9.9555135811588744E-2</v>
      </c>
      <c r="W120" s="5">
        <v>-7.8491158075142092E-2</v>
      </c>
      <c r="X120" s="5">
        <v>0.13302810071810361</v>
      </c>
      <c r="Y120" s="5">
        <v>5.7297156482985369E-2</v>
      </c>
      <c r="Z120" s="5">
        <v>0.33070121133975627</v>
      </c>
      <c r="AA120" s="5">
        <v>0.24904447833356153</v>
      </c>
      <c r="AB120" s="5">
        <v>0.18780533790952275</v>
      </c>
      <c r="AC120" s="5">
        <v>-0.16499678781018939</v>
      </c>
      <c r="AD120" s="5">
        <v>2.9979601024900324</v>
      </c>
      <c r="AE120" s="5">
        <v>0.14205890169793187</v>
      </c>
      <c r="AF120" s="5">
        <v>0.33868663071831256</v>
      </c>
      <c r="AG120" s="5">
        <v>6.3110272797338496E-2</v>
      </c>
      <c r="AH120" s="5">
        <v>0.36687426532937384</v>
      </c>
      <c r="AI120" s="5">
        <v>7.383281923434748E-2</v>
      </c>
      <c r="AJ120" s="5">
        <v>0.22205329027083504</v>
      </c>
      <c r="AK120" s="5">
        <v>0.99545054386985576</v>
      </c>
      <c r="AL120" s="5">
        <v>0.50687374585386225</v>
      </c>
      <c r="AM120" s="5">
        <v>2.8552541457089325E-2</v>
      </c>
      <c r="AN120" s="5">
        <v>0.22722119364635321</v>
      </c>
      <c r="AO120" s="5">
        <v>1.8035387506222068E-2</v>
      </c>
      <c r="AP120" s="5">
        <v>5.3111545003684854E-2</v>
      </c>
      <c r="AQ120" s="5">
        <v>1.5613840912834052E-2</v>
      </c>
      <c r="AR120" s="5">
        <v>0.10569884027933055</v>
      </c>
      <c r="AS120" s="5"/>
      <c r="AT120" s="5"/>
      <c r="AU120" s="5"/>
      <c r="AV120" s="5"/>
      <c r="AW120" s="5"/>
      <c r="AX120" s="5"/>
      <c r="AY120" s="5"/>
      <c r="AZ120" s="5"/>
      <c r="BA120" s="5"/>
      <c r="BB120" s="5"/>
    </row>
    <row r="121" spans="1:54" x14ac:dyDescent="0.25">
      <c r="A121" s="5">
        <v>15840</v>
      </c>
      <c r="B121" s="5"/>
      <c r="C121" s="5">
        <v>1.6998930978239482</v>
      </c>
      <c r="D121" s="5">
        <v>-1.5720178695156722E-2</v>
      </c>
      <c r="E121" s="5">
        <v>-4.0402464358805183E-3</v>
      </c>
      <c r="F121" s="5">
        <v>-2.4758841593384772E-2</v>
      </c>
      <c r="G121" s="5">
        <v>-2.4317155373950322E-3</v>
      </c>
      <c r="H121" s="5">
        <v>-0.2631439670093374</v>
      </c>
      <c r="I121" s="5">
        <v>-1.7007394597770727E-2</v>
      </c>
      <c r="J121" s="5">
        <v>-4.4547606939354403E-2</v>
      </c>
      <c r="K121" s="5">
        <v>-1.4239747910670175E-2</v>
      </c>
      <c r="L121" s="5">
        <v>-0.11515288562617962</v>
      </c>
      <c r="M121" s="5">
        <v>-2.7083247930661657E-2</v>
      </c>
      <c r="N121" s="5">
        <v>-1.4946430222419225</v>
      </c>
      <c r="O121" s="5">
        <v>-4.2290541213072422E-2</v>
      </c>
      <c r="P121" s="5">
        <v>-0.5955191467922295</v>
      </c>
      <c r="Q121" s="5">
        <v>-4.8066961115210978E-2</v>
      </c>
      <c r="R121" s="5">
        <v>-0.33328525246010327</v>
      </c>
      <c r="S121" s="5">
        <v>-0.13302636764975315</v>
      </c>
      <c r="T121" s="5">
        <v>-0.35342491799582393</v>
      </c>
      <c r="U121" s="5">
        <v>5.0364580570870322E-2</v>
      </c>
      <c r="V121" s="5">
        <v>-9.8751701313161813E-2</v>
      </c>
      <c r="W121" s="5">
        <v>-7.8028588675529337E-2</v>
      </c>
      <c r="X121" s="5">
        <v>0.13253527205186938</v>
      </c>
      <c r="Y121" s="5">
        <v>5.7210956727282304E-2</v>
      </c>
      <c r="Z121" s="5">
        <v>0.33093522194939767</v>
      </c>
      <c r="AA121" s="5">
        <v>0.24977456794733582</v>
      </c>
      <c r="AB121" s="5">
        <v>0.18877582188316522</v>
      </c>
      <c r="AC121" s="5">
        <v>-0.16622032663681668</v>
      </c>
      <c r="AD121" s="5">
        <v>3.026967652786591</v>
      </c>
      <c r="AE121" s="5">
        <v>0.14375626394139893</v>
      </c>
      <c r="AF121" s="5">
        <v>0.34350724124857013</v>
      </c>
      <c r="AG121" s="5">
        <v>6.4153530719459159E-2</v>
      </c>
      <c r="AH121" s="5">
        <v>0.37378647409755894</v>
      </c>
      <c r="AI121" s="5">
        <v>7.5395390943053281E-2</v>
      </c>
      <c r="AJ121" s="5">
        <v>0.22727139458145801</v>
      </c>
      <c r="AK121" s="5">
        <v>1.0211809338989761</v>
      </c>
      <c r="AL121" s="5">
        <v>0.52117250921086788</v>
      </c>
      <c r="AM121" s="5">
        <v>2.9425810607060128E-2</v>
      </c>
      <c r="AN121" s="5">
        <v>0.23471332954916063</v>
      </c>
      <c r="AO121" s="5">
        <v>1.8673381072087467E-2</v>
      </c>
      <c r="AP121" s="5">
        <v>5.511861752961901E-2</v>
      </c>
      <c r="AQ121" s="5">
        <v>1.6241808525655689E-2</v>
      </c>
      <c r="AR121" s="5">
        <v>0.11020809417587349</v>
      </c>
      <c r="AS121" s="5"/>
      <c r="AT121" s="5"/>
      <c r="AU121" s="5"/>
      <c r="AV121" s="5"/>
      <c r="AW121" s="5"/>
      <c r="AX121" s="5"/>
      <c r="AY121" s="5"/>
      <c r="AZ121" s="5"/>
      <c r="BA121" s="5"/>
      <c r="BB121" s="5"/>
    </row>
    <row r="122" spans="1:54" x14ac:dyDescent="0.25">
      <c r="A122" s="5">
        <v>15830</v>
      </c>
      <c r="B122" s="5"/>
      <c r="C122" s="5">
        <v>1.7950500780321499</v>
      </c>
      <c r="D122" s="5">
        <v>-1.4999691014921202E-2</v>
      </c>
      <c r="E122" s="5">
        <v>-3.8630904594861145E-3</v>
      </c>
      <c r="F122" s="5">
        <v>-2.3722595086877893E-2</v>
      </c>
      <c r="G122" s="5">
        <v>-2.3348134069026819E-3</v>
      </c>
      <c r="H122" s="5">
        <v>-0.25318796442981523</v>
      </c>
      <c r="I122" s="5">
        <v>-1.6398358308620076E-2</v>
      </c>
      <c r="J122" s="5">
        <v>-4.3043010179218202E-2</v>
      </c>
      <c r="K122" s="5">
        <v>-1.3787927036304709E-2</v>
      </c>
      <c r="L122" s="5">
        <v>-0.11173588728483275</v>
      </c>
      <c r="M122" s="5">
        <v>-2.6335560257290593E-2</v>
      </c>
      <c r="N122" s="5">
        <v>-1.4564851160196468</v>
      </c>
      <c r="O122" s="5">
        <v>-4.129917565668427E-2</v>
      </c>
      <c r="P122" s="5">
        <v>-0.58280902334920281</v>
      </c>
      <c r="Q122" s="5">
        <v>-4.7142482533588936E-2</v>
      </c>
      <c r="R122" s="5">
        <v>-0.32758196906265996</v>
      </c>
      <c r="S122" s="5">
        <v>-0.13103358285480865</v>
      </c>
      <c r="T122" s="5">
        <v>-0.34888792646204292</v>
      </c>
      <c r="U122" s="5">
        <v>4.9826548584055705E-2</v>
      </c>
      <c r="V122" s="5">
        <v>-9.7910645769451715E-2</v>
      </c>
      <c r="W122" s="5">
        <v>-7.753392667594261E-2</v>
      </c>
      <c r="X122" s="5">
        <v>0.13198518113546193</v>
      </c>
      <c r="Y122" s="5">
        <v>5.7099403583019528E-2</v>
      </c>
      <c r="Z122" s="5">
        <v>0.33102212806315945</v>
      </c>
      <c r="AA122" s="5">
        <v>0.25039574923578994</v>
      </c>
      <c r="AB122" s="5">
        <v>0.18966747158951794</v>
      </c>
      <c r="AC122" s="5">
        <v>-0.16737917898276253</v>
      </c>
      <c r="AD122" s="5">
        <v>3.0549139771830065</v>
      </c>
      <c r="AE122" s="5">
        <v>0.14541024067515457</v>
      </c>
      <c r="AF122" s="5">
        <v>0.34824448634787475</v>
      </c>
      <c r="AG122" s="5">
        <v>6.5185679756320655E-2</v>
      </c>
      <c r="AH122" s="5">
        <v>0.38066387796220968</v>
      </c>
      <c r="AI122" s="5">
        <v>7.6957778107069247E-2</v>
      </c>
      <c r="AJ122" s="5">
        <v>0.23251198561768391</v>
      </c>
      <c r="AK122" s="5">
        <v>1.0471269559393988</v>
      </c>
      <c r="AL122" s="5">
        <v>0.53564550560691093</v>
      </c>
      <c r="AM122" s="5">
        <v>3.0312865745547563E-2</v>
      </c>
      <c r="AN122" s="5">
        <v>0.24234954144314994</v>
      </c>
      <c r="AO122" s="5">
        <v>1.93257612474656E-2</v>
      </c>
      <c r="AP122" s="5">
        <v>5.7177413298313572E-2</v>
      </c>
      <c r="AQ122" s="5">
        <v>1.688793195536465E-2</v>
      </c>
      <c r="AR122" s="5">
        <v>0.11486159781888598</v>
      </c>
      <c r="AS122" s="5"/>
      <c r="AT122" s="5"/>
      <c r="AU122" s="5"/>
      <c r="AV122" s="5"/>
      <c r="AW122" s="5"/>
      <c r="AX122" s="5"/>
      <c r="AY122" s="5"/>
      <c r="AZ122" s="5"/>
      <c r="BA122" s="5"/>
      <c r="BB122" s="5"/>
    </row>
    <row r="123" spans="1:54" x14ac:dyDescent="0.25">
      <c r="A123" s="5">
        <v>15820</v>
      </c>
      <c r="B123" s="5"/>
      <c r="C123" s="5">
        <v>1.8894981106418651</v>
      </c>
      <c r="D123" s="5">
        <v>-1.4305421587594333E-2</v>
      </c>
      <c r="E123" s="5">
        <v>-3.6919514710225254E-3</v>
      </c>
      <c r="F123" s="5">
        <v>-2.2718974633143908E-2</v>
      </c>
      <c r="G123" s="5">
        <v>-2.2407160054619046E-3</v>
      </c>
      <c r="H123" s="5">
        <v>-0.24349413287374225</v>
      </c>
      <c r="I123" s="5">
        <v>-1.580372035893144E-2</v>
      </c>
      <c r="J123" s="5">
        <v>-4.1569792085348799E-2</v>
      </c>
      <c r="K123" s="5">
        <v>-1.3344219967854412E-2</v>
      </c>
      <c r="L123" s="5">
        <v>-0.10836989709194589</v>
      </c>
      <c r="M123" s="5">
        <v>-2.55966473141379E-2</v>
      </c>
      <c r="N123" s="5">
        <v>-1.4186455974937451</v>
      </c>
      <c r="O123" s="5">
        <v>-4.0312469405365758E-2</v>
      </c>
      <c r="P123" s="5">
        <v>-0.57010818140302277</v>
      </c>
      <c r="Q123" s="5">
        <v>-4.621460985054876E-2</v>
      </c>
      <c r="R123" s="5">
        <v>-0.32182926500877185</v>
      </c>
      <c r="S123" s="5">
        <v>-0.12901189262471505</v>
      </c>
      <c r="T123" s="5">
        <v>-0.3442528612898561</v>
      </c>
      <c r="U123" s="5">
        <v>4.9271959093056664E-2</v>
      </c>
      <c r="V123" s="5">
        <v>-9.7032961215573588E-2</v>
      </c>
      <c r="W123" s="5">
        <v>-7.7007752832691748E-2</v>
      </c>
      <c r="X123" s="5">
        <v>0.13137844563963139</v>
      </c>
      <c r="Y123" s="5">
        <v>5.6962597761504349E-2</v>
      </c>
      <c r="Z123" s="5">
        <v>0.33096153455151794</v>
      </c>
      <c r="AA123" s="5">
        <v>0.25090698871110456</v>
      </c>
      <c r="AB123" s="5">
        <v>0.19047896477560983</v>
      </c>
      <c r="AC123" s="5">
        <v>-0.16847172818424161</v>
      </c>
      <c r="AD123" s="5">
        <v>3.0817620463654287</v>
      </c>
      <c r="AE123" s="5">
        <v>0.14701875397660175</v>
      </c>
      <c r="AF123" s="5">
        <v>0.35289276094023736</v>
      </c>
      <c r="AG123" s="5">
        <v>6.6205581393810914E-2</v>
      </c>
      <c r="AH123" s="5">
        <v>0.38749949956344742</v>
      </c>
      <c r="AI123" s="5">
        <v>7.8518548284318798E-2</v>
      </c>
      <c r="AJ123" s="5">
        <v>0.23777082161180313</v>
      </c>
      <c r="AK123" s="5">
        <v>1.0732706582708158</v>
      </c>
      <c r="AL123" s="5">
        <v>0.55028457252753771</v>
      </c>
      <c r="AM123" s="5">
        <v>3.1213329468555328E-2</v>
      </c>
      <c r="AN123" s="5">
        <v>0.25012772087899626</v>
      </c>
      <c r="AO123" s="5">
        <v>1.9992452506560239E-2</v>
      </c>
      <c r="AP123" s="5">
        <v>5.9288047049526747E-2</v>
      </c>
      <c r="AQ123" s="5">
        <v>1.7552365329929185E-2</v>
      </c>
      <c r="AR123" s="5">
        <v>0.11966136528145173</v>
      </c>
      <c r="AS123" s="5"/>
      <c r="AT123" s="5"/>
      <c r="AU123" s="5"/>
      <c r="AV123" s="5"/>
      <c r="AW123" s="5"/>
      <c r="AX123" s="5"/>
      <c r="AY123" s="5"/>
      <c r="AZ123" s="5"/>
      <c r="BA123" s="5"/>
      <c r="BB123" s="5"/>
    </row>
    <row r="124" spans="1:54" x14ac:dyDescent="0.25">
      <c r="A124" s="5">
        <v>15810</v>
      </c>
      <c r="B124" s="5"/>
      <c r="C124" s="5">
        <v>1.9831685809827309</v>
      </c>
      <c r="D124" s="5">
        <v>-1.3636789593320268E-2</v>
      </c>
      <c r="E124" s="5">
        <v>-3.5267184575512359E-3</v>
      </c>
      <c r="F124" s="5">
        <v>-2.1747509575016182E-2</v>
      </c>
      <c r="G124" s="5">
        <v>-2.1493953351753811E-3</v>
      </c>
      <c r="H124" s="5">
        <v>-0.23406116844434108</v>
      </c>
      <c r="I124" s="5">
        <v>-1.5223492669931079E-2</v>
      </c>
      <c r="J124" s="5">
        <v>-4.0128197249976384E-2</v>
      </c>
      <c r="K124" s="5">
        <v>-1.290876129004553E-2</v>
      </c>
      <c r="L124" s="5">
        <v>-0.10505636851721192</v>
      </c>
      <c r="M124" s="5">
        <v>-2.4866916516400991E-2</v>
      </c>
      <c r="N124" s="5">
        <v>-1.3811495108770644</v>
      </c>
      <c r="O124" s="5">
        <v>-3.9331175399503301E-2</v>
      </c>
      <c r="P124" s="5">
        <v>-0.55742747832427941</v>
      </c>
      <c r="Q124" s="5">
        <v>-4.528421238469503E-2</v>
      </c>
      <c r="R124" s="5">
        <v>-0.31603294387228587</v>
      </c>
      <c r="S124" s="5">
        <v>-0.12696346053212521</v>
      </c>
      <c r="T124" s="5">
        <v>-0.33952491421113151</v>
      </c>
      <c r="U124" s="5">
        <v>4.870145388143985E-2</v>
      </c>
      <c r="V124" s="5">
        <v>-9.6119682361694408E-2</v>
      </c>
      <c r="W124" s="5">
        <v>-7.6450687609095486E-2</v>
      </c>
      <c r="X124" s="5">
        <v>0.13071575776056771</v>
      </c>
      <c r="Y124" s="5">
        <v>5.6800673779513269E-2</v>
      </c>
      <c r="Z124" s="5">
        <v>0.33075324273687051</v>
      </c>
      <c r="AA124" s="5">
        <v>0.25130739527244239</v>
      </c>
      <c r="AB124" s="5">
        <v>0.19120907741413631</v>
      </c>
      <c r="AC124" s="5">
        <v>-0.1694964315734323</v>
      </c>
      <c r="AD124" s="5">
        <v>3.1074758781919032</v>
      </c>
      <c r="AE124" s="5">
        <v>0.14857975822498795</v>
      </c>
      <c r="AF124" s="5">
        <v>0.35744648885212954</v>
      </c>
      <c r="AG124" s="5">
        <v>6.7212092479741442E-2</v>
      </c>
      <c r="AH124" s="5">
        <v>0.3942862716725376</v>
      </c>
      <c r="AI124" s="5">
        <v>8.0076237721138033E-2</v>
      </c>
      <c r="AJ124" s="5">
        <v>0.24304352644692734</v>
      </c>
      <c r="AK124" s="5">
        <v>1.0995933117039127</v>
      </c>
      <c r="AL124" s="5">
        <v>0.56508106880204723</v>
      </c>
      <c r="AM124" s="5">
        <v>3.212679335793573E-2</v>
      </c>
      <c r="AN124" s="5">
        <v>0.25804548745366179</v>
      </c>
      <c r="AO124" s="5">
        <v>2.0673356502021699E-2</v>
      </c>
      <c r="AP124" s="5">
        <v>6.1450565558570425E-2</v>
      </c>
      <c r="AQ124" s="5">
        <v>1.8235243628586244E-2</v>
      </c>
      <c r="AR124" s="5">
        <v>0.1246092953186673</v>
      </c>
      <c r="AS124" s="5"/>
      <c r="AT124" s="5"/>
      <c r="AU124" s="5"/>
      <c r="AV124" s="5"/>
      <c r="AW124" s="5"/>
      <c r="AX124" s="5"/>
      <c r="AY124" s="5"/>
      <c r="AZ124" s="5"/>
      <c r="BA124" s="5"/>
      <c r="BB124" s="5"/>
    </row>
    <row r="125" spans="1:54" x14ac:dyDescent="0.25">
      <c r="A125" s="5">
        <v>15800</v>
      </c>
      <c r="B125" s="5"/>
      <c r="C125" s="5">
        <v>2.0759935600726234</v>
      </c>
      <c r="D125" s="5">
        <v>-1.2993207193588017E-2</v>
      </c>
      <c r="E125" s="5">
        <v>-3.3672775512803782E-3</v>
      </c>
      <c r="F125" s="5">
        <v>-2.0807707074386259E-2</v>
      </c>
      <c r="G125" s="5">
        <v>-2.0608209140705346E-3</v>
      </c>
      <c r="H125" s="5">
        <v>-0.2248874802501537</v>
      </c>
      <c r="I125" s="5">
        <v>-1.4657668282851501E-2</v>
      </c>
      <c r="J125" s="5">
        <v>-3.8718421857146412E-2</v>
      </c>
      <c r="K125" s="5">
        <v>-1.2481670965677878E-2</v>
      </c>
      <c r="L125" s="5">
        <v>-0.10179664713727518</v>
      </c>
      <c r="M125" s="5">
        <v>-2.4146752987048208E-2</v>
      </c>
      <c r="N125" s="5">
        <v>-1.3440208674036431</v>
      </c>
      <c r="O125" s="5">
        <v>-3.8356023463516423E-2</v>
      </c>
      <c r="P125" s="5">
        <v>-0.54477753635087667</v>
      </c>
      <c r="Q125" s="5">
        <v>-4.4352147878453395E-2</v>
      </c>
      <c r="R125" s="5">
        <v>-0.31019877947350777</v>
      </c>
      <c r="S125" s="5">
        <v>-0.12489045753359389</v>
      </c>
      <c r="T125" s="5">
        <v>-0.33470934394275192</v>
      </c>
      <c r="U125" s="5">
        <v>4.8115690305935918E-2</v>
      </c>
      <c r="V125" s="5">
        <v>-9.5171884540415946E-2</v>
      </c>
      <c r="W125" s="5">
        <v>-7.5863389955089039E-2</v>
      </c>
      <c r="X125" s="5">
        <v>0.12999788292779316</v>
      </c>
      <c r="Y125" s="5">
        <v>5.6613799766454587E-2</v>
      </c>
      <c r="Z125" s="5">
        <v>0.33039725145871862</v>
      </c>
      <c r="AA125" s="5">
        <v>0.25159622263625153</v>
      </c>
      <c r="AB125" s="5">
        <v>0.19185668669897266</v>
      </c>
      <c r="AC125" s="5">
        <v>-0.17045182402533082</v>
      </c>
      <c r="AD125" s="5">
        <v>3.1320206159491666</v>
      </c>
      <c r="AE125" s="5">
        <v>0.15009124429050247</v>
      </c>
      <c r="AF125" s="5">
        <v>0.36190013344398808</v>
      </c>
      <c r="AG125" s="5">
        <v>6.8204067216696224E-2</v>
      </c>
      <c r="AH125" s="5">
        <v>0.40101704814537253</v>
      </c>
      <c r="AI125" s="5">
        <v>8.1629353278123859E-2</v>
      </c>
      <c r="AJ125" s="5">
        <v>0.24832559413744176</v>
      </c>
      <c r="AK125" s="5">
        <v>1.1260754216511126</v>
      </c>
      <c r="AL125" s="5">
        <v>0.58002587561933838</v>
      </c>
      <c r="AM125" s="5">
        <v>3.305281769544012E-2</v>
      </c>
      <c r="AN125" s="5">
        <v>0.2661001834378417</v>
      </c>
      <c r="AO125" s="5">
        <v>2.136835137113267E-2</v>
      </c>
      <c r="AP125" s="5">
        <v>6.366494477206161E-2</v>
      </c>
      <c r="AQ125" s="5">
        <v>1.8936681599829155E-2</v>
      </c>
      <c r="AR125" s="5">
        <v>0.12970716252373005</v>
      </c>
      <c r="AS125" s="5"/>
      <c r="AT125" s="5"/>
      <c r="AU125" s="5"/>
      <c r="AV125" s="5"/>
      <c r="AW125" s="5"/>
      <c r="AX125" s="5"/>
      <c r="AY125" s="5"/>
      <c r="AZ125" s="5"/>
      <c r="BA125" s="5"/>
      <c r="BB125" s="5"/>
    </row>
    <row r="126" spans="1:54" x14ac:dyDescent="0.25">
      <c r="A126" s="5">
        <v>15790</v>
      </c>
      <c r="B126" s="5"/>
      <c r="C126" s="5">
        <v>2.1679058803418525</v>
      </c>
      <c r="D126" s="5">
        <v>-1.2374080827379671E-2</v>
      </c>
      <c r="E126" s="5">
        <v>-3.2135123399163407E-3</v>
      </c>
      <c r="F126" s="5">
        <v>-1.989905381725119E-2</v>
      </c>
      <c r="G126" s="5">
        <v>-1.9749599202061869E-3</v>
      </c>
      <c r="H126" s="5">
        <v>-0.21597120319253532</v>
      </c>
      <c r="I126" s="5">
        <v>-1.4106221995003809E-2</v>
      </c>
      <c r="J126" s="5">
        <v>-3.7340614847483578E-2</v>
      </c>
      <c r="K126" s="5">
        <v>-1.2063054552714362E-2</v>
      </c>
      <c r="L126" s="5">
        <v>-9.8591971216823698E-2</v>
      </c>
      <c r="M126" s="5">
        <v>-2.3436519444158175E-2</v>
      </c>
      <c r="N126" s="5">
        <v>-1.3072826271841034</v>
      </c>
      <c r="O126" s="5">
        <v>-3.7387719514308741E-2</v>
      </c>
      <c r="P126" s="5">
        <v>-0.53216872843284357</v>
      </c>
      <c r="Q126" s="5">
        <v>-4.3419261189285983E-2</v>
      </c>
      <c r="R126" s="5">
        <v>-0.30433250618887264</v>
      </c>
      <c r="S126" s="5">
        <v>-0.12279505806659538</v>
      </c>
      <c r="T126" s="5">
        <v>-0.32981146625615654</v>
      </c>
      <c r="U126" s="5">
        <v>4.7515340013821919E-2</v>
      </c>
      <c r="V126" s="5">
        <v>-9.4190681573421239E-2</v>
      </c>
      <c r="W126" s="5">
        <v>-7.5246556004196441E-2</v>
      </c>
      <c r="X126" s="5">
        <v>0.12922565834917182</v>
      </c>
      <c r="Y126" s="5">
        <v>5.640217719610674E-2</v>
      </c>
      <c r="Z126" s="5">
        <v>0.32989375770148033</v>
      </c>
      <c r="AA126" s="5">
        <v>0.25177287145761768</v>
      </c>
      <c r="AB126" s="5">
        <v>0.19242077383939468</v>
      </c>
      <c r="AC126" s="5">
        <v>-0.17133652136900177</v>
      </c>
      <c r="AD126" s="5">
        <v>3.1553626051089636</v>
      </c>
      <c r="AE126" s="5">
        <v>0.15155124370613177</v>
      </c>
      <c r="AF126" s="5">
        <v>0.36624820834254279</v>
      </c>
      <c r="AG126" s="5">
        <v>6.9180359201273051E-2</v>
      </c>
      <c r="AH126" s="5">
        <v>0.40768461530370914</v>
      </c>
      <c r="AI126" s="5">
        <v>8.3176374471350054E-2</v>
      </c>
      <c r="AJ126" s="5">
        <v>0.25361239373023786</v>
      </c>
      <c r="AK126" s="5">
        <v>1.1526967423198793</v>
      </c>
      <c r="AL126" s="5">
        <v>0.59510939868072188</v>
      </c>
      <c r="AM126" s="5">
        <v>3.3990931239513737E-2</v>
      </c>
      <c r="AN126" s="5">
        <v>0.27428886885065029</v>
      </c>
      <c r="AO126" s="5">
        <v>2.2077291069629443E-2</v>
      </c>
      <c r="AP126" s="5">
        <v>6.5931086990066501E-2</v>
      </c>
      <c r="AQ126" s="5">
        <v>1.9656772679153525E-2</v>
      </c>
      <c r="AR126" s="5">
        <v>0.13495660836454609</v>
      </c>
      <c r="AS126" s="5"/>
      <c r="AT126" s="5"/>
      <c r="AU126" s="5"/>
      <c r="AV126" s="5"/>
      <c r="AW126" s="5"/>
      <c r="AX126" s="5"/>
      <c r="AY126" s="5"/>
      <c r="AZ126" s="5"/>
      <c r="BA126" s="5"/>
      <c r="BB126" s="5"/>
    </row>
    <row r="127" spans="1:54" x14ac:dyDescent="0.25">
      <c r="A127" s="5">
        <v>15780</v>
      </c>
      <c r="B127" s="5"/>
      <c r="C127" s="5">
        <v>2.2588392103341048</v>
      </c>
      <c r="D127" s="5">
        <v>-1.1778812464404567E-2</v>
      </c>
      <c r="E127" s="5">
        <v>-3.0653041698568547E-3</v>
      </c>
      <c r="F127" s="5">
        <v>-1.9021017696732857E-2</v>
      </c>
      <c r="G127" s="5">
        <v>-1.8917773355159103E-3</v>
      </c>
      <c r="H127" s="5">
        <v>-0.20731021089902429</v>
      </c>
      <c r="I127" s="5">
        <v>-1.3569111014338617E-2</v>
      </c>
      <c r="J127" s="5">
        <v>-3.5994879149088298E-2</v>
      </c>
      <c r="K127" s="5">
        <v>-1.1653003446247392E-2</v>
      </c>
      <c r="L127" s="5">
        <v>-9.5443472506081789E-2</v>
      </c>
      <c r="M127" s="5">
        <v>-2.2736556139462089E-2</v>
      </c>
      <c r="N127" s="5">
        <v>-1.2709566837414368</v>
      </c>
      <c r="O127" s="5">
        <v>-3.6426944837503215E-2</v>
      </c>
      <c r="P127" s="5">
        <v>-0.51961116487315917</v>
      </c>
      <c r="Q127" s="5">
        <v>-4.2486383029635741E-2</v>
      </c>
      <c r="R127" s="5">
        <v>-0.29843980947860371</v>
      </c>
      <c r="S127" s="5">
        <v>-0.12067943618349933</v>
      </c>
      <c r="T127" s="5">
        <v>-0.32483664401322587</v>
      </c>
      <c r="U127" s="5">
        <v>4.6901087637840851E-2</v>
      </c>
      <c r="V127" s="5">
        <v>-9.3177223563362221E-2</v>
      </c>
      <c r="W127" s="5">
        <v>-7.4600917691470314E-2</v>
      </c>
      <c r="X127" s="5">
        <v>0.12839999139682445</v>
      </c>
      <c r="Y127" s="5">
        <v>5.6166040543436636E-2</v>
      </c>
      <c r="Z127" s="5">
        <v>0.32924315678102567</v>
      </c>
      <c r="AA127" s="5">
        <v>0.25183689113468644</v>
      </c>
      <c r="AB127" s="5">
        <v>0.19290042664353119</v>
      </c>
      <c r="AC127" s="5">
        <v>-0.17214922365236793</v>
      </c>
      <c r="AD127" s="5">
        <v>3.1774694683543876</v>
      </c>
      <c r="AE127" s="5">
        <v>0.15295783281063272</v>
      </c>
      <c r="AF127" s="5">
        <v>0.37048528824653093</v>
      </c>
      <c r="AG127" s="5">
        <v>7.0139823505099883E-2</v>
      </c>
      <c r="AH127" s="5">
        <v>0.41428170372284967</v>
      </c>
      <c r="AI127" s="5">
        <v>8.4715755626270761E-2</v>
      </c>
      <c r="AJ127" s="5">
        <v>0.25889917462494488</v>
      </c>
      <c r="AK127" s="5">
        <v>1.1794362930536217</v>
      </c>
      <c r="AL127" s="5">
        <v>0.61032157152096445</v>
      </c>
      <c r="AM127" s="5">
        <v>3.4940631067667219E-2</v>
      </c>
      <c r="AN127" s="5">
        <v>0.2826083170121037</v>
      </c>
      <c r="AO127" s="5">
        <v>2.2800004736133299E-2</v>
      </c>
      <c r="AP127" s="5">
        <v>6.8248818104524947E-2</v>
      </c>
      <c r="AQ127" s="5">
        <v>2.0395587909599371E-2</v>
      </c>
      <c r="AR127" s="5">
        <v>0.14035913212055096</v>
      </c>
      <c r="AS127" s="5"/>
      <c r="AT127" s="5"/>
      <c r="AU127" s="5"/>
      <c r="AV127" s="5"/>
      <c r="AW127" s="5"/>
      <c r="AX127" s="5"/>
      <c r="AY127" s="5"/>
      <c r="AZ127" s="5"/>
      <c r="BA127" s="5"/>
      <c r="BB127" s="5"/>
    </row>
    <row r="128" spans="1:54" x14ac:dyDescent="0.25">
      <c r="A128" s="5">
        <v>15770</v>
      </c>
      <c r="B128" s="5"/>
      <c r="C128" s="5">
        <v>2.3487281282846917</v>
      </c>
      <c r="D128" s="5">
        <v>-1.1206800814030171E-2</v>
      </c>
      <c r="E128" s="5">
        <v>-2.922532441737279E-3</v>
      </c>
      <c r="F128" s="5">
        <v>-1.8173049470604129E-2</v>
      </c>
      <c r="G128" s="5">
        <v>-1.8112360890293745E-3</v>
      </c>
      <c r="H128" s="5">
        <v>-0.19890212876447561</v>
      </c>
      <c r="I128" s="5">
        <v>-1.3046275630223902E-2</v>
      </c>
      <c r="J128" s="5">
        <v>-3.468127296942812E-2</v>
      </c>
      <c r="K128" s="5">
        <v>-1.1251595144028556E-2</v>
      </c>
      <c r="L128" s="5">
        <v>-9.2352177247125328E-2</v>
      </c>
      <c r="M128" s="5">
        <v>-2.2047180847048008E-2</v>
      </c>
      <c r="N128" s="5">
        <v>-1.2350638512102601</v>
      </c>
      <c r="O128" s="5">
        <v>-3.5474355432051421E-2</v>
      </c>
      <c r="P128" s="5">
        <v>-0.50711468078595234</v>
      </c>
      <c r="Q128" s="5">
        <v>-4.1554328758178341E-2</v>
      </c>
      <c r="R128" s="5">
        <v>-0.29252631665451145</v>
      </c>
      <c r="S128" s="5">
        <v>-0.11854576173231461</v>
      </c>
      <c r="T128" s="5">
        <v>-0.31979027719518693</v>
      </c>
      <c r="U128" s="5">
        <v>4.627362947226852E-2</v>
      </c>
      <c r="V128" s="5">
        <v>-9.2132694617180155E-2</v>
      </c>
      <c r="W128" s="5">
        <v>-7.3927241296247725E-2</v>
      </c>
      <c r="X128" s="5">
        <v>0.12752185783823647</v>
      </c>
      <c r="Y128" s="5">
        <v>5.5905656867239695E-2</v>
      </c>
      <c r="Z128" s="5">
        <v>0.32844604208739131</v>
      </c>
      <c r="AA128" s="5">
        <v>0.25178798128911578</v>
      </c>
      <c r="AB128" s="5">
        <v>0.19329484188213727</v>
      </c>
      <c r="AC128" s="5">
        <v>-0.17288871825002181</v>
      </c>
      <c r="AD128" s="5">
        <v>3.1983101786483603</v>
      </c>
      <c r="AE128" s="5">
        <v>0.1543091368508574</v>
      </c>
      <c r="AF128" s="5">
        <v>0.37460601977758634</v>
      </c>
      <c r="AG128" s="5">
        <v>7.1081318792784551E-2</v>
      </c>
      <c r="AH128" s="5">
        <v>0.42080100040263274</v>
      </c>
      <c r="AI128" s="5">
        <v>8.6245928141232123E-2</v>
      </c>
      <c r="AJ128" s="5">
        <v>0.26418107231001742</v>
      </c>
      <c r="AK128" s="5">
        <v>1.2062723768392103</v>
      </c>
      <c r="AL128" s="5">
        <v>0.62565186002607631</v>
      </c>
      <c r="AM128" s="5">
        <v>3.5901382487137229E-2</v>
      </c>
      <c r="AN128" s="5">
        <v>0.2910550106035607</v>
      </c>
      <c r="AO128" s="5">
        <v>2.3536296090181714E-2</v>
      </c>
      <c r="AP128" s="5">
        <v>7.0617884904079109E-2</v>
      </c>
      <c r="AQ128" s="5">
        <v>2.1153174868256835E-2</v>
      </c>
      <c r="AR128" s="5">
        <v>0.14591608174065679</v>
      </c>
      <c r="AS128" s="5"/>
      <c r="AT128" s="5"/>
      <c r="AU128" s="5"/>
      <c r="AV128" s="5"/>
      <c r="AW128" s="5"/>
      <c r="AX128" s="5"/>
      <c r="AY128" s="5"/>
      <c r="AZ128" s="5"/>
      <c r="BA128" s="5"/>
      <c r="BB128" s="5"/>
    </row>
    <row r="129" spans="1:54" x14ac:dyDescent="0.25">
      <c r="A129" s="5">
        <v>15760</v>
      </c>
      <c r="B129" s="5"/>
      <c r="C129" s="5">
        <v>2.4375081944790606</v>
      </c>
      <c r="D129" s="5">
        <v>-1.0657442488704953E-2</v>
      </c>
      <c r="E129" s="5">
        <v>-2.7850748978851042E-3</v>
      </c>
      <c r="F129" s="5">
        <v>-1.7354584390061746E-2</v>
      </c>
      <c r="G129" s="5">
        <v>-1.7332971991268916E-3</v>
      </c>
      <c r="H129" s="5">
        <v>-0.19074434706277826</v>
      </c>
      <c r="I129" s="5">
        <v>-1.2537639898192125E-2</v>
      </c>
      <c r="J129" s="5">
        <v>-3.3399811143054944E-2</v>
      </c>
      <c r="K129" s="5">
        <v>-1.0858893534215373E-2</v>
      </c>
      <c r="L129" s="5">
        <v>-8.9319007380982585E-2</v>
      </c>
      <c r="M129" s="5">
        <v>-2.13686889010621E-2</v>
      </c>
      <c r="N129" s="5">
        <v>-1.1996238541750142</v>
      </c>
      <c r="O129" s="5">
        <v>-3.4530581423584485E-2</v>
      </c>
      <c r="P129" s="5">
        <v>-0.49468882439061651</v>
      </c>
      <c r="Q129" s="5">
        <v>-4.0623897224768148E-2</v>
      </c>
      <c r="R129" s="5">
        <v>-0.2865975879090718</v>
      </c>
      <c r="S129" s="5">
        <v>-0.11639619659376839</v>
      </c>
      <c r="T129" s="5">
        <v>-0.31467779295103354</v>
      </c>
      <c r="U129" s="5">
        <v>4.5633672133772972E-2</v>
      </c>
      <c r="V129" s="5">
        <v>-9.1058310507245221E-2</v>
      </c>
      <c r="W129" s="5">
        <v>-7.3226325913801349E-2</v>
      </c>
      <c r="X129" s="5">
        <v>0.12659229991734022</v>
      </c>
      <c r="Y129" s="5">
        <v>5.5621325319576906E-2</v>
      </c>
      <c r="Z129" s="5">
        <v>0.32750320438251346</v>
      </c>
      <c r="AA129" s="5">
        <v>0.25162599291648025</v>
      </c>
      <c r="AB129" s="5">
        <v>0.19360332742438738</v>
      </c>
      <c r="AC129" s="5">
        <v>-0.17355388280390982</v>
      </c>
      <c r="AD129" s="5">
        <v>3.2178551301197502</v>
      </c>
      <c r="AE129" s="5">
        <v>0.15560333403161425</v>
      </c>
      <c r="AF129" s="5">
        <v>0.37860513234741583</v>
      </c>
      <c r="AG129" s="5">
        <v>7.2003709471722147E-2</v>
      </c>
      <c r="AH129" s="5">
        <v>0.42723516129688893</v>
      </c>
      <c r="AI129" s="5">
        <v>8.7765302857045632E-2</v>
      </c>
      <c r="AJ129" s="5">
        <v>0.26945311451010873</v>
      </c>
      <c r="AK129" s="5">
        <v>1.2331826009937117</v>
      </c>
      <c r="AL129" s="5">
        <v>0.64108926817339484</v>
      </c>
      <c r="AM129" s="5">
        <v>3.6872619016422352E-2</v>
      </c>
      <c r="AN129" s="5">
        <v>0.29962513826577375</v>
      </c>
      <c r="AO129" s="5">
        <v>2.4285942866859069E-2</v>
      </c>
      <c r="AP129" s="5">
        <v>7.3037952455646565E-2</v>
      </c>
      <c r="AQ129" s="5">
        <v>2.1929556602026706E-2</v>
      </c>
      <c r="AR129" s="5">
        <v>0.15162864464454717</v>
      </c>
      <c r="AS129" s="5"/>
      <c r="AT129" s="5"/>
      <c r="AU129" s="5"/>
      <c r="AV129" s="5"/>
      <c r="AW129" s="5"/>
      <c r="AX129" s="5"/>
      <c r="AY129" s="5"/>
      <c r="AZ129" s="5"/>
      <c r="BA129" s="5"/>
      <c r="BB129" s="5"/>
    </row>
    <row r="130" spans="1:54" x14ac:dyDescent="0.25">
      <c r="A130" s="5">
        <v>15750</v>
      </c>
      <c r="B130" s="5"/>
      <c r="C130" s="5">
        <v>2.5251160222968312</v>
      </c>
      <c r="D130" s="5">
        <v>-1.0130133120855955E-2</v>
      </c>
      <c r="E130" s="5">
        <v>-2.6528079012779907E-3</v>
      </c>
      <c r="F130" s="5">
        <v>-1.6565043796689303E-2</v>
      </c>
      <c r="G130" s="5">
        <v>-1.6579199144983396E-3</v>
      </c>
      <c r="H130" s="5">
        <v>-0.18283403409301097</v>
      </c>
      <c r="I130" s="5">
        <v>-1.2043112336436687E-2</v>
      </c>
      <c r="J130" s="5">
        <v>-3.2150466529961078E-2</v>
      </c>
      <c r="K130" s="5">
        <v>-1.0474949203956122E-2</v>
      </c>
      <c r="L130" s="5">
        <v>-8.634478194708009E-2</v>
      </c>
      <c r="M130" s="5">
        <v>-2.0701353281112837E-2</v>
      </c>
      <c r="N130" s="5">
        <v>-1.1646553201148173</v>
      </c>
      <c r="O130" s="5">
        <v>-3.3596226546656907E-2</v>
      </c>
      <c r="P130" s="5">
        <v>-0.48234284615747425</v>
      </c>
      <c r="Q130" s="5">
        <v>-3.9695869671260396E-2</v>
      </c>
      <c r="R130" s="5">
        <v>-0.28065910762584495</v>
      </c>
      <c r="S130" s="5">
        <v>-0.11423289098402618</v>
      </c>
      <c r="T130" s="5">
        <v>-0.30950463569163916</v>
      </c>
      <c r="U130" s="5">
        <v>4.4981931210736577E-2</v>
      </c>
      <c r="V130" s="5">
        <v>-8.99553162768639E-2</v>
      </c>
      <c r="W130" s="5">
        <v>-7.2499001860174689E-2</v>
      </c>
      <c r="X130" s="5">
        <v>0.12561242429081806</v>
      </c>
      <c r="Y130" s="5">
        <v>5.531337658321743E-2</v>
      </c>
      <c r="Z130" s="5">
        <v>0.32641563065320967</v>
      </c>
      <c r="AA130" s="5">
        <v>0.25135092920154978</v>
      </c>
      <c r="AB130" s="5">
        <v>0.19382530413802734</v>
      </c>
      <c r="AC130" s="5">
        <v>-0.17414368798714319</v>
      </c>
      <c r="AD130" s="5">
        <v>3.236076206546</v>
      </c>
      <c r="AE130" s="5">
        <v>0.15683865950120507</v>
      </c>
      <c r="AF130" s="5">
        <v>0.38247744901178898</v>
      </c>
      <c r="AG130" s="5">
        <v>7.2905867868488849E-2</v>
      </c>
      <c r="AH130" s="5">
        <v>0.43357682417472621</v>
      </c>
      <c r="AI130" s="5">
        <v>8.9272272528678601E-2</v>
      </c>
      <c r="AJ130" s="5">
        <v>0.2747102277386414</v>
      </c>
      <c r="AK130" s="5">
        <v>1.260143900036089</v>
      </c>
      <c r="AL130" s="5">
        <v>0.65662234501646832</v>
      </c>
      <c r="AM130" s="5">
        <v>3.7853742440148663E-2</v>
      </c>
      <c r="AN130" s="5">
        <v>0.30831459176353221</v>
      </c>
      <c r="AO130" s="5">
        <v>2.504869629103466E-2</v>
      </c>
      <c r="AP130" s="5">
        <v>7.5508601573261391E-2</v>
      </c>
      <c r="AQ130" s="5">
        <v>2.2724730576043153E-2</v>
      </c>
      <c r="AR130" s="5">
        <v>0.15749783849077803</v>
      </c>
      <c r="AS130" s="5"/>
      <c r="AT130" s="5"/>
      <c r="AU130" s="5"/>
      <c r="AV130" s="5"/>
      <c r="AW130" s="5"/>
      <c r="AX130" s="5"/>
      <c r="AY130" s="5"/>
      <c r="AZ130" s="5"/>
      <c r="BA130" s="5"/>
      <c r="BB130" s="5"/>
    </row>
    <row r="131" spans="1:54" x14ac:dyDescent="0.25">
      <c r="A131" s="5">
        <v>15740</v>
      </c>
      <c r="B131" s="5"/>
      <c r="C131" s="5">
        <v>2.6114893478491754</v>
      </c>
      <c r="D131" s="5">
        <v>-9.6242684324226203E-3</v>
      </c>
      <c r="E131" s="5">
        <v>-2.5256067056430563E-3</v>
      </c>
      <c r="F131" s="5">
        <v>-1.5803836684772209E-2</v>
      </c>
      <c r="G131" s="5">
        <v>-1.5850618534925167E-3</v>
      </c>
      <c r="H131" s="5">
        <v>-0.17516814932501729</v>
      </c>
      <c r="I131" s="5">
        <v>-1.1562586631873453E-2</v>
      </c>
      <c r="J131" s="5">
        <v>-3.0933171459388675E-2</v>
      </c>
      <c r="K131" s="5">
        <v>-1.0099799767411178E-2</v>
      </c>
      <c r="L131" s="5">
        <v>-8.343021866623819E-2</v>
      </c>
      <c r="M131" s="5">
        <v>-2.0045424743977323E-2</v>
      </c>
      <c r="N131" s="5">
        <v>-1.1301757744156544</v>
      </c>
      <c r="O131" s="5">
        <v>-3.2671867695820131E-2</v>
      </c>
      <c r="P131" s="5">
        <v>-0.47008568881777324</v>
      </c>
      <c r="Q131" s="5">
        <v>-3.8771008690193454E-2</v>
      </c>
      <c r="R131" s="5">
        <v>-0.27471627599017634</v>
      </c>
      <c r="S131" s="5">
        <v>-0.11205797983203551</v>
      </c>
      <c r="T131" s="5">
        <v>-0.30427625725542329</v>
      </c>
      <c r="U131" s="5">
        <v>4.4319129904725217E-2</v>
      </c>
      <c r="V131" s="5">
        <v>-8.8824983796853274E-2</v>
      </c>
      <c r="W131" s="5">
        <v>-7.1746129014696569E-2</v>
      </c>
      <c r="X131" s="5">
        <v>0.12458339982532998</v>
      </c>
      <c r="Y131" s="5">
        <v>5.4982172238522878E-2</v>
      </c>
      <c r="Z131" s="5">
        <v>0.32518450252104314</v>
      </c>
      <c r="AA131" s="5">
        <v>0.25096294599438707</v>
      </c>
      <c r="AB131" s="5">
        <v>0.19396030754690202</v>
      </c>
      <c r="AC131" s="5">
        <v>-0.17465720008165428</v>
      </c>
      <c r="AD131" s="5">
        <v>3.2529468472162315</v>
      </c>
      <c r="AE131" s="5">
        <v>0.15801340926081425</v>
      </c>
      <c r="AF131" s="5">
        <v>0.38621789728137068</v>
      </c>
      <c r="AG131" s="5">
        <v>7.3786676426350867E-2</v>
      </c>
      <c r="AH131" s="5">
        <v>0.43981862178533432</v>
      </c>
      <c r="AI131" s="5">
        <v>9.0765214394654445E-2</v>
      </c>
      <c r="AJ131" s="5">
        <v>0.27994724424810552</v>
      </c>
      <c r="AK131" s="5">
        <v>1.2871325607429924</v>
      </c>
      <c r="AL131" s="5">
        <v>0.67223919293375334</v>
      </c>
      <c r="AM131" s="5">
        <v>3.8844122939556663E-2</v>
      </c>
      <c r="AN131" s="5">
        <v>0.31711896374516191</v>
      </c>
      <c r="AO131" s="5">
        <v>2.5824280594191128E-2</v>
      </c>
      <c r="AP131" s="5">
        <v>7.8029326384866676E-2</v>
      </c>
      <c r="AQ131" s="5">
        <v>2.3538667638275574E-2</v>
      </c>
      <c r="AR131" s="5">
        <v>0.16352450193629758</v>
      </c>
      <c r="AS131" s="5"/>
      <c r="AT131" s="5"/>
      <c r="AU131" s="5"/>
      <c r="AV131" s="5"/>
      <c r="AW131" s="5"/>
      <c r="AX131" s="5"/>
      <c r="AY131" s="5"/>
      <c r="AZ131" s="5"/>
      <c r="BA131" s="5"/>
      <c r="BB131" s="5"/>
    </row>
    <row r="132" spans="1:54" x14ac:dyDescent="0.25">
      <c r="A132" s="5">
        <v>15730</v>
      </c>
      <c r="B132" s="5"/>
      <c r="C132" s="5">
        <v>2.6965670981197625</v>
      </c>
      <c r="D132" s="5">
        <v>-9.1392452563683856E-3</v>
      </c>
      <c r="E132" s="5">
        <v>-2.4033457163757225E-3</v>
      </c>
      <c r="F132" s="5">
        <v>-1.5070361226331676E-2</v>
      </c>
      <c r="G132" s="5">
        <v>-1.5146791415597744E-3</v>
      </c>
      <c r="H132" s="5">
        <v>-0.1677434565105787</v>
      </c>
      <c r="I132" s="5">
        <v>-1.1095942353625399E-2</v>
      </c>
      <c r="J132" s="5">
        <v>-2.974781921393066E-2</v>
      </c>
      <c r="K132" s="5">
        <v>-9.7334702117875538E-3</v>
      </c>
      <c r="L132" s="5">
        <v>-8.0575935698082704E-2</v>
      </c>
      <c r="M132" s="5">
        <v>-1.9401132000094228E-2</v>
      </c>
      <c r="N132" s="5">
        <v>-1.0962016379034998</v>
      </c>
      <c r="O132" s="5">
        <v>-3.1758054545256577E-2</v>
      </c>
      <c r="P132" s="5">
        <v>-0.45792597824789805</v>
      </c>
      <c r="Q132" s="5">
        <v>-3.7850057243099818E-2</v>
      </c>
      <c r="R132" s="5">
        <v>-0.26877440091793464</v>
      </c>
      <c r="S132" s="5">
        <v>-0.10987357924016103</v>
      </c>
      <c r="T132" s="5">
        <v>-0.29899810717091579</v>
      </c>
      <c r="U132" s="5">
        <v>4.3645997667785312E-2</v>
      </c>
      <c r="V132" s="5">
        <v>-8.7668609279997922E-2</v>
      </c>
      <c r="W132" s="5">
        <v>-7.096859510484585E-2</v>
      </c>
      <c r="X132" s="5">
        <v>0.12350645526180055</v>
      </c>
      <c r="Y132" s="5">
        <v>5.4628104061434979E-2</v>
      </c>
      <c r="Z132" s="5">
        <v>0.32381119421210136</v>
      </c>
      <c r="AA132" s="5">
        <v>0.25046235194425454</v>
      </c>
      <c r="AB132" s="5">
        <v>0.19400798923958418</v>
      </c>
      <c r="AC132" s="5">
        <v>-0.17509358336089512</v>
      </c>
      <c r="AD132" s="5">
        <v>3.2684421099638654</v>
      </c>
      <c r="AE132" s="5">
        <v>0.1591259439859751</v>
      </c>
      <c r="AF132" s="5">
        <v>0.38982151985904062</v>
      </c>
      <c r="AG132" s="5">
        <v>7.4645029918240208E-2</v>
      </c>
      <c r="AH132" s="5">
        <v>0.44595319529645466</v>
      </c>
      <c r="AI132" s="5">
        <v>9.2242492839365961E-2</v>
      </c>
      <c r="AJ132" s="5">
        <v>0.28515890936902866</v>
      </c>
      <c r="AK132" s="5">
        <v>1.3141242493803627</v>
      </c>
      <c r="AL132" s="5">
        <v>0.68792747715680314</v>
      </c>
      <c r="AM132" s="5">
        <v>3.9843099300731863E-2</v>
      </c>
      <c r="AN132" s="5">
        <v>0.32603354612412816</v>
      </c>
      <c r="AO132" s="5">
        <v>2.6612392576816368E-2</v>
      </c>
      <c r="AP132" s="5">
        <v>8.059953200784388E-2</v>
      </c>
      <c r="AQ132" s="5">
        <v>2.4371311003927677E-2</v>
      </c>
      <c r="AR132" s="5">
        <v>0.16970928541321817</v>
      </c>
      <c r="AS132" s="5"/>
      <c r="AT132" s="5"/>
      <c r="AU132" s="5"/>
      <c r="AV132" s="5"/>
      <c r="AW132" s="5"/>
      <c r="AX132" s="5"/>
      <c r="AY132" s="5"/>
      <c r="AZ132" s="5"/>
      <c r="BA132" s="5"/>
      <c r="BB132" s="5"/>
    </row>
    <row r="133" spans="1:54" x14ac:dyDescent="0.25">
      <c r="A133" s="5">
        <v>15720</v>
      </c>
      <c r="B133" s="5"/>
      <c r="C133" s="5">
        <v>2.7802894575224153</v>
      </c>
      <c r="D133" s="5">
        <v>-8.6744625096778667E-3</v>
      </c>
      <c r="E133" s="5">
        <v>-2.2858987419972858E-3</v>
      </c>
      <c r="F133" s="5">
        <v>-1.4364006256464196E-2</v>
      </c>
      <c r="G133" s="5">
        <v>-1.4467265465074107E-3</v>
      </c>
      <c r="H133" s="5">
        <v>-0.16055653672765602</v>
      </c>
      <c r="I133" s="5">
        <v>-1.0643045671834469E-2</v>
      </c>
      <c r="J133" s="5">
        <v>-2.859426554879136E-2</v>
      </c>
      <c r="K133" s="5">
        <v>-9.3759732599514607E-3</v>
      </c>
      <c r="L133" s="5">
        <v>-7.7782453563449122E-2</v>
      </c>
      <c r="M133" s="5">
        <v>-1.8768681933236116E-2</v>
      </c>
      <c r="N133" s="5">
        <v>-1.0627482268453414</v>
      </c>
      <c r="O133" s="5">
        <v>-3.0855309236495161E-2</v>
      </c>
      <c r="P133" s="5">
        <v>-0.44587201523483067</v>
      </c>
      <c r="Q133" s="5">
        <v>-3.6933737740006078E-2</v>
      </c>
      <c r="R133" s="5">
        <v>-0.26283869031881341</v>
      </c>
      <c r="S133" s="5">
        <v>-0.1076817830364093</v>
      </c>
      <c r="T133" s="5">
        <v>-0.29367562304107386</v>
      </c>
      <c r="U133" s="5">
        <v>4.2963268839233973E-2</v>
      </c>
      <c r="V133" s="5">
        <v>-8.6487510760301659E-2</v>
      </c>
      <c r="W133" s="5">
        <v>-7.0167313938307552E-2</v>
      </c>
      <c r="X133" s="5">
        <v>0.12238287675331286</v>
      </c>
      <c r="Y133" s="5">
        <v>5.4251593254445077E-2</v>
      </c>
      <c r="Z133" s="5">
        <v>0.32229727009112341</v>
      </c>
      <c r="AA133" s="5">
        <v>0.24984960828938524</v>
      </c>
      <c r="AB133" s="5">
        <v>0.19396811802356898</v>
      </c>
      <c r="AC133" s="5">
        <v>-0.17545210226931346</v>
      </c>
      <c r="AD133" s="5">
        <v>3.2825387311646068</v>
      </c>
      <c r="AE133" s="5">
        <v>0.16017469274845439</v>
      </c>
      <c r="AF133" s="5">
        <v>0.39328348527305412</v>
      </c>
      <c r="AG133" s="5">
        <v>7.5479837669395811E-2</v>
      </c>
      <c r="AH133" s="5">
        <v>0.45197320797506285</v>
      </c>
      <c r="AI133" s="5">
        <v>9.3702462143055471E-2</v>
      </c>
      <c r="AJ133" s="5">
        <v>0.29033988922712667</v>
      </c>
      <c r="AK133" s="5">
        <v>1.3410940410954328</v>
      </c>
      <c r="AL133" s="5">
        <v>0.70367443658984719</v>
      </c>
      <c r="AM133" s="5">
        <v>4.0849979202531098E-2</v>
      </c>
      <c r="AN133" s="5">
        <v>0.3350533291090404</v>
      </c>
      <c r="AO133" s="5">
        <v>2.7412701219288314E-2</v>
      </c>
      <c r="AP133" s="5">
        <v>8.3218532344178378E-2</v>
      </c>
      <c r="AQ133" s="5">
        <v>2.5222575263341439E-2</v>
      </c>
      <c r="AR133" s="5">
        <v>0.1760526419498038</v>
      </c>
      <c r="AS133" s="5"/>
      <c r="AT133" s="5"/>
      <c r="AU133" s="5"/>
      <c r="AV133" s="5"/>
      <c r="AW133" s="5"/>
      <c r="AX133" s="5"/>
      <c r="AY133" s="5"/>
      <c r="AZ133" s="5"/>
      <c r="BA133" s="5"/>
      <c r="BB133" s="5"/>
    </row>
    <row r="134" spans="1:54" x14ac:dyDescent="0.25">
      <c r="A134" s="5">
        <v>15710</v>
      </c>
      <c r="B134" s="5"/>
      <c r="C134" s="5">
        <v>2.8625979327910676</v>
      </c>
      <c r="D134" s="5">
        <v>-8.2293221175179284E-3</v>
      </c>
      <c r="E134" s="5">
        <v>-2.1731392359099766E-3</v>
      </c>
      <c r="F134" s="5">
        <v>-1.3684152716783301E-2</v>
      </c>
      <c r="G134" s="5">
        <v>-1.3811576113039745E-3</v>
      </c>
      <c r="H134" s="5">
        <v>-0.15360380132651483</v>
      </c>
      <c r="I134" s="5">
        <v>-1.0203750079761601E-2</v>
      </c>
      <c r="J134" s="5">
        <v>-2.7472330241136083E-2</v>
      </c>
      <c r="K134" s="5">
        <v>-9.0273097481754251E-3</v>
      </c>
      <c r="L134" s="5">
        <v>-7.5050197222126844E-2</v>
      </c>
      <c r="M134" s="5">
        <v>-1.8148259861654907E-2</v>
      </c>
      <c r="N134" s="5">
        <v>-1.0298297553587441</v>
      </c>
      <c r="O134" s="5">
        <v>-2.9964126133535701E-2</v>
      </c>
      <c r="P134" s="5">
        <v>-0.43393176812705014</v>
      </c>
      <c r="Q134" s="5">
        <v>-3.6022751181466882E-2</v>
      </c>
      <c r="R134" s="5">
        <v>-0.25691424470945368</v>
      </c>
      <c r="S134" s="5">
        <v>-0.10548465942615257</v>
      </c>
      <c r="T134" s="5">
        <v>-0.28831422107352894</v>
      </c>
      <c r="U134" s="5">
        <v>4.2271681285583798E-2</v>
      </c>
      <c r="V134" s="5">
        <v>-8.5283025544016011E-2</v>
      </c>
      <c r="W134" s="5">
        <v>-6.9343223587209762E-2</v>
      </c>
      <c r="X134" s="5">
        <v>0.12121400528354312</v>
      </c>
      <c r="Y134" s="5">
        <v>5.385308961263878E-2</v>
      </c>
      <c r="Z134" s="5">
        <v>0.32064448176579396</v>
      </c>
      <c r="AA134" s="5">
        <v>0.24912532830174799</v>
      </c>
      <c r="AB134" s="5">
        <v>0.19384058082026084</v>
      </c>
      <c r="AC134" s="5">
        <v>-0.17573212339090022</v>
      </c>
      <c r="AD134" s="5">
        <v>3.2952151825023983</v>
      </c>
      <c r="AE134" s="5">
        <v>0.1611581566270327</v>
      </c>
      <c r="AF134" s="5">
        <v>0.39659909837522023</v>
      </c>
      <c r="AG134" s="5">
        <v>7.6290025783715437E-2</v>
      </c>
      <c r="AH134" s="5">
        <v>0.45787135907736154</v>
      </c>
      <c r="AI134" s="5">
        <v>9.514346931383641E-2</v>
      </c>
      <c r="AJ134" s="5">
        <v>0.29548477882663965</v>
      </c>
      <c r="AK134" s="5">
        <v>1.3680164514462447</v>
      </c>
      <c r="AL134" s="5">
        <v>0.71946689592884328</v>
      </c>
      <c r="AM134" s="5">
        <v>4.1864039585942515E-2</v>
      </c>
      <c r="AN134" s="5">
        <v>0.34417300090710456</v>
      </c>
      <c r="AO134" s="5">
        <v>2.8224847344134191E-2</v>
      </c>
      <c r="AP134" s="5">
        <v>8.588554800617694E-2</v>
      </c>
      <c r="AQ134" s="5">
        <v>2.6092345417201124E-2</v>
      </c>
      <c r="AR134" s="5">
        <v>0.1825548180636572</v>
      </c>
      <c r="AS134" s="5"/>
      <c r="AT134" s="5"/>
      <c r="AU134" s="5"/>
      <c r="AV134" s="5"/>
      <c r="AW134" s="5"/>
      <c r="AX134" s="5"/>
      <c r="AY134" s="5"/>
      <c r="AZ134" s="5"/>
      <c r="BA134" s="5"/>
      <c r="BB134" s="5"/>
    </row>
    <row r="135" spans="1:54" x14ac:dyDescent="0.25">
      <c r="A135" s="5">
        <v>15700</v>
      </c>
      <c r="B135" s="5"/>
      <c r="C135" s="5">
        <v>2.9434354161205891</v>
      </c>
      <c r="D135" s="5">
        <v>-7.8032298883977339E-3</v>
      </c>
      <c r="E135" s="5">
        <v>-2.064940528247656E-3</v>
      </c>
      <c r="F135" s="5">
        <v>-1.3030175054976594E-2</v>
      </c>
      <c r="G135" s="5">
        <v>-1.3179247841863505E-3</v>
      </c>
      <c r="H135" s="5">
        <v>-0.14688150474795775</v>
      </c>
      <c r="I135" s="5">
        <v>-9.7778971171914968E-3</v>
      </c>
      <c r="J135" s="5">
        <v>-2.6381798664523826E-2</v>
      </c>
      <c r="K135" s="5">
        <v>-8.6874690175712567E-3</v>
      </c>
      <c r="L135" s="5">
        <v>-7.2379498296068212E-2</v>
      </c>
      <c r="M135" s="5">
        <v>-1.7540029838918191E-2</v>
      </c>
      <c r="N135" s="5">
        <v>-0.99745934016462923</v>
      </c>
      <c r="O135" s="5">
        <v>-2.9084971644514835E-2</v>
      </c>
      <c r="P135" s="5">
        <v>-0.42211286637225964</v>
      </c>
      <c r="Q135" s="5">
        <v>-3.5117776364262998E-2</v>
      </c>
      <c r="R135" s="5">
        <v>-0.25100605019033517</v>
      </c>
      <c r="S135" s="5">
        <v>-0.10328424775086857</v>
      </c>
      <c r="T135" s="5">
        <v>-0.28291928678026185</v>
      </c>
      <c r="U135" s="5">
        <v>4.1571975047200546E-2</v>
      </c>
      <c r="V135" s="5">
        <v>-8.4056507639472436E-2</v>
      </c>
      <c r="W135" s="5">
        <v>-6.8497284529655589E-2</v>
      </c>
      <c r="X135" s="5">
        <v>0.12000123397303393</v>
      </c>
      <c r="Y135" s="5">
        <v>5.3433070627112278E-2</v>
      </c>
      <c r="Z135" s="5">
        <v>0.31885476476839647</v>
      </c>
      <c r="AA135" s="5">
        <v>0.24829027638702955</v>
      </c>
      <c r="AB135" s="5">
        <v>0.19362538329677104</v>
      </c>
      <c r="AC135" s="5">
        <v>-0.17593311719970264</v>
      </c>
      <c r="AD135" s="5">
        <v>3.306451724314333</v>
      </c>
      <c r="AE135" s="5">
        <v>0.16207491219586612</v>
      </c>
      <c r="AF135" s="5">
        <v>0.39976381067320077</v>
      </c>
      <c r="AG135" s="5">
        <v>7.7074539367752021E-2</v>
      </c>
      <c r="AH135" s="5">
        <v>0.4636403979138744</v>
      </c>
      <c r="AI135" s="5">
        <v>9.6563856995716776E-2</v>
      </c>
      <c r="AJ135" s="5">
        <v>0.30058811048631606</v>
      </c>
      <c r="AK135" s="5">
        <v>1.3948654700380432</v>
      </c>
      <c r="AL135" s="5">
        <v>0.73529127908410408</v>
      </c>
      <c r="AM135" s="5">
        <v>4.2884527106425999E-2</v>
      </c>
      <c r="AN135" s="5">
        <v>0.35338694812476684</v>
      </c>
      <c r="AO135" s="5">
        <v>2.9048443332492523E-2</v>
      </c>
      <c r="AP135" s="5">
        <v>8.8599704383679506E-2</v>
      </c>
      <c r="AQ135" s="5">
        <v>2.6980475942894055E-2</v>
      </c>
      <c r="AR135" s="5">
        <v>0.18921584475617062</v>
      </c>
      <c r="AS135" s="5"/>
      <c r="AT135" s="5"/>
      <c r="AU135" s="5"/>
      <c r="AV135" s="5"/>
      <c r="AW135" s="5"/>
      <c r="AX135" s="5"/>
      <c r="AY135" s="5"/>
      <c r="AZ135" s="5"/>
      <c r="BA135" s="5"/>
      <c r="BB135" s="5"/>
    </row>
    <row r="136" spans="1:54" x14ac:dyDescent="0.25">
      <c r="A136" s="5">
        <v>15690</v>
      </c>
      <c r="B136" s="5"/>
      <c r="C136" s="5">
        <v>3.0227462464799073</v>
      </c>
      <c r="D136" s="5">
        <v>-7.3955963403169135E-3</v>
      </c>
      <c r="E136" s="5">
        <v>-1.9611760476579438E-3</v>
      </c>
      <c r="F136" s="5">
        <v>-1.2401442578698428E-2</v>
      </c>
      <c r="G136" s="5">
        <v>-1.2569795458409786E-3</v>
      </c>
      <c r="H136" s="5">
        <v>-0.14038575718535787</v>
      </c>
      <c r="I136" s="5">
        <v>-9.3653170932244297E-3</v>
      </c>
      <c r="J136" s="5">
        <v>-2.5322423383503979E-2</v>
      </c>
      <c r="K136" s="5">
        <v>-8.3564293177646083E-3</v>
      </c>
      <c r="L136" s="5">
        <v>-6.9770597428019929E-2</v>
      </c>
      <c r="M136" s="5">
        <v>-1.6944134992574571E-2</v>
      </c>
      <c r="N136" s="5">
        <v>-0.9656490076123031</v>
      </c>
      <c r="O136" s="5">
        <v>-2.8218284108860802E-2</v>
      </c>
      <c r="P136" s="5">
        <v>-0.41042259494057676</v>
      </c>
      <c r="Q136" s="5">
        <v>-3.4219469151674974E-2</v>
      </c>
      <c r="R136" s="5">
        <v>-0.24511897179904735</v>
      </c>
      <c r="S136" s="5">
        <v>-0.10108255536095952</v>
      </c>
      <c r="T136" s="5">
        <v>-0.27749616586942255</v>
      </c>
      <c r="U136" s="5">
        <v>4.0864890995238289E-2</v>
      </c>
      <c r="V136" s="5">
        <v>-8.2809325172765319E-2</v>
      </c>
      <c r="W136" s="5">
        <v>-6.7630477753783225E-2</v>
      </c>
      <c r="X136" s="5">
        <v>0.11874600528093973</v>
      </c>
      <c r="Y136" s="5">
        <v>5.2992040528255083E-2</v>
      </c>
      <c r="Z136" s="5">
        <v>0.31693023482336663</v>
      </c>
      <c r="AA136" s="5">
        <v>0.24734536684114333</v>
      </c>
      <c r="AB136" s="5">
        <v>0.19332265023134937</v>
      </c>
      <c r="AC136" s="5">
        <v>-0.17605465958582761</v>
      </c>
      <c r="AD136" s="5">
        <v>3.3162304553339892</v>
      </c>
      <c r="AE136" s="5">
        <v>0.16292361487934209</v>
      </c>
      <c r="AF136" s="5">
        <v>0.40277323046608016</v>
      </c>
      <c r="AG136" s="5">
        <v>7.7832344746177534E-2</v>
      </c>
      <c r="AH136" s="5">
        <v>0.46927313805410026</v>
      </c>
      <c r="AI136" s="5">
        <v>9.796196644620131E-2</v>
      </c>
      <c r="AJ136" s="5">
        <v>0.30564436261307204</v>
      </c>
      <c r="AK136" s="5">
        <v>1.4216145962285065</v>
      </c>
      <c r="AL136" s="5">
        <v>0.75113362390645333</v>
      </c>
      <c r="AM136" s="5">
        <v>4.3910658670548226E-2</v>
      </c>
      <c r="AN136" s="5">
        <v>0.36268925688782488</v>
      </c>
      <c r="AO136" s="5">
        <v>2.9883072897525932E-2</v>
      </c>
      <c r="AP136" s="5">
        <v>9.136002986366655E-2</v>
      </c>
      <c r="AQ136" s="5">
        <v>2.7886789895953824E-2</v>
      </c>
      <c r="AR136" s="5">
        <v>0.19603552863825829</v>
      </c>
      <c r="AS136" s="5"/>
      <c r="AT136" s="5"/>
      <c r="AU136" s="5"/>
      <c r="AV136" s="5"/>
      <c r="AW136" s="5"/>
      <c r="AX136" s="5"/>
      <c r="AY136" s="5"/>
      <c r="AZ136" s="5"/>
      <c r="BA136" s="5"/>
      <c r="BB136" s="5"/>
    </row>
    <row r="137" spans="1:54" x14ac:dyDescent="0.25">
      <c r="A137" s="5">
        <v>15680</v>
      </c>
      <c r="B137" s="5"/>
      <c r="C137" s="5">
        <v>3.1004762690216818</v>
      </c>
      <c r="D137" s="5">
        <v>-7.0058374780392159E-3</v>
      </c>
      <c r="E137" s="5">
        <v>-1.8617195328894584E-3</v>
      </c>
      <c r="F137" s="5">
        <v>-1.1797320762233759E-2</v>
      </c>
      <c r="G137" s="5">
        <v>-1.1982725334478308E-3</v>
      </c>
      <c r="H137" s="5">
        <v>-0.13411253706368864</v>
      </c>
      <c r="I137" s="5">
        <v>-8.9658298066050066E-3</v>
      </c>
      <c r="J137" s="5">
        <v>-2.4293925763556622E-2</v>
      </c>
      <c r="K137" s="5">
        <v>-8.0341582213718926E-3</v>
      </c>
      <c r="L137" s="5">
        <v>-6.7223646765424389E-2</v>
      </c>
      <c r="M137" s="5">
        <v>-1.6360697898720074E-2</v>
      </c>
      <c r="N137" s="5">
        <v>-0.93440970290056613</v>
      </c>
      <c r="O137" s="5">
        <v>-2.7364473748707836E-2</v>
      </c>
      <c r="P137" s="5">
        <v>-0.39886788962912478</v>
      </c>
      <c r="Q137" s="5">
        <v>-3.3328461809033177E-2</v>
      </c>
      <c r="R137" s="5">
        <v>-0.23925774725118698</v>
      </c>
      <c r="S137" s="5">
        <v>-9.8881554609285091E-2</v>
      </c>
      <c r="T137" s="5">
        <v>-0.27205015535111721</v>
      </c>
      <c r="U137" s="5">
        <v>4.0151169502336173E-2</v>
      </c>
      <c r="V137" s="5">
        <v>-8.1542857796324794E-2</v>
      </c>
      <c r="W137" s="5">
        <v>-6.6743802829671378E-2</v>
      </c>
      <c r="X137" s="5">
        <v>0.11744980811018313</v>
      </c>
      <c r="Y137" s="5">
        <v>5.253052927158218E-2</v>
      </c>
      <c r="Z137" s="5">
        <v>0.31487318371061501</v>
      </c>
      <c r="AA137" s="5">
        <v>0.24629166226567109</v>
      </c>
      <c r="AB137" s="5">
        <v>0.19293262561010427</v>
      </c>
      <c r="AC137" s="5">
        <v>-0.17609643315112039</v>
      </c>
      <c r="AD137" s="5">
        <v>3.3245353586624669</v>
      </c>
      <c r="AE137" s="5">
        <v>0.16370300216263525</v>
      </c>
      <c r="AF137" s="5">
        <v>0.40562313275251005</v>
      </c>
      <c r="AG137" s="5">
        <v>7.8562431662462517E-2</v>
      </c>
      <c r="AH137" s="5">
        <v>0.47476247163403718</v>
      </c>
      <c r="AI137" s="5">
        <v>9.9336140576696319E-2</v>
      </c>
      <c r="AJ137" s="5">
        <v>0.31064796879688034</v>
      </c>
      <c r="AK137" s="5">
        <v>1.4482368768556926</v>
      </c>
      <c r="AL137" s="5">
        <v>0.76697959821261708</v>
      </c>
      <c r="AM137" s="5">
        <v>4.4941622057991994E-2</v>
      </c>
      <c r="AN137" s="5">
        <v>0.37207371470168388</v>
      </c>
      <c r="AO137" s="5">
        <v>3.0728290917445961E-2</v>
      </c>
      <c r="AP137" s="5">
        <v>9.4165454213089778E-2</v>
      </c>
      <c r="AQ137" s="5">
        <v>2.8811078050552573E-2</v>
      </c>
      <c r="AR137" s="5">
        <v>0.2030134432182229</v>
      </c>
      <c r="AS137" s="5"/>
      <c r="AT137" s="5"/>
      <c r="AU137" s="5"/>
      <c r="AV137" s="5"/>
      <c r="AW137" s="5"/>
      <c r="AX137" s="5"/>
      <c r="AY137" s="5"/>
      <c r="AZ137" s="5"/>
      <c r="BA137" s="5"/>
      <c r="BB137" s="5"/>
    </row>
    <row r="138" spans="1:54" x14ac:dyDescent="0.25">
      <c r="A138" s="5">
        <v>15670</v>
      </c>
      <c r="B138" s="5"/>
      <c r="C138" s="5">
        <v>3.176572892515833</v>
      </c>
      <c r="D138" s="5">
        <v>-6.6333755217658106E-3</v>
      </c>
      <c r="E138" s="5">
        <v>-1.7664452340930832E-3</v>
      </c>
      <c r="F138" s="5">
        <v>-1.1217172504569441E-2</v>
      </c>
      <c r="G138" s="5">
        <v>-1.1417536613940933E-3</v>
      </c>
      <c r="H138" s="5">
        <v>-0.12805770331030028</v>
      </c>
      <c r="I138" s="5">
        <v>-8.5792452618103695E-3</v>
      </c>
      <c r="J138" s="5">
        <v>-2.3295997591667821E-2</v>
      </c>
      <c r="K138" s="5">
        <v>-7.720613047853736E-3</v>
      </c>
      <c r="L138" s="5">
        <v>-6.4738712559332834E-2</v>
      </c>
      <c r="M138" s="5">
        <v>-1.5789820990483452E-2</v>
      </c>
      <c r="N138" s="5">
        <v>-0.90375130141385251</v>
      </c>
      <c r="O138" s="5">
        <v>-2.6523922683169159E-2</v>
      </c>
      <c r="P138" s="5">
        <v>-0.38745533324132581</v>
      </c>
      <c r="Q138" s="5">
        <v>-3.2445362405025317E-2</v>
      </c>
      <c r="R138" s="5">
        <v>-0.2334269810787454</v>
      </c>
      <c r="S138" s="5">
        <v>-9.6683179971564101E-2</v>
      </c>
      <c r="T138" s="5">
        <v>-0.2665864948781157</v>
      </c>
      <c r="U138" s="5">
        <v>3.9431549130479741E-2</v>
      </c>
      <c r="V138" s="5">
        <v>-8.0258494097393232E-2</v>
      </c>
      <c r="W138" s="5">
        <v>-6.5838275954484118E-2</v>
      </c>
      <c r="X138" s="5">
        <v>0.11611417482424617</v>
      </c>
      <c r="Y138" s="5">
        <v>5.2049091468977723E-2</v>
      </c>
      <c r="Z138" s="5">
        <v>0.31268607473577326</v>
      </c>
      <c r="AA138" s="5">
        <v>0.24513037164573764</v>
      </c>
      <c r="AB138" s="5">
        <v>0.1924556724535024</v>
      </c>
      <c r="AC138" s="5">
        <v>-0.17605822826938994</v>
      </c>
      <c r="AD138" s="5">
        <v>3.3313523438064854</v>
      </c>
      <c r="AE138" s="5">
        <v>0.16441189664748251</v>
      </c>
      <c r="AF138" s="5">
        <v>0.40830946888100428</v>
      </c>
      <c r="AG138" s="5">
        <v>7.9263815458449863E-2</v>
      </c>
      <c r="AH138" s="5">
        <v>0.48010138372888306</v>
      </c>
      <c r="AI138" s="5">
        <v>0.10068472704856266</v>
      </c>
      <c r="AJ138" s="5">
        <v>0.31559332720894628</v>
      </c>
      <c r="AK138" s="5">
        <v>1.4747049459349362</v>
      </c>
      <c r="AL138" s="5">
        <v>0.78281451710117478</v>
      </c>
      <c r="AM138" s="5">
        <v>4.5976576629783036E-2</v>
      </c>
      <c r="AN138" s="5">
        <v>0.38153381307070772</v>
      </c>
      <c r="AO138" s="5">
        <v>3.1583623330718784E-2</v>
      </c>
      <c r="AP138" s="5">
        <v>9.7014807135632236E-2</v>
      </c>
      <c r="AQ138" s="5">
        <v>2.975309808304568E-2</v>
      </c>
      <c r="AR138" s="5">
        <v>0.2101489203834733</v>
      </c>
      <c r="AS138" s="5"/>
      <c r="AT138" s="5"/>
      <c r="AU138" s="5"/>
      <c r="AV138" s="5"/>
      <c r="AW138" s="5"/>
      <c r="AX138" s="5"/>
      <c r="AY138" s="5"/>
      <c r="AZ138" s="5"/>
      <c r="BA138" s="5"/>
      <c r="BB138" s="5"/>
    </row>
    <row r="139" spans="1:54" x14ac:dyDescent="0.25">
      <c r="A139" s="5">
        <v>15660</v>
      </c>
      <c r="B139" s="5"/>
      <c r="C139" s="5">
        <v>3.25098514473726</v>
      </c>
      <c r="D139" s="5">
        <v>-6.277639587618301E-3</v>
      </c>
      <c r="E139" s="5">
        <v>-1.6752281037814686E-3</v>
      </c>
      <c r="F139" s="5">
        <v>-1.0660359337715301E-2</v>
      </c>
      <c r="G139" s="5">
        <v>-1.087372238481592E-3</v>
      </c>
      <c r="H139" s="5">
        <v>-0.1222170073937638</v>
      </c>
      <c r="I139" s="5">
        <v>-8.2053643791965003E-3</v>
      </c>
      <c r="J139" s="5">
        <v>-2.2328302702960143E-2</v>
      </c>
      <c r="K139" s="5">
        <v>-7.4157412953334391E-3</v>
      </c>
      <c r="L139" s="5">
        <v>-6.2315777868024835E-2</v>
      </c>
      <c r="M139" s="5">
        <v>-1.5231586998392383E-2</v>
      </c>
      <c r="N139" s="5">
        <v>-0.87368262208793812</v>
      </c>
      <c r="O139" s="5">
        <v>-2.5696985003910693E-2</v>
      </c>
      <c r="P139" s="5">
        <v>-0.37619115263165137</v>
      </c>
      <c r="Q139" s="5">
        <v>-3.157075427903365E-2</v>
      </c>
      <c r="R139" s="5">
        <v>-0.22763113917445549</v>
      </c>
      <c r="S139" s="5">
        <v>-9.4489325299312962E-2</v>
      </c>
      <c r="T139" s="5">
        <v>-0.26111035834137636</v>
      </c>
      <c r="U139" s="5">
        <v>3.8706765339342086E-2</v>
      </c>
      <c r="V139" s="5">
        <v>-7.8957629013354264E-2</v>
      </c>
      <c r="W139" s="5">
        <v>-6.4914927976303147E-2</v>
      </c>
      <c r="X139" s="5">
        <v>0.1147406781840626</v>
      </c>
      <c r="Y139" s="5">
        <v>5.1548305268378933E-2</v>
      </c>
      <c r="Z139" s="5">
        <v>0.31037153781977833</v>
      </c>
      <c r="AA139" s="5">
        <v>0.2438628480948902</v>
      </c>
      <c r="AB139" s="5">
        <v>0.19189227237199313</v>
      </c>
      <c r="AC139" s="5">
        <v>-0.17593994390676551</v>
      </c>
      <c r="AD139" s="5">
        <v>3.3366692846340511</v>
      </c>
      <c r="AE139" s="5">
        <v>0.16504920894307723</v>
      </c>
      <c r="AF139" s="5">
        <v>0.41082837591234733</v>
      </c>
      <c r="AG139" s="5">
        <v>7.9935539226472188E-2</v>
      </c>
      <c r="AH139" s="5">
        <v>0.48528296675219684</v>
      </c>
      <c r="AI139" s="5">
        <v>0.10200608141735637</v>
      </c>
      <c r="AJ139" s="5">
        <v>0.3204748102839019</v>
      </c>
      <c r="AK139" s="5">
        <v>1.500991066263095</v>
      </c>
      <c r="AL139" s="5">
        <v>0.79862336154593827</v>
      </c>
      <c r="AM139" s="5">
        <v>4.7014654123312107E-2</v>
      </c>
      <c r="AN139" s="5">
        <v>0.39106275089372833</v>
      </c>
      <c r="AO139" s="5">
        <v>3.2448567095900285E-2</v>
      </c>
      <c r="AP139" s="5">
        <v>9.990681701293902E-2</v>
      </c>
      <c r="AQ139" s="5">
        <v>3.0712573802591681E-2</v>
      </c>
      <c r="AR139" s="5">
        <v>0.21744104210853715</v>
      </c>
      <c r="AS139" s="5"/>
      <c r="AT139" s="5"/>
      <c r="AU139" s="5"/>
      <c r="AV139" s="5"/>
      <c r="AW139" s="5"/>
      <c r="AX139" s="5"/>
      <c r="AY139" s="5"/>
      <c r="AZ139" s="5"/>
      <c r="BA139" s="5"/>
      <c r="BB139" s="5"/>
    </row>
    <row r="140" spans="1:54" x14ac:dyDescent="0.25">
      <c r="A140" s="5">
        <v>15650</v>
      </c>
      <c r="B140" s="5"/>
      <c r="C140" s="5">
        <v>3.3236637257410404</v>
      </c>
      <c r="D140" s="5">
        <v>-5.9380663204645434E-3</v>
      </c>
      <c r="E140" s="5">
        <v>-1.587943977424202E-3</v>
      </c>
      <c r="F140" s="5">
        <v>-1.0126242584314523E-2</v>
      </c>
      <c r="G140" s="5">
        <v>-1.0350770814699869E-3</v>
      </c>
      <c r="H140" s="5">
        <v>-0.11658610510871256</v>
      </c>
      <c r="I140" s="5">
        <v>-7.8439796975794431E-3</v>
      </c>
      <c r="J140" s="5">
        <v>-2.1390478608929911E-2</v>
      </c>
      <c r="K140" s="5">
        <v>-7.1194810789912567E-3</v>
      </c>
      <c r="L140" s="5">
        <v>-5.9954745355029246E-2</v>
      </c>
      <c r="M140" s="5">
        <v>-1.4686059420548361E-2</v>
      </c>
      <c r="N140" s="5">
        <v>-0.84421144271569248</v>
      </c>
      <c r="O140" s="5">
        <v>-2.4883986910309804E-2</v>
      </c>
      <c r="P140" s="5">
        <v>-0.36508121660410237</v>
      </c>
      <c r="Q140" s="5">
        <v>-3.0705195574563034E-2</v>
      </c>
      <c r="R140" s="5">
        <v>-0.22187454374916049</v>
      </c>
      <c r="S140" s="5">
        <v>-9.2301841210506413E-2</v>
      </c>
      <c r="T140" s="5">
        <v>-0.255626845739303</v>
      </c>
      <c r="U140" s="5">
        <v>3.7977549218323643E-2</v>
      </c>
      <c r="V140" s="5">
        <v>-7.7641661260792222E-2</v>
      </c>
      <c r="W140" s="5">
        <v>-6.3974802402121694E-2</v>
      </c>
      <c r="X140" s="5">
        <v>0.11333092821369799</v>
      </c>
      <c r="Y140" s="5">
        <v>5.1028771185089493E-2</v>
      </c>
      <c r="Z140" s="5">
        <v>0.3079323642214154</v>
      </c>
      <c r="AA140" s="5">
        <v>0.24249058627263936</v>
      </c>
      <c r="AB140" s="5">
        <v>0.19124302485096284</v>
      </c>
      <c r="AC140" s="5">
        <v>-0.17574158819850288</v>
      </c>
      <c r="AD140" s="5">
        <v>3.3404760531097599</v>
      </c>
      <c r="AE140" s="5">
        <v>0.16561394038238478</v>
      </c>
      <c r="AF140" s="5">
        <v>0.41317618566458869</v>
      </c>
      <c r="AG140" s="5">
        <v>8.0576675927641367E-2</v>
      </c>
      <c r="AH140" s="5">
        <v>0.49030043484208896</v>
      </c>
      <c r="AI140" s="5">
        <v>0.10329857031745475</v>
      </c>
      <c r="AJ140" s="5">
        <v>0.32528677466528205</v>
      </c>
      <c r="AK140" s="5">
        <v>1.5270671728605572</v>
      </c>
      <c r="AL140" s="5">
        <v>0.81439079824906135</v>
      </c>
      <c r="AM140" s="5">
        <v>4.8054959534461816E-2</v>
      </c>
      <c r="AN140" s="5">
        <v>0.40065343865085079</v>
      </c>
      <c r="AO140" s="5">
        <v>3.3322590218422085E-2</v>
      </c>
      <c r="AP140" s="5">
        <v>0.10284010984065442</v>
      </c>
      <c r="AQ140" s="5">
        <v>3.168919443287619E-2</v>
      </c>
      <c r="AR140" s="5">
        <v>0.2248886324223866</v>
      </c>
      <c r="AS140" s="5"/>
      <c r="AT140" s="5"/>
      <c r="AU140" s="5"/>
      <c r="AV140" s="5"/>
      <c r="AW140" s="5"/>
      <c r="AX140" s="5"/>
      <c r="AY140" s="5"/>
      <c r="AZ140" s="5"/>
      <c r="BA140" s="5"/>
      <c r="BB140" s="5"/>
    </row>
    <row r="141" spans="1:54" x14ac:dyDescent="0.25">
      <c r="A141" s="5">
        <v>15640</v>
      </c>
      <c r="B141" s="5"/>
      <c r="C141" s="5">
        <v>3.3945610589616519</v>
      </c>
      <c r="D141" s="5">
        <v>-5.6141004797394005E-3</v>
      </c>
      <c r="E141" s="5">
        <v>-1.504469743688334E-3</v>
      </c>
      <c r="F141" s="5">
        <v>-9.6141844637767076E-3</v>
      </c>
      <c r="G141" s="5">
        <v>-9.8481662481520881E-4</v>
      </c>
      <c r="H141" s="5">
        <v>-0.11116056808622235</v>
      </c>
      <c r="I141" s="5">
        <v>-7.4948760677125813E-3</v>
      </c>
      <c r="J141" s="5">
        <v>-2.0482138122996912E-2</v>
      </c>
      <c r="K141" s="5">
        <v>-6.8317615746701921E-3</v>
      </c>
      <c r="L141" s="5">
        <v>-5.7655440171250585E-2</v>
      </c>
      <c r="M141" s="5">
        <v>-1.4153283020498253E-2</v>
      </c>
      <c r="N141" s="5">
        <v>-0.81534451709973865</v>
      </c>
      <c r="O141" s="5">
        <v>-2.4085226902346702E-2</v>
      </c>
      <c r="P141" s="5">
        <v>-0.35413103465031953</v>
      </c>
      <c r="Q141" s="5">
        <v>-2.9849218838616975E-2</v>
      </c>
      <c r="R141" s="5">
        <v>-0.21616136870786501</v>
      </c>
      <c r="S141" s="5">
        <v>-9.0122532622624235E-2</v>
      </c>
      <c r="T141" s="5">
        <v>-0.25014097533848445</v>
      </c>
      <c r="U141" s="5">
        <v>3.7244626245397053E-2</v>
      </c>
      <c r="V141" s="5">
        <v>-7.6311990785049452E-2</v>
      </c>
      <c r="W141" s="5">
        <v>-6.301895339549686E-2</v>
      </c>
      <c r="X141" s="5">
        <v>0.11188656900369005</v>
      </c>
      <c r="Y141" s="5">
        <v>5.0491110888054115E-2</v>
      </c>
      <c r="Z141" s="5">
        <v>0.30537150090760479</v>
      </c>
      <c r="AA141" s="5">
        <v>0.24101521948135574</v>
      </c>
      <c r="AB141" s="5">
        <v>0.19050864626608574</v>
      </c>
      <c r="AC141" s="5">
        <v>-0.17546327877931261</v>
      </c>
      <c r="AD141" s="5">
        <v>3.3427645486841406</v>
      </c>
      <c r="AE141" s="5">
        <v>0.16610518555463957</v>
      </c>
      <c r="AF141" s="5">
        <v>0.41534943341170616</v>
      </c>
      <c r="AG141" s="5">
        <v>8.1186330469947082E-2</v>
      </c>
      <c r="AH141" s="5">
        <v>0.49514713819426603</v>
      </c>
      <c r="AI141" s="5">
        <v>0.10456057467900168</v>
      </c>
      <c r="AJ141" s="5">
        <v>0.33002357139227406</v>
      </c>
      <c r="AK141" s="5">
        <v>1.5529049181739543</v>
      </c>
      <c r="AL141" s="5">
        <v>0.83010120073157234</v>
      </c>
      <c r="AM141" s="5">
        <v>4.9096572086881653E-2</v>
      </c>
      <c r="AN141" s="5">
        <v>0.41029850339446777</v>
      </c>
      <c r="AO141" s="5">
        <v>3.420513184651823E-2</v>
      </c>
      <c r="AP141" s="5">
        <v>0.10581320836932177</v>
      </c>
      <c r="AQ141" s="5">
        <v>3.2682613948959861E-2</v>
      </c>
      <c r="AR141" s="5">
        <v>0.23249024966868972</v>
      </c>
      <c r="AS141" s="5"/>
      <c r="AT141" s="5"/>
      <c r="AU141" s="5"/>
      <c r="AV141" s="5"/>
      <c r="AW141" s="5"/>
      <c r="AX141" s="5"/>
      <c r="AY141" s="5"/>
      <c r="AZ141" s="5"/>
      <c r="BA141" s="5"/>
      <c r="BB141" s="5"/>
    </row>
    <row r="142" spans="1:54" x14ac:dyDescent="0.25">
      <c r="A142" s="5">
        <v>15630</v>
      </c>
      <c r="B142" s="5"/>
      <c r="C142" s="5">
        <v>3.4636313400757586</v>
      </c>
      <c r="D142" s="5">
        <v>-5.3051954790215268E-3</v>
      </c>
      <c r="E142" s="5">
        <v>-1.4246835043644512E-3</v>
      </c>
      <c r="F142" s="5">
        <v>-9.1235491463537224E-3</v>
      </c>
      <c r="G142" s="5">
        <v>-9.3653902647952215E-4</v>
      </c>
      <c r="H142" s="5">
        <v>-0.10593589501090424</v>
      </c>
      <c r="I142" s="5">
        <v>-7.1578313352032141E-3</v>
      </c>
      <c r="J142" s="5">
        <v>-1.9602870979226406E-2</v>
      </c>
      <c r="K142" s="5">
        <v>-6.552503466356367E-3</v>
      </c>
      <c r="L142" s="5">
        <v>-5.5417612910966849E-2</v>
      </c>
      <c r="M142" s="5">
        <v>-1.3633284350672983E-2</v>
      </c>
      <c r="N142" s="5">
        <v>-0.7870875939556925</v>
      </c>
      <c r="O142" s="5">
        <v>-2.3300976029240077E-2</v>
      </c>
      <c r="P142" s="5">
        <v>-0.34334575651094623</v>
      </c>
      <c r="Q142" s="5">
        <v>-2.9003330686673674E-2</v>
      </c>
      <c r="R142" s="5">
        <v>-0.21049563544872157</v>
      </c>
      <c r="S142" s="5">
        <v>-8.79531564322307E-2</v>
      </c>
      <c r="T142" s="5">
        <v>-0.24465767614254838</v>
      </c>
      <c r="U142" s="5">
        <v>3.6508715075742451E-2</v>
      </c>
      <c r="V142" s="5">
        <v>-7.4970016236923884E-2</v>
      </c>
      <c r="W142" s="5">
        <v>-6.2048443769340877E-2</v>
      </c>
      <c r="X142" s="5">
        <v>0.11040927546107211</v>
      </c>
      <c r="Y142" s="5">
        <v>4.9935965944561254E-2</v>
      </c>
      <c r="Z142" s="5">
        <v>0.30269204458732835</v>
      </c>
      <c r="AA142" s="5">
        <v>0.23943851645025718</v>
      </c>
      <c r="AB142" s="5">
        <v>0.18968996863100335</v>
      </c>
      <c r="AC142" s="5">
        <v>-0.17510524286505152</v>
      </c>
      <c r="AD142" s="5">
        <v>3.3435287232242685</v>
      </c>
      <c r="AE142" s="5">
        <v>0.16652213464526619</v>
      </c>
      <c r="AF142" s="5">
        <v>0.41734486620777006</v>
      </c>
      <c r="AG142" s="5">
        <v>8.1763641739836718E-2</v>
      </c>
      <c r="AH142" s="5">
        <v>0.4998165773012202</v>
      </c>
      <c r="AI142" s="5">
        <v>0.10579049296880996</v>
      </c>
      <c r="AJ142" s="5">
        <v>0.33467955630444052</v>
      </c>
      <c r="AK142" s="5">
        <v>1.5784757189545444</v>
      </c>
      <c r="AL142" s="5">
        <v>0.84573867163435545</v>
      </c>
      <c r="AM142" s="5">
        <v>5.013854628815835E-2</v>
      </c>
      <c r="AN142" s="5">
        <v>0.41999029455527115</v>
      </c>
      <c r="AO142" s="5">
        <v>3.5095602438320876E-2</v>
      </c>
      <c r="AP142" s="5">
        <v>0.10882453145993012</v>
      </c>
      <c r="AQ142" s="5">
        <v>3.3692450473244893E-2</v>
      </c>
      <c r="AR142" s="5">
        <v>0.24024417909303319</v>
      </c>
      <c r="AS142" s="5"/>
      <c r="AT142" s="5"/>
      <c r="AU142" s="5"/>
      <c r="AV142" s="5"/>
      <c r="AW142" s="5"/>
      <c r="AX142" s="5"/>
      <c r="AY142" s="5"/>
      <c r="AZ142" s="5"/>
      <c r="BA142" s="5"/>
      <c r="BB142" s="5"/>
    </row>
    <row r="143" spans="1:54" x14ac:dyDescent="0.25">
      <c r="A143" s="5">
        <v>15620</v>
      </c>
      <c r="B143" s="5"/>
      <c r="C143" s="5">
        <v>3.5308305835713005</v>
      </c>
      <c r="D143" s="5">
        <v>-5.0108138802315589E-3</v>
      </c>
      <c r="E143" s="5">
        <v>-1.3484647240478711E-3</v>
      </c>
      <c r="F143" s="5">
        <v>-8.6537037547628603E-3</v>
      </c>
      <c r="G143" s="5">
        <v>-8.9019226970711378E-4</v>
      </c>
      <c r="H143" s="5">
        <v>-0.10090752252751305</v>
      </c>
      <c r="I143" s="5">
        <v>-6.8326170114997031E-3</v>
      </c>
      <c r="J143" s="5">
        <v>-1.8752245440251739E-2</v>
      </c>
      <c r="K143" s="5">
        <v>-6.2816193962315411E-3</v>
      </c>
      <c r="L143" s="5">
        <v>-5.3240942631568547E-2</v>
      </c>
      <c r="M143" s="5">
        <v>-1.3126072299240741E-2</v>
      </c>
      <c r="N143" s="5">
        <v>-0.75944543746684567</v>
      </c>
      <c r="O143" s="5">
        <v>-2.2531478191717805E-2</v>
      </c>
      <c r="P143" s="5">
        <v>-0.33273017254168602</v>
      </c>
      <c r="Q143" s="5">
        <v>-2.816801153272367E-2</v>
      </c>
      <c r="R143" s="5">
        <v>-0.20488120908781862</v>
      </c>
      <c r="S143" s="5">
        <v>-8.5795419344723484E-2</v>
      </c>
      <c r="T143" s="5">
        <v>-0.23918178068456575</v>
      </c>
      <c r="U143" s="5">
        <v>3.5770526363034162E-2</v>
      </c>
      <c r="V143" s="5">
        <v>-7.3617132482997893E-2</v>
      </c>
      <c r="W143" s="5">
        <v>-6.1064342979311605E-2</v>
      </c>
      <c r="X143" s="5">
        <v>0.10890075001522463</v>
      </c>
      <c r="Y143" s="5">
        <v>4.93639965269606E-2</v>
      </c>
      <c r="Z143" s="5">
        <v>0.29989723542614233</v>
      </c>
      <c r="AA143" s="5">
        <v>0.23776237781522908</v>
      </c>
      <c r="AB143" s="5">
        <v>0.18878793808012548</v>
      </c>
      <c r="AC143" s="5">
        <v>-0.17466781708440329</v>
      </c>
      <c r="AD143" s="5">
        <v>3.3427646013863033</v>
      </c>
      <c r="AE143" s="5">
        <v>0.16686407557500565</v>
      </c>
      <c r="AF143" s="5">
        <v>0.41915945080927897</v>
      </c>
      <c r="AG143" s="5">
        <v>8.2307784580996954E-2</v>
      </c>
      <c r="AH143" s="5">
        <v>0.5043024170564917</v>
      </c>
      <c r="AI143" s="5">
        <v>0.10698674444664395</v>
      </c>
      <c r="AJ143" s="5">
        <v>0.33924910063985492</v>
      </c>
      <c r="AK143" s="5">
        <v>1.6037508047198579</v>
      </c>
      <c r="AL143" s="5">
        <v>0.86128706619791529</v>
      </c>
      <c r="AM143" s="5">
        <v>5.1179913072336825E-2</v>
      </c>
      <c r="AN143" s="5">
        <v>0.42972089057163182</v>
      </c>
      <c r="AO143" s="5">
        <v>3.5993384001987767E-2</v>
      </c>
      <c r="AP143" s="5">
        <v>0.11187239366350106</v>
      </c>
      <c r="AQ143" s="5">
        <v>3.4718285734514312E-2</v>
      </c>
      <c r="AR143" s="5">
        <v>0.24814842579141297</v>
      </c>
      <c r="AS143" s="5"/>
      <c r="AT143" s="5"/>
      <c r="AU143" s="5"/>
      <c r="AV143" s="5"/>
      <c r="AW143" s="5"/>
      <c r="AX143" s="5"/>
      <c r="AY143" s="5"/>
      <c r="AZ143" s="5"/>
      <c r="BA143" s="5"/>
      <c r="BB143" s="5"/>
    </row>
    <row r="144" spans="1:54" x14ac:dyDescent="0.25">
      <c r="A144" s="5">
        <v>15610</v>
      </c>
      <c r="B144" s="5"/>
      <c r="C144" s="5">
        <v>3.5961166669688462</v>
      </c>
      <c r="D144" s="5">
        <v>-4.7304278434091296E-3</v>
      </c>
      <c r="E144" s="5">
        <v>-1.2756943696717695E-3</v>
      </c>
      <c r="F144" s="5">
        <v>-8.2040193131350109E-3</v>
      </c>
      <c r="G144" s="5">
        <v>-8.4572426067521975E-4</v>
      </c>
      <c r="H144" s="5">
        <v>-9.6070835821499584E-2</v>
      </c>
      <c r="I144" s="5">
        <v>-6.5189989316679535E-3</v>
      </c>
      <c r="J144" s="5">
        <v>-1.7929809890601205E-2</v>
      </c>
      <c r="K144" s="5">
        <v>-6.0190144160300191E-3</v>
      </c>
      <c r="L144" s="5">
        <v>-5.1125039927022352E-2</v>
      </c>
      <c r="M144" s="5">
        <v>-1.2631638658219691E-2</v>
      </c>
      <c r="N144" s="5">
        <v>-0.73242184938882537</v>
      </c>
      <c r="O144" s="5">
        <v>-2.17769504956998E-2</v>
      </c>
      <c r="P144" s="5">
        <v>-0.32228871486345267</v>
      </c>
      <c r="Q144" s="5">
        <v>-2.734371538363501E-2</v>
      </c>
      <c r="R144" s="5">
        <v>-0.19932179511125153</v>
      </c>
      <c r="S144" s="5">
        <v>-8.3650975857336135E-2</v>
      </c>
      <c r="T144" s="5">
        <v>-0.23371801815716448</v>
      </c>
      <c r="U144" s="5">
        <v>3.5030761616097125E-2</v>
      </c>
      <c r="V144" s="5">
        <v>-7.2254728155916978E-2</v>
      </c>
      <c r="W144" s="5">
        <v>-6.0067725123215787E-2</v>
      </c>
      <c r="X144" s="5">
        <v>0.10736271928878516</v>
      </c>
      <c r="Y144" s="5">
        <v>4.8775880085090331E-2</v>
      </c>
      <c r="Z144" s="5">
        <v>0.2969904504592159</v>
      </c>
      <c r="AA144" s="5">
        <v>0.23598883230418691</v>
      </c>
      <c r="AB144" s="5">
        <v>0.18780361309020244</v>
      </c>
      <c r="AC144" s="5">
        <v>-0.17415144705996644</v>
      </c>
      <c r="AD144" s="5">
        <v>3.3404702963444612</v>
      </c>
      <c r="AE144" s="5">
        <v>0.16713039593058393</v>
      </c>
      <c r="AF144" s="5">
        <v>0.42079038116930845</v>
      </c>
      <c r="AG144" s="5">
        <v>8.2817971714144428E-2</v>
      </c>
      <c r="AH144" s="5">
        <v>0.50859850068263301</v>
      </c>
      <c r="AI144" s="5">
        <v>0.10814777242806287</v>
      </c>
      <c r="AJ144" s="5">
        <v>0.34372660180096443</v>
      </c>
      <c r="AK144" s="5">
        <v>1.6287012676987711</v>
      </c>
      <c r="AL144" s="5">
        <v>0.87673001688454166</v>
      </c>
      <c r="AM144" s="5">
        <v>5.2219681027957918E-2</v>
      </c>
      <c r="AN144" s="5">
        <v>0.43948210634828788</v>
      </c>
      <c r="AO144" s="5">
        <v>3.6897830410552057E-2</v>
      </c>
      <c r="AP144" s="5">
        <v>0.11495500503372647</v>
      </c>
      <c r="AQ144" s="5">
        <v>3.5759664593939922E-2</v>
      </c>
      <c r="AR144" s="5">
        <v>0.25620070805457601</v>
      </c>
      <c r="AS144" s="5"/>
      <c r="AT144" s="5"/>
      <c r="AU144" s="5"/>
      <c r="AV144" s="5"/>
      <c r="AW144" s="5"/>
      <c r="AX144" s="5"/>
      <c r="AY144" s="5"/>
      <c r="AZ144" s="5"/>
      <c r="BA144" s="5"/>
      <c r="BB144" s="5"/>
    </row>
    <row r="145" spans="1:54" x14ac:dyDescent="0.25">
      <c r="A145" s="5">
        <v>15600</v>
      </c>
      <c r="B145" s="5"/>
      <c r="C145" s="5">
        <v>3.659449372644227</v>
      </c>
      <c r="D145" s="5">
        <v>-4.4635195331154728E-3</v>
      </c>
      <c r="E145" s="5">
        <v>-1.206255040015625E-3</v>
      </c>
      <c r="F145" s="5">
        <v>-7.773871643235385E-3</v>
      </c>
      <c r="G145" s="5">
        <v>-8.0308292194745316E-4</v>
      </c>
      <c r="H145" s="5">
        <v>-9.1421178859554891E-2</v>
      </c>
      <c r="I145" s="5">
        <v>-6.2167378977652388E-3</v>
      </c>
      <c r="J145" s="5">
        <v>-1.7135094411813E-2</v>
      </c>
      <c r="K145" s="5">
        <v>-5.7645864384729397E-3</v>
      </c>
      <c r="L145" s="5">
        <v>-4.9069450045200746E-2</v>
      </c>
      <c r="M145" s="5">
        <v>-1.2149958710690887E-2</v>
      </c>
      <c r="N145" s="5">
        <v>-0.70601969260080844</v>
      </c>
      <c r="O145" s="5">
        <v>-2.1037583655072557E-2</v>
      </c>
      <c r="P145" s="5">
        <v>-0.31202545927405612</v>
      </c>
      <c r="Q145" s="5">
        <v>-2.6530869696930592E-2</v>
      </c>
      <c r="R145" s="5">
        <v>-0.19382093645460496</v>
      </c>
      <c r="S145" s="5">
        <v>-8.1521426397970123E-2</v>
      </c>
      <c r="T145" s="5">
        <v>-0.22827100789330138</v>
      </c>
      <c r="U145" s="5">
        <v>3.4290112093506117E-2</v>
      </c>
      <c r="V145" s="5">
        <v>-7.0884183250743957E-2</v>
      </c>
      <c r="W145" s="5">
        <v>-5.9059666951768355E-2</v>
      </c>
      <c r="X145" s="5">
        <v>0.1057969307428942</v>
      </c>
      <c r="Y145" s="5">
        <v>4.8172309988200067E-2</v>
      </c>
      <c r="Z145" s="5">
        <v>0.29397519672175659</v>
      </c>
      <c r="AA145" s="5">
        <v>0.2341200326386394</v>
      </c>
      <c r="AB145" s="5">
        <v>0.18673816244515673</v>
      </c>
      <c r="AC145" s="5">
        <v>-0.17355668673896718</v>
      </c>
      <c r="AD145" s="5">
        <v>3.3366460208052402</v>
      </c>
      <c r="AE145" s="5">
        <v>0.16732058467986541</v>
      </c>
      <c r="AF145" s="5">
        <v>0.42223508547818245</v>
      </c>
      <c r="AG145" s="5">
        <v>8.3293455591730958E-2</v>
      </c>
      <c r="AH145" s="5">
        <v>0.51269886344139637</v>
      </c>
      <c r="AI145" s="5">
        <v>0.10927204754484429</v>
      </c>
      <c r="AJ145" s="5">
        <v>0.34810649426140439</v>
      </c>
      <c r="AK145" s="5">
        <v>1.6532981141528107</v>
      </c>
      <c r="AL145" s="5">
        <v>0.89205095910181031</v>
      </c>
      <c r="AM145" s="5">
        <v>5.3256837710454884E-2</v>
      </c>
      <c r="AN145" s="5">
        <v>0.44926550154771733</v>
      </c>
      <c r="AO145" s="5">
        <v>3.7808267792986648E-2</v>
      </c>
      <c r="AP145" s="5">
        <v>0.11807047118120546</v>
      </c>
      <c r="AQ145" s="5">
        <v>3.6816094641881E-2</v>
      </c>
      <c r="AR145" s="5">
        <v>0.26439845114280464</v>
      </c>
      <c r="AS145" s="5"/>
      <c r="AT145" s="5"/>
      <c r="AU145" s="5"/>
      <c r="AV145" s="5"/>
      <c r="AW145" s="5"/>
      <c r="AX145" s="5"/>
      <c r="AY145" s="5"/>
      <c r="AZ145" s="5"/>
      <c r="BA145" s="5"/>
      <c r="BB145" s="5"/>
    </row>
    <row r="146" spans="1:54" x14ac:dyDescent="0.25">
      <c r="A146" s="5">
        <v>15590</v>
      </c>
      <c r="B146" s="5"/>
      <c r="C146" s="5">
        <v>3.7207904272049133</v>
      </c>
      <c r="D146" s="5">
        <v>-4.2095814825861989E-3</v>
      </c>
      <c r="E146" s="5">
        <v>-1.1400310853362386E-3</v>
      </c>
      <c r="F146" s="5">
        <v>-7.3626422080657703E-3</v>
      </c>
      <c r="G146" s="5">
        <v>-7.6221628167178347E-4</v>
      </c>
      <c r="H146" s="5">
        <v>-8.695386427779335E-2</v>
      </c>
      <c r="I146" s="5">
        <v>-5.9255903067099349E-3</v>
      </c>
      <c r="J146" s="5">
        <v>-1.636761233591481E-2</v>
      </c>
      <c r="K146" s="5">
        <v>-5.5182266875933254E-3</v>
      </c>
      <c r="L146" s="5">
        <v>-4.7073656039416711E-2</v>
      </c>
      <c r="M146" s="5">
        <v>-1.16809918349596E-2</v>
      </c>
      <c r="N146" s="5">
        <v>-0.68024091599835068</v>
      </c>
      <c r="O146" s="5">
        <v>-2.0313542441138348E-2</v>
      </c>
      <c r="P146" s="5">
        <v>-0.30194412789706704</v>
      </c>
      <c r="Q146" s="5">
        <v>-2.5729875300885267E-2</v>
      </c>
      <c r="R146" s="5">
        <v>-0.18838201100863755</v>
      </c>
      <c r="S146" s="5">
        <v>-7.9408315621885883E-2</v>
      </c>
      <c r="T146" s="5">
        <v>-0.22284525320928189</v>
      </c>
      <c r="U146" s="5">
        <v>3.354925773855022E-2</v>
      </c>
      <c r="V146" s="5">
        <v>-6.9506866773298412E-2</v>
      </c>
      <c r="W146" s="5">
        <v>-5.8041245895975549E-2</v>
      </c>
      <c r="X146" s="5">
        <v>0.10420514930608291</v>
      </c>
      <c r="Y146" s="5">
        <v>4.7553994140239211E-2</v>
      </c>
      <c r="Z146" s="5">
        <v>0.29085510411654292</v>
      </c>
      <c r="AA146" s="5">
        <v>0.23215825116302025</v>
      </c>
      <c r="AB146" s="5">
        <v>0.18559286294950147</v>
      </c>
      <c r="AC146" s="5">
        <v>-0.17288419747462275</v>
      </c>
      <c r="AD146" s="5">
        <v>3.3312940932504338</v>
      </c>
      <c r="AE146" s="5">
        <v>0.16743423366506077</v>
      </c>
      <c r="AF146" s="5">
        <v>0.4234912327265582</v>
      </c>
      <c r="AG146" s="5">
        <v>8.3733530181601581E-2</v>
      </c>
      <c r="AH146" s="5">
        <v>0.51659774608475229</v>
      </c>
      <c r="AI146" s="5">
        <v>0.11035807099382595</v>
      </c>
      <c r="AJ146" s="5">
        <v>0.35238326058592345</v>
      </c>
      <c r="AK146" s="5">
        <v>1.6775123169598085</v>
      </c>
      <c r="AL146" s="5">
        <v>0.90723315798167814</v>
      </c>
      <c r="AM146" s="5">
        <v>5.4290351037460084E-2</v>
      </c>
      <c r="AN146" s="5">
        <v>0.45906238971492141</v>
      </c>
      <c r="AO146" s="5">
        <v>3.872399500277026E-2</v>
      </c>
      <c r="AP146" s="5">
        <v>0.12121679357732942</v>
      </c>
      <c r="AQ146" s="5">
        <v>3.7887045869200067E-2</v>
      </c>
      <c r="AR146" s="5">
        <v>0.27273878152575548</v>
      </c>
      <c r="AS146" s="5"/>
      <c r="AT146" s="5"/>
      <c r="AU146" s="5"/>
      <c r="AV146" s="5"/>
      <c r="AW146" s="5"/>
      <c r="AX146" s="5"/>
      <c r="AY146" s="5"/>
      <c r="AZ146" s="5"/>
      <c r="BA146" s="5"/>
      <c r="BB146" s="5"/>
    </row>
    <row r="147" spans="1:54" x14ac:dyDescent="0.25">
      <c r="A147" s="5">
        <v>15580</v>
      </c>
      <c r="B147" s="5"/>
      <c r="C147" s="5">
        <v>3.7801035383756028</v>
      </c>
      <c r="D147" s="5">
        <v>-3.9681169168302322E-3</v>
      </c>
      <c r="E147" s="5">
        <v>-1.0769087172917244E-3</v>
      </c>
      <c r="F147" s="5">
        <v>-6.9697189031119253E-3</v>
      </c>
      <c r="G147" s="5">
        <v>-7.23072558480803E-4</v>
      </c>
      <c r="H147" s="5">
        <v>-8.2664182906804079E-2</v>
      </c>
      <c r="I147" s="5">
        <v>-5.6453087616349052E-3</v>
      </c>
      <c r="J147" s="5">
        <v>-1.5626861774031602E-2</v>
      </c>
      <c r="K147" s="5">
        <v>-5.2798201468124192E-3</v>
      </c>
      <c r="L147" s="5">
        <v>-4.5137081944704865E-2</v>
      </c>
      <c r="M147" s="5">
        <v>-1.1224682123530614E-2</v>
      </c>
      <c r="N147" s="5">
        <v>-0.6550865806217806</v>
      </c>
      <c r="O147" s="5">
        <v>-1.960496617624816E-2</v>
      </c>
      <c r="P147" s="5">
        <v>-0.29204809254180897</v>
      </c>
      <c r="Q147" s="5">
        <v>-2.4941106375681456E-2</v>
      </c>
      <c r="R147" s="5">
        <v>-0.18300822954865772</v>
      </c>
      <c r="S147" s="5">
        <v>-7.7313130867751337E-2</v>
      </c>
      <c r="T147" s="5">
        <v>-0.2174451356203338</v>
      </c>
      <c r="U147" s="5">
        <v>3.2808866156821444E-2</v>
      </c>
      <c r="V147" s="5">
        <v>-6.8124134446164469E-2</v>
      </c>
      <c r="W147" s="5">
        <v>-5.7013538116298744E-2</v>
      </c>
      <c r="X147" s="5">
        <v>0.10258915399608229</v>
      </c>
      <c r="Y147" s="5">
        <v>4.6921653572440991E-2</v>
      </c>
      <c r="Z147" s="5">
        <v>0.28763391803906357</v>
      </c>
      <c r="AA147" s="5">
        <v>0.2301058752142025</v>
      </c>
      <c r="AB147" s="5">
        <v>0.18436909689648062</v>
      </c>
      <c r="AC147" s="5">
        <v>-0.17213474685997882</v>
      </c>
      <c r="AD147" s="5">
        <v>3.3244189393674168</v>
      </c>
      <c r="AE147" s="5">
        <v>0.16747103886822265</v>
      </c>
      <c r="AF147" s="5">
        <v>0.42455673876809891</v>
      </c>
      <c r="AG147" s="5">
        <v>8.4137532673789067E-2</v>
      </c>
      <c r="AH147" s="5">
        <v>0.5202896080055025</v>
      </c>
      <c r="AI147" s="5">
        <v>0.11140437776489849</v>
      </c>
      <c r="AJ147" s="5">
        <v>0.35655144253472232</v>
      </c>
      <c r="AK147" s="5">
        <v>1.7013148693389719</v>
      </c>
      <c r="AL147" s="5">
        <v>0.92225973616481371</v>
      </c>
      <c r="AM147" s="5">
        <v>5.5319170765246263E-2</v>
      </c>
      <c r="AN147" s="5">
        <v>0.46886384823361371</v>
      </c>
      <c r="AO147" s="5">
        <v>3.9644284165035848E-2</v>
      </c>
      <c r="AP147" s="5">
        <v>0.12439187011531047</v>
      </c>
      <c r="AQ147" s="5">
        <v>3.8971950416720906E-2</v>
      </c>
      <c r="AR147" s="5">
        <v>0.28121852162168814</v>
      </c>
      <c r="AS147" s="5"/>
      <c r="AT147" s="5"/>
      <c r="AU147" s="5"/>
      <c r="AV147" s="5"/>
      <c r="AW147" s="5"/>
      <c r="AX147" s="5"/>
      <c r="AY147" s="5"/>
      <c r="AZ147" s="5"/>
      <c r="BA147" s="5"/>
      <c r="BB147" s="5"/>
    </row>
    <row r="148" spans="1:54" x14ac:dyDescent="0.25">
      <c r="A148" s="5">
        <v>15570</v>
      </c>
      <c r="B148" s="5"/>
      <c r="C148" s="5">
        <v>3.837354429351814</v>
      </c>
      <c r="D148" s="5">
        <v>-3.7386400359358889E-3</v>
      </c>
      <c r="E148" s="5">
        <v>-1.0167761093498335E-3</v>
      </c>
      <c r="F148" s="5">
        <v>-6.594496795643735E-3</v>
      </c>
      <c r="G148" s="5">
        <v>-6.8560024206701061E-4</v>
      </c>
      <c r="H148" s="5">
        <v>-7.8547412924351273E-2</v>
      </c>
      <c r="I148" s="5">
        <v>-5.3756426658046553E-3</v>
      </c>
      <c r="J148" s="5">
        <v>-1.4912327117089036E-2</v>
      </c>
      <c r="K148" s="5">
        <v>-5.0492460036734976E-3</v>
      </c>
      <c r="L148" s="5">
        <v>-4.3259095969633753E-2</v>
      </c>
      <c r="M148" s="5">
        <v>-1.0780959014779714E-2</v>
      </c>
      <c r="N148" s="5">
        <v>-0.63055688691340883</v>
      </c>
      <c r="O148" s="5">
        <v>-1.8911969269054894E-2</v>
      </c>
      <c r="P148" s="5">
        <v>-0.28234037874687612</v>
      </c>
      <c r="Q148" s="5">
        <v>-2.4164910494198659E-2</v>
      </c>
      <c r="R148" s="5">
        <v>-0.17770263408381032</v>
      </c>
      <c r="S148" s="5">
        <v>-7.5237300774032595E-2</v>
      </c>
      <c r="T148" s="5">
        <v>-0.21207490943770377</v>
      </c>
      <c r="U148" s="5">
        <v>3.2069591638519884E-2</v>
      </c>
      <c r="V148" s="5">
        <v>-6.6737326477789349E-2</v>
      </c>
      <c r="W148" s="5">
        <v>-5.5977616578641219E-2</v>
      </c>
      <c r="X148" s="5">
        <v>0.1009507345437906</v>
      </c>
      <c r="Y148" s="5">
        <v>4.6276021017186211E-2</v>
      </c>
      <c r="Z148" s="5">
        <v>0.2843154917814687</v>
      </c>
      <c r="AA148" s="5">
        <v>0.22796540224444453</v>
      </c>
      <c r="AB148" s="5">
        <v>0.18306834929786217</v>
      </c>
      <c r="AC148" s="5">
        <v>-0.17130920731685248</v>
      </c>
      <c r="AD148" s="5">
        <v>3.3160270886404866</v>
      </c>
      <c r="AE148" s="5">
        <v>0.16743080144394956</v>
      </c>
      <c r="AF148" s="5">
        <v>0.42542977186028869</v>
      </c>
      <c r="AG148" s="5">
        <v>8.4504845104810503E-2</v>
      </c>
      <c r="AH148" s="5">
        <v>0.52376914004661468</v>
      </c>
      <c r="AI148" s="5">
        <v>0.11240953983877555</v>
      </c>
      <c r="AJ148" s="5">
        <v>0.36060565222258462</v>
      </c>
      <c r="AK148" s="5">
        <v>1.7246768395902285</v>
      </c>
      <c r="AL148" s="5">
        <v>0.93711370253525794</v>
      </c>
      <c r="AM148" s="5">
        <v>5.6342230044213223E-2</v>
      </c>
      <c r="AN148" s="5">
        <v>0.47866072910897028</v>
      </c>
      <c r="AO148" s="5">
        <v>4.0568381303146363E-2</v>
      </c>
      <c r="AP148" s="5">
        <v>0.12759349593524938</v>
      </c>
      <c r="AQ148" s="5">
        <v>4.0070202406311914E-2</v>
      </c>
      <c r="AR148" s="5">
        <v>0.28983418507016556</v>
      </c>
      <c r="AS148" s="5"/>
      <c r="AT148" s="5"/>
      <c r="AU148" s="5"/>
      <c r="AV148" s="5"/>
      <c r="AW148" s="5"/>
      <c r="AX148" s="5"/>
      <c r="AY148" s="5"/>
      <c r="AZ148" s="5"/>
      <c r="BA148" s="5"/>
      <c r="BB148" s="5"/>
    </row>
    <row r="149" spans="1:54" x14ac:dyDescent="0.25">
      <c r="A149" s="5">
        <v>15560</v>
      </c>
      <c r="B149" s="5"/>
      <c r="C149" s="5">
        <v>3.8925108705836271</v>
      </c>
      <c r="D149" s="5">
        <v>-3.5206762598998242E-3</v>
      </c>
      <c r="E149" s="5">
        <v>-9.5952348789149283E-4</v>
      </c>
      <c r="F149" s="5">
        <v>-6.2363788126175764E-3</v>
      </c>
      <c r="G149" s="5">
        <v>-6.4974816942017994E-4</v>
      </c>
      <c r="H149" s="5">
        <v>-7.4598828628026539E-2</v>
      </c>
      <c r="I149" s="5">
        <v>-5.116338798264764E-3</v>
      </c>
      <c r="J149" s="5">
        <v>-1.4223480505777056E-2</v>
      </c>
      <c r="K149" s="5">
        <v>-4.8263780901907647E-3</v>
      </c>
      <c r="L149" s="5">
        <v>-4.1439013694706546E-2</v>
      </c>
      <c r="M149" s="5">
        <v>-1.0349737935237399E-2</v>
      </c>
      <c r="N149" s="5">
        <v>-0.60665120299649189</v>
      </c>
      <c r="O149" s="5">
        <v>-1.8234641788766878E-2</v>
      </c>
      <c r="P149" s="5">
        <v>-0.27282367047816053</v>
      </c>
      <c r="Q149" s="5">
        <v>-2.3401608720864366E-2</v>
      </c>
      <c r="R149" s="5">
        <v>-0.172468096621264</v>
      </c>
      <c r="S149" s="5">
        <v>-7.3182194056178901E-2</v>
      </c>
      <c r="T149" s="5">
        <v>-0.20673869675485973</v>
      </c>
      <c r="U149" s="5">
        <v>3.1332074227399913E-2</v>
      </c>
      <c r="V149" s="5">
        <v>-6.5347765399838345E-2</v>
      </c>
      <c r="W149" s="5">
        <v>-5.4934549162063431E-2</v>
      </c>
      <c r="X149" s="5">
        <v>9.9291688028551789E-2</v>
      </c>
      <c r="Y149" s="5">
        <v>4.5617839467165015E-2</v>
      </c>
      <c r="Z149" s="5">
        <v>0.28090377873716693</v>
      </c>
      <c r="AA149" s="5">
        <v>0.22573943471178035</v>
      </c>
      <c r="AB149" s="5">
        <v>0.18169220488308507</v>
      </c>
      <c r="AC149" s="5">
        <v>-0.17040855444330347</v>
      </c>
      <c r="AD149" s="5">
        <v>3.3061271660924922</v>
      </c>
      <c r="AE149" s="5">
        <v>0.167313428514933</v>
      </c>
      <c r="AF149" s="5">
        <v>0.4261087576634246</v>
      </c>
      <c r="AG149" s="5">
        <v>8.4834895894025514E-2</v>
      </c>
      <c r="AH149" s="5">
        <v>0.52703127692894791</v>
      </c>
      <c r="AI149" s="5">
        <v>0.11337216934510715</v>
      </c>
      <c r="AJ149" s="5">
        <v>0.3645405833024809</v>
      </c>
      <c r="AK149" s="5">
        <v>1.7475694267145498</v>
      </c>
      <c r="AL149" s="5">
        <v>0.95177798184605766</v>
      </c>
      <c r="AM149" s="5">
        <v>5.7358447051021742E-2</v>
      </c>
      <c r="AN149" s="5">
        <v>0.48844367056929361</v>
      </c>
      <c r="AO149" s="5">
        <v>4.1495507045306503E-2</v>
      </c>
      <c r="AP149" s="5">
        <v>0.13081936451949971</v>
      </c>
      <c r="AQ149" s="5">
        <v>4.1181157856945413E-2</v>
      </c>
      <c r="AR149" s="5">
        <v>0.29858197257184338</v>
      </c>
      <c r="AS149" s="5"/>
      <c r="AT149" s="5"/>
      <c r="AU149" s="5"/>
      <c r="AV149" s="5"/>
      <c r="AW149" s="5"/>
      <c r="AX149" s="5"/>
      <c r="AY149" s="5"/>
      <c r="AZ149" s="5"/>
      <c r="BA149" s="5"/>
      <c r="BB149" s="5"/>
    </row>
    <row r="150" spans="1:54" x14ac:dyDescent="0.25">
      <c r="A150" s="5">
        <v>15550</v>
      </c>
      <c r="B150" s="5"/>
      <c r="C150" s="5">
        <v>3.945542708954767</v>
      </c>
      <c r="D150" s="5">
        <v>-3.313762436345053E-3</v>
      </c>
      <c r="E150" s="5">
        <v>-9.0504321423825443E-4</v>
      </c>
      <c r="F150" s="5">
        <v>-5.8947763778568682E-3</v>
      </c>
      <c r="G150" s="5">
        <v>-6.1546559672734748E-4</v>
      </c>
      <c r="H150" s="5">
        <v>-7.0813708821641702E-2</v>
      </c>
      <c r="I150" s="5">
        <v>-4.867141870482582E-3</v>
      </c>
      <c r="J150" s="5">
        <v>-1.3559783267143346E-2</v>
      </c>
      <c r="K150" s="5">
        <v>-4.6110853178204445E-3</v>
      </c>
      <c r="L150" s="5">
        <v>-3.9676101268687994E-2</v>
      </c>
      <c r="M150" s="5">
        <v>-9.9309209504301575E-3</v>
      </c>
      <c r="N150" s="5">
        <v>-0.58336809386896671</v>
      </c>
      <c r="O150" s="5">
        <v>-1.7573050075734273E-2</v>
      </c>
      <c r="P150" s="5">
        <v>-0.26350031545109043</v>
      </c>
      <c r="Q150" s="5">
        <v>-2.2651495766846517E-2</v>
      </c>
      <c r="R150" s="5">
        <v>-0.16730731833910051</v>
      </c>
      <c r="S150" s="5">
        <v>-7.1149118444542178E-2</v>
      </c>
      <c r="T150" s="5">
        <v>-0.20144048282908425</v>
      </c>
      <c r="U150" s="5">
        <v>3.0596938838101988E-2</v>
      </c>
      <c r="V150" s="5">
        <v>-6.395675397768201E-2</v>
      </c>
      <c r="W150" s="5">
        <v>-5.3885396802972038E-2</v>
      </c>
      <c r="X150" s="5">
        <v>9.7613815533782844E-2</v>
      </c>
      <c r="Y150" s="5">
        <v>4.4947860723877402E-2</v>
      </c>
      <c r="Z150" s="5">
        <v>0.27740282442844477</v>
      </c>
      <c r="AA150" s="5">
        <v>0.22343067475257322</v>
      </c>
      <c r="AB150" s="5">
        <v>0.18024234487620228</v>
      </c>
      <c r="AC150" s="5">
        <v>-0.16943386512384401</v>
      </c>
      <c r="AD150" s="5">
        <v>3.2947298791815611</v>
      </c>
      <c r="AE150" s="5">
        <v>0.1671189337267171</v>
      </c>
      <c r="AF150" s="5">
        <v>0.4265923836793859</v>
      </c>
      <c r="AG150" s="5">
        <v>8.5127161286841099E-2</v>
      </c>
      <c r="AH150" s="5">
        <v>0.53007120925767925</v>
      </c>
      <c r="AI150" s="5">
        <v>0.11429092167148862</v>
      </c>
      <c r="AJ150" s="5">
        <v>0.36835102214266258</v>
      </c>
      <c r="AK150" s="5">
        <v>1.7699640167761157</v>
      </c>
      <c r="AL150" s="5">
        <v>0.9662354451721662</v>
      </c>
      <c r="AM150" s="5">
        <v>5.8366726694652392E-2</v>
      </c>
      <c r="AN150" s="5">
        <v>0.49820310947588348</v>
      </c>
      <c r="AO150" s="5">
        <v>4.2424857411578594E-2</v>
      </c>
      <c r="AP150" s="5">
        <v>0.13406706906386895</v>
      </c>
      <c r="AQ150" s="5">
        <v>4.2304134688910935E-2</v>
      </c>
      <c r="AR150" s="5">
        <v>0.30745776832827559</v>
      </c>
      <c r="AS150" s="5"/>
      <c r="AT150" s="5"/>
      <c r="AU150" s="5"/>
      <c r="AV150" s="5"/>
      <c r="AW150" s="5"/>
      <c r="AX150" s="5"/>
      <c r="AY150" s="5"/>
      <c r="AZ150" s="5"/>
      <c r="BA150" s="5"/>
      <c r="BB150" s="5"/>
    </row>
    <row r="151" spans="1:54" x14ac:dyDescent="0.25">
      <c r="A151" s="5">
        <v>15540</v>
      </c>
      <c r="B151" s="5"/>
      <c r="C151" s="5">
        <v>3.9964218943257084</v>
      </c>
      <c r="D151" s="5">
        <v>-3.1174470125354603E-3</v>
      </c>
      <c r="E151" s="5">
        <v>-8.532298578485673E-4</v>
      </c>
      <c r="F151" s="5">
        <v>-5.5691099993104964E-3</v>
      </c>
      <c r="G151" s="5">
        <v>-5.8270226694952568E-4</v>
      </c>
      <c r="H151" s="5">
        <v>-6.7187344810593214E-2</v>
      </c>
      <c r="I151" s="5">
        <v>-4.6277950633263534E-3</v>
      </c>
      <c r="J151" s="5">
        <v>-1.2920687315390389E-2</v>
      </c>
      <c r="K151" s="5">
        <v>-4.40323210611605E-3</v>
      </c>
      <c r="L151" s="5">
        <v>-3.7969578594502243E-2</v>
      </c>
      <c r="M151" s="5">
        <v>-9.5243974222709096E-3</v>
      </c>
      <c r="N151" s="5">
        <v>-0.5607053514054432</v>
      </c>
      <c r="O151" s="5">
        <v>-1.6927237385663776E-2</v>
      </c>
      <c r="P151" s="5">
        <v>-0.25437233104564533</v>
      </c>
      <c r="Q151" s="5">
        <v>-2.1914840199735611E-2</v>
      </c>
      <c r="R151" s="5">
        <v>-0.16222282916056938</v>
      </c>
      <c r="S151" s="5">
        <v>-6.9139319782481223E-2</v>
      </c>
      <c r="T151" s="5">
        <v>-0.19618411186332929</v>
      </c>
      <c r="U151" s="5">
        <v>2.9864794423435186E-2</v>
      </c>
      <c r="V151" s="5">
        <v>-6.2565573198597485E-2</v>
      </c>
      <c r="W151" s="5">
        <v>-5.2831211680369305E-2</v>
      </c>
      <c r="X151" s="5">
        <v>9.591891883184038E-2</v>
      </c>
      <c r="Y151" s="5">
        <v>4.4266843939516611E-2</v>
      </c>
      <c r="Z151" s="5">
        <v>0.27381675837994873</v>
      </c>
      <c r="AA151" s="5">
        <v>0.22104191865163553</v>
      </c>
      <c r="AB151" s="5">
        <v>0.17872054355977576</v>
      </c>
      <c r="AC151" s="5">
        <v>-0.16838631540736826</v>
      </c>
      <c r="AD151" s="5">
        <v>3.2818479998733991</v>
      </c>
      <c r="AE151" s="5">
        <v>0.16684743755879608</v>
      </c>
      <c r="AF151" s="5">
        <v>0.42687960311343237</v>
      </c>
      <c r="AG151" s="5">
        <v>8.5381166699787542E-2</v>
      </c>
      <c r="AH151" s="5">
        <v>0.53288439506857488</v>
      </c>
      <c r="AI151" s="5">
        <v>0.11516449851390601</v>
      </c>
      <c r="AJ151" s="5">
        <v>0.37203185896568342</v>
      </c>
      <c r="AK151" s="5">
        <v>1.7918322398620816</v>
      </c>
      <c r="AL151" s="5">
        <v>0.98046894112269301</v>
      </c>
      <c r="AM151" s="5">
        <v>5.9365962393351922E-2</v>
      </c>
      <c r="AN151" s="5">
        <v>0.50792929452755342</v>
      </c>
      <c r="AO151" s="5">
        <v>4.3355604681407402E-2</v>
      </c>
      <c r="AP151" s="5">
        <v>0.13733410412949756</v>
      </c>
      <c r="AQ151" s="5">
        <v>4.3438412819180566E-2</v>
      </c>
      <c r="AR151" s="5">
        <v>0.31645713711396545</v>
      </c>
      <c r="AS151" s="5"/>
      <c r="AT151" s="5"/>
      <c r="AU151" s="5"/>
      <c r="AV151" s="5"/>
      <c r="AW151" s="5"/>
      <c r="AX151" s="5"/>
      <c r="AY151" s="5"/>
      <c r="AZ151" s="5"/>
      <c r="BA151" s="5"/>
      <c r="BB151" s="5"/>
    </row>
    <row r="152" spans="1:54" x14ac:dyDescent="0.25">
      <c r="A152" s="5">
        <v>15530</v>
      </c>
      <c r="B152" s="5"/>
      <c r="C152" s="5">
        <v>4.045122503412645</v>
      </c>
      <c r="D152" s="5">
        <v>-2.9312901731291786E-3</v>
      </c>
      <c r="E152" s="5">
        <v>-8.0398026094211474E-4</v>
      </c>
      <c r="F152" s="5">
        <v>-5.258809807301484E-3</v>
      </c>
      <c r="G152" s="5">
        <v>-5.5140847310133272E-4</v>
      </c>
      <c r="H152" s="5">
        <v>-6.3715048002832467E-2</v>
      </c>
      <c r="I152" s="5">
        <v>-4.3980405438172939E-3</v>
      </c>
      <c r="J152" s="5">
        <v>-1.2305636514655358E-2</v>
      </c>
      <c r="K152" s="5">
        <v>-4.2026788041839474E-3</v>
      </c>
      <c r="L152" s="5">
        <v>-3.6318622496684237E-2</v>
      </c>
      <c r="M152" s="5">
        <v>-9.130044671031878E-3</v>
      </c>
      <c r="N152" s="5">
        <v>-0.53866002506174004</v>
      </c>
      <c r="O152" s="5">
        <v>-1.6297224564734172E-2</v>
      </c>
      <c r="P152" s="5">
        <v>-0.24544141078171414</v>
      </c>
      <c r="Q152" s="5">
        <v>-2.1191884705740696E-2</v>
      </c>
      <c r="R152" s="5">
        <v>-0.15721698772128226</v>
      </c>
      <c r="S152" s="5">
        <v>-6.7153981283590153E-2</v>
      </c>
      <c r="T152" s="5">
        <v>-0.19097328319191423</v>
      </c>
      <c r="U152" s="5">
        <v>2.9136233192995808E-2</v>
      </c>
      <c r="V152" s="5">
        <v>-6.1175480341955489E-2</v>
      </c>
      <c r="W152" s="5">
        <v>-5.177303544655467E-2</v>
      </c>
      <c r="X152" s="5">
        <v>9.4208797106842573E-2</v>
      </c>
      <c r="Y152" s="5">
        <v>4.3575554156275467E-2</v>
      </c>
      <c r="Z152" s="5">
        <v>0.27014978586124555</v>
      </c>
      <c r="AA152" s="5">
        <v>0.21857605112590081</v>
      </c>
      <c r="AB152" s="5">
        <v>0.17712866463555774</v>
      </c>
      <c r="AC152" s="5">
        <v>-0.16726717815854455</v>
      </c>
      <c r="AD152" s="5">
        <v>3.267496341925316</v>
      </c>
      <c r="AE152" s="5">
        <v>0.16649916738994636</v>
      </c>
      <c r="AF152" s="5">
        <v>0.42696963814401379</v>
      </c>
      <c r="AG152" s="5">
        <v>8.5596487962759413E-2</v>
      </c>
      <c r="AH152" s="5">
        <v>0.53546657087626914</v>
      </c>
      <c r="AI152" s="5">
        <v>0.11599165085922522</v>
      </c>
      <c r="AJ152" s="5">
        <v>0.37557809891737903</v>
      </c>
      <c r="AK152" s="5">
        <v>1.8131460274905582</v>
      </c>
      <c r="AL152" s="5">
        <v>0.99446132774054963</v>
      </c>
      <c r="AM152" s="5">
        <v>6.0355037919128496E-2</v>
      </c>
      <c r="AN152" s="5">
        <v>0.51761230024313765</v>
      </c>
      <c r="AO152" s="5">
        <v>4.4286898341492929E-2</v>
      </c>
      <c r="AP152" s="5">
        <v>0.14061786757943712</v>
      </c>
      <c r="AQ152" s="5">
        <v>4.4583234350723568E-2</v>
      </c>
      <c r="AR152" s="5">
        <v>0.32557532201198447</v>
      </c>
      <c r="AS152" s="5"/>
      <c r="AT152" s="5"/>
      <c r="AU152" s="5"/>
      <c r="AV152" s="5"/>
      <c r="AW152" s="5"/>
      <c r="AX152" s="5"/>
      <c r="AY152" s="5"/>
      <c r="AZ152" s="5"/>
      <c r="BA152" s="5"/>
      <c r="BB152" s="5"/>
    </row>
    <row r="153" spans="1:54" x14ac:dyDescent="0.25">
      <c r="A153" s="5">
        <v>15520</v>
      </c>
      <c r="B153" s="5"/>
      <c r="C153" s="5">
        <v>4.0916207609774391</v>
      </c>
      <c r="D153" s="5">
        <v>-2.7548639451414978E-3</v>
      </c>
      <c r="E153" s="5">
        <v>-7.5719359482475724E-4</v>
      </c>
      <c r="F153" s="5">
        <v>-4.9633160447832923E-3</v>
      </c>
      <c r="G153" s="5">
        <v>-5.2153511727186914E-4</v>
      </c>
      <c r="H153" s="5">
        <v>-6.039215711342294E-2</v>
      </c>
      <c r="I153" s="5">
        <v>-4.17761996117478E-3</v>
      </c>
      <c r="J153" s="5">
        <v>-1.1714068001759283E-2</v>
      </c>
      <c r="K153" s="5">
        <v>-4.0092821041101383E-3</v>
      </c>
      <c r="L153" s="5">
        <v>-3.4722369862701948E-2</v>
      </c>
      <c r="M153" s="5">
        <v>-8.747728639989575E-3</v>
      </c>
      <c r="N153" s="5">
        <v>-0.51722845317743915</v>
      </c>
      <c r="O153" s="5">
        <v>-1.5683010752864938E-2</v>
      </c>
      <c r="P153" s="5">
        <v>-0.23670893132150944</v>
      </c>
      <c r="Q153" s="5">
        <v>-2.0482846402309393E-2</v>
      </c>
      <c r="R153" s="5">
        <v>-0.15229198171988312</v>
      </c>
      <c r="S153" s="5">
        <v>-6.519422294653289E-2</v>
      </c>
      <c r="T153" s="5">
        <v>-0.18581154787225512</v>
      </c>
      <c r="U153" s="5">
        <v>2.8411829884319485E-2</v>
      </c>
      <c r="V153" s="5">
        <v>-5.9787707135343246E-2</v>
      </c>
      <c r="W153" s="5">
        <v>-5.0711897507479189E-2</v>
      </c>
      <c r="X153" s="5">
        <v>9.2485243723946134E-2</v>
      </c>
      <c r="Y153" s="5">
        <v>4.2874760847087925E-2</v>
      </c>
      <c r="Z153" s="5">
        <v>0.26640617952196555</v>
      </c>
      <c r="AA153" s="5">
        <v>0.2160360394381915</v>
      </c>
      <c r="AB153" s="5">
        <v>0.17546865739243597</v>
      </c>
      <c r="AC153" s="5">
        <v>-0.1660778204891423</v>
      </c>
      <c r="AD153" s="5">
        <v>3.2516917334337228</v>
      </c>
      <c r="AE153" s="5">
        <v>0.16607445731647172</v>
      </c>
      <c r="AF153" s="5">
        <v>0.42686198258737618</v>
      </c>
      <c r="AG153" s="5">
        <v>8.577275245399843E-2</v>
      </c>
      <c r="AH153" s="5">
        <v>0.53781376218780386</v>
      </c>
      <c r="AI153" s="5">
        <v>0.11677118189039097</v>
      </c>
      <c r="AJ153" s="5">
        <v>0.37898487303350065</v>
      </c>
      <c r="AK153" s="5">
        <v>1.833877670313099</v>
      </c>
      <c r="AL153" s="5">
        <v>1.0081955050136364</v>
      </c>
      <c r="AM153" s="5">
        <v>6.133282930614059E-2</v>
      </c>
      <c r="AN153" s="5">
        <v>0.52724204170232603</v>
      </c>
      <c r="AO153" s="5">
        <v>4.5217866113586087E-2</v>
      </c>
      <c r="AP153" s="5">
        <v>0.14391566280315188</v>
      </c>
      <c r="AQ153" s="5">
        <v>4.5737803858348906E-2</v>
      </c>
      <c r="AR153" s="5">
        <v>0.3348072428433152</v>
      </c>
      <c r="AS153" s="5"/>
      <c r="AT153" s="5"/>
      <c r="AU153" s="5"/>
      <c r="AV153" s="5"/>
      <c r="AW153" s="5"/>
      <c r="AX153" s="5"/>
      <c r="AY153" s="5"/>
      <c r="AZ153" s="5"/>
      <c r="BA153" s="5"/>
      <c r="BB153" s="5"/>
    </row>
    <row r="154" spans="1:54" x14ac:dyDescent="0.25">
      <c r="A154" s="5">
        <v>15510</v>
      </c>
      <c r="B154" s="5"/>
      <c r="C154" s="5">
        <v>4.1358950583070389</v>
      </c>
      <c r="D154" s="5">
        <v>-2.5877522716097889E-3</v>
      </c>
      <c r="E154" s="5">
        <v>-7.127714081975932E-4</v>
      </c>
      <c r="F154" s="5">
        <v>-4.6820795107163291E-3</v>
      </c>
      <c r="G154" s="5">
        <v>-4.9303376543629869E-4</v>
      </c>
      <c r="H154" s="5">
        <v>-5.721404497196806E-2</v>
      </c>
      <c r="I154" s="5">
        <v>-3.9662749217579934E-3</v>
      </c>
      <c r="J154" s="5">
        <v>-1.1145413467112392E-2</v>
      </c>
      <c r="K154" s="5">
        <v>-3.8228954455868601E-3</v>
      </c>
      <c r="L154" s="5">
        <v>-3.3179920750825979E-2</v>
      </c>
      <c r="M154" s="5">
        <v>-8.3773045608862163E-3</v>
      </c>
      <c r="N154" s="5">
        <v>-0.49640629477342069</v>
      </c>
      <c r="O154" s="5">
        <v>-1.5084574112390069E-2</v>
      </c>
      <c r="P154" s="5">
        <v>-0.22817595996503465</v>
      </c>
      <c r="Q154" s="5">
        <v>-1.9787917198976601E-2</v>
      </c>
      <c r="R154" s="5">
        <v>-0.14744982864175654</v>
      </c>
      <c r="S154" s="5">
        <v>-6.3261101125490771E-2</v>
      </c>
      <c r="T154" s="5">
        <v>-0.18070230568353249</v>
      </c>
      <c r="U154" s="5">
        <v>2.7692141087577317E-2</v>
      </c>
      <c r="V154" s="5">
        <v>-5.8403458000243699E-2</v>
      </c>
      <c r="W154" s="5">
        <v>-4.9648813356742767E-2</v>
      </c>
      <c r="X154" s="5">
        <v>9.0750043053353421E-2</v>
      </c>
      <c r="Y154" s="5">
        <v>4.216523646178337E-2</v>
      </c>
      <c r="Z154" s="5">
        <v>0.26259027094323734</v>
      </c>
      <c r="AA154" s="5">
        <v>0.21342492735811086</v>
      </c>
      <c r="AB154" s="5">
        <v>0.17374255269272501</v>
      </c>
      <c r="AC154" s="5">
        <v>-0.16481970097648888</v>
      </c>
      <c r="AD154" s="5">
        <v>3.234452984712326</v>
      </c>
      <c r="AE154" s="5">
        <v>0.16557374772283912</v>
      </c>
      <c r="AF154" s="5">
        <v>0.42655640394561312</v>
      </c>
      <c r="AG154" s="5">
        <v>8.5909640123702585E-2</v>
      </c>
      <c r="AH154" s="5">
        <v>0.53992229344603171</v>
      </c>
      <c r="AI154" s="5">
        <v>0.11750194980513773</v>
      </c>
      <c r="AJ154" s="5">
        <v>0.38224744907144725</v>
      </c>
      <c r="AK154" s="5">
        <v>1.8539998759540381</v>
      </c>
      <c r="AL154" s="5">
        <v>1.0216544479180572</v>
      </c>
      <c r="AM154" s="5">
        <v>6.2298206819024801E-2</v>
      </c>
      <c r="AN154" s="5">
        <v>0.53680829002211072</v>
      </c>
      <c r="AO154" s="5">
        <v>4.6147615061494771E-2</v>
      </c>
      <c r="AP154" s="5">
        <v>0.14722470123129394</v>
      </c>
      <c r="AQ154" s="5">
        <v>4.6901288773417829E-2</v>
      </c>
      <c r="AR154" s="5">
        <v>0.34414749531893019</v>
      </c>
      <c r="AS154" s="5"/>
      <c r="AT154" s="5"/>
      <c r="AU154" s="5"/>
      <c r="AV154" s="5"/>
      <c r="AW154" s="5"/>
      <c r="AX154" s="5"/>
      <c r="AY154" s="5"/>
      <c r="AZ154" s="5"/>
      <c r="BA154" s="5"/>
      <c r="BB154" s="5"/>
    </row>
    <row r="155" spans="1:54" x14ac:dyDescent="0.25">
      <c r="A155" s="5">
        <v>15500</v>
      </c>
      <c r="B155" s="5"/>
      <c r="C155" s="5">
        <v>4.177925968964086</v>
      </c>
      <c r="D155" s="5">
        <v>-2.4295510554676247E-3</v>
      </c>
      <c r="E155" s="5">
        <v>-6.7061766774367273E-4</v>
      </c>
      <c r="F155" s="5">
        <v>-4.4145619577670801E-3</v>
      </c>
      <c r="G155" s="5">
        <v>-4.6585669811791537E-4</v>
      </c>
      <c r="H155" s="5">
        <v>-5.4176124933439082E-2</v>
      </c>
      <c r="I155" s="5">
        <v>-3.7637474425902583E-3</v>
      </c>
      <c r="J155" s="5">
        <v>-1.0599100392169101E-2</v>
      </c>
      <c r="K155" s="5">
        <v>-3.6433694110237758E-3</v>
      </c>
      <c r="L155" s="5">
        <v>-3.1690341457605672E-2</v>
      </c>
      <c r="M155" s="5">
        <v>-8.0186176184134927E-3</v>
      </c>
      <c r="N155" s="5">
        <v>-0.47618856174317636</v>
      </c>
      <c r="O155" s="5">
        <v>-1.4501872579390887E-2</v>
      </c>
      <c r="P155" s="5">
        <v>-0.21984326260402684</v>
      </c>
      <c r="Q155" s="5">
        <v>-1.9107264204157138E-2</v>
      </c>
      <c r="R155" s="5">
        <v>-0.14269237684442021</v>
      </c>
      <c r="S155" s="5">
        <v>-6.1355608253785068E-2</v>
      </c>
      <c r="T155" s="5">
        <v>-0.17564880253189621</v>
      </c>
      <c r="U155" s="5">
        <v>2.6977704624643599E-2</v>
      </c>
      <c r="V155" s="5">
        <v>-5.7023908390549147E-2</v>
      </c>
      <c r="W155" s="5">
        <v>-4.8584782966994297E-2</v>
      </c>
      <c r="X155" s="5">
        <v>8.9004967357048492E-2</v>
      </c>
      <c r="Y155" s="5">
        <v>4.1447754982578494E-2</v>
      </c>
      <c r="Z155" s="5">
        <v>0.25870644212923644</v>
      </c>
      <c r="AA155" s="5">
        <v>0.21074582898749425</v>
      </c>
      <c r="AB155" s="5">
        <v>0.17195245878844953</v>
      </c>
      <c r="AC155" s="5">
        <v>-0.16349436667693704</v>
      </c>
      <c r="AD155" s="5">
        <v>3.215800851583559</v>
      </c>
      <c r="AE155" s="5">
        <v>0.16499758460497907</v>
      </c>
      <c r="AF155" s="5">
        <v>0.42605294482874179</v>
      </c>
      <c r="AG155" s="5">
        <v>8.6006884402468606E-2</v>
      </c>
      <c r="AH155" s="5">
        <v>0.54178879736889318</v>
      </c>
      <c r="AI155" s="5">
        <v>0.11818287053914991</v>
      </c>
      <c r="AJ155" s="5">
        <v>0.38536124217450618</v>
      </c>
      <c r="AK155" s="5">
        <v>1.8734858268254411</v>
      </c>
      <c r="AL155" s="5">
        <v>1.0348212399103789</v>
      </c>
      <c r="AM155" s="5">
        <v>6.3250036976925134E-2</v>
      </c>
      <c r="AN155" s="5">
        <v>0.54630068854309255</v>
      </c>
      <c r="AO155" s="5">
        <v>4.7075232776303808E-2</v>
      </c>
      <c r="AP155" s="5">
        <v>0.15054210514221039</v>
      </c>
      <c r="AQ155" s="5">
        <v>4.8072819869515955E-2</v>
      </c>
      <c r="AR155" s="5">
        <v>0.35359035094222757</v>
      </c>
      <c r="AS155" s="5"/>
      <c r="AT155" s="5"/>
      <c r="AU155" s="5"/>
      <c r="AV155" s="5"/>
      <c r="AW155" s="5"/>
      <c r="AX155" s="5"/>
      <c r="AY155" s="5"/>
      <c r="AZ155" s="5"/>
      <c r="BA155" s="5"/>
      <c r="BB155" s="5"/>
    </row>
    <row r="156" spans="1:54" x14ac:dyDescent="0.25">
      <c r="A156" s="5">
        <v>15490</v>
      </c>
      <c r="B156" s="5"/>
      <c r="C156" s="5">
        <v>4.2176962617937681</v>
      </c>
      <c r="D156" s="5">
        <v>-2.2798681751453535E-3</v>
      </c>
      <c r="E156" s="5">
        <v>-6.306387912940819E-4</v>
      </c>
      <c r="F156" s="5">
        <v>-4.160236445609514E-3</v>
      </c>
      <c r="G156" s="5">
        <v>-4.3995695697058196E-4</v>
      </c>
      <c r="H156" s="5">
        <v>-5.1273856894116968E-2</v>
      </c>
      <c r="I156" s="5">
        <v>-3.5697803832302004E-3</v>
      </c>
      <c r="J156" s="5">
        <v>-1.007455324202393E-2</v>
      </c>
      <c r="K156" s="5">
        <v>-3.4705521104868185E-3</v>
      </c>
      <c r="L156" s="5">
        <v>-3.0252667538382856E-2</v>
      </c>
      <c r="M156" s="5">
        <v>-7.6715036119935232E-3</v>
      </c>
      <c r="N156" s="5">
        <v>-0.45656965133879213</v>
      </c>
      <c r="O156" s="5">
        <v>-1.3934844634957113E-2</v>
      </c>
      <c r="P156" s="5">
        <v>-0.21171131209936594</v>
      </c>
      <c r="Q156" s="5">
        <v>-1.8441030175510516E-2</v>
      </c>
      <c r="R156" s="5">
        <v>-0.13802130699237586</v>
      </c>
      <c r="S156" s="5">
        <v>-5.9478672717818801E-2</v>
      </c>
      <c r="T156" s="5">
        <v>-0.17065412826050513</v>
      </c>
      <c r="U156" s="5">
        <v>2.6269038983172059E-2</v>
      </c>
      <c r="V156" s="5">
        <v>-5.5650203226847869E-2</v>
      </c>
      <c r="W156" s="5">
        <v>-4.7520789242271523E-2</v>
      </c>
      <c r="X156" s="5">
        <v>8.7251773745975772E-2</v>
      </c>
      <c r="Y156" s="5">
        <v>4.0723090492764E-2</v>
      </c>
      <c r="Z156" s="5">
        <v>0.25475911696269726</v>
      </c>
      <c r="AA156" s="5">
        <v>0.20800192246821875</v>
      </c>
      <c r="AB156" s="5">
        <v>0.17010055697978393</v>
      </c>
      <c r="AC156" s="5">
        <v>-0.162103449942885</v>
      </c>
      <c r="AD156" s="5">
        <v>3.1957579941807928</v>
      </c>
      <c r="AE156" s="5">
        <v>0.16434661864733308</v>
      </c>
      <c r="AF156" s="5">
        <v>0.42535192374335329</v>
      </c>
      <c r="AG156" s="5">
        <v>8.6064272991117963E-2</v>
      </c>
      <c r="AH156" s="5">
        <v>0.54341022365217739</v>
      </c>
      <c r="AI156" s="5">
        <v>0.11881292038481339</v>
      </c>
      <c r="AJ156" s="5">
        <v>0.38832182533597426</v>
      </c>
      <c r="AK156" s="5">
        <v>1.8923092377537489</v>
      </c>
      <c r="AL156" s="5">
        <v>1.0476791067827269</v>
      </c>
      <c r="AM156" s="5">
        <v>6.418718462868532E-2</v>
      </c>
      <c r="AN156" s="5">
        <v>0.55570876969683625</v>
      </c>
      <c r="AO156" s="5">
        <v>4.7999788638529842E-2</v>
      </c>
      <c r="AP156" s="5">
        <v>0.15386491076070158</v>
      </c>
      <c r="AQ156" s="5">
        <v>4.9251491850903613E-2</v>
      </c>
      <c r="AR156" s="5">
        <v>0.36312975768781386</v>
      </c>
      <c r="AS156" s="5"/>
      <c r="AT156" s="5"/>
      <c r="AU156" s="5"/>
      <c r="AV156" s="5"/>
      <c r="AW156" s="5"/>
      <c r="AX156" s="5"/>
      <c r="AY156" s="5"/>
      <c r="AZ156" s="5"/>
      <c r="BA156" s="5"/>
      <c r="BB156" s="5"/>
    </row>
    <row r="157" spans="1:54" x14ac:dyDescent="0.25">
      <c r="A157" s="5">
        <v>15480</v>
      </c>
      <c r="B157" s="5"/>
      <c r="C157" s="5">
        <v>4.2551909111752764</v>
      </c>
      <c r="D157" s="5">
        <v>-2.138323473417603E-3</v>
      </c>
      <c r="E157" s="5">
        <v>-5.9274367388199997E-4</v>
      </c>
      <c r="F157" s="5">
        <v>-3.9185876511805837E-3</v>
      </c>
      <c r="G157" s="5">
        <v>-4.1528838736020862E-4</v>
      </c>
      <c r="H157" s="5">
        <v>-4.8502752915494232E-2</v>
      </c>
      <c r="I157" s="5">
        <v>-3.3841178558315838E-3</v>
      </c>
      <c r="J157" s="5">
        <v>-9.5711946119368917E-3</v>
      </c>
      <c r="K157" s="5">
        <v>-3.3042895558641054E-3</v>
      </c>
      <c r="L157" s="5">
        <v>-2.8865906774670696E-2</v>
      </c>
      <c r="M157" s="5">
        <v>-7.3357896131974742E-3</v>
      </c>
      <c r="N157" s="5">
        <v>-0.43754337885497446</v>
      </c>
      <c r="O157" s="5">
        <v>-1.3383410093669234E-2</v>
      </c>
      <c r="P157" s="5">
        <v>-0.20378029704664197</v>
      </c>
      <c r="Q157" s="5">
        <v>-1.7789334011436935E-2</v>
      </c>
      <c r="R157" s="5">
        <v>-0.13343813382842953</v>
      </c>
      <c r="S157" s="5">
        <v>-5.7631158878064859E-2</v>
      </c>
      <c r="T157" s="5">
        <v>-0.16572121486150743</v>
      </c>
      <c r="U157" s="5">
        <v>2.5566642806131849E-2</v>
      </c>
      <c r="V157" s="5">
        <v>-5.4283455429060434E-2</v>
      </c>
      <c r="W157" s="5">
        <v>-4.6457796534563722E-2</v>
      </c>
      <c r="X157" s="5">
        <v>8.5492201215057656E-2</v>
      </c>
      <c r="Y157" s="5">
        <v>3.9992015762367793E-2</v>
      </c>
      <c r="Z157" s="5">
        <v>0.25075275264817448</v>
      </c>
      <c r="AA157" s="5">
        <v>0.20519644359045891</v>
      </c>
      <c r="AB157" s="5">
        <v>0.1681890971282867</v>
      </c>
      <c r="AC157" s="5">
        <v>-0.16064866505252104</v>
      </c>
      <c r="AD157" s="5">
        <v>3.1743489313736193</v>
      </c>
      <c r="AE157" s="5">
        <v>0.16362160405553267</v>
      </c>
      <c r="AF157" s="5">
        <v>0.42445393524240782</v>
      </c>
      <c r="AG157" s="5">
        <v>8.6081648528813379E-2</v>
      </c>
      <c r="AH157" s="5">
        <v>0.54478384700512605</v>
      </c>
      <c r="AI157" s="5">
        <v>0.11939113849691166</v>
      </c>
      <c r="AJ157" s="5">
        <v>0.39112493963072176</v>
      </c>
      <c r="AK157" s="5">
        <v>1.9104444132516292</v>
      </c>
      <c r="AL157" s="5">
        <v>1.0602114507915519</v>
      </c>
      <c r="AM157" s="5">
        <v>6.5108515074409248E-2</v>
      </c>
      <c r="AN157" s="5">
        <v>0.5650219725225436</v>
      </c>
      <c r="AO157" s="5">
        <v>4.8920335155632461E-2</v>
      </c>
      <c r="AP157" s="5">
        <v>0.15719007164859763</v>
      </c>
      <c r="AQ157" s="5">
        <v>5.0436364045277737E-2</v>
      </c>
      <c r="AR157" s="5">
        <v>0.37275934148100692</v>
      </c>
      <c r="AS157" s="5"/>
      <c r="AT157" s="5"/>
      <c r="AU157" s="5"/>
      <c r="AV157" s="5"/>
      <c r="AW157" s="5"/>
      <c r="AX157" s="5"/>
      <c r="AY157" s="5"/>
      <c r="AZ157" s="5"/>
      <c r="BA157" s="5"/>
      <c r="BB157" s="5"/>
    </row>
    <row r="158" spans="1:54" x14ac:dyDescent="0.25">
      <c r="A158" s="5">
        <v>15470</v>
      </c>
      <c r="B158" s="5"/>
      <c r="C158" s="5">
        <v>4.290397104509589</v>
      </c>
      <c r="D158" s="5">
        <v>-2.0045487210161327E-3</v>
      </c>
      <c r="E158" s="5">
        <v>-5.5684370699863727E-4</v>
      </c>
      <c r="F158" s="5">
        <v>-3.6891121373045154E-3</v>
      </c>
      <c r="G158" s="5">
        <v>-3.9180567703255372E-4</v>
      </c>
      <c r="H158" s="5">
        <v>-4.58583824600527E-2</v>
      </c>
      <c r="I158" s="5">
        <v>-3.2065056133070381E-3</v>
      </c>
      <c r="J158" s="5">
        <v>-9.0884463267702931E-3</v>
      </c>
      <c r="K158" s="5">
        <v>-3.1444260237166793E-3</v>
      </c>
      <c r="L158" s="5">
        <v>-2.7529042082630156E-2</v>
      </c>
      <c r="M158" s="5">
        <v>-7.011294617219996E-3</v>
      </c>
      <c r="N158" s="5">
        <v>-0.41910301041702913</v>
      </c>
      <c r="O158" s="5">
        <v>-1.2847470906626791E-2</v>
      </c>
      <c r="P158" s="5">
        <v>-0.19605013089440873</v>
      </c>
      <c r="Q158" s="5">
        <v>-1.7152271281200445E-2</v>
      </c>
      <c r="R158" s="5">
        <v>-0.12894420826773925</v>
      </c>
      <c r="S158" s="5">
        <v>-5.5813867233439549E-2</v>
      </c>
      <c r="T158" s="5">
        <v>-0.16085283508579945</v>
      </c>
      <c r="U158" s="5">
        <v>2.4870994437073798E-2</v>
      </c>
      <c r="V158" s="5">
        <v>-5.2924744549656622E-2</v>
      </c>
      <c r="W158" s="5">
        <v>-4.539674922763412E-2</v>
      </c>
      <c r="X158" s="5">
        <v>8.37279677631068E-2</v>
      </c>
      <c r="Y158" s="5">
        <v>3.9255300854479522E-2</v>
      </c>
      <c r="Z158" s="5">
        <v>0.2466918311666971</v>
      </c>
      <c r="AA158" s="5">
        <v>0.20233267931968166</v>
      </c>
      <c r="AB158" s="5">
        <v>0.16622039303799568</v>
      </c>
      <c r="AC158" s="5">
        <v>-0.1591318046620642</v>
      </c>
      <c r="AD158" s="5">
        <v>3.1515999909428154</v>
      </c>
      <c r="AE158" s="5">
        <v>0.16282339714739893</v>
      </c>
      <c r="AF158" s="5">
        <v>0.4233598494327967</v>
      </c>
      <c r="AG158" s="5">
        <v>8.6058909136746867E-2</v>
      </c>
      <c r="AH158" s="5">
        <v>0.54590727449007592</v>
      </c>
      <c r="AI158" s="5">
        <v>0.11991662927689281</v>
      </c>
      <c r="AJ158" s="5">
        <v>0.39376650418202713</v>
      </c>
      <c r="AK158" s="5">
        <v>1.927866304266932</v>
      </c>
      <c r="AL158" s="5">
        <v>1.0724018849681918</v>
      </c>
      <c r="AM158" s="5">
        <v>6.6012896228321682E-2</v>
      </c>
      <c r="AN158" s="5">
        <v>0.57422966079823456</v>
      </c>
      <c r="AO158" s="5">
        <v>4.9835909373007171E-2</v>
      </c>
      <c r="AP158" s="5">
        <v>0.16051446238570241</v>
      </c>
      <c r="AQ158" s="5">
        <v>5.1626461202074272E-2</v>
      </c>
      <c r="AR158" s="5">
        <v>0.38247240850057118</v>
      </c>
      <c r="AS158" s="5"/>
      <c r="AT158" s="5"/>
      <c r="AU158" s="5"/>
      <c r="AV158" s="5"/>
      <c r="AW158" s="5"/>
      <c r="AX158" s="5"/>
      <c r="AY158" s="5"/>
      <c r="AZ158" s="5"/>
      <c r="BA158" s="5"/>
      <c r="BB158" s="5"/>
    </row>
    <row r="159" spans="1:54" x14ac:dyDescent="0.25">
      <c r="A159" s="5">
        <v>15460</v>
      </c>
      <c r="B159" s="5"/>
      <c r="C159" s="5">
        <v>4.3233042469385632</v>
      </c>
      <c r="D159" s="5">
        <v>-1.8781875565201376E-3</v>
      </c>
      <c r="E159" s="5">
        <v>-5.2285279136910163E-4</v>
      </c>
      <c r="F159" s="5">
        <v>-3.4713185811542672E-3</v>
      </c>
      <c r="G159" s="5">
        <v>-3.6946439096226881E-4</v>
      </c>
      <c r="H159" s="5">
        <v>-4.3336377243826212E-2</v>
      </c>
      <c r="I159" s="5">
        <v>-3.0366914155823934E-3</v>
      </c>
      <c r="J159" s="5">
        <v>-8.6257304925065111E-3</v>
      </c>
      <c r="K159" s="5">
        <v>-2.9908044063289537E-3</v>
      </c>
      <c r="L159" s="5">
        <v>-2.6241034357275449E-2</v>
      </c>
      <c r="M159" s="5">
        <v>-6.6978301869001205E-3</v>
      </c>
      <c r="N159" s="5">
        <v>-0.40124129578176398</v>
      </c>
      <c r="O159" s="5">
        <v>-1.2326911976390893E-2</v>
      </c>
      <c r="P159" s="5">
        <v>-0.18852046137962383</v>
      </c>
      <c r="Q159" s="5">
        <v>-1.6529914791126303E-2</v>
      </c>
      <c r="R159" s="5">
        <v>-0.12454071980020362</v>
      </c>
      <c r="S159" s="5">
        <v>-5.4027534725048974E-2</v>
      </c>
      <c r="T159" s="5">
        <v>-0.1560516014452944</v>
      </c>
      <c r="U159" s="5">
        <v>2.4182551521212171E-2</v>
      </c>
      <c r="V159" s="5">
        <v>-5.1575115509320292E-2</v>
      </c>
      <c r="W159" s="5">
        <v>-4.4338570390879538E-2</v>
      </c>
      <c r="X159" s="5">
        <v>8.196076760432823E-2</v>
      </c>
      <c r="Y159" s="5">
        <v>3.851371175581917E-2</v>
      </c>
      <c r="Z159" s="5">
        <v>0.24258085076521821</v>
      </c>
      <c r="AA159" s="5">
        <v>0.19941396126083571</v>
      </c>
      <c r="AB159" s="5">
        <v>0.16419681771782493</v>
      </c>
      <c r="AC159" s="5">
        <v>-0.15755473609082563</v>
      </c>
      <c r="AD159" s="5">
        <v>3.1275392556455088</v>
      </c>
      <c r="AE159" s="5">
        <v>0.16195295470574325</v>
      </c>
      <c r="AF159" s="5">
        <v>0.42207081083937392</v>
      </c>
      <c r="AG159" s="5">
        <v>8.5996008835065849E-2</v>
      </c>
      <c r="AH159" s="5">
        <v>0.54677845213936005</v>
      </c>
      <c r="AI159" s="5">
        <v>0.12038856462761909</v>
      </c>
      <c r="AJ159" s="5">
        <v>0.39624262583188852</v>
      </c>
      <c r="AK159" s="5">
        <v>1.9445505642394749</v>
      </c>
      <c r="AL159" s="5">
        <v>1.0842342675169838</v>
      </c>
      <c r="AM159" s="5">
        <v>6.6899200817613511E-2</v>
      </c>
      <c r="AN159" s="5">
        <v>0.58332114174885097</v>
      </c>
      <c r="AO159" s="5">
        <v>5.0745534356297958E-2</v>
      </c>
      <c r="AP159" s="5">
        <v>0.16383488253867706</v>
      </c>
      <c r="AQ159" s="5">
        <v>5.2820774397231617E-2</v>
      </c>
      <c r="AR159" s="5">
        <v>0.39226194832510386</v>
      </c>
      <c r="AS159" s="5"/>
      <c r="AT159" s="5"/>
      <c r="AU159" s="5"/>
      <c r="AV159" s="5"/>
      <c r="AW159" s="5"/>
      <c r="AX159" s="5"/>
      <c r="AY159" s="5"/>
      <c r="AZ159" s="5"/>
      <c r="BA159" s="5"/>
      <c r="BB159" s="5"/>
    </row>
    <row r="160" spans="1:54" x14ac:dyDescent="0.25">
      <c r="A160" s="5">
        <v>15450</v>
      </c>
      <c r="B160" s="5"/>
      <c r="C160" s="5">
        <v>4.3539039632937246</v>
      </c>
      <c r="D160" s="5">
        <v>-1.758895404023113E-3</v>
      </c>
      <c r="E160" s="5">
        <v>-4.9068734356876563E-4</v>
      </c>
      <c r="F160" s="5">
        <v>-3.2647279640670179E-3</v>
      </c>
      <c r="G160" s="5">
        <v>-3.482210024849864E-4</v>
      </c>
      <c r="H160" s="5">
        <v>-4.0932435711619683E-2</v>
      </c>
      <c r="I160" s="5">
        <v>-2.8744253739960172E-3</v>
      </c>
      <c r="J160" s="5">
        <v>-8.1824704992021022E-3</v>
      </c>
      <c r="K160" s="5">
        <v>-2.8432665505289606E-3</v>
      </c>
      <c r="L160" s="5">
        <v>-2.5000825247449183E-2</v>
      </c>
      <c r="M160" s="5">
        <v>-6.3952010878616568E-3</v>
      </c>
      <c r="N160" s="5">
        <v>-0.38395050106333495</v>
      </c>
      <c r="O160" s="5">
        <v>-1.1821601981254553E-2</v>
      </c>
      <c r="P160" s="5">
        <v>-0.18119068024487001</v>
      </c>
      <c r="Q160" s="5">
        <v>-1.5922315184275906E-2</v>
      </c>
      <c r="R160" s="5">
        <v>-0.12022869918621262</v>
      </c>
      <c r="S160" s="5">
        <v>-5.2272835174933682E-2</v>
      </c>
      <c r="T160" s="5">
        <v>-0.15131996560125252</v>
      </c>
      <c r="U160" s="5">
        <v>2.3501750662228267E-2</v>
      </c>
      <c r="V160" s="5">
        <v>-5.0235577436572545E-2</v>
      </c>
      <c r="W160" s="5">
        <v>-4.3284160505731528E-2</v>
      </c>
      <c r="X160" s="5">
        <v>8.0192268477723191E-2</v>
      </c>
      <c r="Y160" s="5">
        <v>3.7768009035013324E-2</v>
      </c>
      <c r="Z160" s="5">
        <v>0.23842431750395213</v>
      </c>
      <c r="AA160" s="5">
        <v>0.19644365907827593</v>
      </c>
      <c r="AB160" s="5">
        <v>0.16212079853903155</v>
      </c>
      <c r="AC160" s="5">
        <v>-0.15591939744994227</v>
      </c>
      <c r="AD160" s="5">
        <v>3.1021965053244474</v>
      </c>
      <c r="AE160" s="5">
        <v>0.16101133209723945</v>
      </c>
      <c r="AF160" s="5">
        <v>0.42058823662625261</v>
      </c>
      <c r="AG160" s="5">
        <v>8.5892957831102804E-2</v>
      </c>
      <c r="AH160" s="5">
        <v>0.5473956708247848</v>
      </c>
      <c r="AI160" s="5">
        <v>0.12080618607085011</v>
      </c>
      <c r="AJ160" s="5">
        <v>0.39854960848356596</v>
      </c>
      <c r="AK160" s="5">
        <v>1.9604736042957529</v>
      </c>
      <c r="AL160" s="5">
        <v>1.0956927362045596</v>
      </c>
      <c r="AM160" s="5">
        <v>6.7766308611729137E-2</v>
      </c>
      <c r="AN160" s="5">
        <v>0.59228568529079573</v>
      </c>
      <c r="AO160" s="5">
        <v>5.1648220742562735E-2</v>
      </c>
      <c r="AP160" s="5">
        <v>0.1671480609143578</v>
      </c>
      <c r="AQ160" s="5">
        <v>5.4018262044992174E-2</v>
      </c>
      <c r="AR160" s="5">
        <v>0.40212063794141406</v>
      </c>
      <c r="AS160" s="5"/>
      <c r="AT160" s="5"/>
      <c r="AU160" s="5"/>
      <c r="AV160" s="5"/>
      <c r="AW160" s="5"/>
      <c r="AX160" s="5"/>
      <c r="AY160" s="5"/>
      <c r="AZ160" s="5"/>
      <c r="BA160" s="5"/>
      <c r="BB160" s="5"/>
    </row>
    <row r="161" spans="1:54" x14ac:dyDescent="0.25">
      <c r="A161" s="5">
        <v>15440</v>
      </c>
      <c r="B161" s="5"/>
      <c r="C161" s="5">
        <v>4.3821900972764656</v>
      </c>
      <c r="D161" s="5">
        <v>-1.6463393700599735E-3</v>
      </c>
      <c r="E161" s="5">
        <v>-4.6026629680240771E-4</v>
      </c>
      <c r="F161" s="5">
        <v>-3.0688737242683924E-3</v>
      </c>
      <c r="G161" s="5">
        <v>-3.2803292082066469E-4</v>
      </c>
      <c r="H161" s="5">
        <v>-3.864232714161147E-2</v>
      </c>
      <c r="I161" s="5">
        <v>-2.7194602739619052E-3</v>
      </c>
      <c r="J161" s="5">
        <v>-7.7580919749078072E-3</v>
      </c>
      <c r="K161" s="5">
        <v>-2.701653583905787E-3</v>
      </c>
      <c r="L161" s="5">
        <v>-2.380733985702508E-2</v>
      </c>
      <c r="M161" s="5">
        <v>-6.103205913424144E-3</v>
      </c>
      <c r="N161" s="5">
        <v>-0.36722244129942683</v>
      </c>
      <c r="O161" s="5">
        <v>-1.1331394206315178E-2</v>
      </c>
      <c r="P161" s="5">
        <v>-0.17405993320217319</v>
      </c>
      <c r="Q161" s="5">
        <v>-1.5329501570977625E-2</v>
      </c>
      <c r="R161" s="5">
        <v>-0.11600902143025826</v>
      </c>
      <c r="S161" s="5">
        <v>-5.0550379855137592E-2</v>
      </c>
      <c r="T161" s="5">
        <v>-0.1466602181311836</v>
      </c>
      <c r="U161" s="5">
        <v>2.2829007134531079E-2</v>
      </c>
      <c r="V161" s="5">
        <v>-4.8907102612504708E-2</v>
      </c>
      <c r="W161" s="5">
        <v>-4.2234396266842306E-2</v>
      </c>
      <c r="X161" s="5">
        <v>7.8424109060310943E-2</v>
      </c>
      <c r="Y161" s="5">
        <v>3.7018946531915856E-2</v>
      </c>
      <c r="Z161" s="5">
        <v>0.23422673688428497</v>
      </c>
      <c r="AA161" s="5">
        <v>0.19342517388995348</v>
      </c>
      <c r="AB161" s="5">
        <v>0.15999481230179413</v>
      </c>
      <c r="AC161" s="5">
        <v>-0.15422779362611258</v>
      </c>
      <c r="AD161" s="5">
        <v>3.0756031552281131</v>
      </c>
      <c r="AE161" s="5">
        <v>0.15999968116240454</v>
      </c>
      <c r="AF161" s="5">
        <v>0.41891381417826901</v>
      </c>
      <c r="AG161" s="5">
        <v>8.5749822677382737E-2</v>
      </c>
      <c r="AH161" s="5">
        <v>0.5477575713572429</v>
      </c>
      <c r="AI161" s="5">
        <v>0.12116880672006594</v>
      </c>
      <c r="AJ161" s="5">
        <v>0.40068396208575952</v>
      </c>
      <c r="AK161" s="5">
        <v>1.9756126474119537</v>
      </c>
      <c r="AL161" s="5">
        <v>1.106761742642218</v>
      </c>
      <c r="AM161" s="5">
        <v>6.8613108676328333E-2</v>
      </c>
      <c r="AN161" s="5">
        <v>0.60111254376970058</v>
      </c>
      <c r="AO161" s="5">
        <v>5.2542968357530896E-2</v>
      </c>
      <c r="AP161" s="5">
        <v>0.17045066009297125</v>
      </c>
      <c r="AQ161" s="5">
        <v>5.5217851016989471E-2</v>
      </c>
      <c r="AR161" s="5">
        <v>0.4120408466309306</v>
      </c>
      <c r="AS161" s="5"/>
      <c r="AT161" s="5"/>
      <c r="AU161" s="5"/>
      <c r="AV161" s="5"/>
      <c r="AW161" s="5"/>
      <c r="AX161" s="5"/>
      <c r="AY161" s="5"/>
      <c r="AZ161" s="5"/>
      <c r="BA161" s="5"/>
      <c r="BB161" s="5"/>
    </row>
    <row r="162" spans="1:54" x14ac:dyDescent="0.25">
      <c r="A162" s="5">
        <v>15430</v>
      </c>
      <c r="B162" s="5"/>
      <c r="C162" s="5">
        <v>4.408158707874744</v>
      </c>
      <c r="D162" s="5">
        <v>-1.5401981212568427E-3</v>
      </c>
      <c r="E162" s="5">
        <v>-4.3151109616839067E-4</v>
      </c>
      <c r="F162" s="5">
        <v>-2.8833018740924143E-3</v>
      </c>
      <c r="G162" s="5">
        <v>-3.0885851510199086E-4</v>
      </c>
      <c r="H162" s="5">
        <v>-3.6461895386892276E-2</v>
      </c>
      <c r="I162" s="5">
        <v>-2.571551876077723E-3</v>
      </c>
      <c r="J162" s="5">
        <v>-7.3520236902601356E-3</v>
      </c>
      <c r="K162" s="5">
        <v>-2.5658062281049871E-3</v>
      </c>
      <c r="L162" s="5">
        <v>-2.2659489368200621E-2</v>
      </c>
      <c r="M162" s="5">
        <v>-5.8216376980211471E-3</v>
      </c>
      <c r="N162" s="5">
        <v>-0.35104851277670995</v>
      </c>
      <c r="O162" s="5">
        <v>-1.0856127378885291E-2</v>
      </c>
      <c r="P162" s="5">
        <v>-0.16712713010857316</v>
      </c>
      <c r="Q162" s="5">
        <v>-1.4751482187567782E-2</v>
      </c>
      <c r="R162" s="5">
        <v>-0.11188240901645519</v>
      </c>
      <c r="S162" s="5">
        <v>-4.8860718182122162E-2</v>
      </c>
      <c r="T162" s="5">
        <v>-0.14207448866580213</v>
      </c>
      <c r="U162" s="5">
        <v>2.216471465053579E-2</v>
      </c>
      <c r="V162" s="5">
        <v>-4.7590625521417358E-2</v>
      </c>
      <c r="W162" s="5">
        <v>-4.1190129460012867E-2</v>
      </c>
      <c r="X162" s="5">
        <v>7.6657896489659247E-2</v>
      </c>
      <c r="Y162" s="5">
        <v>3.6267270081166807E-2</v>
      </c>
      <c r="Z162" s="5">
        <v>0.22999260557946774</v>
      </c>
      <c r="AA162" s="5">
        <v>0.19036193165438048</v>
      </c>
      <c r="AB162" s="5">
        <v>0.15782138022516529</v>
      </c>
      <c r="AC162" s="5">
        <v>-0.15248199213209851</v>
      </c>
      <c r="AD162" s="5">
        <v>3.0477921907206573</v>
      </c>
      <c r="AE162" s="5">
        <v>0.15891924788248346</v>
      </c>
      <c r="AF162" s="5">
        <v>0.4170494980476242</v>
      </c>
      <c r="AG162" s="5">
        <v>8.5566726298300103E-2</v>
      </c>
      <c r="AH162" s="5">
        <v>0.54786314879636122</v>
      </c>
      <c r="AI162" s="5">
        <v>0.12147581310164002</v>
      </c>
      <c r="AJ162" s="5">
        <v>0.40264241122857802</v>
      </c>
      <c r="AK162" s="5">
        <v>1.9899457813762353</v>
      </c>
      <c r="AL162" s="5">
        <v>1.1174260863618315</v>
      </c>
      <c r="AM162" s="5">
        <v>6.9438501645953402E-2</v>
      </c>
      <c r="AN162" s="5">
        <v>0.60979097214557476</v>
      </c>
      <c r="AO162" s="5">
        <v>5.3428767895907739E-2</v>
      </c>
      <c r="AP162" s="5">
        <v>0.17373928123563415</v>
      </c>
      <c r="AQ162" s="5">
        <v>5.6418437868505797E-2</v>
      </c>
      <c r="AR162" s="5">
        <v>0.42201464174764813</v>
      </c>
      <c r="AS162" s="5"/>
      <c r="AT162" s="5"/>
      <c r="AU162" s="5"/>
      <c r="AV162" s="5"/>
      <c r="AW162" s="5"/>
      <c r="AX162" s="5"/>
      <c r="AY162" s="5"/>
      <c r="AZ162" s="5"/>
      <c r="BA162" s="5"/>
      <c r="BB162" s="5"/>
    </row>
    <row r="163" spans="1:54" x14ac:dyDescent="0.25">
      <c r="A163" s="5">
        <v>15420</v>
      </c>
      <c r="B163" s="5"/>
      <c r="C163" s="5">
        <v>4.431808063024719</v>
      </c>
      <c r="D163" s="5">
        <v>-1.4401617441414836E-3</v>
      </c>
      <c r="E163" s="5">
        <v>-4.0434568872943776E-4</v>
      </c>
      <c r="F163" s="5">
        <v>-2.7075710833088474E-3</v>
      </c>
      <c r="G163" s="5">
        <v>-2.9065713502643756E-4</v>
      </c>
      <c r="H163" s="5">
        <v>-3.4387062262233772E-2</v>
      </c>
      <c r="I163" s="5">
        <v>-2.430459195915708E-3</v>
      </c>
      <c r="J163" s="5">
        <v>-6.9636984136127568E-3</v>
      </c>
      <c r="K163" s="5">
        <v>-2.43556509893746E-3</v>
      </c>
      <c r="L163" s="5">
        <v>-2.1556173583151428E-2</v>
      </c>
      <c r="M163" s="5">
        <v>-5.5502845179454096E-3</v>
      </c>
      <c r="N163" s="5">
        <v>-0.33541972503818279</v>
      </c>
      <c r="O163" s="5">
        <v>-1.0395626505849073E-2</v>
      </c>
      <c r="P163" s="5">
        <v>-0.16039095531906042</v>
      </c>
      <c r="Q163" s="5">
        <v>-1.4188245080689374E-2</v>
      </c>
      <c r="R163" s="5">
        <v>-0.10784943538963465</v>
      </c>
      <c r="S163" s="5">
        <v>-4.7204338531277527E-2</v>
      </c>
      <c r="T163" s="5">
        <v>-0.13756474638651459</v>
      </c>
      <c r="U163" s="5">
        <v>2.1509245182355731E-2</v>
      </c>
      <c r="V163" s="5">
        <v>-4.6287042007807901E-2</v>
      </c>
      <c r="W163" s="5">
        <v>-4.0152185918548806E-2</v>
      </c>
      <c r="X163" s="5">
        <v>7.4895204000796106E-2</v>
      </c>
      <c r="Y163" s="5">
        <v>3.5513716273038481E-2</v>
      </c>
      <c r="Z163" s="5">
        <v>0.22572640328974228</v>
      </c>
      <c r="AA163" s="5">
        <v>0.18725737656872099</v>
      </c>
      <c r="AB163" s="5">
        <v>0.15560306287482875</v>
      </c>
      <c r="AC163" s="5">
        <v>-0.15068411883615843</v>
      </c>
      <c r="AD163" s="5">
        <v>3.0187980985721699</v>
      </c>
      <c r="AE163" s="5">
        <v>0.15777136982977039</v>
      </c>
      <c r="AF163" s="5">
        <v>0.41499750627280213</v>
      </c>
      <c r="AG163" s="5">
        <v>8.5343847884781887E-2</v>
      </c>
      <c r="AH163" s="5">
        <v>0.54771175595251209</v>
      </c>
      <c r="AI163" s="5">
        <v>0.12172666681779301</v>
      </c>
      <c r="AJ163" s="5">
        <v>0.40442190332239419</v>
      </c>
      <c r="AK163" s="5">
        <v>2.0034520103827114</v>
      </c>
      <c r="AL163" s="5">
        <v>1.1276709485846712</v>
      </c>
      <c r="AM163" s="5">
        <v>7.0241402009258075E-2</v>
      </c>
      <c r="AN163" s="5">
        <v>0.61831024857694916</v>
      </c>
      <c r="AO163" s="5">
        <v>5.430460266138494E-2</v>
      </c>
      <c r="AP163" s="5">
        <v>0.17701046915944704</v>
      </c>
      <c r="AQ163" s="5">
        <v>5.7618890171422243E-2</v>
      </c>
      <c r="AR163" s="5">
        <v>0.43203379539861314</v>
      </c>
      <c r="AS163" s="5"/>
      <c r="AT163" s="5"/>
      <c r="AU163" s="5"/>
      <c r="AV163" s="5"/>
      <c r="AW163" s="5"/>
      <c r="AX163" s="5"/>
      <c r="AY163" s="5"/>
      <c r="AZ163" s="5"/>
      <c r="BA163" s="5"/>
      <c r="BB163" s="5"/>
    </row>
    <row r="164" spans="1:54" x14ac:dyDescent="0.25">
      <c r="A164" s="5">
        <v>15410</v>
      </c>
      <c r="B164" s="5"/>
      <c r="C164" s="5">
        <v>4.45313863052918</v>
      </c>
      <c r="D164" s="5">
        <v>-1.3459315885239855E-3</v>
      </c>
      <c r="E164" s="5">
        <v>-3.7869650870949633E-4</v>
      </c>
      <c r="F164" s="5">
        <v>-2.5412527301872613E-3</v>
      </c>
      <c r="G164" s="5">
        <v>-2.7338912825502918E-4</v>
      </c>
      <c r="H164" s="5">
        <v>-3.2413830585064647E-2</v>
      </c>
      <c r="I164" s="5">
        <v>-2.2959447627895163E-3</v>
      </c>
      <c r="J164" s="5">
        <v>-6.5925537167361532E-3</v>
      </c>
      <c r="K164" s="5">
        <v>-2.3107709930884016E-3</v>
      </c>
      <c r="L164" s="5">
        <v>-2.0496283380732401E-2</v>
      </c>
      <c r="M164" s="5">
        <v>-5.2889300783255004E-3</v>
      </c>
      <c r="N164" s="5">
        <v>-0.32032673249888027</v>
      </c>
      <c r="O164" s="5">
        <v>-9.9497037106488946E-3</v>
      </c>
      <c r="P164" s="5">
        <v>-0.1538498781830489</v>
      </c>
      <c r="Q164" s="5">
        <v>-1.3639758814495143E-2</v>
      </c>
      <c r="R164" s="5">
        <v>-0.10391052866536739</v>
      </c>
      <c r="S164" s="5">
        <v>-4.5581669166051622E-2</v>
      </c>
      <c r="T164" s="5">
        <v>-0.13313280087304852</v>
      </c>
      <c r="U164" s="5">
        <v>2.0862948837146705E-2</v>
      </c>
      <c r="V164" s="5">
        <v>-4.4997208539801152E-2</v>
      </c>
      <c r="W164" s="5">
        <v>-3.9121364559449541E-2</v>
      </c>
      <c r="X164" s="5">
        <v>7.3137568682120888E-2</v>
      </c>
      <c r="Y164" s="5">
        <v>3.4759011254453437E-2</v>
      </c>
      <c r="Z164" s="5">
        <v>0.22143258474291744</v>
      </c>
      <c r="AA164" s="5">
        <v>0.18411496449619053</v>
      </c>
      <c r="AB164" s="5">
        <v>0.15334245504320226</v>
      </c>
      <c r="AC164" s="5">
        <v>-0.14883635358291045</v>
      </c>
      <c r="AD164" s="5">
        <v>2.9886567950306531</v>
      </c>
      <c r="AE164" s="5">
        <v>0.1565574734086041</v>
      </c>
      <c r="AF164" s="5">
        <v>0.41276031607895175</v>
      </c>
      <c r="AG164" s="5">
        <v>8.5081422656683864E-2</v>
      </c>
      <c r="AH164" s="5">
        <v>0.54730310606605093</v>
      </c>
      <c r="AI164" s="5">
        <v>0.12192090604521824</v>
      </c>
      <c r="AJ164" s="5">
        <v>0.40601961633166461</v>
      </c>
      <c r="AK164" s="5">
        <v>2.0161113050916564</v>
      </c>
      <c r="AL164" s="5">
        <v>1.1374819255818287</v>
      </c>
      <c r="AM164" s="5">
        <v>7.10207404004842E-2</v>
      </c>
      <c r="AN164" s="5">
        <v>0.62665969535323263</v>
      </c>
      <c r="AO164" s="5">
        <v>5.5169450362733907E-2</v>
      </c>
      <c r="AP164" s="5">
        <v>0.18026071767241181</v>
      </c>
      <c r="AQ164" s="5">
        <v>5.8818047953008289E-2</v>
      </c>
      <c r="AR164" s="5">
        <v>0.44208979203526039</v>
      </c>
      <c r="AS164" s="5"/>
      <c r="AT164" s="5"/>
      <c r="AU164" s="5"/>
      <c r="AV164" s="5"/>
      <c r="AW164" s="5"/>
      <c r="AX164" s="5"/>
      <c r="AY164" s="5"/>
      <c r="AZ164" s="5"/>
      <c r="BA164" s="5"/>
      <c r="BB164" s="5"/>
    </row>
    <row r="165" spans="1:54" x14ac:dyDescent="0.25">
      <c r="A165" s="5">
        <v>15400</v>
      </c>
      <c r="B165" s="5"/>
      <c r="C165" s="5">
        <v>4.4721530662479942</v>
      </c>
      <c r="D165" s="5">
        <v>-1.2572200958261203E-3</v>
      </c>
      <c r="E165" s="5">
        <v>-3.5449245813327538E-4</v>
      </c>
      <c r="F165" s="5">
        <v>-2.3839309219375587E-3</v>
      </c>
      <c r="G165" s="5">
        <v>-2.5701585468429451E-4</v>
      </c>
      <c r="H165" s="5">
        <v>-3.0538286880247519E-2</v>
      </c>
      <c r="I165" s="5">
        <v>-2.1677748578407619E-3</v>
      </c>
      <c r="J165" s="5">
        <v>-6.2380327312651336E-3</v>
      </c>
      <c r="K165" s="5">
        <v>-2.1912651612647906E-3</v>
      </c>
      <c r="L165" s="5">
        <v>-1.9478703085305006E-2</v>
      </c>
      <c r="M165" s="5">
        <v>-5.0373542853269027E-3</v>
      </c>
      <c r="N165" s="5">
        <v>-0.30575986560037305</v>
      </c>
      <c r="O165" s="5">
        <v>-9.5181590676698159E-3</v>
      </c>
      <c r="P165" s="5">
        <v>-0.14750216365123131</v>
      </c>
      <c r="Q165" s="5">
        <v>-1.3105973198112724E-2</v>
      </c>
      <c r="R165" s="5">
        <v>-0.10006597555202226</v>
      </c>
      <c r="S165" s="5">
        <v>-4.3993079275982921E-2</v>
      </c>
      <c r="T165" s="5">
        <v>-0.12878030328992607</v>
      </c>
      <c r="U165" s="5">
        <v>2.0226153785185434E-2</v>
      </c>
      <c r="V165" s="5">
        <v>-4.372194157877958E-2</v>
      </c>
      <c r="W165" s="5">
        <v>-3.8098436500549358E-2</v>
      </c>
      <c r="X165" s="5">
        <v>7.1386489354483759E-2</v>
      </c>
      <c r="Y165" s="5">
        <v>3.400386957289462E-2</v>
      </c>
      <c r="Z165" s="5">
        <v>0.21711557186071095</v>
      </c>
      <c r="AA165" s="5">
        <v>0.18093815644068884</v>
      </c>
      <c r="AB165" s="5">
        <v>0.15104218059648883</v>
      </c>
      <c r="AC165" s="5">
        <v>-0.14694092571843542</v>
      </c>
      <c r="AD165" s="5">
        <v>2.9574055508871515</v>
      </c>
      <c r="AE165" s="5">
        <v>0.15527907089497361</v>
      </c>
      <c r="AF165" s="5">
        <v>0.41034065897096383</v>
      </c>
      <c r="AG165" s="5">
        <v>8.4779741493099775E-2</v>
      </c>
      <c r="AH165" s="5">
        <v>0.54663727465123779</v>
      </c>
      <c r="AI165" s="5">
        <v>0.12205814686375369</v>
      </c>
      <c r="AJ165" s="5">
        <v>0.40743296603696078</v>
      </c>
      <c r="AK165" s="5">
        <v>2.0279046509930927</v>
      </c>
      <c r="AL165" s="5">
        <v>1.1468450615245729</v>
      </c>
      <c r="AM165" s="5">
        <v>7.1775465890730375E-2</v>
      </c>
      <c r="AN165" s="5">
        <v>0.63482870012221349</v>
      </c>
      <c r="AO165" s="5">
        <v>5.6022284962091141E-2</v>
      </c>
      <c r="AP165" s="5">
        <v>0.1834864751593156</v>
      </c>
      <c r="AQ165" s="5">
        <v>6.0014725239315461E-2</v>
      </c>
      <c r="AR165" s="5">
        <v>0.45217383696097835</v>
      </c>
      <c r="AS165" s="5"/>
      <c r="AT165" s="5"/>
      <c r="AU165" s="5"/>
      <c r="AV165" s="5"/>
      <c r="AW165" s="5"/>
      <c r="AX165" s="5"/>
      <c r="AY165" s="5"/>
      <c r="AZ165" s="5"/>
      <c r="BA165" s="5"/>
      <c r="BB165" s="5"/>
    </row>
    <row r="166" spans="1:54" x14ac:dyDescent="0.25">
      <c r="A166" s="5">
        <v>15390</v>
      </c>
      <c r="B166" s="5"/>
      <c r="C166" s="5">
        <v>4.4888561995792404</v>
      </c>
      <c r="D166" s="5">
        <v>-1.1737506137026118E-3</v>
      </c>
      <c r="E166" s="5">
        <v>-3.3166488322108748E-4</v>
      </c>
      <c r="F166" s="5">
        <v>-2.2352024861725483E-3</v>
      </c>
      <c r="G166" s="5">
        <v>-2.4149969772097992E-4</v>
      </c>
      <c r="H166" s="5">
        <v>-2.8756603758803241E-2</v>
      </c>
      <c r="I166" s="5">
        <v>-2.0457197318363195E-3</v>
      </c>
      <c r="J166" s="5">
        <v>-5.8995848562174323E-3</v>
      </c>
      <c r="K166" s="5">
        <v>-2.0768895676683435E-3</v>
      </c>
      <c r="L166" s="5">
        <v>-1.8502312745167449E-2</v>
      </c>
      <c r="M166" s="5">
        <v>-4.7953338026533437E-3</v>
      </c>
      <c r="N166" s="5">
        <v>-0.29170916143855902</v>
      </c>
      <c r="O166" s="5">
        <v>-9.1007814318754404E-3</v>
      </c>
      <c r="P166" s="5">
        <v>-0.14134588296041845</v>
      </c>
      <c r="Q166" s="5">
        <v>-1.2586820030746192E-2</v>
      </c>
      <c r="R166" s="5">
        <v>-9.6315925467795341E-2</v>
      </c>
      <c r="S166" s="5">
        <v>-4.2438880117750037E-2</v>
      </c>
      <c r="T166" s="5">
        <v>-0.12450874789973713</v>
      </c>
      <c r="U166" s="5">
        <v>1.9599166239616751E-2</v>
      </c>
      <c r="V166" s="5">
        <v>-4.2462017054627925E-2</v>
      </c>
      <c r="W166" s="5">
        <v>-3.7084144259459134E-2</v>
      </c>
      <c r="X166" s="5">
        <v>6.9643424577140123E-2</v>
      </c>
      <c r="Y166" s="5">
        <v>3.324899306575025E-2</v>
      </c>
      <c r="Z166" s="5">
        <v>0.21277974611039924</v>
      </c>
      <c r="AA166" s="5">
        <v>0.17773041208625487</v>
      </c>
      <c r="AB166" s="5">
        <v>0.1487048873032791</v>
      </c>
      <c r="AC166" s="5">
        <v>-0.1450001095326722</v>
      </c>
      <c r="AD166" s="5">
        <v>2.9250829137547631</v>
      </c>
      <c r="AE166" s="5">
        <v>0.15393775728331213</v>
      </c>
      <c r="AF166" s="5">
        <v>0.40774151523249619</v>
      </c>
      <c r="AG166" s="5">
        <v>8.443915043120015E-2</v>
      </c>
      <c r="AH166" s="5">
        <v>0.54571470049497839</v>
      </c>
      <c r="AI166" s="5">
        <v>0.12213808440998597</v>
      </c>
      <c r="AJ166" s="5">
        <v>0.40865961279970991</v>
      </c>
      <c r="AK166" s="5">
        <v>2.0388140949144247</v>
      </c>
      <c r="AL166" s="5">
        <v>1.1557468807230304</v>
      </c>
      <c r="AM166" s="5">
        <v>7.2504548272445374E-2</v>
      </c>
      <c r="AN166" s="5">
        <v>0.64280673735758387</v>
      </c>
      <c r="AO166" s="5">
        <v>5.6862078571268904E-2</v>
      </c>
      <c r="AP166" s="5">
        <v>0.18668415040865868</v>
      </c>
      <c r="AQ166" s="5">
        <v>6.1207711701550024E-2</v>
      </c>
      <c r="AR166" s="5">
        <v>0.4622768657574361</v>
      </c>
      <c r="AS166" s="5"/>
      <c r="AT166" s="5"/>
      <c r="AU166" s="5"/>
      <c r="AV166" s="5"/>
      <c r="AW166" s="5"/>
      <c r="AX166" s="5"/>
      <c r="AY166" s="5"/>
      <c r="AZ166" s="5"/>
      <c r="BA166" s="5"/>
      <c r="BB166" s="5"/>
    </row>
    <row r="167" spans="1:54" x14ac:dyDescent="0.25">
      <c r="A167" s="5">
        <v>15380</v>
      </c>
      <c r="B167" s="5"/>
      <c r="C167" s="5">
        <v>4.5032550162530711</v>
      </c>
      <c r="D167" s="5">
        <v>-1.0952571982610015E-3</v>
      </c>
      <c r="E167" s="5">
        <v>-3.1014754684688536E-4</v>
      </c>
      <c r="F167" s="5">
        <v>-2.0946769350357356E-3</v>
      </c>
      <c r="G167" s="5">
        <v>-2.2680407269148271E-4</v>
      </c>
      <c r="H167" s="5">
        <v>-2.7065041981219597E-2</v>
      </c>
      <c r="I167" s="5">
        <v>-1.9295538031107375E-3</v>
      </c>
      <c r="J167" s="5">
        <v>-5.5766664170446021E-3</v>
      </c>
      <c r="K167" s="5">
        <v>-1.9674871357289706E-3</v>
      </c>
      <c r="L167" s="5">
        <v>-1.7565990318457465E-2</v>
      </c>
      <c r="M167" s="5">
        <v>-4.5626425915140066E-3</v>
      </c>
      <c r="N167" s="5">
        <v>-0.27816439380341218</v>
      </c>
      <c r="O167" s="5">
        <v>-8.697349261643561E-3</v>
      </c>
      <c r="P167" s="5">
        <v>-0.13537892436482862</v>
      </c>
      <c r="Q167" s="5">
        <v>-1.2082213861820217E-2</v>
      </c>
      <c r="R167" s="5">
        <v>-9.2660394835532622E-2</v>
      </c>
      <c r="S167" s="5">
        <v>-4.0919326253175528E-2</v>
      </c>
      <c r="T167" s="5">
        <v>-0.1203194738903921</v>
      </c>
      <c r="U167" s="5">
        <v>1.8982270486668298E-2</v>
      </c>
      <c r="V167" s="5">
        <v>-4.1218169945690303E-2</v>
      </c>
      <c r="W167" s="5">
        <v>-3.6079201034869932E-2</v>
      </c>
      <c r="X167" s="5">
        <v>6.7909790783815704E-2</v>
      </c>
      <c r="Y167" s="5">
        <v>3.2495069797455055E-2</v>
      </c>
      <c r="Z167" s="5">
        <v>0.20842944106048464</v>
      </c>
      <c r="AA167" s="5">
        <v>0.17449518341856465</v>
      </c>
      <c r="AB167" s="5">
        <v>0.14633324165926007</v>
      </c>
      <c r="AC167" s="5">
        <v>-0.14301621963236125</v>
      </c>
      <c r="AD167" s="5">
        <v>2.8917286277907097</v>
      </c>
      <c r="AE167" s="5">
        <v>0.15253520694970032</v>
      </c>
      <c r="AF167" s="5">
        <v>0.40496610784616821</v>
      </c>
      <c r="AG167" s="5">
        <v>8.4060050034651196E-2</v>
      </c>
      <c r="AH167" s="5">
        <v>0.54453618580324359</v>
      </c>
      <c r="AI167" s="5">
        <v>0.12216049385120724</v>
      </c>
      <c r="AJ167" s="5">
        <v>0.4096974678054992</v>
      </c>
      <c r="AK167" s="5">
        <v>2.0488227895167133</v>
      </c>
      <c r="AL167" s="5">
        <v>1.1641744191520054</v>
      </c>
      <c r="AM167" s="5">
        <v>7.3206980330468879E-2</v>
      </c>
      <c r="AN167" s="5">
        <v>0.65058339000932386</v>
      </c>
      <c r="AO167" s="5">
        <v>5.7687803391667472E-2</v>
      </c>
      <c r="AP167" s="5">
        <v>0.18985011866960935</v>
      </c>
      <c r="AQ167" s="5">
        <v>6.2395774403405622E-2</v>
      </c>
      <c r="AR167" s="5">
        <v>0.47238955462915888</v>
      </c>
      <c r="AS167" s="5"/>
      <c r="AT167" s="5"/>
      <c r="AU167" s="5"/>
      <c r="AV167" s="5"/>
      <c r="AW167" s="5"/>
      <c r="AX167" s="5"/>
      <c r="AY167" s="5"/>
      <c r="AZ167" s="5"/>
      <c r="BA167" s="5"/>
      <c r="BB167" s="5"/>
    </row>
    <row r="168" spans="1:54" x14ac:dyDescent="0.25">
      <c r="A168" s="5">
        <v>15370</v>
      </c>
      <c r="B168" s="5"/>
      <c r="C168" s="5">
        <v>4.5153586384638453</v>
      </c>
      <c r="D168" s="5">
        <v>-1.0214844051467126E-3</v>
      </c>
      <c r="E168" s="5">
        <v>-2.8987659736170622E-4</v>
      </c>
      <c r="F168" s="5">
        <v>-1.9619764036310802E-3</v>
      </c>
      <c r="G168" s="5">
        <v>-2.1289343251962317E-4</v>
      </c>
      <c r="H168" s="5">
        <v>-2.545995221640792E-2</v>
      </c>
      <c r="I168" s="5">
        <v>-1.8190558361288669E-3</v>
      </c>
      <c r="J168" s="5">
        <v>-5.2687412768024789E-3</v>
      </c>
      <c r="K168" s="5">
        <v>-1.8629019800786358E-3</v>
      </c>
      <c r="L168" s="5">
        <v>-1.6668613764772255E-2</v>
      </c>
      <c r="M168" s="5">
        <v>-4.3390524333047752E-3</v>
      </c>
      <c r="N168" s="5">
        <v>-0.26511510257354737</v>
      </c>
      <c r="O168" s="5">
        <v>-8.3076314328445998E-3</v>
      </c>
      <c r="P168" s="5">
        <v>-0.12959900388323115</v>
      </c>
      <c r="Q168" s="5">
        <v>-1.1592052763605625E-2</v>
      </c>
      <c r="R168" s="5">
        <v>-8.909927153812508E-2</v>
      </c>
      <c r="S168" s="5">
        <v>-3.943461687798476E-2</v>
      </c>
      <c r="T168" s="5">
        <v>-0.11621366750289379</v>
      </c>
      <c r="U168" s="5">
        <v>1.8375728964992531E-2</v>
      </c>
      <c r="V168" s="5">
        <v>-3.9991093962216465E-2</v>
      </c>
      <c r="W168" s="5">
        <v>-3.5084290070510268E-2</v>
      </c>
      <c r="X168" s="5">
        <v>6.6186960551646037E-2</v>
      </c>
      <c r="Y168" s="5">
        <v>3.1742773046596937E-2</v>
      </c>
      <c r="Z168" s="5">
        <v>0.20406893515819374</v>
      </c>
      <c r="AA168" s="5">
        <v>0.17123590844525222</v>
      </c>
      <c r="AB168" s="5">
        <v>0.14392992372247915</v>
      </c>
      <c r="AC168" s="5">
        <v>-0.14099160625793969</v>
      </c>
      <c r="AD168" s="5">
        <v>2.8573835510981942</v>
      </c>
      <c r="AE168" s="5">
        <v>0.15107317014127339</v>
      </c>
      <c r="AF168" s="5">
        <v>0.40201789585207137</v>
      </c>
      <c r="AG168" s="5">
        <v>8.3642894633099901E-2</v>
      </c>
      <c r="AH168" s="5">
        <v>0.54310289549080759</v>
      </c>
      <c r="AI168" s="5">
        <v>0.12212523117570435</v>
      </c>
      <c r="AJ168" s="5">
        <v>0.41054469876329847</v>
      </c>
      <c r="AK168" s="5">
        <v>2.0579150356289238</v>
      </c>
      <c r="AL168" s="5">
        <v>1.1721152551635912</v>
      </c>
      <c r="AM168" s="5">
        <v>7.3881780092881058E-2</v>
      </c>
      <c r="AN168" s="5">
        <v>0.65814837127810977</v>
      </c>
      <c r="AO168" s="5">
        <v>5.8498433693125032E-2</v>
      </c>
      <c r="AP168" s="5">
        <v>0.19298072792695492</v>
      </c>
      <c r="AQ168" s="5">
        <v>6.3577659646938636E-2</v>
      </c>
      <c r="AR168" s="5">
        <v>0.48250233166260986</v>
      </c>
      <c r="AS168" s="5"/>
      <c r="AT168" s="5"/>
      <c r="AU168" s="5"/>
      <c r="AV168" s="5"/>
      <c r="AW168" s="5"/>
      <c r="AX168" s="5"/>
      <c r="AY168" s="5"/>
      <c r="AZ168" s="5"/>
      <c r="BA168" s="5"/>
      <c r="BB168" s="5"/>
    </row>
    <row r="169" spans="1:54" x14ac:dyDescent="0.25">
      <c r="A169" s="5">
        <v>15360</v>
      </c>
      <c r="B169" s="5"/>
      <c r="C169" s="5">
        <v>4.525178302369425</v>
      </c>
      <c r="D169" s="5">
        <v>-9.5218707071832232E-4</v>
      </c>
      <c r="E169" s="5">
        <v>-2.7079053407852557E-4</v>
      </c>
      <c r="F169" s="5">
        <v>-1.8367355643789467E-3</v>
      </c>
      <c r="G169" s="5">
        <v>-1.9973327080778162E-4</v>
      </c>
      <c r="H169" s="5">
        <v>-2.3937776507739691E-2</v>
      </c>
      <c r="I169" s="5">
        <v>-1.7140091011793649E-3</v>
      </c>
      <c r="J169" s="5">
        <v>-4.9752814001513667E-3</v>
      </c>
      <c r="K169" s="5">
        <v>-1.7629796247898718E-3</v>
      </c>
      <c r="L169" s="5">
        <v>-1.5809063041119776E-2</v>
      </c>
      <c r="M169" s="5">
        <v>-4.1243334343394203E-3</v>
      </c>
      <c r="N169" s="5">
        <v>-0.25255062241274751</v>
      </c>
      <c r="O169" s="5">
        <v>-7.931388042307027E-3</v>
      </c>
      <c r="P169" s="5">
        <v>-0.12400367603235682</v>
      </c>
      <c r="Q169" s="5">
        <v>-1.1116219113812217E-2</v>
      </c>
      <c r="R169" s="5">
        <v>-8.5632319517275984E-2</v>
      </c>
      <c r="S169" s="5">
        <v>-3.7984897235016232E-2</v>
      </c>
      <c r="T169" s="5">
        <v>-0.1121923644455642</v>
      </c>
      <c r="U169" s="5">
        <v>1.7779782392677586E-2</v>
      </c>
      <c r="V169" s="5">
        <v>-3.8781441331772241E-2</v>
      </c>
      <c r="W169" s="5">
        <v>-3.4100064101778564E-2</v>
      </c>
      <c r="X169" s="5">
        <v>6.4476261005278604E-2</v>
      </c>
      <c r="Y169" s="5">
        <v>3.0992760344968978E-2</v>
      </c>
      <c r="Z169" s="5">
        <v>0.19970244474566917</v>
      </c>
      <c r="AA169" s="5">
        <v>0.16795600503130739</v>
      </c>
      <c r="AB169" s="5">
        <v>0.14149762197345644</v>
      </c>
      <c r="AC169" s="5">
        <v>-0.13892865055789741</v>
      </c>
      <c r="AD169" s="5">
        <v>2.8220895710514502</v>
      </c>
      <c r="AE169" s="5">
        <v>0.14955346930219748</v>
      </c>
      <c r="AF169" s="5">
        <v>0.3989005671635969</v>
      </c>
      <c r="AG169" s="5">
        <v>8.318819143463782E-2</v>
      </c>
      <c r="AH169" s="5">
        <v>0.54141635561275003</v>
      </c>
      <c r="AI169" s="5">
        <v>0.12203223379593695</v>
      </c>
      <c r="AJ169" s="5">
        <v>0.4111997350395149</v>
      </c>
      <c r="AK169" s="5">
        <v>2.0660763222748288</v>
      </c>
      <c r="AL169" s="5">
        <v>1.1795575392874467</v>
      </c>
      <c r="AM169" s="5">
        <v>7.4527993054866098E-2</v>
      </c>
      <c r="AN169" s="5">
        <v>0.66549154645327513</v>
      </c>
      <c r="AO169" s="5">
        <v>5.9292947826799211E-2</v>
      </c>
      <c r="AP169" s="5">
        <v>0.19607230538094605</v>
      </c>
      <c r="AQ169" s="5">
        <v>6.4752094914169944E-2</v>
      </c>
      <c r="AR169" s="5">
        <v>0.49260538899290751</v>
      </c>
      <c r="AS169" s="5"/>
      <c r="AT169" s="5"/>
      <c r="AU169" s="5"/>
      <c r="AV169" s="5"/>
      <c r="AW169" s="5"/>
      <c r="AX169" s="5"/>
      <c r="AY169" s="5"/>
      <c r="AZ169" s="5"/>
      <c r="BA169" s="5"/>
      <c r="BB169" s="5"/>
    </row>
    <row r="170" spans="1:54" x14ac:dyDescent="0.25">
      <c r="A170" s="5">
        <v>15350</v>
      </c>
      <c r="B170" s="5"/>
      <c r="C170" s="5">
        <v>4.5327273329900732</v>
      </c>
      <c r="D170" s="5">
        <v>-8.8713008449468921E-4</v>
      </c>
      <c r="E170" s="5">
        <v>-2.5283016970739571E-4</v>
      </c>
      <c r="F170" s="5">
        <v>-1.7186015189052102E-3</v>
      </c>
      <c r="G170" s="5">
        <v>-1.8729012245693565E-4</v>
      </c>
      <c r="H170" s="5">
        <v>-2.2495049457902209E-2</v>
      </c>
      <c r="I170" s="5">
        <v>-1.6142015157430511E-3</v>
      </c>
      <c r="J170" s="5">
        <v>-4.6957673710069127E-3</v>
      </c>
      <c r="K170" s="5">
        <v>-1.667567207944655E-3</v>
      </c>
      <c r="L170" s="5">
        <v>-1.4986222001180435E-2</v>
      </c>
      <c r="M170" s="5">
        <v>-3.9182545120482696E-3</v>
      </c>
      <c r="N170" s="5">
        <v>-0.24046011071986279</v>
      </c>
      <c r="O170" s="5">
        <v>-7.5683711989163269E-3</v>
      </c>
      <c r="P170" s="5">
        <v>-0.11859034451811208</v>
      </c>
      <c r="Q170" s="5">
        <v>-1.0654580385685718E-2</v>
      </c>
      <c r="R170" s="5">
        <v>-8.2259183498520627E-2</v>
      </c>
      <c r="S170" s="5">
        <v>-3.6570260105486786E-2</v>
      </c>
      <c r="T170" s="5">
        <v>-0.10825645258010179</v>
      </c>
      <c r="U170" s="5">
        <v>1.719464994034843E-2</v>
      </c>
      <c r="V170" s="5">
        <v>-3.7589822684795562E-2</v>
      </c>
      <c r="W170" s="5">
        <v>-3.3127144884799689E-2</v>
      </c>
      <c r="X170" s="5">
        <v>6.2778972357944093E-2</v>
      </c>
      <c r="Y170" s="5">
        <v>3.0245672570342736E-2</v>
      </c>
      <c r="Z170" s="5">
        <v>0.19533411733072159</v>
      </c>
      <c r="AA170" s="5">
        <v>0.16465886486528625</v>
      </c>
      <c r="AB170" s="5">
        <v>0.13903902821422812</v>
      </c>
      <c r="AC170" s="5">
        <v>-0.13682975983414039</v>
      </c>
      <c r="AD170" s="5">
        <v>2.7858895177930796</v>
      </c>
      <c r="AE170" s="5">
        <v>0.14797799524707933</v>
      </c>
      <c r="AF170" s="5">
        <v>0.39561803086137398</v>
      </c>
      <c r="AG170" s="5">
        <v>8.2696499513584903E-2</v>
      </c>
      <c r="AH170" s="5">
        <v>0.5394784509389976</v>
      </c>
      <c r="AI170" s="5">
        <v>0.12188152096175683</v>
      </c>
      <c r="AJ170" s="5">
        <v>0.41166127220748805</v>
      </c>
      <c r="AK170" s="5">
        <v>2.073293364253129</v>
      </c>
      <c r="AL170" s="5">
        <v>1.1864900230212339</v>
      </c>
      <c r="AM170" s="5">
        <v>7.5144694368770554E-2</v>
      </c>
      <c r="AN170" s="5">
        <v>0.67260295475249066</v>
      </c>
      <c r="AO170" s="5">
        <v>6.0070330266952951E-2</v>
      </c>
      <c r="AP170" s="5">
        <v>0.19912116411794309</v>
      </c>
      <c r="AQ170" s="5">
        <v>6.5917790901193762E-2</v>
      </c>
      <c r="AR170" s="5">
        <v>0.50268869586801379</v>
      </c>
      <c r="AS170" s="5"/>
      <c r="AT170" s="5"/>
      <c r="AU170" s="5"/>
      <c r="AV170" s="5"/>
      <c r="AW170" s="5"/>
      <c r="AX170" s="5"/>
      <c r="AY170" s="5"/>
      <c r="AZ170" s="5"/>
      <c r="BA170" s="5"/>
      <c r="BB170" s="5"/>
    </row>
    <row r="171" spans="1:54" x14ac:dyDescent="0.25">
      <c r="A171" s="5">
        <v>15340</v>
      </c>
      <c r="B171" s="5"/>
      <c r="C171" s="5">
        <v>4.538021116542807</v>
      </c>
      <c r="D171" s="5">
        <v>-8.2608815401007552E-4</v>
      </c>
      <c r="E171" s="5">
        <v>-2.3593859002218288E-4</v>
      </c>
      <c r="F171" s="5">
        <v>-1.6072336690479752E-3</v>
      </c>
      <c r="G171" s="5">
        <v>-1.7553156196141467E-4</v>
      </c>
      <c r="H171" s="5">
        <v>-2.1128399144563645E-2</v>
      </c>
      <c r="I171" s="5">
        <v>-1.5194257681092026E-3</v>
      </c>
      <c r="J171" s="5">
        <v>-4.429688864767317E-3</v>
      </c>
      <c r="K171" s="5">
        <v>-1.576513672638476E-3</v>
      </c>
      <c r="L171" s="5">
        <v>-1.4198980197199645E-2</v>
      </c>
      <c r="M171" s="5">
        <v>-3.7205838621463816E-3</v>
      </c>
      <c r="N171" s="5">
        <v>-0.22883257478779959</v>
      </c>
      <c r="O171" s="5">
        <v>-7.2183258006997958E-3</v>
      </c>
      <c r="P171" s="5">
        <v>-0.11335627285724051</v>
      </c>
      <c r="Q171" s="5">
        <v>-1.0206989943206294E-2</v>
      </c>
      <c r="R171" s="5">
        <v>-7.8979393825519453E-2</v>
      </c>
      <c r="S171" s="5">
        <v>-3.5190747371855249E-2</v>
      </c>
      <c r="T171" s="5">
        <v>-0.1044066748644171</v>
      </c>
      <c r="U171" s="5">
        <v>1.6620529448671921E-2</v>
      </c>
      <c r="V171" s="5">
        <v>-3.6416807038200869E-2</v>
      </c>
      <c r="W171" s="5">
        <v>-3.2166122807404766E-2</v>
      </c>
      <c r="X171" s="5">
        <v>6.1096326590839259E-2</v>
      </c>
      <c r="Y171" s="5">
        <v>2.9502133094539324E-2</v>
      </c>
      <c r="Z171" s="5">
        <v>0.19096802512695479</v>
      </c>
      <c r="AA171" s="5">
        <v>0.16134784757142187</v>
      </c>
      <c r="AB171" s="5">
        <v>0.13655683252014425</v>
      </c>
      <c r="AC171" s="5">
        <v>-0.13469736277191718</v>
      </c>
      <c r="AD171" s="5">
        <v>2.7488270761576103</v>
      </c>
      <c r="AE171" s="5">
        <v>0.14634870319316295</v>
      </c>
      <c r="AF171" s="5">
        <v>0.39217440898783157</v>
      </c>
      <c r="AG171" s="5">
        <v>8.2168428676346023E-2</v>
      </c>
      <c r="AH171" s="5">
        <v>0.53729142167603672</v>
      </c>
      <c r="AI171" s="5">
        <v>0.12167319398143472</v>
      </c>
      <c r="AJ171" s="5">
        <v>0.41192827599479098</v>
      </c>
      <c r="AK171" s="5">
        <v>2.0795541371380195</v>
      </c>
      <c r="AL171" s="5">
        <v>1.1929020865157407</v>
      </c>
      <c r="AM171" s="5">
        <v>7.5730990993546243E-2</v>
      </c>
      <c r="AN171" s="5">
        <v>0.67947283110016676</v>
      </c>
      <c r="AO171" s="5">
        <v>6.0829573676318402E-2</v>
      </c>
      <c r="AP171" s="5">
        <v>0.20212360995678766</v>
      </c>
      <c r="AQ171" s="5">
        <v>6.7073443641183894E-2</v>
      </c>
      <c r="AR171" s="5">
        <v>0.51274201259679475</v>
      </c>
      <c r="AS171" s="5"/>
      <c r="AT171" s="5"/>
      <c r="AU171" s="5"/>
      <c r="AV171" s="5"/>
      <c r="AW171" s="5"/>
      <c r="AX171" s="5"/>
      <c r="AY171" s="5"/>
      <c r="AZ171" s="5"/>
      <c r="BA171" s="5"/>
      <c r="BB171" s="5"/>
    </row>
    <row r="172" spans="1:54" x14ac:dyDescent="0.25">
      <c r="A172" s="5">
        <v>15330</v>
      </c>
      <c r="B172" s="5"/>
      <c r="C172" s="5">
        <v>4.5410770702504886</v>
      </c>
      <c r="D172" s="5">
        <v>-7.6884556316754514E-4</v>
      </c>
      <c r="E172" s="5">
        <v>-2.2006111103204857E-4</v>
      </c>
      <c r="F172" s="5">
        <v>-1.5023035685406993E-3</v>
      </c>
      <c r="G172" s="5">
        <v>-1.6442619951384388E-4</v>
      </c>
      <c r="H172" s="5">
        <v>-1.983454777903286E-2</v>
      </c>
      <c r="I172" s="5">
        <v>-1.4294794238385506E-3</v>
      </c>
      <c r="J172" s="5">
        <v>-4.1765450761382548E-3</v>
      </c>
      <c r="K172" s="5">
        <v>-1.4896699445623471E-3</v>
      </c>
      <c r="L172" s="5">
        <v>-1.3446234584167169E-2</v>
      </c>
      <c r="M172" s="5">
        <v>-3.5310894063529858E-3</v>
      </c>
      <c r="N172" s="5">
        <v>-0.21765689813159406</v>
      </c>
      <c r="O172" s="5">
        <v>-6.8809902963580718E-3</v>
      </c>
      <c r="P172" s="5">
        <v>-0.10829859490333334</v>
      </c>
      <c r="Q172" s="5">
        <v>-9.7732878390499912E-3</v>
      </c>
      <c r="R172" s="5">
        <v>-7.5792371386843985E-2</v>
      </c>
      <c r="S172" s="5">
        <v>-3.3846351645802464E-2</v>
      </c>
      <c r="T172" s="5">
        <v>-0.10064363253674871</v>
      </c>
      <c r="U172" s="5">
        <v>1.6057597688483562E-2</v>
      </c>
      <c r="V172" s="5">
        <v>-3.5262921874669062E-2</v>
      </c>
      <c r="W172" s="5">
        <v>-3.1217556581270588E-2</v>
      </c>
      <c r="X172" s="5">
        <v>5.9429506271680685E-2</v>
      </c>
      <c r="Y172" s="5">
        <v>2.8762746988168619E-2</v>
      </c>
      <c r="Z172" s="5">
        <v>0.18660815887699594</v>
      </c>
      <c r="AA172" s="5">
        <v>0.15802627498209007</v>
      </c>
      <c r="AB172" s="5">
        <v>0.13405371825793494</v>
      </c>
      <c r="AC172" s="5">
        <v>-0.13253390466780379</v>
      </c>
      <c r="AD172" s="5">
        <v>2.7109466962789268</v>
      </c>
      <c r="AE172" s="5">
        <v>0.14466760866307954</v>
      </c>
      <c r="AF172" s="5">
        <v>0.38857402786650902</v>
      </c>
      <c r="AG172" s="5">
        <v>8.1604638208505637E-2</v>
      </c>
      <c r="AH172" s="5">
        <v>0.53485785934275931</v>
      </c>
      <c r="AI172" s="5">
        <v>0.12140743624888164</v>
      </c>
      <c r="AJ172" s="5">
        <v>0.41199998561256318</v>
      </c>
      <c r="AK172" s="5">
        <v>2.0848479095744819</v>
      </c>
      <c r="AL172" s="5">
        <v>1.1987837650616193</v>
      </c>
      <c r="AM172" s="5">
        <v>7.628602379678856E-2</v>
      </c>
      <c r="AN172" s="5">
        <v>0.68609162778062094</v>
      </c>
      <c r="AO172" s="5">
        <v>6.1569680989514243E-2</v>
      </c>
      <c r="AP172" s="5">
        <v>0.2050759484548749</v>
      </c>
      <c r="AQ172" s="5">
        <v>6.8217736712279764E-2</v>
      </c>
      <c r="AR172" s="5">
        <v>0.52275490536404101</v>
      </c>
      <c r="AS172" s="5"/>
      <c r="AT172" s="5"/>
      <c r="AU172" s="5"/>
      <c r="AV172" s="5"/>
      <c r="AW172" s="5"/>
      <c r="AX172" s="5"/>
      <c r="AY172" s="5"/>
      <c r="AZ172" s="5"/>
      <c r="BA172" s="5"/>
      <c r="BB172" s="5"/>
    </row>
    <row r="173" spans="1:54" x14ac:dyDescent="0.25">
      <c r="A173" s="5">
        <v>15320</v>
      </c>
      <c r="B173" s="5"/>
      <c r="C173" s="5">
        <v>4.5419146096685026</v>
      </c>
      <c r="D173" s="5">
        <v>-7.1519592513323853E-4</v>
      </c>
      <c r="E173" s="5">
        <v>-2.0514523392216305E-4</v>
      </c>
      <c r="F173" s="5">
        <v>-1.4034947568994072E-3</v>
      </c>
      <c r="G173" s="5">
        <v>-1.5394367505492415E-4</v>
      </c>
      <c r="H173" s="5">
        <v>-1.8610312120242212E-2</v>
      </c>
      <c r="I173" s="5">
        <v>-1.3441650156943324E-3</v>
      </c>
      <c r="J173" s="5">
        <v>-3.9358451036639692E-3</v>
      </c>
      <c r="K173" s="5">
        <v>-1.4068890963400838E-3</v>
      </c>
      <c r="L173" s="5">
        <v>-1.2726891126264442E-2</v>
      </c>
      <c r="M173" s="5">
        <v>-3.3495392203229529E-3</v>
      </c>
      <c r="N173" s="5">
        <v>-0.20692186594982398</v>
      </c>
      <c r="O173" s="5">
        <v>-6.5560974298111375E-3</v>
      </c>
      <c r="P173" s="5">
        <v>-0.10341432525233318</v>
      </c>
      <c r="Q173" s="5">
        <v>-9.3533016130502664E-3</v>
      </c>
      <c r="R173" s="5">
        <v>-7.2697432618727534E-2</v>
      </c>
      <c r="S173" s="5">
        <v>-3.2537017954821314E-2</v>
      </c>
      <c r="T173" s="5">
        <v>-9.6967788525272158E-2</v>
      </c>
      <c r="U173" s="5">
        <v>1.5506010661660654E-2</v>
      </c>
      <c r="V173" s="5">
        <v>-3.4128653315007841E-2</v>
      </c>
      <c r="W173" s="5">
        <v>-3.0281973014216746E-2</v>
      </c>
      <c r="X173" s="5">
        <v>5.7779643512830534E-2</v>
      </c>
      <c r="Y173" s="5">
        <v>2.802810028320089E-2</v>
      </c>
      <c r="Z173" s="5">
        <v>0.18225842197143441</v>
      </c>
      <c r="AA173" s="5">
        <v>0.15469742558437635</v>
      </c>
      <c r="AB173" s="5">
        <v>0.13153235718320172</v>
      </c>
      <c r="AC173" s="5">
        <v>-0.13034184266913965</v>
      </c>
      <c r="AD173" s="5">
        <v>2.6722935031421113</v>
      </c>
      <c r="AE173" s="5">
        <v>0.14293678327031875</v>
      </c>
      <c r="AF173" s="5">
        <v>0.38482140897180594</v>
      </c>
      <c r="AG173" s="5">
        <v>8.1005835506717361E-2</v>
      </c>
      <c r="AH173" s="5">
        <v>0.53218070181023447</v>
      </c>
      <c r="AI173" s="5">
        <v>0.12108451307609103</v>
      </c>
      <c r="AJ173" s="5">
        <v>0.41187591645303206</v>
      </c>
      <c r="AK173" s="5">
        <v>2.0891652727503578</v>
      </c>
      <c r="AL173" s="5">
        <v>1.204125774287496</v>
      </c>
      <c r="AM173" s="5">
        <v>7.680896960263707E-2</v>
      </c>
      <c r="AN173" s="5">
        <v>0.69245003590135124</v>
      </c>
      <c r="AO173" s="5">
        <v>6.2289667508819757E-2</v>
      </c>
      <c r="AP173" s="5">
        <v>0.2079744920569977</v>
      </c>
      <c r="AQ173" s="5">
        <v>6.9349343525956716E-2</v>
      </c>
      <c r="AR173" s="5">
        <v>0.5327167618921147</v>
      </c>
      <c r="AS173" s="5"/>
      <c r="AT173" s="5"/>
      <c r="AU173" s="5"/>
      <c r="AV173" s="5"/>
      <c r="AW173" s="5"/>
      <c r="AX173" s="5"/>
      <c r="AY173" s="5"/>
      <c r="AZ173" s="5"/>
      <c r="BA173" s="5"/>
      <c r="BB173" s="5"/>
    </row>
    <row r="174" spans="1:54" x14ac:dyDescent="0.25">
      <c r="A174" s="5">
        <v>15310</v>
      </c>
      <c r="B174" s="5"/>
      <c r="C174" s="5">
        <v>4.5405551135752118</v>
      </c>
      <c r="D174" s="5">
        <v>-6.6494193076614E-4</v>
      </c>
      <c r="E174" s="5">
        <v>-1.9114059801908181E-4</v>
      </c>
      <c r="F174" s="5">
        <v>-1.3105025770079838E-3</v>
      </c>
      <c r="G174" s="5">
        <v>-1.4405465040153638E-4</v>
      </c>
      <c r="H174" s="5">
        <v>-1.7452603656471059E-2</v>
      </c>
      <c r="I174" s="5">
        <v>-1.2632901176812615E-3</v>
      </c>
      <c r="J174" s="5">
        <v>-3.7071082921535923E-3</v>
      </c>
      <c r="K174" s="5">
        <v>-1.3280264988315504E-3</v>
      </c>
      <c r="L174" s="5">
        <v>-1.2039866305862654E-2</v>
      </c>
      <c r="M174" s="5">
        <v>-3.1757019415291411E-3</v>
      </c>
      <c r="N174" s="5">
        <v>-0.19661618968782174</v>
      </c>
      <c r="O174" s="5">
        <v>-6.2433749664389682E-3</v>
      </c>
      <c r="P174" s="5">
        <v>-9.8700369503988167E-2</v>
      </c>
      <c r="Q174" s="5">
        <v>-8.9468470889715809E-3</v>
      </c>
      <c r="R174" s="5">
        <v>-6.9693794567558864E-2</v>
      </c>
      <c r="S174" s="5">
        <v>-3.1262645480938732E-2</v>
      </c>
      <c r="T174" s="5">
        <v>-9.3379471067109018E-2</v>
      </c>
      <c r="U174" s="5">
        <v>1.4965903940785955E-2</v>
      </c>
      <c r="V174" s="5">
        <v>-3.3014446380736612E-2</v>
      </c>
      <c r="W174" s="5">
        <v>-2.9359866861422175E-2</v>
      </c>
      <c r="X174" s="5">
        <v>5.6147819068933812E-2</v>
      </c>
      <c r="Y174" s="5">
        <v>2.7298759294324775E-2</v>
      </c>
      <c r="Z174" s="5">
        <v>0.17792262487492166</v>
      </c>
      <c r="AA174" s="5">
        <v>0.15136452915372872</v>
      </c>
      <c r="AB174" s="5">
        <v>0.12899540463009024</v>
      </c>
      <c r="AC174" s="5">
        <v>-0.12812364103816193</v>
      </c>
      <c r="AD174" s="5">
        <v>2.632913205342025</v>
      </c>
      <c r="AE174" s="5">
        <v>0.14115835039990959</v>
      </c>
      <c r="AF174" s="5">
        <v>0.38092125937628057</v>
      </c>
      <c r="AG174" s="5">
        <v>8.0372774599334312E-2</v>
      </c>
      <c r="AH174" s="5">
        <v>0.52926322751801913</v>
      </c>
      <c r="AI174" s="5">
        <v>0.12070477133046827</v>
      </c>
      <c r="AJ174" s="5">
        <v>0.41155586214337908</v>
      </c>
      <c r="AK174" s="5">
        <v>2.0924981669354925</v>
      </c>
      <c r="AL174" s="5">
        <v>1.2089195339823855</v>
      </c>
      <c r="AM174" s="5">
        <v>7.7299043178891719E-2</v>
      </c>
      <c r="AN174" s="5">
        <v>0.69853900660124468</v>
      </c>
      <c r="AO174" s="5">
        <v>6.2988563006460357E-2</v>
      </c>
      <c r="AP174" s="5">
        <v>0.21081556736917123</v>
      </c>
      <c r="AQ174" s="5">
        <v>7.0466929691096067E-2</v>
      </c>
      <c r="AR174" s="5">
        <v>0.54261680792535316</v>
      </c>
      <c r="AS174" s="5"/>
      <c r="AT174" s="5"/>
      <c r="AU174" s="5"/>
      <c r="AV174" s="5"/>
      <c r="AW174" s="5"/>
      <c r="AX174" s="5"/>
      <c r="AY174" s="5"/>
      <c r="AZ174" s="5"/>
      <c r="BA174" s="5"/>
      <c r="BB174" s="5"/>
    </row>
    <row r="175" spans="1:54" x14ac:dyDescent="0.25">
      <c r="A175" s="5">
        <v>15300</v>
      </c>
      <c r="B175" s="5"/>
      <c r="C175" s="5">
        <v>4.5370218864759755</v>
      </c>
      <c r="D175" s="5">
        <v>-6.178950935292356E-4</v>
      </c>
      <c r="E175" s="5">
        <v>-1.7799893202680592E-4</v>
      </c>
      <c r="F175" s="5">
        <v>-1.2230339778581351E-3</v>
      </c>
      <c r="G175" s="5">
        <v>-1.3473079958504515E-4</v>
      </c>
      <c r="H175" s="5">
        <v>-1.6358428567270558E-2</v>
      </c>
      <c r="I175" s="5">
        <v>-1.1866674038487342E-3</v>
      </c>
      <c r="J175" s="5">
        <v>-3.4898645342610812E-3</v>
      </c>
      <c r="K175" s="5">
        <v>-1.2529399596424076E-3</v>
      </c>
      <c r="L175" s="5">
        <v>-1.138408853564783E-2</v>
      </c>
      <c r="M175" s="5">
        <v>-3.0093471569071252E-3</v>
      </c>
      <c r="N175" s="5">
        <v>-0.18672853067530609</v>
      </c>
      <c r="O175" s="5">
        <v>-5.94254639980611E-3</v>
      </c>
      <c r="P175" s="5">
        <v>-9.4153534357062751E-2</v>
      </c>
      <c r="Q175" s="5">
        <v>-8.5537291674925194E-3</v>
      </c>
      <c r="R175" s="5">
        <v>-6.678057999624773E-2</v>
      </c>
      <c r="S175" s="5">
        <v>-3.0023089345119148E-2</v>
      </c>
      <c r="T175" s="5">
        <v>-8.9878877520467915E-2</v>
      </c>
      <c r="U175" s="5">
        <v>1.4437393045577026E-2</v>
      </c>
      <c r="V175" s="5">
        <v>-3.1920705343822964E-2</v>
      </c>
      <c r="W175" s="5">
        <v>-2.8451700754090804E-2</v>
      </c>
      <c r="X175" s="5">
        <v>5.4535061573557288E-2</v>
      </c>
      <c r="Y175" s="5">
        <v>2.6575269999842034E-2</v>
      </c>
      <c r="Z175" s="5">
        <v>0.17360447986970201</v>
      </c>
      <c r="AA175" s="5">
        <v>0.14803076158690759</v>
      </c>
      <c r="AB175" s="5">
        <v>0.12644549480545139</v>
      </c>
      <c r="AC175" s="5">
        <v>-0.12588176645387042</v>
      </c>
      <c r="AD175" s="5">
        <v>2.5928520033117839</v>
      </c>
      <c r="AE175" s="5">
        <v>0.13933448079710678</v>
      </c>
      <c r="AF175" s="5">
        <v>0.37687846180395379</v>
      </c>
      <c r="AG175" s="5">
        <v>7.9706254560089715E-2</v>
      </c>
      <c r="AH175" s="5">
        <v>0.5261090488823662</v>
      </c>
      <c r="AI175" s="5">
        <v>0.12026863887736394</v>
      </c>
      <c r="AJ175" s="5">
        <v>0.41103989594617374</v>
      </c>
      <c r="AK175" s="5">
        <v>2.0948399049870088</v>
      </c>
      <c r="AL175" s="5">
        <v>1.2131571904589238</v>
      </c>
      <c r="AM175" s="5">
        <v>7.7755499156800745E-2</v>
      </c>
      <c r="AN175" s="5">
        <v>0.70434977193836179</v>
      </c>
      <c r="AO175" s="5">
        <v>6.3665413827417042E-2</v>
      </c>
      <c r="AP175" s="5">
        <v>0.21359552253883735</v>
      </c>
      <c r="AQ175" s="5">
        <v>7.156915544859635E-2</v>
      </c>
      <c r="AR175" s="5">
        <v>0.55244412450999492</v>
      </c>
      <c r="AS175" s="5"/>
      <c r="AT175" s="5"/>
      <c r="AU175" s="5"/>
      <c r="AV175" s="5"/>
      <c r="AW175" s="5"/>
      <c r="AX175" s="5"/>
      <c r="AY175" s="5"/>
      <c r="AZ175" s="5"/>
      <c r="BA175" s="5"/>
      <c r="BB175" s="5"/>
    </row>
    <row r="176" spans="1:54" x14ac:dyDescent="0.25">
      <c r="A176" s="5">
        <v>15290</v>
      </c>
      <c r="B176" s="5"/>
      <c r="C176" s="5">
        <v>4.5313401187738611</v>
      </c>
      <c r="D176" s="5">
        <v>-5.7387549177917256E-4</v>
      </c>
      <c r="E176" s="5">
        <v>-1.6567400376978075E-4</v>
      </c>
      <c r="F176" s="5">
        <v>-1.1408073038603238E-3</v>
      </c>
      <c r="G176" s="5">
        <v>-1.2594479752960495E-4</v>
      </c>
      <c r="H176" s="5">
        <v>-1.5324887478046079E-2</v>
      </c>
      <c r="I176" s="5">
        <v>-1.1141146925264917E-3</v>
      </c>
      <c r="J176" s="5">
        <v>-3.2836545325419706E-3</v>
      </c>
      <c r="K176" s="5">
        <v>-1.1814898491096634E-3</v>
      </c>
      <c r="L176" s="5">
        <v>-1.0758499474728084E-2</v>
      </c>
      <c r="M176" s="5">
        <v>-2.8502457701477298E-3</v>
      </c>
      <c r="N176" s="5">
        <v>-0.17724752281513326</v>
      </c>
      <c r="O176" s="5">
        <v>-5.6533316377703072E-3</v>
      </c>
      <c r="P176" s="5">
        <v>-8.9770537517484594E-2</v>
      </c>
      <c r="Q176" s="5">
        <v>-8.1737426133829394E-3</v>
      </c>
      <c r="R176" s="5">
        <v>-6.3956822518995898E-2</v>
      </c>
      <c r="S176" s="5">
        <v>-2.8818162430959932E-2</v>
      </c>
      <c r="T176" s="5">
        <v>-8.6466078353512499E-2</v>
      </c>
      <c r="U176" s="5">
        <v>1.3920573853991387E-2</v>
      </c>
      <c r="V176" s="5">
        <v>-3.0847794160302859E-2</v>
      </c>
      <c r="W176" s="5">
        <v>-2.7557905203889028E-2</v>
      </c>
      <c r="X176" s="5">
        <v>5.2942346913881333E-2</v>
      </c>
      <c r="Y176" s="5">
        <v>2.5858157482638096E-2</v>
      </c>
      <c r="Z176" s="5">
        <v>0.16930759612564511</v>
      </c>
      <c r="AA176" s="5">
        <v>0.14469923994562622</v>
      </c>
      <c r="AB176" s="5">
        <v>0.12388523619931076</v>
      </c>
      <c r="AC176" s="5">
        <v>-0.12361868336442236</v>
      </c>
      <c r="AD176" s="5">
        <v>2.5521564972841495</v>
      </c>
      <c r="AE176" s="5">
        <v>0.13746738807709874</v>
      </c>
      <c r="AF176" s="5">
        <v>0.37269806431930191</v>
      </c>
      <c r="AG176" s="5">
        <v>7.9007117819495973E-2</v>
      </c>
      <c r="AH176" s="5">
        <v>0.52272210491442572</v>
      </c>
      <c r="AI176" s="5">
        <v>0.11977662382877734</v>
      </c>
      <c r="AJ176" s="5">
        <v>0.41032837149871348</v>
      </c>
      <c r="AK176" s="5">
        <v>2.0961851927290027</v>
      </c>
      <c r="AL176" s="5">
        <v>1.2168316373778714</v>
      </c>
      <c r="AM176" s="5">
        <v>7.8177633877112546E-2</v>
      </c>
      <c r="AN176" s="5">
        <v>0.70987386539187147</v>
      </c>
      <c r="AO176" s="5">
        <v>6.4319284986658537E-2</v>
      </c>
      <c r="AP176" s="5">
        <v>0.21631073472207357</v>
      </c>
      <c r="AQ176" s="5">
        <v>7.2654678171006265E-2</v>
      </c>
      <c r="AR176" s="5">
        <v>0.5621876660389632</v>
      </c>
      <c r="AS176" s="5"/>
      <c r="AT176" s="5"/>
      <c r="AU176" s="5"/>
      <c r="AV176" s="5"/>
      <c r="AW176" s="5"/>
      <c r="AX176" s="5"/>
      <c r="AY176" s="5"/>
      <c r="AZ176" s="5"/>
      <c r="BA176" s="5"/>
      <c r="BB176" s="5"/>
    </row>
    <row r="177" spans="1:54" x14ac:dyDescent="0.25">
      <c r="A177" s="5">
        <v>15280</v>
      </c>
      <c r="B177" s="5"/>
      <c r="C177" s="5">
        <v>4.523536844663699</v>
      </c>
      <c r="D177" s="5">
        <v>-5.3271150928220305E-4</v>
      </c>
      <c r="E177" s="5">
        <v>-1.5412156866919828E-4</v>
      </c>
      <c r="F177" s="5">
        <v>-1.0635520720987191E-3</v>
      </c>
      <c r="G177" s="5">
        <v>-1.1767030719805767E-4</v>
      </c>
      <c r="H177" s="5">
        <v>-1.4349175019704629E-2</v>
      </c>
      <c r="I177" s="5">
        <v>-1.0454549766709929E-3</v>
      </c>
      <c r="J177" s="5">
        <v>-3.0880300233645788E-3</v>
      </c>
      <c r="K177" s="5">
        <v>-1.1135392140581566E-3</v>
      </c>
      <c r="L177" s="5">
        <v>-1.0162055249836063E-2</v>
      </c>
      <c r="M177" s="5">
        <v>-2.6981703485900515E-3</v>
      </c>
      <c r="N177" s="5">
        <v>-0.16816179430385825</v>
      </c>
      <c r="O177" s="5">
        <v>-5.3754476669857949E-3</v>
      </c>
      <c r="P177" s="5">
        <v>-8.5548017400010265E-2</v>
      </c>
      <c r="Q177" s="5">
        <v>-7.8066728349530327E-3</v>
      </c>
      <c r="R177" s="5">
        <v>-6.1221471749445443E-2</v>
      </c>
      <c r="S177" s="5">
        <v>-2.7647637241375859E-2</v>
      </c>
      <c r="T177" s="5">
        <v>-8.3141021293459016E-2</v>
      </c>
      <c r="U177" s="5">
        <v>1.3415523045865001E-2</v>
      </c>
      <c r="V177" s="5">
        <v>-2.9796036984325945E-2</v>
      </c>
      <c r="W177" s="5">
        <v>-2.6678878681263663E-2</v>
      </c>
      <c r="X177" s="5">
        <v>5.1370597742071131E-2</v>
      </c>
      <c r="Y177" s="5">
        <v>2.5147925431564855E-2</v>
      </c>
      <c r="Z177" s="5">
        <v>0.1650354751046357</v>
      </c>
      <c r="AA177" s="5">
        <v>0.14137301772140082</v>
      </c>
      <c r="AB177" s="5">
        <v>0.12131720712294906</v>
      </c>
      <c r="AC177" s="5">
        <v>-0.12133684940255156</v>
      </c>
      <c r="AD177" s="5">
        <v>2.5108735952476566</v>
      </c>
      <c r="AE177" s="5">
        <v>0.13555932416896524</v>
      </c>
      <c r="AF177" s="5">
        <v>0.36838526968273655</v>
      </c>
      <c r="AG177" s="5">
        <v>7.8276248378962979E-2</v>
      </c>
      <c r="AH177" s="5">
        <v>0.51910665306917703</v>
      </c>
      <c r="AI177" s="5">
        <v>0.11922931359984797</v>
      </c>
      <c r="AJ177" s="5">
        <v>0.40942192288577389</v>
      </c>
      <c r="AK177" s="5">
        <v>2.0965301461246648</v>
      </c>
      <c r="AL177" s="5">
        <v>1.2199365349586235</v>
      </c>
      <c r="AM177" s="5">
        <v>7.8564787156151283E-2</v>
      </c>
      <c r="AN177" s="5">
        <v>0.71510314191304425</v>
      </c>
      <c r="AO177" s="5">
        <v>6.4949262254606732E-2</v>
      </c>
      <c r="AP177" s="5">
        <v>0.21895761761776159</v>
      </c>
      <c r="AQ177" s="5">
        <v>7.3722154921306557E-2</v>
      </c>
      <c r="AR177" s="5">
        <v>0.57183627902733647</v>
      </c>
      <c r="AS177" s="5"/>
      <c r="AT177" s="5"/>
      <c r="AU177" s="5"/>
      <c r="AV177" s="5"/>
      <c r="AW177" s="5"/>
      <c r="AX177" s="5"/>
      <c r="AY177" s="5"/>
      <c r="AZ177" s="5"/>
      <c r="BA177" s="5"/>
      <c r="BB177" s="5"/>
    </row>
    <row r="178" spans="1:54" x14ac:dyDescent="0.25">
      <c r="A178" s="5">
        <v>15270</v>
      </c>
      <c r="B178" s="5"/>
      <c r="C178" s="5">
        <v>4.5136408978095321</v>
      </c>
      <c r="D178" s="5">
        <v>-4.9423957475558345E-4</v>
      </c>
      <c r="E178" s="5">
        <v>-1.4329931716873301E-4</v>
      </c>
      <c r="F178" s="5">
        <v>-9.9100873885846403E-4</v>
      </c>
      <c r="G178" s="5">
        <v>-1.0988196533022649E-4</v>
      </c>
      <c r="H178" s="5">
        <v>-1.3428579205685184E-2</v>
      </c>
      <c r="I178" s="5">
        <v>-9.8051644100717659E-4</v>
      </c>
      <c r="J178" s="5">
        <v>-2.9025539641010486E-3</v>
      </c>
      <c r="K178" s="5">
        <v>-1.0489538796462348E-3</v>
      </c>
      <c r="L178" s="5">
        <v>-9.5937275829839751E-3</v>
      </c>
      <c r="M178" s="5">
        <v>-2.5528954497358049E-3</v>
      </c>
      <c r="N178" s="5">
        <v>-0.1594599883686893</v>
      </c>
      <c r="O178" s="5">
        <v>-5.1086091949205364E-3</v>
      </c>
      <c r="P178" s="5">
        <v>-8.1482542605407035E-2</v>
      </c>
      <c r="Q178" s="5">
        <v>-7.4522966539460837E-3</v>
      </c>
      <c r="R178" s="5">
        <v>-5.8573398447663613E-2</v>
      </c>
      <c r="S178" s="5">
        <v>-2.6511247782064946E-2</v>
      </c>
      <c r="T178" s="5">
        <v>-7.9903535619431559E-2</v>
      </c>
      <c r="U178" s="5">
        <v>1.292229857690019E-2</v>
      </c>
      <c r="V178" s="5">
        <v>-2.876571875900082E-2</v>
      </c>
      <c r="W178" s="5">
        <v>-2.5814987765561737E-2</v>
      </c>
      <c r="X178" s="5">
        <v>4.982068312153471E-2</v>
      </c>
      <c r="Y178" s="5">
        <v>2.4445055703368166E-2</v>
      </c>
      <c r="Z178" s="5">
        <v>0.1607915063059504</v>
      </c>
      <c r="AA178" s="5">
        <v>0.13805508033126765</v>
      </c>
      <c r="AB178" s="5">
        <v>0.11874395138531604</v>
      </c>
      <c r="AC178" s="5">
        <v>-0.11903871087617415</v>
      </c>
      <c r="AD178" s="5">
        <v>2.46905042115722</v>
      </c>
      <c r="AE178" s="5">
        <v>0.1336125747072287</v>
      </c>
      <c r="AF178" s="5">
        <v>0.36394542440436062</v>
      </c>
      <c r="AG178" s="5">
        <v>7.7514569932952609E-2</v>
      </c>
      <c r="AH178" s="5">
        <v>0.51526726034842785</v>
      </c>
      <c r="AI178" s="5">
        <v>0.11862737377539896</v>
      </c>
      <c r="AJ178" s="5">
        <v>0.40832146404247094</v>
      </c>
      <c r="AK178" s="5">
        <v>2.0958723051688888</v>
      </c>
      <c r="AL178" s="5">
        <v>1.2224663275051053</v>
      </c>
      <c r="AM178" s="5">
        <v>7.8916343965855423E-2</v>
      </c>
      <c r="AN178" s="5">
        <v>0.72002979746068685</v>
      </c>
      <c r="AO178" s="5">
        <v>6.5554454224569E-2</v>
      </c>
      <c r="AP178" s="5">
        <v>0.22153262904799997</v>
      </c>
      <c r="AQ178" s="5">
        <v>7.47702450646337E-2</v>
      </c>
      <c r="AR178" s="5">
        <v>0.58137872158106019</v>
      </c>
      <c r="AS178" s="5"/>
      <c r="AT178" s="5"/>
      <c r="AU178" s="5"/>
      <c r="AV178" s="5"/>
      <c r="AW178" s="5"/>
      <c r="AX178" s="5"/>
      <c r="AY178" s="5"/>
      <c r="AZ178" s="5"/>
      <c r="BA178" s="5"/>
      <c r="BB178" s="5"/>
    </row>
    <row r="179" spans="1:54" x14ac:dyDescent="0.25">
      <c r="A179" s="5">
        <v>15260</v>
      </c>
      <c r="B179" s="5"/>
      <c r="C179" s="5">
        <v>4.5016828648689211</v>
      </c>
      <c r="D179" s="5">
        <v>-4.5830390118475114E-4</v>
      </c>
      <c r="E179" s="5">
        <v>-1.3316682131559793E-4</v>
      </c>
      <c r="F179" s="5">
        <v>-9.2292845670572407E-4</v>
      </c>
      <c r="G179" s="5">
        <v>-1.0255536689554863E-4</v>
      </c>
      <c r="H179" s="5">
        <v>-1.2560480638561194E-2</v>
      </c>
      <c r="I179" s="5">
        <v>-9.191324666542218E-4</v>
      </c>
      <c r="J179" s="5">
        <v>-2.7268006850636631E-3</v>
      </c>
      <c r="K179" s="5">
        <v>-9.8760253964071576E-4</v>
      </c>
      <c r="L179" s="5">
        <v>-9.0525048271600534E-3</v>
      </c>
      <c r="M179" s="5">
        <v>-2.4141979274673051E-3</v>
      </c>
      <c r="N179" s="5">
        <v>-0.15113078300920818</v>
      </c>
      <c r="O179" s="5">
        <v>-4.8525292686158643E-3</v>
      </c>
      <c r="P179" s="5">
        <v>-7.7570621156578062E-2</v>
      </c>
      <c r="Q179" s="5">
        <v>-7.1103830641488664E-3</v>
      </c>
      <c r="R179" s="5">
        <v>-5.6011399651938944E-2</v>
      </c>
      <c r="S179" s="5">
        <v>-2.5408691465669507E-2</v>
      </c>
      <c r="T179" s="5">
        <v>-7.6753336582621387E-2</v>
      </c>
      <c r="U179" s="5">
        <v>1.2440940180782456E-2</v>
      </c>
      <c r="V179" s="5">
        <v>-2.775708588026406E-2</v>
      </c>
      <c r="W179" s="5">
        <v>-2.4966567364691796E-2</v>
      </c>
      <c r="X179" s="5">
        <v>4.829341830588841E-2</v>
      </c>
      <c r="Y179" s="5">
        <v>2.3750007945094267E-2</v>
      </c>
      <c r="Z179" s="5">
        <v>0.15657896335802232</v>
      </c>
      <c r="AA179" s="5">
        <v>0.13474834085311976</v>
      </c>
      <c r="AB179" s="5">
        <v>0.11616797411792275</v>
      </c>
      <c r="AC179" s="5">
        <v>-0.11672669834595717</v>
      </c>
      <c r="AD179" s="5">
        <v>2.4267342236558149</v>
      </c>
      <c r="AE179" s="5">
        <v>0.13162945438445484</v>
      </c>
      <c r="AF179" s="5">
        <v>0.35938400752866395</v>
      </c>
      <c r="AG179" s="5">
        <v>7.6723043904787513E-2</v>
      </c>
      <c r="AH179" s="5">
        <v>0.51120879368370842</v>
      </c>
      <c r="AI179" s="5">
        <v>0.11797154678943918</v>
      </c>
      <c r="AJ179" s="5">
        <v>0.40702818748616493</v>
      </c>
      <c r="AK179" s="5">
        <v>2.0942106444399267</v>
      </c>
      <c r="AL179" s="5">
        <v>1.2244162591813839</v>
      </c>
      <c r="AM179" s="5">
        <v>7.9231736021941584E-2</v>
      </c>
      <c r="AN179" s="5">
        <v>0.72464638795718983</v>
      </c>
      <c r="AO179" s="5">
        <v>6.6133994355823622E-2</v>
      </c>
      <c r="AP179" s="5">
        <v>0.22403227856349769</v>
      </c>
      <c r="AQ179" s="5">
        <v>7.5797612926416652E-2</v>
      </c>
      <c r="AR179" s="5">
        <v>0.59080368351814294</v>
      </c>
      <c r="AS179" s="5"/>
      <c r="AT179" s="5"/>
      <c r="AU179" s="5"/>
      <c r="AV179" s="5"/>
      <c r="AW179" s="5"/>
      <c r="AX179" s="5"/>
      <c r="AY179" s="5"/>
      <c r="AZ179" s="5"/>
      <c r="BA179" s="5"/>
      <c r="BB179" s="5"/>
    </row>
    <row r="180" spans="1:54" x14ac:dyDescent="0.25">
      <c r="A180" s="5">
        <v>15250</v>
      </c>
      <c r="B180" s="5"/>
      <c r="C180" s="5">
        <v>4.4876950369309512</v>
      </c>
      <c r="D180" s="5">
        <v>-4.2475622561849403E-4</v>
      </c>
      <c r="E180" s="5">
        <v>-1.236854806924034E-4</v>
      </c>
      <c r="F180" s="5">
        <v>-8.5907282335232209E-4</v>
      </c>
      <c r="G180" s="5">
        <v>-9.5667048378760434E-5</v>
      </c>
      <c r="H180" s="5">
        <v>-1.1742351558239961E-2</v>
      </c>
      <c r="I180" s="5">
        <v>-8.6114162392514847E-4</v>
      </c>
      <c r="J180" s="5">
        <v>-2.5603560076843342E-3</v>
      </c>
      <c r="K180" s="5">
        <v>-9.2935683547982757E-4</v>
      </c>
      <c r="L180" s="5">
        <v>-8.5373929118638218E-3</v>
      </c>
      <c r="M180" s="5">
        <v>-2.2818572181129348E-3</v>
      </c>
      <c r="N180" s="5">
        <v>-0.14316290973588236</v>
      </c>
      <c r="O180" s="5">
        <v>-4.6069198695215651E-3</v>
      </c>
      <c r="P180" s="5">
        <v>-7.3808709478488971E-2</v>
      </c>
      <c r="Q180" s="5">
        <v>-6.7806939770923922E-3</v>
      </c>
      <c r="R180" s="5">
        <v>-5.35342037819189E-2</v>
      </c>
      <c r="S180" s="5">
        <v>-2.4339631030692033E-2</v>
      </c>
      <c r="T180" s="5">
        <v>-7.3690029937429152E-2</v>
      </c>
      <c r="U180" s="5">
        <v>1.1971469897180346E-2</v>
      </c>
      <c r="V180" s="5">
        <v>-2.6770346929863992E-2</v>
      </c>
      <c r="W180" s="5">
        <v>-2.4133921001892999E-2</v>
      </c>
      <c r="X180" s="5">
        <v>4.6789564648059404E-2</v>
      </c>
      <c r="Y180" s="5">
        <v>2.3063219276711268E-2</v>
      </c>
      <c r="Z180" s="5">
        <v>0.15240100046076638</v>
      </c>
      <c r="AA180" s="5">
        <v>0.13145563600847029</v>
      </c>
      <c r="AB180" s="5">
        <v>0.11359173775772073</v>
      </c>
      <c r="AC180" s="5">
        <v>-0.11440322230121461</v>
      </c>
      <c r="AD180" s="5">
        <v>2.3839722855598415</v>
      </c>
      <c r="AE180" s="5">
        <v>0.12961230227837145</v>
      </c>
      <c r="AF180" s="5">
        <v>0.35470661918356539</v>
      </c>
      <c r="AG180" s="5">
        <v>7.5902667401999788E-2</v>
      </c>
      <c r="AH180" s="5">
        <v>0.50693640962728792</v>
      </c>
      <c r="AI180" s="5">
        <v>0.11726265042116227</v>
      </c>
      <c r="AJ180" s="5">
        <v>0.40554356237857753</v>
      </c>
      <c r="AK180" s="5">
        <v>2.0915455802593925</v>
      </c>
      <c r="AL180" s="5">
        <v>1.2257823879765908</v>
      </c>
      <c r="AM180" s="5">
        <v>7.9510443274590628E-2</v>
      </c>
      <c r="AN180" s="5">
        <v>0.72894584760239911</v>
      </c>
      <c r="AO180" s="5">
        <v>6.6687042986024611E-2</v>
      </c>
      <c r="AP180" s="5">
        <v>0.22645313505217657</v>
      </c>
      <c r="AQ180" s="5">
        <v>7.6802930490097565E-2</v>
      </c>
      <c r="AR180" s="5">
        <v>0.60009980709826072</v>
      </c>
      <c r="AS180" s="5"/>
      <c r="AT180" s="5"/>
      <c r="AU180" s="5"/>
      <c r="AV180" s="5"/>
      <c r="AW180" s="5"/>
      <c r="AX180" s="5"/>
      <c r="AY180" s="5"/>
      <c r="AZ180" s="5"/>
      <c r="BA180" s="5"/>
      <c r="BB180" s="5"/>
    </row>
    <row r="181" spans="1:54" x14ac:dyDescent="0.25">
      <c r="A181" s="5">
        <v>15240</v>
      </c>
      <c r="B181" s="5"/>
      <c r="C181" s="5">
        <v>4.4717113589381183</v>
      </c>
      <c r="D181" s="5">
        <v>-3.9345555009689584E-4</v>
      </c>
      <c r="E181" s="5">
        <v>-1.1481846788488775E-4</v>
      </c>
      <c r="F181" s="5">
        <v>-7.9921362348631239E-4</v>
      </c>
      <c r="G181" s="5">
        <v>-8.919447001386168E-5</v>
      </c>
      <c r="H181" s="5">
        <v>-1.0971754743585171E-2</v>
      </c>
      <c r="I181" s="5">
        <v>-8.063876539885559E-4</v>
      </c>
      <c r="J181" s="5">
        <v>-2.4028173304616305E-3</v>
      </c>
      <c r="K181" s="5">
        <v>-8.7409142449988513E-4</v>
      </c>
      <c r="L181" s="5">
        <v>-8.0474162004727529E-3</v>
      </c>
      <c r="M181" s="5">
        <v>-2.1556556065598469E-3</v>
      </c>
      <c r="N181" s="5">
        <v>-0.13554517130092819</v>
      </c>
      <c r="O181" s="5">
        <v>-4.3714924838456418E-3</v>
      </c>
      <c r="P181" s="5">
        <v>-7.0193221108186071E-2</v>
      </c>
      <c r="Q181" s="5">
        <v>-6.4629849533214337E-3</v>
      </c>
      <c r="R181" s="5">
        <v>-5.1140475700199917E-2</v>
      </c>
      <c r="S181" s="5">
        <v>-2.3303696469371429E-2</v>
      </c>
      <c r="T181" s="5">
        <v>-7.0713116567435369E-2</v>
      </c>
      <c r="U181" s="5">
        <v>1.1513892623368743E-2</v>
      </c>
      <c r="V181" s="5">
        <v>-2.5805673473435348E-2</v>
      </c>
      <c r="W181" s="5">
        <v>-2.3317321167030981E-2</v>
      </c>
      <c r="X181" s="5">
        <v>4.5309829636597729E-2</v>
      </c>
      <c r="Y181" s="5">
        <v>2.238510403349572E-2</v>
      </c>
      <c r="Z181" s="5">
        <v>0.14826064918141418</v>
      </c>
      <c r="AA181" s="5">
        <v>0.12817972239954564</v>
      </c>
      <c r="AB181" s="5">
        <v>0.11101765819682503</v>
      </c>
      <c r="AC181" s="5">
        <v>-0.11207066894502267</v>
      </c>
      <c r="AD181" s="5">
        <v>2.3408118343557929</v>
      </c>
      <c r="AE181" s="5">
        <v>0.1275634771669833</v>
      </c>
      <c r="AF181" s="5">
        <v>0.34991896892782132</v>
      </c>
      <c r="AG181" s="5">
        <v>7.5054471097365683E-2</v>
      </c>
      <c r="AH181" s="5">
        <v>0.50245554338186116</v>
      </c>
      <c r="AI181" s="5">
        <v>0.11650157611160314</v>
      </c>
      <c r="AJ181" s="5">
        <v>0.40386933192155527</v>
      </c>
      <c r="AK181" s="5">
        <v>2.0878789744210469</v>
      </c>
      <c r="AL181" s="5">
        <v>1.2265615978043136</v>
      </c>
      <c r="AM181" s="5">
        <v>7.9751995296318434E-2</v>
      </c>
      <c r="AN181" s="5">
        <v>0.73292150648381549</v>
      </c>
      <c r="AO181" s="5">
        <v>6.7212789306587306E-2</v>
      </c>
      <c r="AP181" s="5">
        <v>0.22879183432879061</v>
      </c>
      <c r="AQ181" s="5">
        <v>7.7784880127324221E-2</v>
      </c>
      <c r="AR181" s="5">
        <v>0.60925570831363673</v>
      </c>
      <c r="AS181" s="5"/>
      <c r="AT181" s="5"/>
      <c r="AU181" s="5"/>
      <c r="AV181" s="5"/>
      <c r="AW181" s="5"/>
      <c r="AX181" s="5"/>
      <c r="AY181" s="5"/>
      <c r="AZ181" s="5"/>
      <c r="BA181" s="5"/>
      <c r="BB181" s="5"/>
    </row>
    <row r="182" spans="1:54" x14ac:dyDescent="0.25">
      <c r="A182" s="5">
        <v>15230</v>
      </c>
      <c r="B182" s="5"/>
      <c r="C182" s="5">
        <v>4.4537673771656108</v>
      </c>
      <c r="D182" s="5">
        <v>-3.6426788431985632E-4</v>
      </c>
      <c r="E182" s="5">
        <v>-1.0653067366015533E-4</v>
      </c>
      <c r="F182" s="5">
        <v>-7.4313256469816732E-4</v>
      </c>
      <c r="G182" s="5">
        <v>-8.3115997078012053E-5</v>
      </c>
      <c r="H182" s="5">
        <v>-1.0246342279060105E-2</v>
      </c>
      <c r="I182" s="5">
        <v>-7.5471944007743309E-4</v>
      </c>
      <c r="J182" s="5">
        <v>-2.253793684217166E-3</v>
      </c>
      <c r="K182" s="5">
        <v>-8.2168403771567969E-4</v>
      </c>
      <c r="L182" s="5">
        <v>-7.5816182616137064E-3</v>
      </c>
      <c r="M182" s="5">
        <v>-2.0353784726670739E-3</v>
      </c>
      <c r="N182" s="5">
        <v>-0.12826645842047588</v>
      </c>
      <c r="O182" s="5">
        <v>-4.1459586479588341E-3</v>
      </c>
      <c r="P182" s="5">
        <v>-6.6720535122618232E-2</v>
      </c>
      <c r="Q182" s="5">
        <v>-6.1570059178158902E-3</v>
      </c>
      <c r="R182" s="5">
        <v>-4.8828821720088775E-2</v>
      </c>
      <c r="S182" s="5">
        <v>-2.230048695890802E-2</v>
      </c>
      <c r="T182" s="5">
        <v>-6.7821997190247008E-2</v>
      </c>
      <c r="U182" s="5">
        <v>1.1068196687206034E-2</v>
      </c>
      <c r="V182" s="5">
        <v>-2.4863200919542954E-2</v>
      </c>
      <c r="W182" s="5">
        <v>-2.2517009729689629E-2</v>
      </c>
      <c r="X182" s="5">
        <v>4.3854867055925319E-2</v>
      </c>
      <c r="Y182" s="5">
        <v>2.1716053567544927E-2</v>
      </c>
      <c r="Z182" s="5">
        <v>0.14416081560559849</v>
      </c>
      <c r="AA182" s="5">
        <v>0.12492327300662562</v>
      </c>
      <c r="AB182" s="5">
        <v>0.10844810110726037</v>
      </c>
      <c r="AC182" s="5">
        <v>-0.10973139609896401</v>
      </c>
      <c r="AD182" s="5">
        <v>2.2972999539500045</v>
      </c>
      <c r="AE182" s="5">
        <v>0.12548535284507351</v>
      </c>
      <c r="AF182" s="5">
        <v>0.34502686393130588</v>
      </c>
      <c r="AG182" s="5">
        <v>7.4179517041991522E-2</v>
      </c>
      <c r="AH182" s="5">
        <v>0.4977718972016123</v>
      </c>
      <c r="AI182" s="5">
        <v>0.11568928710571894</v>
      </c>
      <c r="AJ182" s="5">
        <v>0.40200751009214813</v>
      </c>
      <c r="AK182" s="5">
        <v>2.0832141344600208</v>
      </c>
      <c r="AL182" s="5">
        <v>1.2267516086874191</v>
      </c>
      <c r="AM182" s="5">
        <v>7.9955972561985042E-2</v>
      </c>
      <c r="AN182" s="5">
        <v>0.73656710742317</v>
      </c>
      <c r="AO182" s="5">
        <v>6.7710453294740389E-2</v>
      </c>
      <c r="AP182" s="5">
        <v>0.23104508668302048</v>
      </c>
      <c r="AQ182" s="5">
        <v>7.874215735324222E-2</v>
      </c>
      <c r="AR182" s="5">
        <v>0.61825999869102755</v>
      </c>
      <c r="AS182" s="5"/>
      <c r="AT182" s="5"/>
      <c r="AU182" s="5"/>
      <c r="AV182" s="5"/>
      <c r="AW182" s="5"/>
      <c r="AX182" s="5"/>
      <c r="AY182" s="5"/>
      <c r="AZ182" s="5"/>
      <c r="BA182" s="5"/>
      <c r="BB182" s="5"/>
    </row>
    <row r="183" spans="1:54" x14ac:dyDescent="0.25">
      <c r="A183" s="5">
        <v>15220</v>
      </c>
      <c r="B183" s="5"/>
      <c r="C183" s="5">
        <v>4.433900184834707</v>
      </c>
      <c r="D183" s="5">
        <v>-3.3706599061840458E-4</v>
      </c>
      <c r="E183" s="5">
        <v>-9.8788652019694709E-5</v>
      </c>
      <c r="F183" s="5">
        <v>-6.9062100858028577E-4</v>
      </c>
      <c r="G183" s="5">
        <v>-7.74108803531065E-5</v>
      </c>
      <c r="H183" s="5">
        <v>-9.5638541977311493E-3</v>
      </c>
      <c r="I183" s="5">
        <v>-7.0599096892369408E-4</v>
      </c>
      <c r="J183" s="5">
        <v>-2.1129057582169983E-3</v>
      </c>
      <c r="K183" s="5">
        <v>-7.7201552755731904E-4</v>
      </c>
      <c r="L183" s="5">
        <v>-7.1390625568721932E-3</v>
      </c>
      <c r="M183" s="5">
        <v>-1.920814518283135E-3</v>
      </c>
      <c r="N183" s="5">
        <v>-0.12131576549021875</v>
      </c>
      <c r="O183" s="5">
        <v>-3.9300304684937613E-3</v>
      </c>
      <c r="P183" s="5">
        <v>-6.3387004273385034E-2</v>
      </c>
      <c r="Q183" s="5">
        <v>-5.8625018582544189E-3</v>
      </c>
      <c r="R183" s="5">
        <v>-4.6597794547888413E-2</v>
      </c>
      <c r="S183" s="5">
        <v>-2.1329572790605728E-2</v>
      </c>
      <c r="T183" s="5">
        <v>-6.501597712557107E-2</v>
      </c>
      <c r="U183" s="5">
        <v>1.0634354439196851E-2</v>
      </c>
      <c r="V183" s="5">
        <v>-2.3943029435496931E-2</v>
      </c>
      <c r="W183" s="5">
        <v>-2.1733198411204323E-2</v>
      </c>
      <c r="X183" s="5">
        <v>4.2425277266925319E-2</v>
      </c>
      <c r="Y183" s="5">
        <v>2.1056436107599694E-2</v>
      </c>
      <c r="Z183" s="5">
        <v>0.1401042778442273</v>
      </c>
      <c r="AA183" s="5">
        <v>0.12168887395061523</v>
      </c>
      <c r="AB183" s="5">
        <v>0.10588537844821014</v>
      </c>
      <c r="AC183" s="5">
        <v>-0.1073877292373743</v>
      </c>
      <c r="AD183" s="5">
        <v>2.2534834979065756</v>
      </c>
      <c r="AE183" s="5">
        <v>0.12338031345538161</v>
      </c>
      <c r="AF183" s="5">
        <v>0.34003619702301746</v>
      </c>
      <c r="AG183" s="5">
        <v>7.3278896417028838E-2</v>
      </c>
      <c r="AH183" s="5">
        <v>0.49289142819944293</v>
      </c>
      <c r="AI183" s="5">
        <v>0.11482681642525228</v>
      </c>
      <c r="AJ183" s="5">
        <v>0.39996037772492732</v>
      </c>
      <c r="AK183" s="5">
        <v>2.0775558104456868</v>
      </c>
      <c r="AL183" s="5">
        <v>1.2263509849853471</v>
      </c>
      <c r="AM183" s="5">
        <v>8.0122007616203889E-2</v>
      </c>
      <c r="AN183" s="5">
        <v>0.73987682200126459</v>
      </c>
      <c r="AO183" s="5">
        <v>6.8179287595984364E-2</v>
      </c>
      <c r="AP183" s="5">
        <v>0.23320968436324585</v>
      </c>
      <c r="AQ183" s="5">
        <v>7.9673473599276193E-2</v>
      </c>
      <c r="AR183" s="5">
        <v>0.62710130755165316</v>
      </c>
      <c r="AS183" s="5"/>
      <c r="AT183" s="5"/>
      <c r="AU183" s="5"/>
      <c r="AV183" s="5"/>
      <c r="AW183" s="5"/>
      <c r="AX183" s="5"/>
      <c r="AY183" s="5"/>
      <c r="AZ183" s="5"/>
      <c r="BA183" s="5"/>
      <c r="BB183" s="5"/>
    </row>
    <row r="184" spans="1:54" x14ac:dyDescent="0.25">
      <c r="A184" s="5">
        <v>15210</v>
      </c>
      <c r="B184" s="5"/>
      <c r="C184" s="5">
        <v>4.4121483659402383</v>
      </c>
      <c r="D184" s="5">
        <v>-3.1172913174603223E-4</v>
      </c>
      <c r="E184" s="5">
        <v>-9.1560565281120304E-5</v>
      </c>
      <c r="F184" s="5">
        <v>-6.4147969802418319E-4</v>
      </c>
      <c r="G184" s="5">
        <v>-7.2059235858840348E-5</v>
      </c>
      <c r="H184" s="5">
        <v>-8.922117011689306E-3</v>
      </c>
      <c r="I184" s="5">
        <v>-6.6006128308918944E-4</v>
      </c>
      <c r="J184" s="5">
        <v>-1.9797858987186646E-3</v>
      </c>
      <c r="K184" s="5">
        <v>-7.2496990597631307E-4</v>
      </c>
      <c r="L184" s="5">
        <v>-6.7188330473175488E-3</v>
      </c>
      <c r="M184" s="5">
        <v>-1.8117559752172999E-3</v>
      </c>
      <c r="N184" s="5">
        <v>-0.11468220529983182</v>
      </c>
      <c r="O184" s="5">
        <v>-3.7234211168744578E-3</v>
      </c>
      <c r="P184" s="5">
        <v>-6.0188962818927903E-2</v>
      </c>
      <c r="Q184" s="5">
        <v>-5.5792135049164762E-3</v>
      </c>
      <c r="R184" s="5">
        <v>-4.4445898148707988E-2</v>
      </c>
      <c r="S184" s="5">
        <v>-2.0390497291702035E-2</v>
      </c>
      <c r="T184" s="5">
        <v>-6.229427111115482E-2</v>
      </c>
      <c r="U184" s="5">
        <v>1.0212322861383977E-2</v>
      </c>
      <c r="V184" s="5">
        <v>-2.3045224915674879E-2</v>
      </c>
      <c r="W184" s="5">
        <v>-2.0966069312668568E-2</v>
      </c>
      <c r="X184" s="5">
        <v>4.1021607603973123E-2</v>
      </c>
      <c r="Y184" s="5">
        <v>2.0406596676189097E-2</v>
      </c>
      <c r="Z184" s="5">
        <v>0.13609368389551937</v>
      </c>
      <c r="AA184" s="5">
        <v>0.11847902152487069</v>
      </c>
      <c r="AB184" s="5">
        <v>0.1033317451625293</v>
      </c>
      <c r="AC184" s="5">
        <v>-0.10504195766040685</v>
      </c>
      <c r="AD184" s="5">
        <v>2.2094090044010146</v>
      </c>
      <c r="AE184" s="5">
        <v>0.12125074884758069</v>
      </c>
      <c r="AF184" s="5">
        <v>0.3349529346418792</v>
      </c>
      <c r="AG184" s="5">
        <v>7.2353727230764969E-2</v>
      </c>
      <c r="AH184" s="5">
        <v>0.48782033559705518</v>
      </c>
      <c r="AI184" s="5">
        <v>0.11391526467830353</v>
      </c>
      <c r="AJ184" s="5">
        <v>0.39773047795167565</v>
      </c>
      <c r="AK184" s="5">
        <v>2.0709101882930185</v>
      </c>
      <c r="AL184" s="5">
        <v>1.2253591416272041</v>
      </c>
      <c r="AM184" s="5">
        <v>8.0249786123749028E-2</v>
      </c>
      <c r="AN184" s="5">
        <v>0.74284526570497789</v>
      </c>
      <c r="AO184" s="5">
        <v>6.861857935076604E-2</v>
      </c>
      <c r="AP184" s="5">
        <v>0.23528250897299935</v>
      </c>
      <c r="AQ184" s="5">
        <v>8.0577558995582096E-2</v>
      </c>
      <c r="AR184" s="5">
        <v>0.63576830467322176</v>
      </c>
      <c r="AS184" s="5"/>
      <c r="AT184" s="5"/>
      <c r="AU184" s="5"/>
      <c r="AV184" s="5"/>
      <c r="AW184" s="5"/>
      <c r="AX184" s="5"/>
      <c r="AY184" s="5"/>
      <c r="AZ184" s="5"/>
      <c r="BA184" s="5"/>
      <c r="BB184" s="5"/>
    </row>
    <row r="185" spans="1:54" x14ac:dyDescent="0.25">
      <c r="A185" s="5">
        <v>15200</v>
      </c>
      <c r="B185" s="5"/>
      <c r="C185" s="5">
        <v>4.3885519373752206</v>
      </c>
      <c r="D185" s="5">
        <v>-2.8814282196371906E-4</v>
      </c>
      <c r="E185" s="5">
        <v>-8.4816129332450588E-5</v>
      </c>
      <c r="F185" s="5">
        <v>-5.955184816867073E-4</v>
      </c>
      <c r="G185" s="5">
        <v>-6.7042023956955695E-5</v>
      </c>
      <c r="H185" s="5">
        <v>-8.319042140640661E-3</v>
      </c>
      <c r="I185" s="5">
        <v>-6.1679442485392802E-4</v>
      </c>
      <c r="J185" s="5">
        <v>-1.8540780815053243E-3</v>
      </c>
      <c r="K185" s="5">
        <v>-6.8043437334232477E-4</v>
      </c>
      <c r="L185" s="5">
        <v>-6.3200347214540636E-3</v>
      </c>
      <c r="M185" s="5">
        <v>-1.7079987945583797E-3</v>
      </c>
      <c r="N185" s="5">
        <v>-0.10835502275434579</v>
      </c>
      <c r="O185" s="5">
        <v>-3.5258452981061076E-3</v>
      </c>
      <c r="P185" s="5">
        <v>-5.7122734046045967E-2</v>
      </c>
      <c r="Q185" s="5">
        <v>-5.306877991128593E-3</v>
      </c>
      <c r="R185" s="5">
        <v>-4.2371592525467752E-2</v>
      </c>
      <c r="S185" s="5">
        <v>-1.9482778734872121E-2</v>
      </c>
      <c r="T185" s="5">
        <v>-5.9656008151633244E-2</v>
      </c>
      <c r="U185" s="5">
        <v>9.8020441908278459E-3</v>
      </c>
      <c r="V185" s="5">
        <v>-2.216981999804836E-2</v>
      </c>
      <c r="W185" s="5">
        <v>-2.0215775495839684E-2</v>
      </c>
      <c r="X185" s="5">
        <v>3.9644352884228636E-2</v>
      </c>
      <c r="Y185" s="5">
        <v>1.976685706294555E-2</v>
      </c>
      <c r="Z185" s="5">
        <v>0.132131549860416</v>
      </c>
      <c r="AA185" s="5">
        <v>0.11529611949932952</v>
      </c>
      <c r="AB185" s="5">
        <v>0.10078939606855226</v>
      </c>
      <c r="AC185" s="5">
        <v>-0.10269633081464868</v>
      </c>
      <c r="AD185" s="5">
        <v>2.1651226131088324</v>
      </c>
      <c r="AE185" s="5">
        <v>0.11909904997795095</v>
      </c>
      <c r="AF185" s="5">
        <v>0.32978310472548428</v>
      </c>
      <c r="AG185" s="5">
        <v>7.14051519679956E-2</v>
      </c>
      <c r="AH185" s="5">
        <v>0.48256504745638862</v>
      </c>
      <c r="AI185" s="5">
        <v>0.11295579771209138</v>
      </c>
      <c r="AJ185" s="5">
        <v>0.39532061101077942</v>
      </c>
      <c r="AK185" s="5">
        <v>2.0632848795989509</v>
      </c>
      <c r="AL185" s="5">
        <v>1.2237763483204458</v>
      </c>
      <c r="AM185" s="5">
        <v>8.0339047798911392E-2</v>
      </c>
      <c r="AN185" s="5">
        <v>0.74546751214268714</v>
      </c>
      <c r="AO185" s="5">
        <v>6.9027651959279832E-2</v>
      </c>
      <c r="AP185" s="5">
        <v>0.23726053875704051</v>
      </c>
      <c r="AQ185" s="5">
        <v>8.1453165155157409E-2</v>
      </c>
      <c r="AR185" s="5">
        <v>0.6442497232955785</v>
      </c>
      <c r="AS185" s="5"/>
      <c r="AT185" s="5"/>
      <c r="AU185" s="5"/>
      <c r="AV185" s="5"/>
      <c r="AW185" s="5"/>
      <c r="AX185" s="5"/>
      <c r="AY185" s="5"/>
      <c r="AZ185" s="5"/>
      <c r="BA185" s="5"/>
      <c r="BB185" s="5"/>
    </row>
    <row r="186" spans="1:54" x14ac:dyDescent="0.25">
      <c r="A186" s="5">
        <v>15190</v>
      </c>
      <c r="B186" s="5"/>
      <c r="C186" s="5">
        <v>4.3631522894387773</v>
      </c>
      <c r="D186" s="5">
        <v>-2.6619858184984602E-4</v>
      </c>
      <c r="E186" s="5">
        <v>-7.852655919265911E-5</v>
      </c>
      <c r="F186" s="5">
        <v>-5.5255603654319702E-4</v>
      </c>
      <c r="G186" s="5">
        <v>-6.2341027922113411E-5</v>
      </c>
      <c r="H186" s="5">
        <v>-7.7526242490914919E-3</v>
      </c>
      <c r="I186" s="5">
        <v>-5.7605937231043495E-4</v>
      </c>
      <c r="J186" s="5">
        <v>-1.7354378599625897E-3</v>
      </c>
      <c r="K186" s="5">
        <v>-6.3829933855794681E-4</v>
      </c>
      <c r="L186" s="5">
        <v>-5.9417940473186432E-3</v>
      </c>
      <c r="M186" s="5">
        <v>-1.6093428177728585E-3</v>
      </c>
      <c r="N186" s="5">
        <v>-0.10232360761346515</v>
      </c>
      <c r="O186" s="5">
        <v>-3.3370196937429026E-3</v>
      </c>
      <c r="P186" s="5">
        <v>-5.4184637473962703E-2</v>
      </c>
      <c r="Q186" s="5">
        <v>-5.0452294932656272E-3</v>
      </c>
      <c r="R186" s="5">
        <v>-4.0373298401448821E-2</v>
      </c>
      <c r="S186" s="5">
        <v>-1.8605912230614013E-2</v>
      </c>
      <c r="T186" s="5">
        <v>-5.7100236385705175E-2</v>
      </c>
      <c r="U186" s="5">
        <v>9.4034465554579064E-3</v>
      </c>
      <c r="V186" s="5">
        <v>-2.1316815124581199E-2</v>
      </c>
      <c r="W186" s="5">
        <v>-1.9482441613791722E-2</v>
      </c>
      <c r="X186" s="5">
        <v>3.8293956024752655E-2</v>
      </c>
      <c r="Y186" s="5">
        <v>1.9137515852779348E-2</v>
      </c>
      <c r="Z186" s="5">
        <v>0.12822025850847002</v>
      </c>
      <c r="AA186" s="5">
        <v>0.11214247669905737</v>
      </c>
      <c r="AB186" s="5">
        <v>9.8260462952480324E-2</v>
      </c>
      <c r="AC186" s="5">
        <v>-0.10035305476939745</v>
      </c>
      <c r="AD186" s="5">
        <v>2.120669984239302</v>
      </c>
      <c r="AE186" s="5">
        <v>0.11692760436240632</v>
      </c>
      <c r="AF186" s="5">
        <v>0.32453278457188167</v>
      </c>
      <c r="AG186" s="5">
        <v>7.0434335198701875E-2</v>
      </c>
      <c r="AH186" s="5">
        <v>0.47713220693252334</v>
      </c>
      <c r="AI186" s="5">
        <v>0.11194964411590136</v>
      </c>
      <c r="AJ186" s="5">
        <v>0.3927338284407883</v>
      </c>
      <c r="AK186" s="5">
        <v>2.0546889080220976</v>
      </c>
      <c r="AL186" s="5">
        <v>1.2216037317116182</v>
      </c>
      <c r="AM186" s="5">
        <v>8.038958721012876E-2</v>
      </c>
      <c r="AN186" s="5">
        <v>0.7477391062768789</v>
      </c>
      <c r="AO186" s="5">
        <v>6.9405866778434563E-2</v>
      </c>
      <c r="AP186" s="5">
        <v>0.23914085575395688</v>
      </c>
      <c r="AQ186" s="5">
        <v>8.2299067951446953E-2</v>
      </c>
      <c r="AR186" s="5">
        <v>0.65253438340898806</v>
      </c>
      <c r="AS186" s="5"/>
      <c r="AT186" s="5"/>
      <c r="AU186" s="5"/>
      <c r="AV186" s="5"/>
      <c r="AW186" s="5"/>
      <c r="AX186" s="5"/>
      <c r="AY186" s="5"/>
      <c r="AZ186" s="5"/>
      <c r="BA186" s="5"/>
      <c r="BB186" s="5"/>
    </row>
    <row r="187" spans="1:54" x14ac:dyDescent="0.25">
      <c r="A187" s="5">
        <v>15180</v>
      </c>
      <c r="B187" s="5"/>
      <c r="C187" s="5">
        <v>4.3359921248164301</v>
      </c>
      <c r="D187" s="5">
        <v>-2.4579369722521995E-4</v>
      </c>
      <c r="E187" s="5">
        <v>-7.2664515002413322E-5</v>
      </c>
      <c r="F187" s="5">
        <v>-5.1241958939225317E-4</v>
      </c>
      <c r="G187" s="5">
        <v>-5.7938832070568337E-5</v>
      </c>
      <c r="H187" s="5">
        <v>-7.2209395022084788E-3</v>
      </c>
      <c r="I187" s="5">
        <v>-5.377299682997631E-4</v>
      </c>
      <c r="J187" s="5">
        <v>-1.6235322902430831E-3</v>
      </c>
      <c r="K187" s="5">
        <v>-5.9845843082370718E-4</v>
      </c>
      <c r="L187" s="5">
        <v>-5.5832593515437786E-3</v>
      </c>
      <c r="M187" s="5">
        <v>-1.515591930051696E-3</v>
      </c>
      <c r="N187" s="5">
        <v>-9.6577506262355922E-2</v>
      </c>
      <c r="O187" s="5">
        <v>-3.1566633790393629E-3</v>
      </c>
      <c r="P187" s="5">
        <v>-5.1370995735477695E-2</v>
      </c>
      <c r="Q187" s="5">
        <v>-4.7939998494256394E-3</v>
      </c>
      <c r="R187" s="5">
        <v>-3.8449401797420277E-2</v>
      </c>
      <c r="S187" s="5">
        <v>-1.7759371597953686E-2</v>
      </c>
      <c r="T187" s="5">
        <v>-5.462592795752972E-2</v>
      </c>
      <c r="U187" s="5">
        <v>9.0164446201145502E-3</v>
      </c>
      <c r="V187" s="5">
        <v>-2.0486179641158429E-2</v>
      </c>
      <c r="W187" s="5">
        <v>-1.8766164588083202E-2</v>
      </c>
      <c r="X187" s="5">
        <v>3.6970808762770743E-2</v>
      </c>
      <c r="Y187" s="5">
        <v>1.8518848507457979E-2</v>
      </c>
      <c r="Z187" s="5">
        <v>0.12436205819022332</v>
      </c>
      <c r="AA187" s="5">
        <v>0.10902030485838143</v>
      </c>
      <c r="AB187" s="5">
        <v>9.574701186588469E-2</v>
      </c>
      <c r="AC187" s="5">
        <v>-9.8014288856086165E-2</v>
      </c>
      <c r="AD187" s="5">
        <v>2.076096219914803</v>
      </c>
      <c r="AE187" s="5">
        <v>0.11473879159520133</v>
      </c>
      <c r="AF187" s="5">
        <v>0.31920808870931122</v>
      </c>
      <c r="AG187" s="5">
        <v>6.9442461153158802E-2</v>
      </c>
      <c r="AH187" s="5">
        <v>0.47152865808963379</v>
      </c>
      <c r="AI187" s="5">
        <v>0.11089809258172187</v>
      </c>
      <c r="AJ187" s="5">
        <v>0.38997342667472001</v>
      </c>
      <c r="AK187" s="5">
        <v>2.0451326922358612</v>
      </c>
      <c r="AL187" s="5">
        <v>1.2188432754823966</v>
      </c>
      <c r="AM187" s="5">
        <v>8.0401254456607077E-2</v>
      </c>
      <c r="AN187" s="5">
        <v>0.74965607662550515</v>
      </c>
      <c r="AO187" s="5">
        <v>6.9752624745172409E-2</v>
      </c>
      <c r="AP187" s="5">
        <v>0.24092065279230018</v>
      </c>
      <c r="AQ187" s="5">
        <v>8.3114070281147256E-2</v>
      </c>
      <c r="AR187" s="5">
        <v>0.66061121526187905</v>
      </c>
      <c r="AS187" s="5"/>
      <c r="AT187" s="5"/>
      <c r="AU187" s="5"/>
      <c r="AV187" s="5"/>
      <c r="AW187" s="5"/>
      <c r="AX187" s="5"/>
      <c r="AY187" s="5"/>
      <c r="AZ187" s="5"/>
      <c r="BA187" s="5"/>
      <c r="BB187" s="5"/>
    </row>
    <row r="188" spans="1:54" x14ac:dyDescent="0.25">
      <c r="A188" s="5">
        <v>15170</v>
      </c>
      <c r="B188" s="5"/>
      <c r="C188" s="5">
        <v>4.3071153961248232</v>
      </c>
      <c r="D188" s="5">
        <v>-2.2683098254359761E-4</v>
      </c>
      <c r="E188" s="5">
        <v>-6.720404855927657E-5</v>
      </c>
      <c r="F188" s="5">
        <v>-4.7494463812374887E-4</v>
      </c>
      <c r="G188" s="5">
        <v>-5.3818799533455358E-5</v>
      </c>
      <c r="H188" s="5">
        <v>-6.7221437500758572E-3</v>
      </c>
      <c r="I188" s="5">
        <v>-5.016848428095709E-4</v>
      </c>
      <c r="J188" s="5">
        <v>-1.5180398350482865E-3</v>
      </c>
      <c r="K188" s="5">
        <v>-5.6080850348809181E-4</v>
      </c>
      <c r="L188" s="5">
        <v>-5.2436011282889746E-3</v>
      </c>
      <c r="M188" s="5">
        <v>-1.4265541964064079E-3</v>
      </c>
      <c r="N188" s="5">
        <v>-9.1106432529900513E-2</v>
      </c>
      <c r="O188" s="5">
        <v>-2.9844982143714732E-3</v>
      </c>
      <c r="P188" s="5">
        <v>-4.8678141131008212E-2</v>
      </c>
      <c r="Q188" s="5">
        <v>-4.5529191560015284E-3</v>
      </c>
      <c r="R188" s="5">
        <v>-3.6598258495085072E-2</v>
      </c>
      <c r="S188" s="5">
        <v>-1.6942611209156789E-2</v>
      </c>
      <c r="T188" s="5">
        <v>-5.223198387871978E-2</v>
      </c>
      <c r="U188" s="5">
        <v>8.640940240637867E-3</v>
      </c>
      <c r="V188" s="5">
        <v>-1.9677852932711012E-2</v>
      </c>
      <c r="W188" s="5">
        <v>-1.8067014329154293E-2</v>
      </c>
      <c r="X188" s="5">
        <v>3.5675252474202376E-2</v>
      </c>
      <c r="Y188" s="5">
        <v>1.7911107498992218E-2</v>
      </c>
      <c r="Z188" s="5">
        <v>0.12055906209103742</v>
      </c>
      <c r="AA188" s="5">
        <v>0.10593171675083515</v>
      </c>
      <c r="AB188" s="5">
        <v>9.3251040632101129E-2</v>
      </c>
      <c r="AC188" s="5">
        <v>-9.5682142477680837E-2</v>
      </c>
      <c r="AD188" s="5">
        <v>2.0314457880858163</v>
      </c>
      <c r="AE188" s="5">
        <v>0.11253497894531772</v>
      </c>
      <c r="AF188" s="5">
        <v>0.3138151568084786</v>
      </c>
      <c r="AG188" s="5">
        <v>6.8430731270666872E-2</v>
      </c>
      <c r="AH188" s="5">
        <v>0.4657614313229157</v>
      </c>
      <c r="AI188" s="5">
        <v>0.10980248913053589</v>
      </c>
      <c r="AJ188" s="5">
        <v>0.38704294005371409</v>
      </c>
      <c r="AK188" s="5">
        <v>2.0346280254967253</v>
      </c>
      <c r="AL188" s="5">
        <v>1.215497818371073</v>
      </c>
      <c r="AM188" s="5">
        <v>8.0373955714056977E-2</v>
      </c>
      <c r="AN188" s="5">
        <v>0.75121494638663677</v>
      </c>
      <c r="AO188" s="5">
        <v>7.0067367920501208E-2</v>
      </c>
      <c r="AP188" s="5">
        <v>0.24259724030743804</v>
      </c>
      <c r="AQ188" s="5">
        <v>8.3897004803814623E-2</v>
      </c>
      <c r="AR188" s="5">
        <v>0.66846928302281605</v>
      </c>
      <c r="AS188" s="5"/>
      <c r="AT188" s="5"/>
      <c r="AU188" s="5"/>
      <c r="AV188" s="5"/>
      <c r="AW188" s="5"/>
      <c r="AX188" s="5"/>
      <c r="AY188" s="5"/>
      <c r="AZ188" s="5"/>
      <c r="BA188" s="5"/>
      <c r="BB188" s="5"/>
    </row>
    <row r="189" spans="1:54" x14ac:dyDescent="0.25">
      <c r="A189" s="5">
        <v>15160</v>
      </c>
      <c r="B189" s="5"/>
      <c r="C189" s="5">
        <v>4.2765672421156031</v>
      </c>
      <c r="D189" s="5">
        <v>-2.0921854906007551E-4</v>
      </c>
      <c r="E189" s="5">
        <v>-6.2120550502229801E-5</v>
      </c>
      <c r="F189" s="5">
        <v>-4.3997467350955074E-4</v>
      </c>
      <c r="G189" s="5">
        <v>-4.9965049757078788E-5</v>
      </c>
      <c r="H189" s="5">
        <v>-6.2544706496980088E-3</v>
      </c>
      <c r="I189" s="5">
        <v>-4.6780732943866465E-4</v>
      </c>
      <c r="J189" s="5">
        <v>-1.4186502475363242E-3</v>
      </c>
      <c r="K189" s="5">
        <v>-5.2524963041818704E-4</v>
      </c>
      <c r="L189" s="5">
        <v>-4.9220122810092835E-3</v>
      </c>
      <c r="M189" s="5">
        <v>-1.342041981045242E-3</v>
      </c>
      <c r="N189" s="5">
        <v>-8.5900277572635381E-2</v>
      </c>
      <c r="O189" s="5">
        <v>-2.8202492110924087E-3</v>
      </c>
      <c r="P189" s="5">
        <v>-4.6102421852561075E-2</v>
      </c>
      <c r="Q189" s="5">
        <v>-4.3217163414771892E-3</v>
      </c>
      <c r="R189" s="5">
        <v>-3.4818198379270318E-2</v>
      </c>
      <c r="S189" s="5">
        <v>-1.6155067804373254E-2</v>
      </c>
      <c r="T189" s="5">
        <v>-4.9917238867814018E-2</v>
      </c>
      <c r="U189" s="5">
        <v>8.2768231239061171E-3</v>
      </c>
      <c r="V189" s="5">
        <v>-1.8891745589224448E-2</v>
      </c>
      <c r="W189" s="5">
        <v>-1.7385034496623729E-2</v>
      </c>
      <c r="X189" s="5">
        <v>3.4407579085378601E-2</v>
      </c>
      <c r="Y189" s="5">
        <v>1.7314522493103474E-2</v>
      </c>
      <c r="Z189" s="5">
        <v>0.1168132478203332</v>
      </c>
      <c r="AA189" s="5">
        <v>0.10287872459424137</v>
      </c>
      <c r="AB189" s="5">
        <v>9.0774476564537715E-2</v>
      </c>
      <c r="AC189" s="5">
        <v>-9.3358672094207548E-2</v>
      </c>
      <c r="AD189" s="5">
        <v>1.9867624491606495</v>
      </c>
      <c r="AE189" s="5">
        <v>0.11031851704211515</v>
      </c>
      <c r="AF189" s="5">
        <v>0.3083601416715096</v>
      </c>
      <c r="AG189" s="5">
        <v>6.7400361729138977E-2</v>
      </c>
      <c r="AH189" s="5">
        <v>0.4598377284305209</v>
      </c>
      <c r="AI189" s="5">
        <v>0.10866423421267368</v>
      </c>
      <c r="AJ189" s="5">
        <v>0.38394613328062321</v>
      </c>
      <c r="AK189" s="5">
        <v>2.023188051881081</v>
      </c>
      <c r="AL189" s="5">
        <v>1.2115710501166392</v>
      </c>
      <c r="AM189" s="5">
        <v>8.0307653647094732E-2</v>
      </c>
      <c r="AN189" s="5">
        <v>0.75241274344417752</v>
      </c>
      <c r="AO189" s="5">
        <v>7.0349580948805321E-2</v>
      </c>
      <c r="AP189" s="5">
        <v>0.24416805295657212</v>
      </c>
      <c r="AQ189" s="5">
        <v>8.4646736649813634E-2</v>
      </c>
      <c r="AR189" s="5">
        <v>0.67609780852954482</v>
      </c>
      <c r="AS189" s="5"/>
      <c r="AT189" s="5"/>
      <c r="AU189" s="5"/>
      <c r="AV189" s="5"/>
      <c r="AW189" s="5"/>
      <c r="AX189" s="5"/>
      <c r="AY189" s="5"/>
      <c r="AZ189" s="5"/>
      <c r="BA189" s="5"/>
      <c r="BB189" s="5"/>
    </row>
    <row r="190" spans="1:54" x14ac:dyDescent="0.25">
      <c r="A190" s="5">
        <v>15150</v>
      </c>
      <c r="B190" s="5"/>
      <c r="C190" s="5">
        <v>4.2443939226359051</v>
      </c>
      <c r="D190" s="5">
        <v>-1.9286957805291565E-4</v>
      </c>
      <c r="E190" s="5">
        <v>-5.7390698241237369E-5</v>
      </c>
      <c r="F190" s="5">
        <v>-4.0736090222439573E-4</v>
      </c>
      <c r="G190" s="5">
        <v>-4.6362435808214102E-5</v>
      </c>
      <c r="H190" s="5">
        <v>-5.8162297337123565E-3</v>
      </c>
      <c r="I190" s="5">
        <v>-4.3598537651456601E-4</v>
      </c>
      <c r="J190" s="5">
        <v>-1.3250644368403804E-3</v>
      </c>
      <c r="K190" s="5">
        <v>-4.9168509532611696E-4</v>
      </c>
      <c r="L190" s="5">
        <v>-4.6177083000833131E-3</v>
      </c>
      <c r="M190" s="5">
        <v>-1.261872050585361E-3</v>
      </c>
      <c r="N190" s="5">
        <v>-8.0949118844667337E-2</v>
      </c>
      <c r="O190" s="5">
        <v>-2.663644872061245E-3</v>
      </c>
      <c r="P190" s="5">
        <v>-4.36402078758618E-2</v>
      </c>
      <c r="Q190" s="5">
        <v>-4.1001197168766181E-3</v>
      </c>
      <c r="R190" s="5">
        <v>-3.3107529651995767E-2</v>
      </c>
      <c r="S190" s="5">
        <v>-1.5396162272403832E-2</v>
      </c>
      <c r="T190" s="5">
        <v>-4.7680466154686532E-2</v>
      </c>
      <c r="U190" s="5">
        <v>7.9239714917811056E-3</v>
      </c>
      <c r="V190" s="5">
        <v>-1.812774059835711E-2</v>
      </c>
      <c r="W190" s="5">
        <v>-1.6720243296120377E-2</v>
      </c>
      <c r="X190" s="5">
        <v>3.3168032072710324E-2</v>
      </c>
      <c r="Y190" s="5">
        <v>1.6729300580925904E-2</v>
      </c>
      <c r="Z190" s="5">
        <v>0.11312645732923635</v>
      </c>
      <c r="AA190" s="5">
        <v>9.9863238729369294E-2</v>
      </c>
      <c r="AB190" s="5">
        <v>8.8319174399158651E-2</v>
      </c>
      <c r="AC190" s="5">
        <v>-9.104587838988043E-2</v>
      </c>
      <c r="AD190" s="5">
        <v>1.9420891855174194</v>
      </c>
      <c r="AE190" s="5">
        <v>0.10809173566141986</v>
      </c>
      <c r="AF190" s="5">
        <v>0.30284919733115273</v>
      </c>
      <c r="AG190" s="5">
        <v>6.6352580962795032E-2</v>
      </c>
      <c r="AH190" s="5">
        <v>0.45376490738053415</v>
      </c>
      <c r="AI190" s="5">
        <v>0.10748477969103776</v>
      </c>
      <c r="AJ190" s="5">
        <v>0.38068699333600747</v>
      </c>
      <c r="AK190" s="5">
        <v>2.0108272392553168</v>
      </c>
      <c r="AL190" s="5">
        <v>1.2070675053296487</v>
      </c>
      <c r="AM190" s="5">
        <v>8.0202367686291437E-2</v>
      </c>
      <c r="AN190" s="5">
        <v>0.75324700921582077</v>
      </c>
      <c r="AO190" s="5">
        <v>7.0598792427220197E-2</v>
      </c>
      <c r="AP190" s="5">
        <v>0.24563065600973788</v>
      </c>
      <c r="AQ190" s="5">
        <v>8.5362166088107316E-2</v>
      </c>
      <c r="AR190" s="5">
        <v>0.68348619505641761</v>
      </c>
      <c r="AS190" s="5"/>
      <c r="AT190" s="5"/>
      <c r="AU190" s="5"/>
      <c r="AV190" s="5"/>
      <c r="AW190" s="5"/>
      <c r="AX190" s="5"/>
      <c r="AY190" s="5"/>
      <c r="AZ190" s="5"/>
      <c r="BA190" s="5"/>
      <c r="BB190" s="5"/>
    </row>
    <row r="191" spans="1:54" x14ac:dyDescent="0.25">
      <c r="A191" s="5">
        <v>15140</v>
      </c>
      <c r="B191" s="5"/>
      <c r="C191" s="5">
        <v>4.2106427524454562</v>
      </c>
      <c r="D191" s="5">
        <v>-1.7770209933930635E-4</v>
      </c>
      <c r="E191" s="5">
        <v>-5.2992404718700925E-5</v>
      </c>
      <c r="F191" s="5">
        <v>-3.7696197175372234E-4</v>
      </c>
      <c r="G191" s="5">
        <v>-4.2996521557982288E-5</v>
      </c>
      <c r="H191" s="5">
        <v>-5.4058044343855945E-3</v>
      </c>
      <c r="I191" s="5">
        <v>-4.0611145343228647E-4</v>
      </c>
      <c r="J191" s="5">
        <v>-1.2369943166535232E-3</v>
      </c>
      <c r="K191" s="5">
        <v>-4.6002137448408352E-4</v>
      </c>
      <c r="L191" s="5">
        <v>-4.3299273793645458E-3</v>
      </c>
      <c r="M191" s="5">
        <v>-1.1858656616793727E-3</v>
      </c>
      <c r="N191" s="5">
        <v>-7.6243228175765052E-2</v>
      </c>
      <c r="O191" s="5">
        <v>-2.5144175071523853E-3</v>
      </c>
      <c r="P191" s="5">
        <v>-4.128789652001251E-2</v>
      </c>
      <c r="Q191" s="5">
        <v>-3.8878575023958565E-3</v>
      </c>
      <c r="R191" s="5">
        <v>-3.1464542912246499E-2</v>
      </c>
      <c r="S191" s="5">
        <v>-1.4665301394030456E-2</v>
      </c>
      <c r="T191" s="5">
        <v>-4.5520382237900517E-2</v>
      </c>
      <c r="U191" s="5">
        <v>7.5822527469740636E-3</v>
      </c>
      <c r="V191" s="5">
        <v>-1.7385694560445843E-2</v>
      </c>
      <c r="W191" s="5">
        <v>-1.6072634309274574E-2</v>
      </c>
      <c r="X191" s="5">
        <v>3.1956807544928557E-2</v>
      </c>
      <c r="Y191" s="5">
        <v>1.6155626556986949E-2</v>
      </c>
      <c r="Z191" s="5">
        <v>0.10950039714870577</v>
      </c>
      <c r="AA191" s="5">
        <v>9.6887066569712493E-2</v>
      </c>
      <c r="AB191" s="5">
        <v>8.5886914442656656E-2</v>
      </c>
      <c r="AC191" s="5">
        <v>-8.8745703626614145E-2</v>
      </c>
      <c r="AD191" s="5">
        <v>1.8974681340538535</v>
      </c>
      <c r="AE191" s="5">
        <v>0.10585693962273206</v>
      </c>
      <c r="AF191" s="5">
        <v>0.2972884672930951</v>
      </c>
      <c r="AG191" s="5">
        <v>6.5288627175191682E-2</v>
      </c>
      <c r="AH191" s="5">
        <v>0.44755046681878718</v>
      </c>
      <c r="AI191" s="5">
        <v>0.10626562571638136</v>
      </c>
      <c r="AJ191" s="5">
        <v>0.37726972088082222</v>
      </c>
      <c r="AK191" s="5">
        <v>1.9975613490552124</v>
      </c>
      <c r="AL191" s="5">
        <v>1.2019925553011104</v>
      </c>
      <c r="AM191" s="5">
        <v>8.0058174168303048E-2</v>
      </c>
      <c r="AN191" s="5">
        <v>0.75371580630801271</v>
      </c>
      <c r="AO191" s="5">
        <v>7.0814576180103894E-2</v>
      </c>
      <c r="AP191" s="5">
        <v>0.24698275149505222</v>
      </c>
      <c r="AQ191" s="5">
        <v>8.6042231145386144E-2</v>
      </c>
      <c r="AR191" s="5">
        <v>0.69062405103011071</v>
      </c>
      <c r="AS191" s="5"/>
      <c r="AT191" s="5"/>
      <c r="AU191" s="5"/>
      <c r="AV191" s="5"/>
      <c r="AW191" s="5"/>
      <c r="AX191" s="5"/>
      <c r="AY191" s="5"/>
      <c r="AZ191" s="5"/>
      <c r="BA191" s="5"/>
      <c r="BB191" s="5"/>
    </row>
    <row r="192" spans="1:54" x14ac:dyDescent="0.25">
      <c r="A192" s="5">
        <v>15130</v>
      </c>
      <c r="B192" s="5"/>
      <c r="C192" s="5">
        <v>4.1753620339926618</v>
      </c>
      <c r="D192" s="5">
        <v>-1.6363877529208774E-4</v>
      </c>
      <c r="E192" s="5">
        <v>-4.8904768081052067E-5</v>
      </c>
      <c r="F192" s="5">
        <v>-3.4864369779527191E-4</v>
      </c>
      <c r="G192" s="5">
        <v>-3.9853558813481267E-5</v>
      </c>
      <c r="H192" s="5">
        <v>-5.0216500710670714E-3</v>
      </c>
      <c r="I192" s="5">
        <v>-3.7808245276288466E-4</v>
      </c>
      <c r="J192" s="5">
        <v>-1.1541626383036777E-3</v>
      </c>
      <c r="K192" s="5">
        <v>-4.3016811325737237E-4</v>
      </c>
      <c r="L192" s="5">
        <v>-4.0579304747440283E-3</v>
      </c>
      <c r="M192" s="5">
        <v>-1.1138486336543165E-3</v>
      </c>
      <c r="N192" s="5">
        <v>-7.1773078981540589E-2</v>
      </c>
      <c r="O192" s="5">
        <v>-2.3723035241190894E-3</v>
      </c>
      <c r="P192" s="5">
        <v>-3.9041917675143742E-2</v>
      </c>
      <c r="Q192" s="5">
        <v>-3.684658329843226E-3</v>
      </c>
      <c r="R192" s="5">
        <v>-2.9887515095966998E-2</v>
      </c>
      <c r="S192" s="5">
        <v>-1.3961879544614978E-2</v>
      </c>
      <c r="T192" s="5">
        <v>-4.3435651583641752E-2</v>
      </c>
      <c r="U192" s="5">
        <v>7.2515241389096777E-3</v>
      </c>
      <c r="V192" s="5">
        <v>-1.6665438921745955E-2</v>
      </c>
      <c r="W192" s="5">
        <v>-1.5442177353483058E-2</v>
      </c>
      <c r="X192" s="5">
        <v>3.0774055402401031E-2</v>
      </c>
      <c r="Y192" s="5">
        <v>1.5593663241407582E-2</v>
      </c>
      <c r="Z192" s="5">
        <v>0.10593663893936474</v>
      </c>
      <c r="AA192" s="5">
        <v>9.3951911819124698E-2</v>
      </c>
      <c r="AB192" s="5">
        <v>8.3479400937082976E-2</v>
      </c>
      <c r="AC192" s="5">
        <v>-8.6460029187991699E-2</v>
      </c>
      <c r="AD192" s="5">
        <v>1.8529405219180006</v>
      </c>
      <c r="AE192" s="5">
        <v>0.10361640480775</v>
      </c>
      <c r="AF192" s="5">
        <v>0.29168407295344267</v>
      </c>
      <c r="AG192" s="5">
        <v>6.4209745854784561E-2</v>
      </c>
      <c r="AH192" s="5">
        <v>0.441202030363959</v>
      </c>
      <c r="AI192" s="5">
        <v>0.10500831750415554</v>
      </c>
      <c r="AJ192" s="5">
        <v>0.37369872117179198</v>
      </c>
      <c r="AK192" s="5">
        <v>1.9834074029614748</v>
      </c>
      <c r="AL192" s="5">
        <v>1.1963523977677226</v>
      </c>
      <c r="AM192" s="5">
        <v>7.9875206337970128E-2</v>
      </c>
      <c r="AN192" s="5">
        <v>0.75381772494647392</v>
      </c>
      <c r="AO192" s="5">
        <v>7.0996552433910926E-2</v>
      </c>
      <c r="AP192" s="5">
        <v>0.24822218407703076</v>
      </c>
      <c r="AQ192" s="5">
        <v>8.6685910168064428E-2</v>
      </c>
      <c r="AR192" s="5">
        <v>0.69750121362236217</v>
      </c>
      <c r="AS192" s="5"/>
      <c r="AT192" s="5"/>
      <c r="AU192" s="5"/>
      <c r="AV192" s="5"/>
      <c r="AW192" s="5"/>
      <c r="AX192" s="5"/>
      <c r="AY192" s="5"/>
      <c r="AZ192" s="5"/>
      <c r="BA192" s="5"/>
      <c r="BB192" s="5"/>
    </row>
    <row r="193" spans="1:54" x14ac:dyDescent="0.25">
      <c r="A193" s="5">
        <v>15120</v>
      </c>
      <c r="B193" s="5"/>
      <c r="C193" s="5">
        <v>4.1386009892543463</v>
      </c>
      <c r="D193" s="5">
        <v>-1.5060669053247806E-4</v>
      </c>
      <c r="E193" s="5">
        <v>-4.5108022330493062E-5</v>
      </c>
      <c r="F193" s="5">
        <v>-3.2227879471263468E-4</v>
      </c>
      <c r="G193" s="5">
        <v>-3.6920464461996836E-5</v>
      </c>
      <c r="H193" s="5">
        <v>-4.6622918088699882E-3</v>
      </c>
      <c r="I193" s="5">
        <v>-3.5179958866005394E-4</v>
      </c>
      <c r="J193" s="5">
        <v>-1.0763028097071276E-3</v>
      </c>
      <c r="K193" s="5">
        <v>-4.0203809687944746E-4</v>
      </c>
      <c r="L193" s="5">
        <v>-3.8010013078271258E-3</v>
      </c>
      <c r="M193" s="5">
        <v>-1.0456514067763039E-3</v>
      </c>
      <c r="N193" s="5">
        <v>-6.7529352631191863E-2</v>
      </c>
      <c r="O193" s="5">
        <v>-2.2370436952440795E-3</v>
      </c>
      <c r="P193" s="5">
        <v>-3.6898738699567113E-2</v>
      </c>
      <c r="Q193" s="5">
        <v>-3.4902517206086745E-3</v>
      </c>
      <c r="R193" s="5">
        <v>-2.8374713271476622E-2</v>
      </c>
      <c r="S193" s="5">
        <v>-1.3285280352938781E-2</v>
      </c>
      <c r="T193" s="5">
        <v>-4.142489125546539E-2</v>
      </c>
      <c r="U193" s="5">
        <v>6.9316334277361152E-3</v>
      </c>
      <c r="V193" s="5">
        <v>-1.5966781221827816E-2</v>
      </c>
      <c r="W193" s="5">
        <v>-1.4828819368074671E-2</v>
      </c>
      <c r="X193" s="5">
        <v>2.9619880567937313E-2</v>
      </c>
      <c r="Y193" s="5">
        <v>1.5043551844177494E-2</v>
      </c>
      <c r="Z193" s="5">
        <v>0.1024366203434393</v>
      </c>
      <c r="AA193" s="5">
        <v>9.1059373953207928E-2</v>
      </c>
      <c r="AB193" s="5">
        <v>8.109826064097278E-2</v>
      </c>
      <c r="AC193" s="5">
        <v>-8.4190673317066284E-2</v>
      </c>
      <c r="AD193" s="5">
        <v>1.8085466055501616</v>
      </c>
      <c r="AE193" s="5">
        <v>0.10137237430984598</v>
      </c>
      <c r="AF193" s="5">
        <v>0.28604210222248105</v>
      </c>
      <c r="AG193" s="5">
        <v>6.3117187300138711E-2</v>
      </c>
      <c r="AH193" s="5">
        <v>0.43472733073681757</v>
      </c>
      <c r="AI193" s="5">
        <v>0.10371444202273794</v>
      </c>
      <c r="AJ193" s="5">
        <v>0.3699785945170932</v>
      </c>
      <c r="AK193" s="5">
        <v>1.9683836465690061</v>
      </c>
      <c r="AL193" s="5">
        <v>1.1901540446587899</v>
      </c>
      <c r="AM193" s="5">
        <v>7.9653654211742045E-2</v>
      </c>
      <c r="AN193" s="5">
        <v>0.75355188815475871</v>
      </c>
      <c r="AO193" s="5">
        <v>7.114438888806221E-2</v>
      </c>
      <c r="AP193" s="5">
        <v>0.24934694664742435</v>
      </c>
      <c r="AQ193" s="5">
        <v>8.7292224318735984E-2</v>
      </c>
      <c r="AR193" s="5">
        <v>0.70410777214764542</v>
      </c>
      <c r="AS193" s="5"/>
      <c r="AT193" s="5"/>
      <c r="AU193" s="5"/>
      <c r="AV193" s="5"/>
      <c r="AW193" s="5"/>
      <c r="AX193" s="5"/>
      <c r="AY193" s="5"/>
      <c r="AZ193" s="5"/>
      <c r="BA193" s="5"/>
      <c r="BB193" s="5"/>
    </row>
    <row r="194" spans="1:54" x14ac:dyDescent="0.25">
      <c r="A194" s="5">
        <v>15110</v>
      </c>
      <c r="B194" s="5"/>
      <c r="C194" s="5">
        <v>4.1004096907459537</v>
      </c>
      <c r="D194" s="5">
        <v>-1.3853714744370283E-4</v>
      </c>
      <c r="E194" s="5">
        <v>-4.1583489018907777E-5</v>
      </c>
      <c r="F194" s="5">
        <v>-2.9774660955131469E-4</v>
      </c>
      <c r="G194" s="5">
        <v>-3.4184797688281453E-5</v>
      </c>
      <c r="H194" s="5">
        <v>-4.3263225959452702E-3</v>
      </c>
      <c r="I194" s="5">
        <v>-3.2716829207206062E-4</v>
      </c>
      <c r="J194" s="5">
        <v>-1.0031587015503498E-3</v>
      </c>
      <c r="K194" s="5">
        <v>-3.7554721588725388E-4</v>
      </c>
      <c r="L194" s="5">
        <v>-3.558446317829428E-3</v>
      </c>
      <c r="M194" s="5">
        <v>-9.811090867678997E-4</v>
      </c>
      <c r="N194" s="5">
        <v>-6.3502943999652339E-2</v>
      </c>
      <c r="O194" s="5">
        <v>-2.108383400267404E-3</v>
      </c>
      <c r="P194" s="5">
        <v>-3.4854868988926271E-2</v>
      </c>
      <c r="Q194" s="5">
        <v>-3.3043685389739326E-3</v>
      </c>
      <c r="R194" s="5">
        <v>-2.692439828617672E-2</v>
      </c>
      <c r="S194" s="5">
        <v>-1.2634878313513015E-2</v>
      </c>
      <c r="T194" s="5">
        <v>-3.9486675464739864E-2</v>
      </c>
      <c r="U194" s="5">
        <v>6.6224195447005339E-3</v>
      </c>
      <c r="V194" s="5">
        <v>-1.5289506351149623E-2</v>
      </c>
      <c r="W194" s="5">
        <v>-1.4232485323524665E-2</v>
      </c>
      <c r="X194" s="5">
        <v>2.8494344283426558E-2</v>
      </c>
      <c r="Y194" s="5">
        <v>1.4505412369276655E-2</v>
      </c>
      <c r="Z194" s="5">
        <v>9.9001646128455398E-2</v>
      </c>
      <c r="AA194" s="5">
        <v>8.8210947959589947E-2</v>
      </c>
      <c r="AB194" s="5">
        <v>7.8745041626284012E-2</v>
      </c>
      <c r="AC194" s="5">
        <v>-8.1939389050662712E-2</v>
      </c>
      <c r="AD194" s="5">
        <v>1.7643256131532308</v>
      </c>
      <c r="AE194" s="5">
        <v>9.9127054723585101E-2</v>
      </c>
      <c r="AF194" s="5">
        <v>0.280368598384791</v>
      </c>
      <c r="AG194" s="5">
        <v>6.2012204161819073E-2</v>
      </c>
      <c r="AH194" s="5">
        <v>0.42813419377069761</v>
      </c>
      <c r="AI194" s="5">
        <v>0.10238562460311303</v>
      </c>
      <c r="AJ194" s="5">
        <v>0.36611412630145512</v>
      </c>
      <c r="AK194" s="5">
        <v>1.9525095101577168</v>
      </c>
      <c r="AL194" s="5">
        <v>1.1834053078570976</v>
      </c>
      <c r="AM194" s="5">
        <v>7.9393764302249939E-2</v>
      </c>
      <c r="AN194" s="5">
        <v>0.75291795565739872</v>
      </c>
      <c r="AO194" s="5">
        <v>7.1257801677719182E-2</v>
      </c>
      <c r="AP194" s="5">
        <v>0.25035518560876791</v>
      </c>
      <c r="AQ194" s="5">
        <v>8.7860239998780301E-2</v>
      </c>
      <c r="AR194" s="5">
        <v>0.7104340911930942</v>
      </c>
      <c r="AS194" s="5"/>
      <c r="AT194" s="5"/>
      <c r="AU194" s="5"/>
      <c r="AV194" s="5"/>
      <c r="AW194" s="5"/>
      <c r="AX194" s="5"/>
      <c r="AY194" s="5"/>
      <c r="AZ194" s="5"/>
      <c r="BA194" s="5"/>
      <c r="BB194" s="5"/>
    </row>
    <row r="195" spans="1:54" x14ac:dyDescent="0.25">
      <c r="A195" s="5">
        <v>15100</v>
      </c>
      <c r="B195" s="5"/>
      <c r="C195" s="5">
        <v>4.0608389918108685</v>
      </c>
      <c r="D195" s="5">
        <v>-1.2736546762173896E-4</v>
      </c>
      <c r="E195" s="5">
        <v>-3.8313530038362943E-5</v>
      </c>
      <c r="F195" s="5">
        <v>-2.7493286008200716E-4</v>
      </c>
      <c r="G195" s="5">
        <v>-3.1634737321176108E-5</v>
      </c>
      <c r="H195" s="5">
        <v>-4.0124010863059742E-3</v>
      </c>
      <c r="I195" s="5">
        <v>-3.0409810324467099E-4</v>
      </c>
      <c r="J195" s="5">
        <v>-9.344844420094983E-4</v>
      </c>
      <c r="K195" s="5">
        <v>-3.5061442662740367E-4</v>
      </c>
      <c r="L195" s="5">
        <v>-3.3295945647866948E-3</v>
      </c>
      <c r="M195" s="5">
        <v>-9.2006147621437697E-4</v>
      </c>
      <c r="N195" s="5">
        <v>-5.9684966232212103E-2</v>
      </c>
      <c r="O195" s="5">
        <v>-1.9860728461325652E-3</v>
      </c>
      <c r="P195" s="5">
        <v>-3.2906864220775531E-2</v>
      </c>
      <c r="Q195" s="5">
        <v>-3.1267414206632899E-3</v>
      </c>
      <c r="R195" s="5">
        <v>-2.5534828261080084E-2</v>
      </c>
      <c r="S195" s="5">
        <v>-1.2010040349861225E-2</v>
      </c>
      <c r="T195" s="5">
        <v>-3.7619540032325066E-2</v>
      </c>
      <c r="U195" s="5">
        <v>6.3237132471865645E-3</v>
      </c>
      <c r="V195" s="5">
        <v>-1.4633377814927203E-2</v>
      </c>
      <c r="W195" s="5">
        <v>-1.3653079150394629E-2</v>
      </c>
      <c r="X195" s="5">
        <v>2.7397465466602284E-2</v>
      </c>
      <c r="Y195" s="5">
        <v>1.3979344056348333E-2</v>
      </c>
      <c r="Z195" s="5">
        <v>9.5632889611649258E-2</v>
      </c>
      <c r="AA195" s="5">
        <v>8.5408024331482618E-2</v>
      </c>
      <c r="AB195" s="5">
        <v>7.6421212289768198E-2</v>
      </c>
      <c r="AC195" s="5">
        <v>-7.9707862352142805E-2</v>
      </c>
      <c r="AD195" s="5">
        <v>1.7203156906952919</v>
      </c>
      <c r="AE195" s="5">
        <v>9.6882612582756045E-2</v>
      </c>
      <c r="AF195" s="5">
        <v>0.27466954922464554</v>
      </c>
      <c r="AG195" s="5">
        <v>6.0896049007857965E-2</v>
      </c>
      <c r="AH195" s="5">
        <v>0.4214305223504195</v>
      </c>
      <c r="AI195" s="5">
        <v>0.10102352548029196</v>
      </c>
      <c r="AJ195" s="5">
        <v>0.36211027661119766</v>
      </c>
      <c r="AK195" s="5">
        <v>1.9358055666825078</v>
      </c>
      <c r="AL195" s="5">
        <v>1.176114783012892</v>
      </c>
      <c r="AM195" s="5">
        <v>7.9095839204326585E-2</v>
      </c>
      <c r="AN195" s="5">
        <v>0.75191612648838979</v>
      </c>
      <c r="AO195" s="5">
        <v>7.1336556224700656E-2</v>
      </c>
      <c r="AP195" s="5">
        <v>0.25124520583163878</v>
      </c>
      <c r="AQ195" s="5">
        <v>8.8389071188941876E-2</v>
      </c>
      <c r="AR195" s="5">
        <v>0.7164708334076072</v>
      </c>
      <c r="AS195" s="5"/>
      <c r="AT195" s="5"/>
      <c r="AU195" s="5"/>
      <c r="AV195" s="5"/>
      <c r="AW195" s="5"/>
      <c r="AX195" s="5"/>
      <c r="AY195" s="5"/>
      <c r="AZ195" s="5"/>
      <c r="BA195" s="5"/>
      <c r="BB195" s="5"/>
    </row>
    <row r="196" spans="1:54" x14ac:dyDescent="0.25">
      <c r="A196" s="5">
        <v>15090</v>
      </c>
      <c r="B196" s="5"/>
      <c r="C196" s="5">
        <v>4.0199404562994063</v>
      </c>
      <c r="D196" s="5">
        <v>-1.1703079935245187E-4</v>
      </c>
      <c r="E196" s="5">
        <v>-3.5281501555329417E-5</v>
      </c>
      <c r="F196" s="5">
        <v>-2.5372937729091608E-4</v>
      </c>
      <c r="G196" s="5">
        <v>-2.9259059361646426E-5</v>
      </c>
      <c r="H196" s="5">
        <v>-3.7192495547544091E-3</v>
      </c>
      <c r="I196" s="5">
        <v>-2.8250256197895465E-4</v>
      </c>
      <c r="J196" s="5">
        <v>-8.7004420127293305E-4</v>
      </c>
      <c r="K196" s="5">
        <v>-3.271617072353139E-4</v>
      </c>
      <c r="L196" s="5">
        <v>-3.1137975871527927E-3</v>
      </c>
      <c r="M196" s="5">
        <v>-8.6235309350299468E-4</v>
      </c>
      <c r="N196" s="5">
        <v>-5.6066754750714411E-2</v>
      </c>
      <c r="O196" s="5">
        <v>-1.8698672641394617E-3</v>
      </c>
      <c r="P196" s="5">
        <v>-3.1051330278896012E-2</v>
      </c>
      <c r="Q196" s="5">
        <v>-2.9571051766186774E-3</v>
      </c>
      <c r="R196" s="5">
        <v>-2.420426193033523E-2</v>
      </c>
      <c r="S196" s="5">
        <v>-1.1410127326533575E-2</v>
      </c>
      <c r="T196" s="5">
        <v>-3.5821986752667498E-2</v>
      </c>
      <c r="U196" s="5">
        <v>6.0353377667929789E-3</v>
      </c>
      <c r="V196" s="5">
        <v>-1.399813899953826E-2</v>
      </c>
      <c r="W196" s="5">
        <v>-1.3090484684725495E-2</v>
      </c>
      <c r="X196" s="5">
        <v>2.6329222122212538E-2</v>
      </c>
      <c r="Y196" s="5">
        <v>1.3465425857569055E-2</v>
      </c>
      <c r="Z196" s="5">
        <v>9.2331394353406052E-2</v>
      </c>
      <c r="AA196" s="5">
        <v>8.2651889308196058E-2</v>
      </c>
      <c r="AB196" s="5">
        <v>7.4128160576708679E-2</v>
      </c>
      <c r="AC196" s="5">
        <v>-7.7497710443899276E-2</v>
      </c>
      <c r="AD196" s="5">
        <v>1.67655385153475</v>
      </c>
      <c r="AE196" s="5">
        <v>9.4641170954788106E-2</v>
      </c>
      <c r="AF196" s="5">
        <v>0.26895087644437321</v>
      </c>
      <c r="AG196" s="5">
        <v>5.9769971919561515E-2</v>
      </c>
      <c r="AH196" s="5">
        <v>0.41462428032668769</v>
      </c>
      <c r="AI196" s="5">
        <v>9.9629836276938888E-2</v>
      </c>
      <c r="AJ196" s="5">
        <v>0.35797216949098465</v>
      </c>
      <c r="AK196" s="5">
        <v>1.9182934871095807</v>
      </c>
      <c r="AL196" s="5">
        <v>1.1682918314568203</v>
      </c>
      <c r="AM196" s="5">
        <v>7.8760237043248069E-2</v>
      </c>
      <c r="AN196" s="5">
        <v>0.75054714029008784</v>
      </c>
      <c r="AO196" s="5">
        <v>7.1380467973131967E-2</v>
      </c>
      <c r="AP196" s="5">
        <v>0.25201547526753154</v>
      </c>
      <c r="AQ196" s="5">
        <v>8.8877881699877176E-2</v>
      </c>
      <c r="AR196" s="5">
        <v>0.72220898187709259</v>
      </c>
      <c r="AS196" s="5"/>
      <c r="AT196" s="5"/>
      <c r="AU196" s="5"/>
      <c r="AV196" s="5"/>
      <c r="AW196" s="5"/>
      <c r="AX196" s="5"/>
      <c r="AY196" s="5"/>
      <c r="AZ196" s="5"/>
      <c r="BA196" s="5"/>
      <c r="BB196" s="5"/>
    </row>
    <row r="197" spans="1:54" x14ac:dyDescent="0.25">
      <c r="A197" s="5">
        <v>15080</v>
      </c>
      <c r="B197" s="5"/>
      <c r="C197" s="5">
        <v>3.9777662877495357</v>
      </c>
      <c r="D197" s="5">
        <v>-1.0747593117905002E-4</v>
      </c>
      <c r="E197" s="5">
        <v>-3.2471709128809568E-5</v>
      </c>
      <c r="F197" s="5">
        <v>-2.3403385269400956E-4</v>
      </c>
      <c r="G197" s="5">
        <v>-2.7047114740246073E-5</v>
      </c>
      <c r="H197" s="5">
        <v>-3.4456518100606814E-3</v>
      </c>
      <c r="I197" s="5">
        <v>-2.6229909608536744E-4</v>
      </c>
      <c r="J197" s="5">
        <v>-8.0961196708755794E-4</v>
      </c>
      <c r="K197" s="5">
        <v>-3.0511400948015396E-4</v>
      </c>
      <c r="L197" s="5">
        <v>-2.9104292168310574E-3</v>
      </c>
      <c r="M197" s="5">
        <v>-8.078331799429839E-4</v>
      </c>
      <c r="N197" s="5">
        <v>-5.2639870531328639E-2</v>
      </c>
      <c r="O197" s="5">
        <v>-1.7595270851348877E-3</v>
      </c>
      <c r="P197" s="5">
        <v>-2.9284926862476506E-2</v>
      </c>
      <c r="Q197" s="5">
        <v>-2.7951971720642441E-3</v>
      </c>
      <c r="R197" s="5">
        <v>-2.2930961823544573E-2</v>
      </c>
      <c r="S197" s="5">
        <v>-1.0834495507873304E-2</v>
      </c>
      <c r="T197" s="5">
        <v>-3.4092487652187024E-2</v>
      </c>
      <c r="U197" s="5">
        <v>5.7571094489145252E-3</v>
      </c>
      <c r="V197" s="5">
        <v>-1.3383514437823069E-2</v>
      </c>
      <c r="W197" s="5">
        <v>-1.2544566626659953E-2</v>
      </c>
      <c r="X197" s="5">
        <v>2.5289552801865726E-2</v>
      </c>
      <c r="Y197" s="5">
        <v>1.2963716947313561E-2</v>
      </c>
      <c r="Z197" s="5">
        <v>8.9098076107464202E-2</v>
      </c>
      <c r="AA197" s="5">
        <v>7.9943725355631656E-2</v>
      </c>
      <c r="AB197" s="5">
        <v>7.1867193414302227E-2</v>
      </c>
      <c r="AC197" s="5">
        <v>-7.5310480340159677E-2</v>
      </c>
      <c r="AD197" s="5">
        <v>1.633075929744636</v>
      </c>
      <c r="AE197" s="5">
        <v>9.2404806198759931E-2</v>
      </c>
      <c r="AF197" s="5">
        <v>0.26321842540202733</v>
      </c>
      <c r="AG197" s="5">
        <v>5.8635218124231114E-2</v>
      </c>
      <c r="AH197" s="5">
        <v>0.40772347645275236</v>
      </c>
      <c r="AI197" s="5">
        <v>9.8206276439803883E-2</v>
      </c>
      <c r="AJ197" s="5">
        <v>0.35370508186523197</v>
      </c>
      <c r="AK197" s="5">
        <v>1.8999959932350152</v>
      </c>
      <c r="AL197" s="5">
        <v>1.1599465602642538</v>
      </c>
      <c r="AM197" s="5">
        <v>7.8387370786445226E-2</v>
      </c>
      <c r="AN197" s="5">
        <v>0.74881227729198296</v>
      </c>
      <c r="AO197" s="5">
        <v>7.1389403006782176E-2</v>
      </c>
      <c r="AP197" s="5">
        <v>0.25266462920023969</v>
      </c>
      <c r="AQ197" s="5">
        <v>8.932588732485805E-2</v>
      </c>
      <c r="AR197" s="5">
        <v>0.72763986201304065</v>
      </c>
      <c r="AS197" s="5"/>
      <c r="AT197" s="5"/>
      <c r="AU197" s="5"/>
      <c r="AV197" s="5"/>
      <c r="AW197" s="5"/>
      <c r="AX197" s="5"/>
      <c r="AY197" s="5"/>
      <c r="AZ197" s="5"/>
      <c r="BA197" s="5"/>
      <c r="BB197" s="5"/>
    </row>
    <row r="198" spans="1:54" x14ac:dyDescent="0.25">
      <c r="A198" s="5">
        <v>15070</v>
      </c>
      <c r="B198" s="5"/>
      <c r="C198" s="5">
        <v>3.9343692581827554</v>
      </c>
      <c r="D198" s="5">
        <v>-9.8647111600100979E-5</v>
      </c>
      <c r="E198" s="5">
        <v>-2.9869364045967222E-5</v>
      </c>
      <c r="F198" s="5">
        <v>-2.1574959081055813E-4</v>
      </c>
      <c r="G198" s="5">
        <v>-2.4988807348035599E-5</v>
      </c>
      <c r="H198" s="5">
        <v>-3.1904511121419732E-3</v>
      </c>
      <c r="I198" s="5">
        <v>-2.4340890845319469E-4</v>
      </c>
      <c r="J198" s="5">
        <v>-7.5297131250246332E-4</v>
      </c>
      <c r="K198" s="5">
        <v>-2.8439920685798751E-4</v>
      </c>
      <c r="L198" s="5">
        <v>-2.7188853546430214E-3</v>
      </c>
      <c r="M198" s="5">
        <v>-7.5635569571642621E-4</v>
      </c>
      <c r="N198" s="5">
        <v>-4.9396102684621503E-2</v>
      </c>
      <c r="O198" s="5">
        <v>-1.654818093410134E-3</v>
      </c>
      <c r="P198" s="5">
        <v>-2.7604370786051352E-2</v>
      </c>
      <c r="Q198" s="5">
        <v>-2.6407576810013171E-3</v>
      </c>
      <c r="R198" s="5">
        <v>-2.1713197289282969E-2</v>
      </c>
      <c r="S198" s="5">
        <v>-1.0282497961815691E-2</v>
      </c>
      <c r="T198" s="5">
        <v>-3.2429489134477074E-2</v>
      </c>
      <c r="U198" s="5">
        <v>5.4888383823729009E-3</v>
      </c>
      <c r="V198" s="5">
        <v>-1.2789211069778752E-2</v>
      </c>
      <c r="W198" s="5">
        <v>-1.2015171509140287E-2</v>
      </c>
      <c r="X198" s="5">
        <v>2.427835810684751E-2</v>
      </c>
      <c r="Y198" s="5">
        <v>1.2474257262173391E-2</v>
      </c>
      <c r="Z198" s="5">
        <v>8.5933725015105669E-2</v>
      </c>
      <c r="AA198" s="5">
        <v>7.7284611879155446E-2</v>
      </c>
      <c r="AB198" s="5">
        <v>6.9639536351325262E-2</v>
      </c>
      <c r="AC198" s="5">
        <v>-7.3147647579988789E-2</v>
      </c>
      <c r="AD198" s="5">
        <v>1.5899165371989714</v>
      </c>
      <c r="AE198" s="5">
        <v>9.0175544893571991E-2</v>
      </c>
      <c r="AF198" s="5">
        <v>0.25747795519329025</v>
      </c>
      <c r="AG198" s="5">
        <v>5.7493025671193285E-2</v>
      </c>
      <c r="AH198" s="5">
        <v>0.40073614838959992</v>
      </c>
      <c r="AI198" s="5">
        <v>9.6754589639661812E-2</v>
      </c>
      <c r="AJ198" s="5">
        <v>0.34931443215809888</v>
      </c>
      <c r="AK198" s="5">
        <v>1.8809368081300395</v>
      </c>
      <c r="AL198" s="5">
        <v>1.1510898005297845</v>
      </c>
      <c r="AM198" s="5">
        <v>7.7977707420406842E-2</v>
      </c>
      <c r="AN198" s="5">
        <v>0.74671335696328955</v>
      </c>
      <c r="AO198" s="5">
        <v>7.1363278545427691E-2</v>
      </c>
      <c r="AP198" s="5">
        <v>0.25319147411970033</v>
      </c>
      <c r="AQ198" s="5">
        <v>8.9732357887063172E-2</v>
      </c>
      <c r="AR198" s="5">
        <v>0.73275516288212073</v>
      </c>
      <c r="AS198" s="5"/>
      <c r="AT198" s="5"/>
      <c r="AU198" s="5"/>
      <c r="AV198" s="5"/>
      <c r="AW198" s="5"/>
      <c r="AX198" s="5"/>
      <c r="AY198" s="5"/>
      <c r="AZ198" s="5"/>
      <c r="BA198" s="5"/>
      <c r="BB198" s="5"/>
    </row>
    <row r="199" spans="1:54" x14ac:dyDescent="0.25">
      <c r="A199" s="5">
        <v>15060</v>
      </c>
      <c r="B199" s="5"/>
      <c r="C199" s="5">
        <v>3.889802636629859</v>
      </c>
      <c r="D199" s="5">
        <v>-9.0493874916162118E-5</v>
      </c>
      <c r="E199" s="5">
        <v>-2.7460540902614275E-5</v>
      </c>
      <c r="F199" s="5">
        <v>-1.9878526709153952E-4</v>
      </c>
      <c r="G199" s="5">
        <v>-2.307457238110132E-5</v>
      </c>
      <c r="H199" s="5">
        <v>-2.9525480985976007E-3</v>
      </c>
      <c r="I199" s="5">
        <v>-2.2575686313178796E-4</v>
      </c>
      <c r="J199" s="5">
        <v>-6.9991515693520838E-4</v>
      </c>
      <c r="K199" s="5">
        <v>-2.6494803930454777E-4</v>
      </c>
      <c r="L199" s="5">
        <v>-2.5385837091905722E-3</v>
      </c>
      <c r="M199" s="5">
        <v>-7.0777930530909329E-4</v>
      </c>
      <c r="N199" s="5">
        <v>-4.6327470369237407E-2</v>
      </c>
      <c r="O199" s="5">
        <v>-1.5555115600080875E-3</v>
      </c>
      <c r="P199" s="5">
        <v>-2.6006438976788122E-2</v>
      </c>
      <c r="Q199" s="5">
        <v>-2.4935302163478783E-3</v>
      </c>
      <c r="R199" s="5">
        <v>-2.0549247358808642E-2</v>
      </c>
      <c r="S199" s="5">
        <v>-9.7534859072492507E-3</v>
      </c>
      <c r="T199" s="5">
        <v>-3.0831416005538469E-2</v>
      </c>
      <c r="U199" s="5">
        <v>5.2303290177356729E-3</v>
      </c>
      <c r="V199" s="5">
        <v>-1.2214919495287109E-2</v>
      </c>
      <c r="W199" s="5">
        <v>-1.150212867360227E-2</v>
      </c>
      <c r="X199" s="5">
        <v>2.3295502228244093E-2</v>
      </c>
      <c r="Y199" s="5">
        <v>1.1997068068863361E-2</v>
      </c>
      <c r="Z199" s="5">
        <v>8.2839008030098332E-2</v>
      </c>
      <c r="AA199" s="5">
        <v>7.4675526160660838E-2</v>
      </c>
      <c r="AB199" s="5">
        <v>6.7446333400116229E-2</v>
      </c>
      <c r="AC199" s="5">
        <v>-7.1010615159727924E-2</v>
      </c>
      <c r="AD199" s="5">
        <v>1.5471090244703392</v>
      </c>
      <c r="AE199" s="5">
        <v>8.795536094215084E-2</v>
      </c>
      <c r="AF199" s="5">
        <v>0.25173512910103085</v>
      </c>
      <c r="AG199" s="5">
        <v>5.6344623157299344E-2</v>
      </c>
      <c r="AH199" s="5">
        <v>0.39367034682533963</v>
      </c>
      <c r="AI199" s="5">
        <v>9.5276540145500951E-2</v>
      </c>
      <c r="AJ199" s="5">
        <v>0.34480576864689855</v>
      </c>
      <c r="AK199" s="5">
        <v>1.8611406043652416</v>
      </c>
      <c r="AL199" s="5">
        <v>1.1417330839168383</v>
      </c>
      <c r="AM199" s="5">
        <v>7.7531766994962198E-2</v>
      </c>
      <c r="AN199" s="5">
        <v>0.74425273533783931</v>
      </c>
      <c r="AO199" s="5">
        <v>7.1302063317977657E-2</v>
      </c>
      <c r="AP199" s="5">
        <v>0.2535949912033974</v>
      </c>
      <c r="AQ199" s="5">
        <v>9.0096619174154027E-2</v>
      </c>
      <c r="AR199" s="5">
        <v>0.73754695790538594</v>
      </c>
      <c r="AS199" s="5"/>
      <c r="AT199" s="5"/>
      <c r="AU199" s="5"/>
      <c r="AV199" s="5"/>
      <c r="AW199" s="5"/>
      <c r="AX199" s="5"/>
      <c r="AY199" s="5"/>
      <c r="AZ199" s="5"/>
      <c r="BA199" s="5"/>
      <c r="BB199" s="5"/>
    </row>
    <row r="200" spans="1:54" x14ac:dyDescent="0.25">
      <c r="A200" s="5">
        <v>15050</v>
      </c>
      <c r="B200" s="5"/>
      <c r="C200" s="5">
        <v>3.8441201175021207</v>
      </c>
      <c r="D200" s="5">
        <v>-8.2968873222597945E-5</v>
      </c>
      <c r="E200" s="5">
        <v>-2.5232136450006118E-5</v>
      </c>
      <c r="F200" s="5">
        <v>-1.8305469156033248E-4</v>
      </c>
      <c r="G200" s="5">
        <v>-2.1295355035079625E-5</v>
      </c>
      <c r="H200" s="5">
        <v>-2.7308987255675603E-3</v>
      </c>
      <c r="I200" s="5">
        <v>-2.092713707975024E-4</v>
      </c>
      <c r="J200" s="5">
        <v>-6.5024552163658726E-4</v>
      </c>
      <c r="K200" s="5">
        <v>-2.4669405488716544E-4</v>
      </c>
      <c r="L200" s="5">
        <v>-2.3689635020120335E-3</v>
      </c>
      <c r="M200" s="5">
        <v>-6.6196735306732642E-4</v>
      </c>
      <c r="N200" s="5">
        <v>-4.342622407092777E-2</v>
      </c>
      <c r="O200" s="5">
        <v>-1.461384356172542E-3</v>
      </c>
      <c r="P200" s="5">
        <v>-2.4487971176365163E-2</v>
      </c>
      <c r="Q200" s="5">
        <v>-2.3532618360047855E-3</v>
      </c>
      <c r="R200" s="5">
        <v>-1.9437403449522227E-2</v>
      </c>
      <c r="S200" s="5">
        <v>-9.2468100037164276E-3</v>
      </c>
      <c r="T200" s="5">
        <v>-2.9296675372917285E-2</v>
      </c>
      <c r="U200" s="5">
        <v>4.9813807730499336E-3</v>
      </c>
      <c r="V200" s="5">
        <v>-1.1660315215666038E-2</v>
      </c>
      <c r="W200" s="5">
        <v>-1.1005251249666635E-2</v>
      </c>
      <c r="X200" s="5">
        <v>2.2340814518769035E-2</v>
      </c>
      <c r="Y200" s="5">
        <v>1.1532152557529943E-2</v>
      </c>
      <c r="Z200" s="5">
        <v>7.9814471560762074E-2</v>
      </c>
      <c r="AA200" s="5">
        <v>7.2117344511110792E-2</v>
      </c>
      <c r="AB200" s="5">
        <v>6.5288647076325743E-2</v>
      </c>
      <c r="AC200" s="5">
        <v>-6.8900712663449978E-2</v>
      </c>
      <c r="AD200" s="5">
        <v>1.5046854455741432</v>
      </c>
      <c r="AE200" s="5">
        <v>8.5746172856892219E-2</v>
      </c>
      <c r="AF200" s="5">
        <v>0.24599550543436854</v>
      </c>
      <c r="AG200" s="5">
        <v>5.5191227507827165E-2</v>
      </c>
      <c r="AH200" s="5">
        <v>0.38653411975358953</v>
      </c>
      <c r="AI200" s="5">
        <v>9.3773909183725995E-2</v>
      </c>
      <c r="AJ200" s="5">
        <v>0.3401847575844813</v>
      </c>
      <c r="AK200" s="5">
        <v>1.8406329501730805</v>
      </c>
      <c r="AL200" s="5">
        <v>1.1318886175532654</v>
      </c>
      <c r="AM200" s="5">
        <v>7.7050121537593289E-2</v>
      </c>
      <c r="AN200" s="5">
        <v>0.74143330101430016</v>
      </c>
      <c r="AO200" s="5">
        <v>7.1205777810504495E-2</v>
      </c>
      <c r="AP200" s="5">
        <v>0.25387433939163229</v>
      </c>
      <c r="AQ200" s="5">
        <v>9.0418054753134192E-2</v>
      </c>
      <c r="AR200" s="5">
        <v>0.74200772485679978</v>
      </c>
      <c r="AS200" s="5"/>
      <c r="AT200" s="5"/>
      <c r="AU200" s="5"/>
      <c r="AV200" s="5"/>
      <c r="AW200" s="5"/>
      <c r="AX200" s="5"/>
      <c r="AY200" s="5"/>
      <c r="AZ200" s="5"/>
      <c r="BA200" s="5"/>
      <c r="BB200" s="5"/>
    </row>
    <row r="201" spans="1:54" x14ac:dyDescent="0.25">
      <c r="A201" s="6">
        <v>15040</v>
      </c>
      <c r="B201" s="5"/>
      <c r="C201" s="6">
        <v>3.7973757489243258</v>
      </c>
      <c r="D201" s="6">
        <v>-7.6027714527095676E-5</v>
      </c>
      <c r="E201" s="6">
        <v>-2.317182972387103E-5</v>
      </c>
      <c r="F201" s="6">
        <v>-1.6847657838690264E-4</v>
      </c>
      <c r="G201" s="6">
        <v>-1.9642589582459954E-5</v>
      </c>
      <c r="H201" s="6">
        <v>-2.5245122275022328E-3</v>
      </c>
      <c r="I201" s="6">
        <v>-1.9388427395777806E-4</v>
      </c>
      <c r="J201" s="6">
        <v>-6.0377328057951193E-4</v>
      </c>
      <c r="K201" s="6">
        <v>-2.2957354882313145E-4</v>
      </c>
      <c r="L201" s="6">
        <v>-2.2094851418678562E-3</v>
      </c>
      <c r="M201" s="6">
        <v>-6.1878782952215733E-4</v>
      </c>
      <c r="N201" s="6">
        <v>-4.0684846278966111E-2</v>
      </c>
      <c r="O201" s="6">
        <v>-1.3722190476972494E-3</v>
      </c>
      <c r="P201" s="6">
        <v>-2.304587235526466E-2</v>
      </c>
      <c r="Q201" s="6">
        <v>-2.2197034251954708E-3</v>
      </c>
      <c r="R201" s="6">
        <v>-1.8375971908270099E-2</v>
      </c>
      <c r="S201" s="6">
        <v>-8.7618215824756922E-3</v>
      </c>
      <c r="T201" s="6">
        <v>-2.7823660413298246E-2</v>
      </c>
      <c r="U201" s="6">
        <v>4.741788625809212E-3</v>
      </c>
      <c r="V201" s="6">
        <v>-1.1125059860991255E-2</v>
      </c>
      <c r="W201" s="6">
        <v>-1.0524337135927406E-2</v>
      </c>
      <c r="X201" s="6">
        <v>2.1414091090771362E-2</v>
      </c>
      <c r="Y201" s="6">
        <v>1.1079496457969637E-2</v>
      </c>
      <c r="Z201" s="6">
        <v>7.6860544315202284E-2</v>
      </c>
      <c r="AA201" s="6">
        <v>6.961084362936111E-2</v>
      </c>
      <c r="AB201" s="6">
        <v>6.3167458631337117E-2</v>
      </c>
      <c r="AC201" s="6">
        <v>-6.6819195589380723E-2</v>
      </c>
      <c r="AD201" s="6">
        <v>1.4626765265814465</v>
      </c>
      <c r="AE201" s="6">
        <v>8.3549841230829203E-2</v>
      </c>
      <c r="AF201" s="6">
        <v>0.24026452877746177</v>
      </c>
      <c r="AG201" s="6">
        <v>5.4034041818450174E-2</v>
      </c>
      <c r="AH201" s="6">
        <v>0.37933549695468194</v>
      </c>
      <c r="AI201" s="6">
        <v>9.2248491293099255E-2</v>
      </c>
      <c r="AJ201" s="6">
        <v>0.33545717112676676</v>
      </c>
      <c r="AK201" s="6">
        <v>1.8194402537148135</v>
      </c>
      <c r="AL201" s="6">
        <v>1.121569257349363</v>
      </c>
      <c r="AM201" s="6">
        <v>7.6533393840876554E-2</v>
      </c>
      <c r="AN201" s="6">
        <v>0.73825846983934107</v>
      </c>
      <c r="AO201" s="6">
        <v>7.1074494387742645E-2</v>
      </c>
      <c r="AP201" s="6">
        <v>0.25402885804424968</v>
      </c>
      <c r="AQ201" s="5">
        <v>9.069610765882459E-2</v>
      </c>
      <c r="AR201" s="5">
        <v>0.74613036509219399</v>
      </c>
    </row>
    <row r="202" spans="1:54" x14ac:dyDescent="0.25">
      <c r="A202" s="6">
        <v>15030</v>
      </c>
      <c r="B202" s="5"/>
      <c r="C202" s="6">
        <v>3.7496238611464943</v>
      </c>
      <c r="D202" s="6">
        <v>-6.9628806952880268E-5</v>
      </c>
      <c r="E202" s="6">
        <v>-2.1268043466385825E-5</v>
      </c>
      <c r="F202" s="6">
        <v>-1.5497432158200324E-4</v>
      </c>
      <c r="G202" s="6">
        <v>-1.8108178861932515E-5</v>
      </c>
      <c r="H202" s="6">
        <v>-2.3324491000599771E-3</v>
      </c>
      <c r="I202" s="6">
        <v>-1.79530732221445E-4</v>
      </c>
      <c r="J202" s="6">
        <v>-5.6031790774691112E-4</v>
      </c>
      <c r="K202" s="6">
        <v>-2.135255001587825E-4</v>
      </c>
      <c r="L202" s="6">
        <v>-2.0596298709214715E-3</v>
      </c>
      <c r="M202" s="6">
        <v>-5.7811332911405372E-4</v>
      </c>
      <c r="N202" s="6">
        <v>-3.8096051592147233E-2</v>
      </c>
      <c r="O202" s="6">
        <v>-1.2878039709534649E-3</v>
      </c>
      <c r="P202" s="6">
        <v>-2.1677114847834838E-2</v>
      </c>
      <c r="Q202" s="6">
        <v>-2.0926099554849659E-3</v>
      </c>
      <c r="R202" s="6">
        <v>-1.7363276395102899E-2</v>
      </c>
      <c r="S202" s="6">
        <v>-8.2978738181760086E-3</v>
      </c>
      <c r="T202" s="6">
        <v>-2.6410754003763599E-2</v>
      </c>
      <c r="U202" s="6">
        <v>4.5113436900659481E-3</v>
      </c>
      <c r="V202" s="6">
        <v>-1.0608802400299934E-2</v>
      </c>
      <c r="W202" s="6">
        <v>-1.0059169979031652E-2</v>
      </c>
      <c r="X202" s="6">
        <v>2.051509643500244E-2</v>
      </c>
      <c r="Y202" s="6">
        <v>1.0639068676268062E-2</v>
      </c>
      <c r="Z202" s="6">
        <v>7.3977540335484718E-2</v>
      </c>
      <c r="AA202" s="6">
        <v>6.7156702157613477E-2</v>
      </c>
      <c r="AB202" s="6">
        <v>6.1083668471741862E-2</v>
      </c>
      <c r="AC202" s="6">
        <v>-6.4767244869633159E-2</v>
      </c>
      <c r="AD202" s="6">
        <v>1.4211116381088871</v>
      </c>
      <c r="AE202" s="6">
        <v>8.1368166398322866E-2</v>
      </c>
      <c r="AF202" s="6">
        <v>0.23454752166655099</v>
      </c>
      <c r="AG202" s="6">
        <v>5.2874253263658889E-2</v>
      </c>
      <c r="AH202" s="6">
        <v>0.37208247472239309</v>
      </c>
      <c r="AI202" s="6">
        <v>9.0702090686076112E-2</v>
      </c>
      <c r="AJ202" s="6">
        <v>0.33062887510202971</v>
      </c>
      <c r="AK202" s="6">
        <v>1.7975897056236978</v>
      </c>
      <c r="AL202" s="6">
        <v>1.1107884798201855</v>
      </c>
      <c r="AM202" s="6">
        <v>7.5982256126596953E-2</v>
      </c>
      <c r="AN202" s="6">
        <v>0.73473217828592929</v>
      </c>
      <c r="AO202" s="6">
        <v>7.0908337287047901E-2</v>
      </c>
      <c r="AP202" s="6">
        <v>0.25405806916774948</v>
      </c>
      <c r="AQ202" s="5">
        <v>9.093028194965054E-2</v>
      </c>
      <c r="AR202" s="5">
        <v>0.74990822194154871</v>
      </c>
    </row>
    <row r="203" spans="1:54" x14ac:dyDescent="0.25">
      <c r="A203" s="6">
        <v>15020</v>
      </c>
      <c r="B203" s="5"/>
      <c r="C203" s="6">
        <v>3.7009189951514396</v>
      </c>
      <c r="D203" s="6">
        <v>-6.3733208972592399E-5</v>
      </c>
      <c r="E203" s="6">
        <v>-1.9509906846964775E-5</v>
      </c>
      <c r="F203" s="6">
        <v>-1.4247577696522608E-4</v>
      </c>
      <c r="G203" s="6">
        <v>-1.6684474205703427E-5</v>
      </c>
      <c r="H203" s="6">
        <v>-2.1538191099878365E-3</v>
      </c>
      <c r="I203" s="6">
        <v>-1.6614910794242224E-4</v>
      </c>
      <c r="J203" s="6">
        <v>-5.1970722174210753E-4</v>
      </c>
      <c r="K203" s="6">
        <v>-1.9849150643036387E-4</v>
      </c>
      <c r="L203" s="6">
        <v>-1.918899385505352E-3</v>
      </c>
      <c r="M203" s="6">
        <v>-5.3982099994311376E-4</v>
      </c>
      <c r="N203" s="6">
        <v>-3.5652786286602657E-2</v>
      </c>
      <c r="O203" s="6">
        <v>-1.2079332913919572E-3</v>
      </c>
      <c r="P203" s="6">
        <v>-2.0378740216945673E-2</v>
      </c>
      <c r="Q203" s="6">
        <v>-1.9717407209405968E-3</v>
      </c>
      <c r="R203" s="6">
        <v>-1.6397660108588709E-2</v>
      </c>
      <c r="S203" s="6">
        <v>-7.8543228406267648E-3</v>
      </c>
      <c r="T203" s="6">
        <v>-2.505633221256845E-2</v>
      </c>
      <c r="U203" s="6">
        <v>4.2898337776933384E-3</v>
      </c>
      <c r="V203" s="6">
        <v>-1.0111180331950954E-2</v>
      </c>
      <c r="W203" s="6">
        <v>-9.6095201483553765E-3</v>
      </c>
      <c r="X203" s="6">
        <v>1.9643565054831953E-2</v>
      </c>
      <c r="Y203" s="6">
        <v>1.0210821949379964E-2</v>
      </c>
      <c r="Z203" s="6">
        <v>7.1165662206319036E-2</v>
      </c>
      <c r="AA203" s="6">
        <v>6.4755502423478203E-2</v>
      </c>
      <c r="AB203" s="6">
        <v>5.9038096759771022E-2</v>
      </c>
      <c r="AC203" s="6">
        <v>-6.2745966580003781E-2</v>
      </c>
      <c r="AD203" s="6">
        <v>1.3800187716809957</v>
      </c>
      <c r="AE203" s="6">
        <v>7.9202886288366636E-2</v>
      </c>
      <c r="AF203" s="6">
        <v>0.22884967671204764</v>
      </c>
      <c r="AG203" s="6">
        <v>5.171303107673092E-2</v>
      </c>
      <c r="AH203" s="6">
        <v>0.36478300087755428</v>
      </c>
      <c r="AI203" s="6">
        <v>8.9136517627075113E-2</v>
      </c>
      <c r="AJ203" s="6">
        <v>0.32570581665887904</v>
      </c>
      <c r="AK203" s="6">
        <v>1.7751092200016731</v>
      </c>
      <c r="AL203" s="6">
        <v>1.0995603524989428</v>
      </c>
      <c r="AM203" s="6">
        <v>7.5397428590501692E-2</v>
      </c>
      <c r="AN203" s="6">
        <v>0.73085887554347573</v>
      </c>
      <c r="AO203" s="6">
        <v>7.0707482484242593E-2</v>
      </c>
      <c r="AP203" s="6">
        <v>0.25396167920311008</v>
      </c>
      <c r="AQ203" s="5">
        <v>9.1120144124830701E-2</v>
      </c>
      <c r="AR203" s="5">
        <v>0.7533350981994964</v>
      </c>
    </row>
    <row r="204" spans="1:54" x14ac:dyDescent="0.25">
      <c r="A204" s="6">
        <v>15010</v>
      </c>
      <c r="B204" s="5"/>
      <c r="C204" s="6">
        <v>3.6513158315753724</v>
      </c>
      <c r="D204" s="6">
        <v>-5.8304485603113496E-5</v>
      </c>
      <c r="E204" s="6">
        <v>-1.7887219483208934E-5</v>
      </c>
      <c r="F204" s="6">
        <v>-1.3091305052973342E-4</v>
      </c>
      <c r="G204" s="6">
        <v>-1.5364255827463072E-5</v>
      </c>
      <c r="H204" s="6">
        <v>-1.9877793354898185E-3</v>
      </c>
      <c r="I204" s="6">
        <v>-1.5368085252216403E-4</v>
      </c>
      <c r="J204" s="6">
        <v>-4.8177712859418469E-4</v>
      </c>
      <c r="K204" s="6">
        <v>-1.844157166139444E-4</v>
      </c>
      <c r="L204" s="6">
        <v>-1.7868154340798254E-3</v>
      </c>
      <c r="M204" s="6">
        <v>-5.0379248615799383E-4</v>
      </c>
      <c r="N204" s="6">
        <v>-3.3348227377578823E-2</v>
      </c>
      <c r="O204" s="6">
        <v>-1.1324070453287106E-3</v>
      </c>
      <c r="P204" s="6">
        <v>-1.9147860857477807E-2</v>
      </c>
      <c r="Q204" s="6">
        <v>-1.8568595519465974E-3</v>
      </c>
      <c r="R204" s="6">
        <v>-1.5477487854243684E-2</v>
      </c>
      <c r="S204" s="6">
        <v>-7.4305287863617843E-3</v>
      </c>
      <c r="T204" s="6">
        <v>-2.3758767645937418E-2</v>
      </c>
      <c r="U204" s="6">
        <v>4.0770439428936215E-3</v>
      </c>
      <c r="V204" s="6">
        <v>-9.6318208515923411E-3</v>
      </c>
      <c r="W204" s="6">
        <v>-9.1751457036942357E-3</v>
      </c>
      <c r="X204" s="6">
        <v>1.8799203110741593E-2</v>
      </c>
      <c r="Y204" s="6">
        <v>9.7946935151943075E-3</v>
      </c>
      <c r="Z204" s="6">
        <v>6.8425004423673039E-2</v>
      </c>
      <c r="AA204" s="6">
        <v>6.2407732358261379E-2</v>
      </c>
      <c r="AB204" s="6">
        <v>5.7031484188135549E-2</v>
      </c>
      <c r="AC204" s="6">
        <v>-6.0756391836030356E-2</v>
      </c>
      <c r="AD204" s="6">
        <v>1.3394245199473347</v>
      </c>
      <c r="AE204" s="6">
        <v>7.7055674472876437E-2</v>
      </c>
      <c r="AF204" s="6">
        <v>0.22317604918069028</v>
      </c>
      <c r="AG204" s="6">
        <v>5.0551524606020762E-2</v>
      </c>
      <c r="AH204" s="6">
        <v>0.3574449601084892</v>
      </c>
      <c r="AI204" s="6">
        <v>8.7553584838070034E-2</v>
      </c>
      <c r="AJ204" s="6">
        <v>0.32069401183001661</v>
      </c>
      <c r="AK204" s="6">
        <v>1.7520273740512617</v>
      </c>
      <c r="AL204" s="6">
        <v>1.0878995030329999</v>
      </c>
      <c r="AM204" s="6">
        <v>7.4779677832077951E-2</v>
      </c>
      <c r="AN204" s="6">
        <v>0.72664351434106655</v>
      </c>
      <c r="AO204" s="6">
        <v>7.0472157431215515E-2</v>
      </c>
      <c r="AP204" s="6">
        <v>0.25373958036610311</v>
      </c>
      <c r="AQ204" s="5">
        <v>9.1265324397478864E-2</v>
      </c>
      <c r="AR204" s="5">
        <v>0.75640527265123692</v>
      </c>
    </row>
    <row r="205" spans="1:54" x14ac:dyDescent="0.25">
      <c r="A205" s="6">
        <v>15000</v>
      </c>
      <c r="B205" s="5"/>
      <c r="C205" s="6">
        <v>3.6008691200584289</v>
      </c>
      <c r="D205" s="6">
        <v>-5.3308570478381743E-5</v>
      </c>
      <c r="E205" s="6">
        <v>-1.6390416759177808E-5</v>
      </c>
      <c r="F205" s="6">
        <v>-1.2022229329736009E-4</v>
      </c>
      <c r="G205" s="6">
        <v>-1.4140713690629402E-5</v>
      </c>
      <c r="H205" s="6">
        <v>-1.8335322402475492E-3</v>
      </c>
      <c r="I205" s="6">
        <v>-1.4207039363497105E-4</v>
      </c>
      <c r="J205" s="6">
        <v>-4.4637136357947012E-4</v>
      </c>
      <c r="K205" s="6">
        <v>-1.7124476265778963E-4</v>
      </c>
      <c r="L205" s="6">
        <v>-1.6629193949060325E-3</v>
      </c>
      <c r="M205" s="6">
        <v>-4.6991386358483762E-4</v>
      </c>
      <c r="N205" s="6">
        <v>-3.1175781207124598E-2</v>
      </c>
      <c r="O205" s="6">
        <v>-1.0610311658334258E-3</v>
      </c>
      <c r="P205" s="6">
        <v>-1.7981661348241425E-2</v>
      </c>
      <c r="Q205" s="6">
        <v>-1.7477350072321908E-3</v>
      </c>
      <c r="R205" s="6">
        <v>-1.4601147958076155E-2</v>
      </c>
      <c r="S205" s="6">
        <v>-7.0258567899064376E-3</v>
      </c>
      <c r="T205" s="6">
        <v>-2.2516432647995289E-2</v>
      </c>
      <c r="U205" s="6">
        <v>3.8727570091431308E-3</v>
      </c>
      <c r="V205" s="6">
        <v>-9.1703419953576559E-3</v>
      </c>
      <c r="W205" s="6">
        <v>-8.7557933535036617E-3</v>
      </c>
      <c r="X205" s="6">
        <v>1.7981690070065677E-2</v>
      </c>
      <c r="Y205" s="6">
        <v>9.3906057956546114E-3</v>
      </c>
      <c r="Z205" s="6">
        <v>6.5755556908653118E-2</v>
      </c>
      <c r="AA205" s="6">
        <v>6.0113787580811165E-2</v>
      </c>
      <c r="AB205" s="6">
        <v>5.5064492922314821E-2</v>
      </c>
      <c r="AC205" s="6">
        <v>-5.8799476870970237E-2</v>
      </c>
      <c r="AD205" s="6">
        <v>1.2993540607243002</v>
      </c>
      <c r="AE205" s="6">
        <v>7.4928138411658324E-2</v>
      </c>
      <c r="AF205" s="6">
        <v>0.2175315500509804</v>
      </c>
      <c r="AG205" s="6">
        <v>4.9390861452026855E-2</v>
      </c>
      <c r="AH205" s="6">
        <v>0.35007615967659433</v>
      </c>
      <c r="AI205" s="6">
        <v>8.5955103941697114E-2</v>
      </c>
      <c r="AJ205" s="6">
        <v>0.31559953304890226</v>
      </c>
      <c r="AK205" s="6">
        <v>1.7283733465280835</v>
      </c>
      <c r="AL205" s="6">
        <v>1.0758210870582763</v>
      </c>
      <c r="AM205" s="6">
        <v>7.4129815174132224E-2</v>
      </c>
      <c r="AN205" s="6">
        <v>0.72209154052942159</v>
      </c>
      <c r="AO205" s="6">
        <v>7.0202640665587068E-2</v>
      </c>
      <c r="AP205" s="6">
        <v>0.25339185153336913</v>
      </c>
      <c r="AQ205" s="5">
        <v>9.1365517818577879E-2</v>
      </c>
      <c r="AR205" s="5">
        <v>0.75911351557368534</v>
      </c>
    </row>
    <row r="206" spans="1:54" x14ac:dyDescent="0.25">
      <c r="AR206" s="5"/>
    </row>
  </sheetData>
  <pageMargins left="0.7" right="0.7" top="0.78740157499999996" bottom="0.78740157499999996" header="0.3" footer="0.3"/>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196E0-DC91-46A9-A4F9-6B2A9A13EED3}">
  <sheetPr codeName="Tabelle27"/>
  <dimension ref="A4:BB206"/>
  <sheetViews>
    <sheetView topLeftCell="A82" zoomScaleNormal="100" workbookViewId="0">
      <pane xSplit="1" topLeftCell="B1" activePane="topRight" state="frozen"/>
      <selection pane="topRight" activeCell="A80" sqref="A80:XFD80"/>
    </sheetView>
  </sheetViews>
  <sheetFormatPr baseColWidth="10" defaultColWidth="11.42578125" defaultRowHeight="15" x14ac:dyDescent="0.25"/>
  <cols>
    <col min="1" max="16384" width="11.42578125" style="6"/>
  </cols>
  <sheetData>
    <row r="4" spans="1:54" x14ac:dyDescent="0.25">
      <c r="A4" s="5"/>
      <c r="B4" s="5"/>
      <c r="C4" s="5"/>
      <c r="D4" s="5">
        <v>17000</v>
      </c>
      <c r="E4" s="5">
        <v>16950</v>
      </c>
      <c r="F4" s="5">
        <v>16900</v>
      </c>
      <c r="G4" s="5">
        <v>16850</v>
      </c>
      <c r="H4" s="5">
        <v>16800</v>
      </c>
      <c r="I4" s="5">
        <v>16750</v>
      </c>
      <c r="J4" s="5">
        <v>16700</v>
      </c>
      <c r="K4" s="5">
        <v>16650</v>
      </c>
      <c r="L4" s="5">
        <v>16600</v>
      </c>
      <c r="M4" s="5">
        <v>16550</v>
      </c>
      <c r="N4" s="5">
        <v>16500</v>
      </c>
      <c r="O4" s="5">
        <v>16450</v>
      </c>
      <c r="P4" s="5">
        <v>16400</v>
      </c>
      <c r="Q4" s="5">
        <v>16350</v>
      </c>
      <c r="R4" s="5">
        <v>16300</v>
      </c>
      <c r="S4" s="5">
        <v>16250</v>
      </c>
      <c r="T4" s="5">
        <v>16200</v>
      </c>
      <c r="U4" s="5">
        <v>16150</v>
      </c>
      <c r="V4" s="5">
        <v>16100</v>
      </c>
      <c r="W4" s="5">
        <v>16050</v>
      </c>
      <c r="X4" s="5">
        <v>16000</v>
      </c>
      <c r="Y4" s="5">
        <v>15950</v>
      </c>
      <c r="Z4" s="5">
        <v>15900</v>
      </c>
      <c r="AA4" s="5">
        <v>15850</v>
      </c>
      <c r="AB4" s="5">
        <v>15800</v>
      </c>
      <c r="AC4" s="5">
        <v>15750</v>
      </c>
      <c r="AD4" s="5">
        <v>15700</v>
      </c>
      <c r="AE4" s="5">
        <v>15650</v>
      </c>
      <c r="AF4" s="5">
        <v>15600</v>
      </c>
      <c r="AG4" s="5">
        <v>15550</v>
      </c>
      <c r="AH4" s="5">
        <v>15500</v>
      </c>
      <c r="AI4" s="5">
        <v>15450</v>
      </c>
      <c r="AJ4" s="5">
        <v>15400</v>
      </c>
      <c r="AK4" s="5">
        <v>15350</v>
      </c>
      <c r="AL4" s="5">
        <v>15300</v>
      </c>
      <c r="AM4" s="5">
        <v>15250</v>
      </c>
      <c r="AN4" s="5">
        <v>15200</v>
      </c>
      <c r="AO4" s="5">
        <v>15150</v>
      </c>
      <c r="AP4" s="5">
        <v>15100</v>
      </c>
      <c r="AQ4" s="5">
        <v>15050</v>
      </c>
      <c r="AR4" s="5">
        <v>15000</v>
      </c>
      <c r="AS4" s="5"/>
      <c r="AT4" s="5"/>
      <c r="AU4" s="5"/>
      <c r="AV4" s="5"/>
      <c r="AW4" s="5"/>
      <c r="AX4" s="5"/>
      <c r="AY4" s="5"/>
      <c r="AZ4" s="5"/>
      <c r="BA4" s="5"/>
      <c r="BB4" s="5"/>
    </row>
    <row r="5" spans="1:54" x14ac:dyDescent="0.25">
      <c r="A5" s="5">
        <v>17000</v>
      </c>
      <c r="B5" s="5"/>
      <c r="C5" s="5">
        <v>-6.9871899694753617E-2</v>
      </c>
      <c r="D5" s="5">
        <v>-2.2382961958211784E-2</v>
      </c>
      <c r="E5" s="5">
        <v>-1.4882781287989807E-2</v>
      </c>
      <c r="F5" s="5">
        <v>-3.4498502380261295E-2</v>
      </c>
      <c r="G5" s="5">
        <v>-1.0549908632400656E-2</v>
      </c>
      <c r="H5" s="5">
        <v>-2.3971561188606334E-2</v>
      </c>
      <c r="I5" s="5">
        <v>-4.0026156573957174E-2</v>
      </c>
      <c r="J5" s="5">
        <v>-2.5218476377331635E-2</v>
      </c>
      <c r="K5" s="5">
        <v>-3.2118816316276688E-3</v>
      </c>
      <c r="L5" s="5">
        <v>-1.0550327504393428E-2</v>
      </c>
      <c r="M5" s="5">
        <v>-1.5486295055704346E-2</v>
      </c>
      <c r="N5" s="5">
        <v>-2.6056124034905915E-2</v>
      </c>
      <c r="O5" s="5">
        <v>-3.3517684129319909E-3</v>
      </c>
      <c r="P5" s="5">
        <v>-1.1674686889299055E-2</v>
      </c>
      <c r="Q5" s="5">
        <v>-5.8744141079563805E-3</v>
      </c>
      <c r="R5" s="5">
        <v>-7.348225629428962E-3</v>
      </c>
      <c r="S5" s="5">
        <v>-7.9284897023799321E-4</v>
      </c>
      <c r="T5" s="5">
        <v>-3.8828382277721072E-3</v>
      </c>
      <c r="U5" s="5">
        <v>2.1587900822536317E-3</v>
      </c>
      <c r="V5" s="5">
        <v>-5.1881304386777911E-3</v>
      </c>
      <c r="W5" s="5">
        <v>4.9937831497461251E-3</v>
      </c>
      <c r="X5" s="5">
        <v>-6.7810964827714785E-3</v>
      </c>
      <c r="Y5" s="5">
        <v>-9.0124274302942446E-3</v>
      </c>
      <c r="Z5" s="5">
        <v>-7.5200076975693499E-3</v>
      </c>
      <c r="AA5" s="5">
        <v>1.0746927356492478E-2</v>
      </c>
      <c r="AB5" s="5">
        <v>3.8104333341143395E-2</v>
      </c>
      <c r="AC5" s="5">
        <v>5.1623230498749678E-3</v>
      </c>
      <c r="AD5" s="5">
        <v>5.185895775752793E-3</v>
      </c>
      <c r="AE5" s="5">
        <v>1.059737033554716E-2</v>
      </c>
      <c r="AF5" s="5">
        <v>2.5251444660691451E-2</v>
      </c>
      <c r="AG5" s="5">
        <v>3.8385398737012235E-3</v>
      </c>
      <c r="AH5" s="5">
        <v>1.9384377244272195E-3</v>
      </c>
      <c r="AI5" s="5">
        <v>1.6804622880234044E-3</v>
      </c>
      <c r="AJ5" s="5">
        <v>5.7768309939547737E-3</v>
      </c>
      <c r="AK5" s="5">
        <v>1.7160924462179949E-3</v>
      </c>
      <c r="AL5" s="5">
        <v>1.1904807057100789E-2</v>
      </c>
      <c r="AM5" s="5">
        <v>2.8023004992107771E-3</v>
      </c>
      <c r="AN5" s="5">
        <v>4.7443687528561356E-3</v>
      </c>
      <c r="AO5" s="5">
        <v>2.1352237791509043E-3</v>
      </c>
      <c r="AP5" s="5">
        <v>5.0543694518953809E-3</v>
      </c>
      <c r="AQ5" s="5">
        <v>1.3398511657176237E-4</v>
      </c>
      <c r="AR5" s="5">
        <v>4.5913357882098353E-3</v>
      </c>
      <c r="AS5" s="5"/>
      <c r="AT5" s="5"/>
      <c r="AU5" s="5"/>
      <c r="AV5" s="5"/>
      <c r="AW5" s="5"/>
      <c r="AX5" s="5"/>
      <c r="AY5" s="5"/>
      <c r="AZ5" s="5"/>
      <c r="BA5" s="5"/>
      <c r="BB5" s="5"/>
    </row>
    <row r="6" spans="1:54" x14ac:dyDescent="0.25">
      <c r="A6" s="5">
        <v>16990</v>
      </c>
      <c r="B6" s="5"/>
      <c r="C6" s="5">
        <v>-6.9460294001094505E-2</v>
      </c>
      <c r="D6" s="5">
        <v>-2.2424661078550755E-2</v>
      </c>
      <c r="E6" s="5">
        <v>-1.491772452271554E-2</v>
      </c>
      <c r="F6" s="5">
        <v>-3.4596287591464908E-2</v>
      </c>
      <c r="G6" s="5">
        <v>-1.0584963195168913E-2</v>
      </c>
      <c r="H6" s="5">
        <v>-2.4062957202394895E-2</v>
      </c>
      <c r="I6" s="5">
        <v>-4.0198442548732484E-2</v>
      </c>
      <c r="J6" s="5">
        <v>-2.5339466960853763E-2</v>
      </c>
      <c r="K6" s="5">
        <v>-3.2288814148721963E-3</v>
      </c>
      <c r="L6" s="5">
        <v>-1.061140966198177E-2</v>
      </c>
      <c r="M6" s="5">
        <v>-1.5583675383280335E-2</v>
      </c>
      <c r="N6" s="5">
        <v>-2.6233005562503138E-2</v>
      </c>
      <c r="O6" s="5">
        <v>-3.3762047168410586E-3</v>
      </c>
      <c r="P6" s="5">
        <v>-1.1765684524321394E-2</v>
      </c>
      <c r="Q6" s="5">
        <v>-5.9231723282231041E-3</v>
      </c>
      <c r="R6" s="5">
        <v>-7.412945590634365E-3</v>
      </c>
      <c r="S6" s="5">
        <v>-8.0023581931373128E-4</v>
      </c>
      <c r="T6" s="5">
        <v>-3.9209985670229704E-3</v>
      </c>
      <c r="U6" s="5">
        <v>2.1811139080716011E-3</v>
      </c>
      <c r="V6" s="5">
        <v>-5.2444512077291948E-3</v>
      </c>
      <c r="W6" s="5">
        <v>5.0505742527619853E-3</v>
      </c>
      <c r="X6" s="5">
        <v>-6.8617298382603496E-3</v>
      </c>
      <c r="Y6" s="5">
        <v>-9.1242836768838532E-3</v>
      </c>
      <c r="Z6" s="5">
        <v>-7.6172689849361656E-3</v>
      </c>
      <c r="AA6" s="5">
        <v>1.0891558635881786E-2</v>
      </c>
      <c r="AB6" s="5">
        <v>3.8637188099936215E-2</v>
      </c>
      <c r="AC6" s="5">
        <v>5.2372398204596372E-3</v>
      </c>
      <c r="AD6" s="5">
        <v>5.2639035653456109E-3</v>
      </c>
      <c r="AE6" s="5">
        <v>1.0762417432666805E-2</v>
      </c>
      <c r="AF6" s="5">
        <v>2.5658204373274096E-2</v>
      </c>
      <c r="AG6" s="5">
        <v>3.9024300660845945E-3</v>
      </c>
      <c r="AH6" s="5">
        <v>1.9717448069400947E-3</v>
      </c>
      <c r="AI6" s="5">
        <v>1.7102442760464763E-3</v>
      </c>
      <c r="AJ6" s="5">
        <v>5.8823424825198718E-3</v>
      </c>
      <c r="AK6" s="5">
        <v>1.7483699991306851E-3</v>
      </c>
      <c r="AL6" s="5">
        <v>1.2135224238392712E-2</v>
      </c>
      <c r="AM6" s="5">
        <v>2.8580754493946568E-3</v>
      </c>
      <c r="AN6" s="5">
        <v>4.8414085153283635E-3</v>
      </c>
      <c r="AO6" s="5">
        <v>2.1800766820395051E-3</v>
      </c>
      <c r="AP6" s="5">
        <v>5.1633458141832917E-3</v>
      </c>
      <c r="AQ6" s="5">
        <v>1.3694854626834638E-4</v>
      </c>
      <c r="AR6" s="5">
        <v>4.6954514097694734E-3</v>
      </c>
      <c r="AS6" s="5"/>
      <c r="AT6" s="5"/>
      <c r="AU6" s="5"/>
      <c r="AV6" s="5"/>
      <c r="AW6" s="5"/>
      <c r="AX6" s="5"/>
      <c r="AY6" s="5"/>
      <c r="AZ6" s="5"/>
      <c r="BA6" s="5"/>
      <c r="BB6" s="5"/>
    </row>
    <row r="7" spans="1:54" x14ac:dyDescent="0.25">
      <c r="A7" s="5">
        <v>16980</v>
      </c>
      <c r="B7" s="5"/>
      <c r="C7" s="5">
        <v>-6.9027441714147875E-2</v>
      </c>
      <c r="D7" s="5">
        <v>-2.246428897676267E-2</v>
      </c>
      <c r="E7" s="5">
        <v>-1.4951323834787747E-2</v>
      </c>
      <c r="F7" s="5">
        <v>-3.4691051265872061E-2</v>
      </c>
      <c r="G7" s="5">
        <v>-1.0619127525710467E-2</v>
      </c>
      <c r="H7" s="5">
        <v>-2.4152418937586892E-2</v>
      </c>
      <c r="I7" s="5">
        <v>-4.0367666427294044E-2</v>
      </c>
      <c r="J7" s="5">
        <v>-2.5458646523074741E-2</v>
      </c>
      <c r="K7" s="5">
        <v>-3.2456672288564024E-3</v>
      </c>
      <c r="L7" s="5">
        <v>-1.0671849184048957E-2</v>
      </c>
      <c r="M7" s="5">
        <v>-1.5680208794548175E-2</v>
      </c>
      <c r="N7" s="5">
        <v>-2.640863788867237E-2</v>
      </c>
      <c r="O7" s="5">
        <v>-3.4005047050506914E-3</v>
      </c>
      <c r="P7" s="5">
        <v>-1.1856298484815135E-2</v>
      </c>
      <c r="Q7" s="5">
        <v>-5.9717865127475577E-3</v>
      </c>
      <c r="R7" s="5">
        <v>-7.4775506972816859E-3</v>
      </c>
      <c r="S7" s="5">
        <v>-8.0761775962285534E-4</v>
      </c>
      <c r="T7" s="5">
        <v>-3.9591736744807324E-3</v>
      </c>
      <c r="U7" s="5">
        <v>2.2034687338921277E-3</v>
      </c>
      <c r="V7" s="5">
        <v>-5.3009041908881633E-3</v>
      </c>
      <c r="W7" s="5">
        <v>5.1075510329295967E-3</v>
      </c>
      <c r="X7" s="5">
        <v>-6.9426985806125665E-3</v>
      </c>
      <c r="Y7" s="5">
        <v>-9.2367015997141828E-3</v>
      </c>
      <c r="Z7" s="5">
        <v>-7.7151001225354869E-3</v>
      </c>
      <c r="AA7" s="5">
        <v>1.1037155331163378E-2</v>
      </c>
      <c r="AB7" s="5">
        <v>3.9174024403356482E-2</v>
      </c>
      <c r="AC7" s="5">
        <v>5.3127748346931524E-3</v>
      </c>
      <c r="AD7" s="5">
        <v>5.3426148155140355E-3</v>
      </c>
      <c r="AE7" s="5">
        <v>1.0929077040916928E-2</v>
      </c>
      <c r="AF7" s="5">
        <v>2.6069239291268049E-2</v>
      </c>
      <c r="AG7" s="5">
        <v>3.9670384010942758E-3</v>
      </c>
      <c r="AH7" s="5">
        <v>2.005450266619926E-3</v>
      </c>
      <c r="AI7" s="5">
        <v>1.7404036853178365E-3</v>
      </c>
      <c r="AJ7" s="5">
        <v>5.9892654356483166E-3</v>
      </c>
      <c r="AK7" s="5">
        <v>1.781101864476431E-3</v>
      </c>
      <c r="AL7" s="5">
        <v>1.2369043989182624E-2</v>
      </c>
      <c r="AM7" s="5">
        <v>2.9147123140588803E-3</v>
      </c>
      <c r="AN7" s="5">
        <v>4.9400140213279459E-3</v>
      </c>
      <c r="AO7" s="5">
        <v>2.2256836712968896E-3</v>
      </c>
      <c r="AP7" s="5">
        <v>5.2742277356879483E-3</v>
      </c>
      <c r="AQ7" s="5">
        <v>1.3996578048931365E-4</v>
      </c>
      <c r="AR7" s="5">
        <v>4.8015268377337916E-3</v>
      </c>
      <c r="AS7" s="5"/>
      <c r="AT7" s="5"/>
      <c r="AU7" s="5"/>
      <c r="AV7" s="5"/>
      <c r="AW7" s="5"/>
      <c r="AX7" s="5"/>
      <c r="AY7" s="5"/>
      <c r="AZ7" s="5"/>
      <c r="BA7" s="5"/>
      <c r="BB7" s="5"/>
    </row>
    <row r="8" spans="1:54" x14ac:dyDescent="0.25">
      <c r="A8" s="5">
        <v>16970</v>
      </c>
      <c r="B8" s="5"/>
      <c r="C8" s="5">
        <v>-6.8573143324096919E-2</v>
      </c>
      <c r="D8" s="5">
        <v>-2.2501830586342204E-2</v>
      </c>
      <c r="E8" s="5">
        <v>-1.4983567243809484E-2</v>
      </c>
      <c r="F8" s="5">
        <v>-3.4782761202654798E-2</v>
      </c>
      <c r="G8" s="5">
        <v>-1.0652390466101853E-2</v>
      </c>
      <c r="H8" s="5">
        <v>-2.4239918181140262E-2</v>
      </c>
      <c r="I8" s="5">
        <v>-4.0533776553840342E-2</v>
      </c>
      <c r="J8" s="5">
        <v>-2.557597981633437E-2</v>
      </c>
      <c r="K8" s="5">
        <v>-3.2622342635790849E-3</v>
      </c>
      <c r="L8" s="5">
        <v>-1.0731629302341783E-2</v>
      </c>
      <c r="M8" s="5">
        <v>-1.577586939263129E-2</v>
      </c>
      <c r="N8" s="5">
        <v>-2.6582975535604347E-2</v>
      </c>
      <c r="O8" s="5">
        <v>-3.4246623179023652E-3</v>
      </c>
      <c r="P8" s="5">
        <v>-1.1946507068406198E-2</v>
      </c>
      <c r="Q8" s="5">
        <v>-6.0202455144659954E-3</v>
      </c>
      <c r="R8" s="5">
        <v>-7.5420268195240722E-3</v>
      </c>
      <c r="S8" s="5">
        <v>-8.1499325780845424E-4</v>
      </c>
      <c r="T8" s="5">
        <v>-3.997356056721693E-3</v>
      </c>
      <c r="U8" s="5">
        <v>2.2258504372486797E-3</v>
      </c>
      <c r="V8" s="5">
        <v>-5.3574796749362042E-3</v>
      </c>
      <c r="W8" s="5">
        <v>5.1647044184665591E-3</v>
      </c>
      <c r="X8" s="5">
        <v>-7.0239908982932557E-3</v>
      </c>
      <c r="Y8" s="5">
        <v>-9.3496663571205063E-3</v>
      </c>
      <c r="Z8" s="5">
        <v>-7.813489601419853E-3</v>
      </c>
      <c r="AA8" s="5">
        <v>1.1183702486178362E-2</v>
      </c>
      <c r="AB8" s="5">
        <v>3.9714795407571737E-2</v>
      </c>
      <c r="AC8" s="5">
        <v>5.3889227115245502E-3</v>
      </c>
      <c r="AD8" s="5">
        <v>5.4220252243262369E-3</v>
      </c>
      <c r="AE8" s="5">
        <v>1.1097342911084279E-2</v>
      </c>
      <c r="AF8" s="5">
        <v>2.6484541293542573E-2</v>
      </c>
      <c r="AG8" s="5">
        <v>4.0323647863832355E-3</v>
      </c>
      <c r="AH8" s="5">
        <v>2.0395546931828564E-3</v>
      </c>
      <c r="AI8" s="5">
        <v>1.770941632529158E-3</v>
      </c>
      <c r="AJ8" s="5">
        <v>6.0976059659718319E-3</v>
      </c>
      <c r="AK8" s="5">
        <v>1.814290593058367E-3</v>
      </c>
      <c r="AL8" s="5">
        <v>1.2606289532144727E-2</v>
      </c>
      <c r="AM8" s="5">
        <v>2.9722179655811915E-3</v>
      </c>
      <c r="AN8" s="5">
        <v>5.0401994704961659E-3</v>
      </c>
      <c r="AO8" s="5">
        <v>2.2720523777148153E-3</v>
      </c>
      <c r="AP8" s="5">
        <v>5.3870364262800395E-3</v>
      </c>
      <c r="AQ8" s="5">
        <v>1.4303747069486716E-4</v>
      </c>
      <c r="AR8" s="5">
        <v>4.9095876588043357E-3</v>
      </c>
      <c r="AS8" s="5"/>
      <c r="AT8" s="5"/>
      <c r="AU8" s="5"/>
      <c r="AV8" s="5"/>
      <c r="AW8" s="5"/>
      <c r="AX8" s="5"/>
      <c r="AY8" s="5"/>
      <c r="AZ8" s="5"/>
      <c r="BA8" s="5"/>
      <c r="BB8" s="5"/>
    </row>
    <row r="9" spans="1:54" x14ac:dyDescent="0.25">
      <c r="A9" s="5">
        <v>16960</v>
      </c>
      <c r="B9" s="5"/>
      <c r="C9" s="5">
        <v>-6.8097203699059541E-2</v>
      </c>
      <c r="D9" s="5">
        <v>-2.2537271387176497E-2</v>
      </c>
      <c r="E9" s="5">
        <v>-1.5014443109754003E-2</v>
      </c>
      <c r="F9" s="5">
        <v>-3.4871385927970774E-2</v>
      </c>
      <c r="G9" s="5">
        <v>-1.0684741059142477E-2</v>
      </c>
      <c r="H9" s="5">
        <v>-2.4325427121226519E-2</v>
      </c>
      <c r="I9" s="5">
        <v>-4.0696721841558647E-2</v>
      </c>
      <c r="J9" s="5">
        <v>-2.56914318822817E-2</v>
      </c>
      <c r="K9" s="5">
        <v>-3.278577736403685E-3</v>
      </c>
      <c r="L9" s="5">
        <v>-1.0790733305293499E-2</v>
      </c>
      <c r="M9" s="5">
        <v>-1.5870631312365331E-2</v>
      </c>
      <c r="N9" s="5">
        <v>-2.6755972988029501E-2</v>
      </c>
      <c r="O9" s="5">
        <v>-3.4486714787662293E-3</v>
      </c>
      <c r="P9" s="5">
        <v>-1.2036288469896909E-2</v>
      </c>
      <c r="Q9" s="5">
        <v>-6.0685381120289547E-3</v>
      </c>
      <c r="R9" s="5">
        <v>-7.606359705886646E-3</v>
      </c>
      <c r="S9" s="5">
        <v>-8.2236076426161207E-4</v>
      </c>
      <c r="T9" s="5">
        <v>-4.0355381253722507E-3</v>
      </c>
      <c r="U9" s="5">
        <v>2.248254834396027E-3</v>
      </c>
      <c r="V9" s="5">
        <v>-5.4141677792922515E-3</v>
      </c>
      <c r="W9" s="5">
        <v>5.2220251576380276E-3</v>
      </c>
      <c r="X9" s="5">
        <v>-7.1055947107272477E-3</v>
      </c>
      <c r="Y9" s="5">
        <v>-9.4631627186864426E-3</v>
      </c>
      <c r="Z9" s="5">
        <v>-7.9124255639404489E-3</v>
      </c>
      <c r="AA9" s="5">
        <v>1.1331184614611904E-2</v>
      </c>
      <c r="AB9" s="5">
        <v>4.02594522885752E-2</v>
      </c>
      <c r="AC9" s="5">
        <v>5.4656777899796958E-3</v>
      </c>
      <c r="AD9" s="5">
        <v>5.5021301992068221E-3</v>
      </c>
      <c r="AE9" s="5">
        <v>1.1267208185995303E-2</v>
      </c>
      <c r="AF9" s="5">
        <v>2.6904100791037583E-2</v>
      </c>
      <c r="AG9" s="5">
        <v>4.0984089059383413E-3</v>
      </c>
      <c r="AH9" s="5">
        <v>2.0740585644842069E-3</v>
      </c>
      <c r="AI9" s="5">
        <v>1.8018591396395333E-3</v>
      </c>
      <c r="AJ9" s="5">
        <v>6.207369873078415E-3</v>
      </c>
      <c r="AK9" s="5">
        <v>1.8479386480300263E-3</v>
      </c>
      <c r="AL9" s="5">
        <v>1.2846983531090522E-2</v>
      </c>
      <c r="AM9" s="5">
        <v>3.0305991594617668E-3</v>
      </c>
      <c r="AN9" s="5">
        <v>5.1419788951307882E-3</v>
      </c>
      <c r="AO9" s="5">
        <v>2.3191903732823404E-3</v>
      </c>
      <c r="AP9" s="5">
        <v>5.5017930027913015E-3</v>
      </c>
      <c r="AQ9" s="5">
        <v>1.4616426730411055E-4</v>
      </c>
      <c r="AR9" s="5">
        <v>5.0196594802707556E-3</v>
      </c>
      <c r="AS9" s="5"/>
      <c r="AT9" s="5"/>
      <c r="AU9" s="5"/>
      <c r="AV9" s="5"/>
      <c r="AW9" s="5"/>
      <c r="AX9" s="5"/>
      <c r="AY9" s="5"/>
      <c r="AZ9" s="5"/>
      <c r="BA9" s="5"/>
      <c r="BB9" s="5"/>
    </row>
    <row r="10" spans="1:54" x14ac:dyDescent="0.25">
      <c r="A10" s="5">
        <v>16950</v>
      </c>
      <c r="B10" s="5"/>
      <c r="C10" s="5">
        <v>-6.7599432230992129E-2</v>
      </c>
      <c r="D10" s="5">
        <v>-2.2570597414093341E-2</v>
      </c>
      <c r="E10" s="5">
        <v>-1.5043940139481493E-2</v>
      </c>
      <c r="F10" s="5">
        <v>-3.4956894711857436E-2</v>
      </c>
      <c r="G10" s="5">
        <v>-1.0716168554017552E-2</v>
      </c>
      <c r="H10" s="5">
        <v>-2.4408918361096894E-2</v>
      </c>
      <c r="I10" s="5">
        <v>-4.0856451797205429E-2</v>
      </c>
      <c r="J10" s="5">
        <v>-2.580496806809468E-2</v>
      </c>
      <c r="K10" s="5">
        <v>-3.294692894194387E-3</v>
      </c>
      <c r="L10" s="5">
        <v>-1.084914454519024E-2</v>
      </c>
      <c r="M10" s="5">
        <v>-1.5964468730910245E-2</v>
      </c>
      <c r="N10" s="5">
        <v>-2.6927584711002352E-2</v>
      </c>
      <c r="O10" s="5">
        <v>-3.4725260962894153E-3</v>
      </c>
      <c r="P10" s="5">
        <v>-1.2125620788849547E-2</v>
      </c>
      <c r="Q10" s="5">
        <v>-6.1166530134348692E-3</v>
      </c>
      <c r="R10" s="5">
        <v>-7.6705349875103215E-3</v>
      </c>
      <c r="S10" s="5">
        <v>-8.297187135386738E-4</v>
      </c>
      <c r="T10" s="5">
        <v>-4.0737121989134649E-3</v>
      </c>
      <c r="U10" s="5">
        <v>2.2706776811584639E-3</v>
      </c>
      <c r="V10" s="5">
        <v>-5.470958457624942E-3</v>
      </c>
      <c r="W10" s="5">
        <v>5.2795038198481196E-3</v>
      </c>
      <c r="X10" s="5">
        <v>-7.1874976690894073E-3</v>
      </c>
      <c r="Y10" s="5">
        <v>-9.5771750652891598E-3</v>
      </c>
      <c r="Z10" s="5">
        <v>-8.0118958028788621E-3</v>
      </c>
      <c r="AA10" s="5">
        <v>1.1479585697368833E-2</v>
      </c>
      <c r="AB10" s="5">
        <v>4.0807944227689262E-2</v>
      </c>
      <c r="AC10" s="5">
        <v>5.5430341264596349E-3</v>
      </c>
      <c r="AD10" s="5">
        <v>5.5829248534532217E-3</v>
      </c>
      <c r="AE10" s="5">
        <v>1.1438665391780029E-2</v>
      </c>
      <c r="AF10" s="5">
        <v>2.7327906702022502E-2</v>
      </c>
      <c r="AG10" s="5">
        <v>4.1651702157181354E-3</v>
      </c>
      <c r="AH10" s="5">
        <v>2.1089622440134078E-3</v>
      </c>
      <c r="AI10" s="5">
        <v>1.8331571314464039E-3</v>
      </c>
      <c r="AJ10" s="5">
        <v>6.3185626343058108E-3</v>
      </c>
      <c r="AK10" s="5">
        <v>1.8820484019192352E-3</v>
      </c>
      <c r="AL10" s="5">
        <v>1.3091148068772863E-2</v>
      </c>
      <c r="AM10" s="5">
        <v>3.0898625287711775E-3</v>
      </c>
      <c r="AN10" s="5">
        <v>5.2453661503127592E-3</v>
      </c>
      <c r="AO10" s="5">
        <v>2.367105166572733E-3</v>
      </c>
      <c r="AP10" s="5">
        <v>5.6185184778172349E-3</v>
      </c>
      <c r="AQ10" s="5">
        <v>1.4934681939473329E-4</v>
      </c>
      <c r="AR10" s="5">
        <v>5.1317679197538267E-3</v>
      </c>
      <c r="AS10" s="5"/>
      <c r="AT10" s="5"/>
      <c r="AU10" s="5"/>
      <c r="AV10" s="5"/>
      <c r="AW10" s="5"/>
      <c r="AX10" s="5"/>
      <c r="AY10" s="5"/>
      <c r="AZ10" s="5"/>
      <c r="BA10" s="5"/>
      <c r="BB10" s="5"/>
    </row>
    <row r="11" spans="1:54" x14ac:dyDescent="0.25">
      <c r="A11" s="5">
        <v>16940</v>
      </c>
      <c r="B11" s="5"/>
      <c r="C11" s="5">
        <v>-6.7079642981564672E-2</v>
      </c>
      <c r="D11" s="5">
        <v>-2.2601795265188511E-2</v>
      </c>
      <c r="E11" s="5">
        <v>-1.5072047393127749E-2</v>
      </c>
      <c r="F11" s="5">
        <v>-3.5039257584878122E-2</v>
      </c>
      <c r="G11" s="5">
        <v>-1.0746662411901701E-2</v>
      </c>
      <c r="H11" s="5">
        <v>-2.4490364932854468E-2</v>
      </c>
      <c r="I11" s="5">
        <v>-4.1012916545601706E-2</v>
      </c>
      <c r="J11" s="5">
        <v>-2.5916554042694707E-2</v>
      </c>
      <c r="K11" s="5">
        <v>-3.3105750154579236E-3</v>
      </c>
      <c r="L11" s="5">
        <v>-1.0906846445377389E-2</v>
      </c>
      <c r="M11" s="5">
        <v>-1.6057355878452438E-2</v>
      </c>
      <c r="N11" s="5">
        <v>-2.7097765167892668E-2</v>
      </c>
      <c r="O11" s="5">
        <v>-3.4962200666776577E-3</v>
      </c>
      <c r="P11" s="5">
        <v>-1.2214482037308537E-2</v>
      </c>
      <c r="Q11" s="5">
        <v>-6.1645788597448192E-3</v>
      </c>
      <c r="R11" s="5">
        <v>-7.7345381825101433E-3</v>
      </c>
      <c r="S11" s="5">
        <v>-8.3706552479218476E-4</v>
      </c>
      <c r="T11" s="5">
        <v>-4.1118705045582685E-3</v>
      </c>
      <c r="U11" s="5">
        <v>2.2931146738209931E-3</v>
      </c>
      <c r="V11" s="5">
        <v>-5.527841499573664E-3</v>
      </c>
      <c r="W11" s="5">
        <v>5.3371307968394909E-3</v>
      </c>
      <c r="X11" s="5">
        <v>-7.2696871572438416E-3</v>
      </c>
      <c r="Y11" s="5">
        <v>-9.691687389343626E-3</v>
      </c>
      <c r="Z11" s="5">
        <v>-8.1118877607429685E-3</v>
      </c>
      <c r="AA11" s="5">
        <v>1.1628889180175832E-2</v>
      </c>
      <c r="AB11" s="5">
        <v>4.136021839782645E-2</v>
      </c>
      <c r="AC11" s="5">
        <v>5.6209854921333091E-3</v>
      </c>
      <c r="AD11" s="5">
        <v>5.6644040028364703E-3</v>
      </c>
      <c r="AE11" s="5">
        <v>1.1611706429280805E-2</v>
      </c>
      <c r="AF11" s="5">
        <v>2.7755946427621102E-2</v>
      </c>
      <c r="AG11" s="5">
        <v>4.2326479393174649E-3</v>
      </c>
      <c r="AH11" s="5">
        <v>2.1442659783942599E-3</v>
      </c>
      <c r="AI11" s="5">
        <v>1.864836433153258E-3</v>
      </c>
      <c r="AJ11" s="5">
        <v>6.4311893954950312E-3</v>
      </c>
      <c r="AK11" s="5">
        <v>1.9166221336303015E-3</v>
      </c>
      <c r="AL11" s="5">
        <v>1.3338804624467756E-2</v>
      </c>
      <c r="AM11" s="5">
        <v>3.1500145785280922E-3</v>
      </c>
      <c r="AN11" s="5">
        <v>5.3503749038807885E-3</v>
      </c>
      <c r="AO11" s="5">
        <v>2.4158041980467597E-3</v>
      </c>
      <c r="AP11" s="5">
        <v>5.7372337482842605E-3</v>
      </c>
      <c r="AQ11" s="5">
        <v>1.5258577439544667E-4</v>
      </c>
      <c r="AR11" s="5">
        <v>5.2459385946658247E-3</v>
      </c>
      <c r="AS11" s="5"/>
      <c r="AT11" s="5"/>
      <c r="AU11" s="5"/>
      <c r="AV11" s="5"/>
      <c r="AW11" s="5"/>
      <c r="AX11" s="5"/>
      <c r="AY11" s="5"/>
      <c r="AZ11" s="5"/>
      <c r="BA11" s="5"/>
      <c r="BB11" s="5"/>
    </row>
    <row r="12" spans="1:54" x14ac:dyDescent="0.25">
      <c r="A12" s="5">
        <v>16930</v>
      </c>
      <c r="B12" s="5"/>
      <c r="C12" s="5">
        <v>-6.6537654827918388E-2</v>
      </c>
      <c r="D12" s="5">
        <v>-2.2630852109925666E-2</v>
      </c>
      <c r="E12" s="5">
        <v>-1.5098754290359959E-2</v>
      </c>
      <c r="F12" s="5">
        <v>-3.5118445354508691E-2</v>
      </c>
      <c r="G12" s="5">
        <v>-1.0776212311499436E-2</v>
      </c>
      <c r="H12" s="5">
        <v>-2.4569740311123092E-2</v>
      </c>
      <c r="I12" s="5">
        <v>-4.1166066854028675E-2</v>
      </c>
      <c r="J12" s="5">
        <v>-2.6026155812945477E-2</v>
      </c>
      <c r="K12" s="5">
        <v>-3.3262194124897269E-3</v>
      </c>
      <c r="L12" s="5">
        <v>-1.0963822507502042E-2</v>
      </c>
      <c r="M12" s="5">
        <v>-1.614926704899242E-2</v>
      </c>
      <c r="N12" s="5">
        <v>-2.726646883857331E-2</v>
      </c>
      <c r="O12" s="5">
        <v>-3.5197472760092321E-3</v>
      </c>
      <c r="P12" s="5">
        <v>-1.2302850147659264E-2</v>
      </c>
      <c r="Q12" s="5">
        <v>-6.2123042288771812E-3</v>
      </c>
      <c r="R12" s="5">
        <v>-7.7983547004471009E-3</v>
      </c>
      <c r="S12" s="5">
        <v>-8.443996022154185E-4</v>
      </c>
      <c r="T12" s="5">
        <v>-4.1500051802010095E-3</v>
      </c>
      <c r="U12" s="5">
        <v>2.3155614500636719E-3</v>
      </c>
      <c r="V12" s="5">
        <v>-5.5848065325784122E-3</v>
      </c>
      <c r="W12" s="5">
        <v>5.3948963040017185E-3</v>
      </c>
      <c r="X12" s="5">
        <v>-7.352150292834851E-3</v>
      </c>
      <c r="Y12" s="5">
        <v>-9.8066832952489452E-3</v>
      </c>
      <c r="Z12" s="5">
        <v>-8.2123885292293697E-3</v>
      </c>
      <c r="AA12" s="5">
        <v>1.1779077971415218E-2</v>
      </c>
      <c r="AB12" s="5">
        <v>4.1916219950531207E-2</v>
      </c>
      <c r="AC12" s="5">
        <v>5.6995253704283889E-3</v>
      </c>
      <c r="AD12" s="5">
        <v>5.7465621622893592E-3</v>
      </c>
      <c r="AE12" s="5">
        <v>1.1786322565613117E-2</v>
      </c>
      <c r="AF12" s="5">
        <v>2.8188205827623176E-2</v>
      </c>
      <c r="AG12" s="5">
        <v>4.3008410636617492E-3</v>
      </c>
      <c r="AH12" s="5">
        <v>2.1799698948924764E-3</v>
      </c>
      <c r="AI12" s="5">
        <v>1.8968977679358645E-3</v>
      </c>
      <c r="AJ12" s="5">
        <v>6.5452549617082065E-3</v>
      </c>
      <c r="AK12" s="5">
        <v>1.951662025426065E-3</v>
      </c>
      <c r="AL12" s="5">
        <v>1.358997405134281E-2</v>
      </c>
      <c r="AM12" s="5">
        <v>3.2110616800082705E-3</v>
      </c>
      <c r="AN12" s="5">
        <v>5.4570186262566352E-3</v>
      </c>
      <c r="AO12" s="5">
        <v>2.465294835273032E-3</v>
      </c>
      <c r="AP12" s="5">
        <v>5.8579595837830543E-3</v>
      </c>
      <c r="AQ12" s="5">
        <v>1.5588177777117954E-4</v>
      </c>
      <c r="AR12" s="5">
        <v>5.362197111387388E-3</v>
      </c>
      <c r="AS12" s="5"/>
      <c r="AT12" s="5"/>
      <c r="AU12" s="5"/>
      <c r="AV12" s="5"/>
      <c r="AW12" s="5"/>
      <c r="AX12" s="5"/>
      <c r="AY12" s="5"/>
      <c r="AZ12" s="5"/>
      <c r="BA12" s="5"/>
      <c r="BB12" s="5"/>
    </row>
    <row r="13" spans="1:54" x14ac:dyDescent="0.25">
      <c r="A13" s="5">
        <v>16920</v>
      </c>
      <c r="B13" s="5"/>
      <c r="C13" s="5">
        <v>-6.5973291608224183E-2</v>
      </c>
      <c r="D13" s="5">
        <v>-2.2657755697002603E-2</v>
      </c>
      <c r="E13" s="5">
        <v>-1.512405061649506E-2</v>
      </c>
      <c r="F13" s="5">
        <v>-3.5194429621252465E-2</v>
      </c>
      <c r="G13" s="5">
        <v>-1.080480815451868E-2</v>
      </c>
      <c r="H13" s="5">
        <v>-2.4647018426604109E-2</v>
      </c>
      <c r="I13" s="5">
        <v>-4.1315854156507167E-2</v>
      </c>
      <c r="J13" s="5">
        <v>-2.6133739739827383E-2</v>
      </c>
      <c r="K13" s="5">
        <v>-3.3416214335233582E-3</v>
      </c>
      <c r="L13" s="5">
        <v>-1.1020056318787523E-2</v>
      </c>
      <c r="M13" s="5">
        <v>-1.6240176611211833E-2</v>
      </c>
      <c r="N13" s="5">
        <v>-2.7433650237797751E-2</v>
      </c>
      <c r="O13" s="5">
        <v>-3.5431016025802382E-3</v>
      </c>
      <c r="P13" s="5">
        <v>-1.2390702980619639E-2</v>
      </c>
      <c r="Q13" s="5">
        <v>-6.2598176394810202E-3</v>
      </c>
      <c r="R13" s="5">
        <v>-7.8619698469122815E-3</v>
      </c>
      <c r="S13" s="5">
        <v>-8.5171933550038899E-4</v>
      </c>
      <c r="T13" s="5">
        <v>-4.1881082764393613E-3</v>
      </c>
      <c r="U13" s="5">
        <v>2.3380135899390871E-3</v>
      </c>
      <c r="V13" s="5">
        <v>-5.6418430238197037E-3</v>
      </c>
      <c r="W13" s="5">
        <v>5.4527903817896701E-3</v>
      </c>
      <c r="X13" s="5">
        <v>-7.434873928530576E-3</v>
      </c>
      <c r="Y13" s="5">
        <v>-9.9221460000406565E-3</v>
      </c>
      <c r="Z13" s="5">
        <v>-8.3133848488566621E-3</v>
      </c>
      <c r="AA13" s="5">
        <v>1.1930134440196128E-2</v>
      </c>
      <c r="AB13" s="5">
        <v>4.2475892003825649E-2</v>
      </c>
      <c r="AC13" s="5">
        <v>5.7786469546230058E-3</v>
      </c>
      <c r="AD13" s="5">
        <v>5.8293935426866287E-3</v>
      </c>
      <c r="AE13" s="5">
        <v>1.1962504425887768E-2</v>
      </c>
      <c r="AF13" s="5">
        <v>2.8624669196604096E-2</v>
      </c>
      <c r="AG13" s="5">
        <v>4.3697483347345896E-3</v>
      </c>
      <c r="AH13" s="5">
        <v>2.2160739989319062E-3</v>
      </c>
      <c r="AI13" s="5">
        <v>1.9293417545082161E-3</v>
      </c>
      <c r="AJ13" s="5">
        <v>6.6607637879160016E-3</v>
      </c>
      <c r="AK13" s="5">
        <v>1.9871701598910834E-3</v>
      </c>
      <c r="AL13" s="5">
        <v>1.384467655362101E-2</v>
      </c>
      <c r="AM13" s="5">
        <v>3.2730100649864999E-3</v>
      </c>
      <c r="AN13" s="5">
        <v>5.5653105801235867E-3</v>
      </c>
      <c r="AO13" s="5">
        <v>2.5155843680664748E-3</v>
      </c>
      <c r="AP13" s="5">
        <v>5.9807166146685162E-3</v>
      </c>
      <c r="AQ13" s="5">
        <v>1.5923547270103557E-4</v>
      </c>
      <c r="AR13" s="5">
        <v>5.4805690541591375E-3</v>
      </c>
      <c r="AS13" s="5"/>
      <c r="AT13" s="5"/>
      <c r="AU13" s="5"/>
      <c r="AV13" s="5"/>
      <c r="AW13" s="5"/>
      <c r="AX13" s="5"/>
      <c r="AY13" s="5"/>
      <c r="AZ13" s="5"/>
      <c r="BA13" s="5"/>
      <c r="BB13" s="5"/>
    </row>
    <row r="14" spans="1:54" x14ac:dyDescent="0.25">
      <c r="A14" s="5">
        <v>16910</v>
      </c>
      <c r="B14" s="5"/>
      <c r="C14" s="5">
        <v>-6.5386382266952744E-2</v>
      </c>
      <c r="D14" s="5">
        <v>-2.2682494361977508E-2</v>
      </c>
      <c r="E14" s="5">
        <v>-1.5147926528475939E-2</v>
      </c>
      <c r="F14" s="5">
        <v>-3.5267182794472031E-2</v>
      </c>
      <c r="G14" s="5">
        <v>-1.0832440071073585E-2</v>
      </c>
      <c r="H14" s="5">
        <v>-2.472217367951187E-2</v>
      </c>
      <c r="I14" s="5">
        <v>-4.1462230577946194E-2</v>
      </c>
      <c r="J14" s="5">
        <v>-2.6239272554576375E-2</v>
      </c>
      <c r="K14" s="5">
        <v>-3.3567764648818207E-3</v>
      </c>
      <c r="L14" s="5">
        <v>-1.1075531559336185E-2</v>
      </c>
      <c r="M14" s="5">
        <v>-1.6330059019414599E-2</v>
      </c>
      <c r="N14" s="5">
        <v>-2.7599263933756869E-2</v>
      </c>
      <c r="O14" s="5">
        <v>-3.5662769192801843E-3</v>
      </c>
      <c r="P14" s="5">
        <v>-1.2478018333362189E-2</v>
      </c>
      <c r="Q14" s="5">
        <v>-6.3071075548868944E-3</v>
      </c>
      <c r="R14" s="5">
        <v>-7.9253688282221284E-3</v>
      </c>
      <c r="S14" s="5">
        <v>-8.5902310030931369E-4</v>
      </c>
      <c r="T14" s="5">
        <v>-4.2261717586684188E-3</v>
      </c>
      <c r="U14" s="5">
        <v>2.3604666168931207E-3</v>
      </c>
      <c r="V14" s="5">
        <v>-5.6989402822684764E-3</v>
      </c>
      <c r="W14" s="5">
        <v>5.510802897252972E-3</v>
      </c>
      <c r="X14" s="5">
        <v>-7.5178446534221021E-3</v>
      </c>
      <c r="Y14" s="5">
        <v>-1.0038058334251372E-2</v>
      </c>
      <c r="Z14" s="5">
        <v>-8.4148631087718577E-3</v>
      </c>
      <c r="AA14" s="5">
        <v>1.2082040414668699E-2</v>
      </c>
      <c r="AB14" s="5">
        <v>4.3039175630881207E-2</v>
      </c>
      <c r="AC14" s="5">
        <v>5.8583431455426381E-3</v>
      </c>
      <c r="AD14" s="5">
        <v>5.9128920477201832E-3</v>
      </c>
      <c r="AE14" s="5">
        <v>1.2140241985102208E-2</v>
      </c>
      <c r="AF14" s="5">
        <v>2.9065319240373692E-2</v>
      </c>
      <c r="AG14" s="5">
        <v>4.4393682533418475E-3</v>
      </c>
      <c r="AH14" s="5">
        <v>2.2525781716214578E-3</v>
      </c>
      <c r="AI14" s="5">
        <v>1.962168904690015E-3</v>
      </c>
      <c r="AJ14" s="5">
        <v>6.7777199696601436E-3</v>
      </c>
      <c r="AK14" s="5">
        <v>2.023148516877433E-3</v>
      </c>
      <c r="AL14" s="5">
        <v>1.4102931663549437E-2</v>
      </c>
      <c r="AM14" s="5">
        <v>3.3358658199138915E-3</v>
      </c>
      <c r="AN14" s="5">
        <v>5.6752638099608985E-3</v>
      </c>
      <c r="AO14" s="5">
        <v>2.5666800035458064E-3</v>
      </c>
      <c r="AP14" s="5">
        <v>6.1055253199280455E-3</v>
      </c>
      <c r="AQ14" s="5">
        <v>1.6264749974901393E-4</v>
      </c>
      <c r="AR14" s="5">
        <v>5.6010799736877313E-3</v>
      </c>
      <c r="AS14" s="5"/>
      <c r="AT14" s="5"/>
      <c r="AU14" s="5"/>
      <c r="AV14" s="5"/>
      <c r="AW14" s="5"/>
      <c r="AX14" s="5"/>
      <c r="AY14" s="5"/>
      <c r="AZ14" s="5"/>
      <c r="BA14" s="5"/>
      <c r="BB14" s="5"/>
    </row>
    <row r="15" spans="1:54" x14ac:dyDescent="0.25">
      <c r="A15" s="5">
        <v>16900</v>
      </c>
      <c r="B15" s="5"/>
      <c r="C15" s="5">
        <v>-6.4776760999767466E-2</v>
      </c>
      <c r="D15" s="5">
        <v>-2.270505703464919E-2</v>
      </c>
      <c r="E15" s="5">
        <v>-1.5170372560700942E-2</v>
      </c>
      <c r="F15" s="5">
        <v>-3.5336678107926393E-2</v>
      </c>
      <c r="G15" s="5">
        <v>-1.0859098425012731E-2</v>
      </c>
      <c r="H15" s="5">
        <v>-2.4795180952878904E-2</v>
      </c>
      <c r="I15" s="5">
        <v>-4.1605148958144475E-2</v>
      </c>
      <c r="J15" s="5">
        <v>-2.6342721374778492E-2</v>
      </c>
      <c r="K15" s="5">
        <v>-3.3716799331295335E-3</v>
      </c>
      <c r="L15" s="5">
        <v>-1.1130232009456023E-2</v>
      </c>
      <c r="M15" s="5">
        <v>-1.6418888824535949E-2</v>
      </c>
      <c r="N15" s="5">
        <v>-2.7763264566807437E-2</v>
      </c>
      <c r="O15" s="5">
        <v>-3.5892670959968265E-3</v>
      </c>
      <c r="P15" s="5">
        <v>-1.2564773947762484E-2</v>
      </c>
      <c r="Q15" s="5">
        <v>-6.3541623871336576E-3</v>
      </c>
      <c r="R15" s="5">
        <v>-7.988536756223439E-3</v>
      </c>
      <c r="S15" s="5">
        <v>-8.6630925875940475E-4</v>
      </c>
      <c r="T15" s="5">
        <v>-4.2641875092466388E-3</v>
      </c>
      <c r="U15" s="5">
        <v>2.3829159988290041E-3</v>
      </c>
      <c r="V15" s="5">
        <v>-5.7560874608470584E-3</v>
      </c>
      <c r="W15" s="5">
        <v>5.5689235456770642E-3</v>
      </c>
      <c r="X15" s="5">
        <v>-7.6010487945788697E-3</v>
      </c>
      <c r="Y15" s="5">
        <v>-1.0154402742983465E-2</v>
      </c>
      <c r="Z15" s="5">
        <v>-8.5168093467341728E-3</v>
      </c>
      <c r="AA15" s="5">
        <v>1.2234777180586926E-2</v>
      </c>
      <c r="AB15" s="5">
        <v>4.360600984953978E-2</v>
      </c>
      <c r="AC15" s="5">
        <v>5.9386065493649996E-3</v>
      </c>
      <c r="AD15" s="5">
        <v>5.9970512708740001E-3</v>
      </c>
      <c r="AE15" s="5">
        <v>1.2319524560210385E-2</v>
      </c>
      <c r="AF15" s="5">
        <v>2.9510137052775942E-2</v>
      </c>
      <c r="AG15" s="5">
        <v>4.5096990709159518E-3</v>
      </c>
      <c r="AH15" s="5">
        <v>2.289482167294383E-3</v>
      </c>
      <c r="AI15" s="5">
        <v>1.9953796209769359E-3</v>
      </c>
      <c r="AJ15" s="5">
        <v>6.8961272336953818E-3</v>
      </c>
      <c r="AK15" s="5">
        <v>2.0595989704347184E-3</v>
      </c>
      <c r="AL15" s="5">
        <v>1.4364758218182583E-2</v>
      </c>
      <c r="AM15" s="5">
        <v>3.3996348800323095E-3</v>
      </c>
      <c r="AN15" s="5">
        <v>5.7868911314371508E-3</v>
      </c>
      <c r="AO15" s="5">
        <v>2.61858886111084E-3</v>
      </c>
      <c r="AP15" s="5">
        <v>6.2324060148195885E-3</v>
      </c>
      <c r="AQ15" s="5">
        <v>1.6611849652751421E-4</v>
      </c>
      <c r="AR15" s="5">
        <v>5.7237553754657337E-3</v>
      </c>
      <c r="AS15" s="5"/>
      <c r="AT15" s="5"/>
      <c r="AU15" s="5"/>
      <c r="AV15" s="5"/>
      <c r="AW15" s="5"/>
      <c r="AX15" s="5"/>
      <c r="AY15" s="5"/>
      <c r="AZ15" s="5"/>
      <c r="BA15" s="5"/>
      <c r="BB15" s="5"/>
    </row>
    <row r="16" spans="1:54" x14ac:dyDescent="0.25">
      <c r="A16" s="5">
        <v>16890</v>
      </c>
      <c r="B16" s="5"/>
      <c r="C16" s="5">
        <v>-6.4144267397953036E-2</v>
      </c>
      <c r="D16" s="5">
        <v>-2.2725433246185322E-2</v>
      </c>
      <c r="E16" s="5">
        <v>-1.5191379630702282E-2</v>
      </c>
      <c r="F16" s="5">
        <v>-3.5402889635001947E-2</v>
      </c>
      <c r="G16" s="5">
        <v>-1.0884773819169071E-2</v>
      </c>
      <c r="H16" s="5">
        <v>-2.4866015625721716E-2</v>
      </c>
      <c r="I16" s="5">
        <v>-4.1744562875629512E-2</v>
      </c>
      <c r="J16" s="5">
        <v>-2.6444053720408957E-2</v>
      </c>
      <c r="K16" s="5">
        <v>-3.3863273072237362E-3</v>
      </c>
      <c r="L16" s="5">
        <v>-1.1184141557007286E-2</v>
      </c>
      <c r="M16" s="5">
        <v>-1.6506640685213989E-2</v>
      </c>
      <c r="N16" s="5">
        <v>-2.7925606868361402E-2</v>
      </c>
      <c r="O16" s="5">
        <v>-3.6120660020490859E-3</v>
      </c>
      <c r="P16" s="5">
        <v>-1.265094751877136E-2</v>
      </c>
      <c r="Q16" s="5">
        <v>-6.4009705010698876E-3</v>
      </c>
      <c r="R16" s="5">
        <v>-8.0514586532067257E-3</v>
      </c>
      <c r="S16" s="5">
        <v>-8.7357615992085644E-4</v>
      </c>
      <c r="T16" s="5">
        <v>-4.3021473297335539E-3</v>
      </c>
      <c r="U16" s="5">
        <v>2.4053571492146735E-3</v>
      </c>
      <c r="V16" s="5">
        <v>-5.8132735587011061E-3</v>
      </c>
      <c r="W16" s="5">
        <v>5.6271418523368422E-3</v>
      </c>
      <c r="X16" s="5">
        <v>-7.6844724187627392E-3</v>
      </c>
      <c r="Y16" s="5">
        <v>-1.0271161287196424E-2</v>
      </c>
      <c r="Z16" s="5">
        <v>-8.61920924927825E-3</v>
      </c>
      <c r="AA16" s="5">
        <v>1.2388325480124951E-2</v>
      </c>
      <c r="AB16" s="5">
        <v>4.4176331612705844E-2</v>
      </c>
      <c r="AC16" s="5">
        <v>6.0194294755365457E-3</v>
      </c>
      <c r="AD16" s="5">
        <v>6.0818644925017679E-3</v>
      </c>
      <c r="AE16" s="5">
        <v>1.2500340802378626E-2</v>
      </c>
      <c r="AF16" s="5">
        <v>2.9959102092861335E-2</v>
      </c>
      <c r="AG16" s="5">
        <v>4.5807387853635121E-3</v>
      </c>
      <c r="AH16" s="5">
        <v>2.3267856110616345E-3</v>
      </c>
      <c r="AI16" s="5">
        <v>2.0289741941155776E-3</v>
      </c>
      <c r="AJ16" s="5">
        <v>7.0159889286174225E-3</v>
      </c>
      <c r="AK16" s="5">
        <v>2.0965232857256496E-3</v>
      </c>
      <c r="AL16" s="5">
        <v>1.4630174335990492E-2</v>
      </c>
      <c r="AM16" s="5">
        <v>3.4643230234279671E-3</v>
      </c>
      <c r="AN16" s="5">
        <v>5.9002051206656653E-3</v>
      </c>
      <c r="AO16" s="5">
        <v>2.6713179673410353E-3</v>
      </c>
      <c r="AP16" s="5">
        <v>6.3613788382812092E-3</v>
      </c>
      <c r="AQ16" s="5">
        <v>1.6964909735363878E-4</v>
      </c>
      <c r="AR16" s="5">
        <v>5.8486207078045881E-3</v>
      </c>
      <c r="AS16" s="5"/>
      <c r="AT16" s="5"/>
      <c r="AU16" s="5"/>
      <c r="AV16" s="5"/>
      <c r="AW16" s="5"/>
      <c r="AX16" s="5"/>
      <c r="AY16" s="5"/>
      <c r="AZ16" s="5"/>
      <c r="BA16" s="5"/>
      <c r="BB16" s="5"/>
    </row>
    <row r="17" spans="1:54" x14ac:dyDescent="0.25">
      <c r="A17" s="5">
        <v>16880</v>
      </c>
      <c r="B17" s="5"/>
      <c r="C17" s="5">
        <v>-6.3488746592287565E-2</v>
      </c>
      <c r="D17" s="5">
        <v>-2.2743613135992716E-2</v>
      </c>
      <c r="E17" s="5">
        <v>-1.5210939044668767E-2</v>
      </c>
      <c r="F17" s="5">
        <v>-3.5465792303625801E-2</v>
      </c>
      <c r="G17" s="5">
        <v>-1.0909457100527801E-2</v>
      </c>
      <c r="H17" s="5">
        <v>-2.4934653586058196E-2</v>
      </c>
      <c r="I17" s="5">
        <v>-4.188042667131836E-2</v>
      </c>
      <c r="J17" s="5">
        <v>-2.6543237529806241E-2</v>
      </c>
      <c r="K17" s="5">
        <v>-3.4007141006639264E-3</v>
      </c>
      <c r="L17" s="5">
        <v>-1.123724420476466E-2</v>
      </c>
      <c r="M17" s="5">
        <v>-1.6593289378917613E-2</v>
      </c>
      <c r="N17" s="5">
        <v>-2.8086245679928051E-2</v>
      </c>
      <c r="O17" s="5">
        <v>-3.6346675086470206E-3</v>
      </c>
      <c r="P17" s="5">
        <v>-1.2736516702906594E-2</v>
      </c>
      <c r="Q17" s="5">
        <v>-6.4475202185282675E-3</v>
      </c>
      <c r="R17" s="5">
        <v>-8.1141194569263296E-3</v>
      </c>
      <c r="S17" s="5">
        <v>-8.8082214032796243E-4</v>
      </c>
      <c r="T17" s="5">
        <v>-4.3400429431987766E-3</v>
      </c>
      <c r="U17" s="5">
        <v>2.4277854282333576E-3</v>
      </c>
      <c r="V17" s="5">
        <v>-5.8704874235830807E-3</v>
      </c>
      <c r="W17" s="5">
        <v>5.6854471743637714E-3</v>
      </c>
      <c r="X17" s="5">
        <v>-7.7681013343020048E-3</v>
      </c>
      <c r="Y17" s="5">
        <v>-1.0388315645211997E-2</v>
      </c>
      <c r="Z17" s="5">
        <v>-8.7220481520610023E-3</v>
      </c>
      <c r="AA17" s="5">
        <v>1.2542665510953071E-2</v>
      </c>
      <c r="AB17" s="5">
        <v>4.4750075799632597E-2</v>
      </c>
      <c r="AC17" s="5">
        <v>6.1008039348044284E-3</v>
      </c>
      <c r="AD17" s="5">
        <v>6.1673246770119292E-3</v>
      </c>
      <c r="AE17" s="5">
        <v>1.2682678689436988E-2</v>
      </c>
      <c r="AF17" s="5">
        <v>3.041219216245401E-2</v>
      </c>
      <c r="AG17" s="5">
        <v>4.6524851369600453E-3</v>
      </c>
      <c r="AH17" s="5">
        <v>2.3644879963813526E-3</v>
      </c>
      <c r="AI17" s="5">
        <v>2.0629528006844183E-3</v>
      </c>
      <c r="AJ17" s="5">
        <v>7.1373080154814705E-3</v>
      </c>
      <c r="AK17" s="5">
        <v>2.1339231159290492E-3</v>
      </c>
      <c r="AL17" s="5">
        <v>1.4899197393302092E-2</v>
      </c>
      <c r="AM17" s="5">
        <v>3.529935865026835E-3</v>
      </c>
      <c r="AN17" s="5">
        <v>6.015218103325364E-3</v>
      </c>
      <c r="AO17" s="5">
        <v>2.7248742508163885E-3</v>
      </c>
      <c r="AP17" s="5">
        <v>6.492463740114275E-3</v>
      </c>
      <c r="AQ17" s="5">
        <v>1.7323993289832052E-4</v>
      </c>
      <c r="AR17" s="5">
        <v>5.9757013495803455E-3</v>
      </c>
      <c r="AS17" s="5"/>
      <c r="AT17" s="5"/>
      <c r="AU17" s="5"/>
      <c r="AV17" s="5"/>
      <c r="AW17" s="5"/>
      <c r="AX17" s="5"/>
      <c r="AY17" s="5"/>
      <c r="AZ17" s="5"/>
      <c r="BA17" s="5"/>
      <c r="BB17" s="5"/>
    </row>
    <row r="18" spans="1:54" x14ac:dyDescent="0.25">
      <c r="A18" s="5">
        <v>16870</v>
      </c>
      <c r="B18" s="5"/>
      <c r="C18" s="5">
        <v>-6.2810049396265957E-2</v>
      </c>
      <c r="D18" s="5">
        <v>-2.2759587458324064E-2</v>
      </c>
      <c r="E18" s="5">
        <v>-1.5229042502808637E-2</v>
      </c>
      <c r="F18" s="5">
        <v>-3.5525361910850609E-2</v>
      </c>
      <c r="G18" s="5">
        <v>-1.0933139365308393E-2</v>
      </c>
      <c r="H18" s="5">
        <v>-2.5001071243767603E-2</v>
      </c>
      <c r="I18" s="5">
        <v>-4.2012695471984371E-2</v>
      </c>
      <c r="J18" s="5">
        <v>-2.6640241175570994E-2</v>
      </c>
      <c r="K18" s="5">
        <v>-3.4148358736380731E-3</v>
      </c>
      <c r="L18" s="5">
        <v>-1.1289524077790892E-2</v>
      </c>
      <c r="M18" s="5">
        <v>-1.6678809813124317E-2</v>
      </c>
      <c r="N18" s="5">
        <v>-2.8245135972297518E-2</v>
      </c>
      <c r="O18" s="5">
        <v>-3.6570654913775937E-3</v>
      </c>
      <c r="P18" s="5">
        <v>-1.2821459126861107E-2</v>
      </c>
      <c r="Q18" s="5">
        <v>-6.4937998225715774E-3</v>
      </c>
      <c r="R18" s="5">
        <v>-8.1765040257257542E-3</v>
      </c>
      <c r="S18" s="5">
        <v>-8.8804552450318791E-4</v>
      </c>
      <c r="T18" s="5">
        <v>-4.3778659966020135E-3</v>
      </c>
      <c r="U18" s="5">
        <v>2.4501961439774523E-3</v>
      </c>
      <c r="V18" s="5">
        <v>-5.9277177543476754E-3</v>
      </c>
      <c r="W18" s="5">
        <v>5.743828702726779E-3</v>
      </c>
      <c r="X18" s="5">
        <v>-7.8519210931266049E-3</v>
      </c>
      <c r="Y18" s="5">
        <v>-1.0505847114439682E-2</v>
      </c>
      <c r="Z18" s="5">
        <v>-8.8253110403939926E-3</v>
      </c>
      <c r="AA18" s="5">
        <v>1.269777692557803E-2</v>
      </c>
      <c r="AB18" s="5">
        <v>4.532717520812353E-2</v>
      </c>
      <c r="AC18" s="5">
        <v>6.182721637366548E-3</v>
      </c>
      <c r="AD18" s="5">
        <v>6.2534244701631311E-3</v>
      </c>
      <c r="AE18" s="5">
        <v>1.2866525518534075E-2</v>
      </c>
      <c r="AF18" s="5">
        <v>3.0869383384135595E-2</v>
      </c>
      <c r="AG18" s="5">
        <v>4.7249356042952254E-3</v>
      </c>
      <c r="AH18" s="5">
        <v>2.4025886826462488E-3</v>
      </c>
      <c r="AI18" s="5">
        <v>2.0973155006826726E-3</v>
      </c>
      <c r="AJ18" s="5">
        <v>7.2600870584174177E-3</v>
      </c>
      <c r="AK18" s="5">
        <v>2.1717999991317425E-3</v>
      </c>
      <c r="AL18" s="5">
        <v>1.5171844000594865E-2</v>
      </c>
      <c r="AM18" s="5">
        <v>3.596478850533988E-3</v>
      </c>
      <c r="AN18" s="5">
        <v>6.1319421436503169E-3</v>
      </c>
      <c r="AO18" s="5">
        <v>2.7792645368617309E-3</v>
      </c>
      <c r="AP18" s="5">
        <v>6.6256804679421816E-3</v>
      </c>
      <c r="AQ18" s="5">
        <v>1.7689162982830706E-4</v>
      </c>
      <c r="AR18" s="5">
        <v>6.1050225976928361E-3</v>
      </c>
      <c r="AS18" s="5"/>
      <c r="AT18" s="5"/>
      <c r="AU18" s="5"/>
      <c r="AV18" s="5"/>
      <c r="AW18" s="5"/>
      <c r="AX18" s="5"/>
      <c r="AY18" s="5"/>
      <c r="AZ18" s="5"/>
      <c r="BA18" s="5"/>
      <c r="BB18" s="5"/>
    </row>
    <row r="19" spans="1:54" x14ac:dyDescent="0.25">
      <c r="A19" s="5">
        <v>16860</v>
      </c>
      <c r="B19" s="5"/>
      <c r="C19" s="5">
        <v>-6.2108032448584462E-2</v>
      </c>
      <c r="D19" s="5">
        <v>-2.2773347588615458E-2</v>
      </c>
      <c r="E19" s="5">
        <v>-1.5245682104548177E-2</v>
      </c>
      <c r="F19" s="5">
        <v>-3.5581575137099225E-2</v>
      </c>
      <c r="G19" s="5">
        <v>-1.0955811963957203E-2</v>
      </c>
      <c r="H19" s="5">
        <v>-2.5065245543284081E-2</v>
      </c>
      <c r="I19" s="5">
        <v>-4.21413252135142E-2</v>
      </c>
      <c r="J19" s="5">
        <v>-2.6735033480379023E-2</v>
      </c>
      <c r="K19" s="5">
        <v>-3.4286882351643099E-3</v>
      </c>
      <c r="L19" s="5">
        <v>-1.1340965430817338E-2</v>
      </c>
      <c r="M19" s="5">
        <v>-1.6763177036542252E-2</v>
      </c>
      <c r="N19" s="5">
        <v>-2.8402232864857428E-2</v>
      </c>
      <c r="O19" s="5">
        <v>-3.67925383271507E-3</v>
      </c>
      <c r="P19" s="5">
        <v>-1.2905752396223158E-2</v>
      </c>
      <c r="Q19" s="5">
        <v>-6.5397975618083221E-3</v>
      </c>
      <c r="R19" s="5">
        <v>-8.2385971437663862E-3</v>
      </c>
      <c r="S19" s="5">
        <v>-8.9524462549408872E-4</v>
      </c>
      <c r="T19" s="5">
        <v>-4.4156080632434952E-3</v>
      </c>
      <c r="U19" s="5">
        <v>2.472584553685429E-3</v>
      </c>
      <c r="V19" s="5">
        <v>-5.9849531035589187E-3</v>
      </c>
      <c r="W19" s="5">
        <v>5.8022754643278027E-3</v>
      </c>
      <c r="X19" s="5">
        <v>-7.9359169929665227E-3</v>
      </c>
      <c r="Y19" s="5">
        <v>-1.0623736613325408E-2</v>
      </c>
      <c r="Z19" s="5">
        <v>-8.9289825499652871E-3</v>
      </c>
      <c r="AA19" s="5">
        <v>1.2853638830952929E-2</v>
      </c>
      <c r="AB19" s="5">
        <v>4.5907560547671554E-2</v>
      </c>
      <c r="AC19" s="5">
        <v>6.2651739911439783E-3</v>
      </c>
      <c r="AD19" s="5">
        <v>6.3401561964748169E-3</v>
      </c>
      <c r="AE19" s="5">
        <v>1.3051867899004943E-2</v>
      </c>
      <c r="AF19" s="5">
        <v>3.1330650179668448E-2</v>
      </c>
      <c r="AG19" s="5">
        <v>4.7980874002725108E-3</v>
      </c>
      <c r="AH19" s="5">
        <v>2.4410868927906637E-3</v>
      </c>
      <c r="AI19" s="5">
        <v>2.1320622351286536E-3</v>
      </c>
      <c r="AJ19" s="5">
        <v>7.3843282152478654E-3</v>
      </c>
      <c r="AK19" s="5">
        <v>2.2101553552111059E-3</v>
      </c>
      <c r="AL19" s="5">
        <v>1.5448129978641964E-2</v>
      </c>
      <c r="AM19" s="5">
        <v>3.6639572503191871E-3</v>
      </c>
      <c r="AN19" s="5">
        <v>6.2503890332922503E-3</v>
      </c>
      <c r="AO19" s="5">
        <v>2.8344955422161889E-3</v>
      </c>
      <c r="AP19" s="5">
        <v>6.7610485539475965E-3</v>
      </c>
      <c r="AQ19" s="5">
        <v>1.8060481044103807E-4</v>
      </c>
      <c r="AR19" s="5">
        <v>6.2366096542374903E-3</v>
      </c>
      <c r="AS19" s="5"/>
      <c r="AT19" s="5"/>
      <c r="AU19" s="5"/>
      <c r="AV19" s="5"/>
      <c r="AW19" s="5"/>
      <c r="AX19" s="5"/>
      <c r="AY19" s="5"/>
      <c r="AZ19" s="5"/>
      <c r="BA19" s="5"/>
      <c r="BB19" s="5"/>
    </row>
    <row r="20" spans="1:54" x14ac:dyDescent="0.25">
      <c r="A20" s="5">
        <v>16850</v>
      </c>
      <c r="B20" s="5"/>
      <c r="C20" s="5">
        <v>-6.1382558354789403E-2</v>
      </c>
      <c r="D20" s="5">
        <v>-2.2784885529549343E-2</v>
      </c>
      <c r="E20" s="5">
        <v>-1.5260850353561922E-2</v>
      </c>
      <c r="F20" s="5">
        <v>-3.563440956005897E-2</v>
      </c>
      <c r="G20" s="5">
        <v>-1.0977466506046828E-2</v>
      </c>
      <c r="H20" s="5">
        <v>-2.5127153976114869E-2</v>
      </c>
      <c r="I20" s="5">
        <v>-4.2266272663939203E-2</v>
      </c>
      <c r="J20" s="5">
        <v>-2.68275837326988E-2</v>
      </c>
      <c r="K20" s="5">
        <v>-3.4422668452267096E-3</v>
      </c>
      <c r="L20" s="5">
        <v>-1.1391552655627357E-2</v>
      </c>
      <c r="M20" s="5">
        <v>-1.6846366250369817E-2</v>
      </c>
      <c r="N20" s="5">
        <v>-2.8557491645030669E-2</v>
      </c>
      <c r="O20" s="5">
        <v>-3.7012264245547973E-3</v>
      </c>
      <c r="P20" s="5">
        <v>-1.2989374104305385E-2</v>
      </c>
      <c r="Q20" s="5">
        <v>-6.5855016547764784E-3</v>
      </c>
      <c r="R20" s="5">
        <v>-8.3003835263578876E-3</v>
      </c>
      <c r="S20" s="5">
        <v>-9.0241774542288366E-4</v>
      </c>
      <c r="T20" s="5">
        <v>-4.4532606452845434E-3</v>
      </c>
      <c r="U20" s="5">
        <v>2.4949458650217931E-3</v>
      </c>
      <c r="V20" s="5">
        <v>-6.0421818802096601E-3</v>
      </c>
      <c r="W20" s="5">
        <v>5.860776324212327E-3</v>
      </c>
      <c r="X20" s="5">
        <v>-8.0200740797139389E-3</v>
      </c>
      <c r="Y20" s="5">
        <v>-1.0741964683525843E-2</v>
      </c>
      <c r="Z20" s="5">
        <v>-9.0330469677526205E-3</v>
      </c>
      <c r="AA20" s="5">
        <v>1.3010229788362165E-2</v>
      </c>
      <c r="AB20" s="5">
        <v>4.6491160433557242E-2</v>
      </c>
      <c r="AC20" s="5">
        <v>6.3481521001784707E-3</v>
      </c>
      <c r="AD20" s="5">
        <v>6.4275118567559356E-3</v>
      </c>
      <c r="AE20" s="5">
        <v>1.3238691745459604E-2</v>
      </c>
      <c r="AF20" s="5">
        <v>3.1795965248880634E-2</v>
      </c>
      <c r="AG20" s="5">
        <v>4.8719374681664429E-3</v>
      </c>
      <c r="AH20" s="5">
        <v>2.4799817109194774E-3</v>
      </c>
      <c r="AI20" s="5">
        <v>2.1671928236692449E-3</v>
      </c>
      <c r="AJ20" s="5">
        <v>7.5100332281142629E-3</v>
      </c>
      <c r="AK20" s="5">
        <v>2.2489904827100913E-3</v>
      </c>
      <c r="AL20" s="5">
        <v>1.5728070334528516E-2</v>
      </c>
      <c r="AM20" s="5">
        <v>3.7323761532517727E-3</v>
      </c>
      <c r="AN20" s="5">
        <v>6.3705702800591806E-3</v>
      </c>
      <c r="AO20" s="5">
        <v>2.8905738696290914E-3</v>
      </c>
      <c r="AP20" s="5">
        <v>6.8985873013900235E-3</v>
      </c>
      <c r="AQ20" s="5">
        <v>1.8438009229245977E-4</v>
      </c>
      <c r="AR20" s="5">
        <v>6.370487613390893E-3</v>
      </c>
      <c r="AS20" s="5"/>
      <c r="AT20" s="5"/>
      <c r="AU20" s="5"/>
      <c r="AV20" s="5"/>
      <c r="AW20" s="5"/>
      <c r="AX20" s="5"/>
      <c r="AY20" s="5"/>
      <c r="AZ20" s="5"/>
      <c r="BA20" s="5"/>
      <c r="BB20" s="5"/>
    </row>
    <row r="21" spans="1:54" x14ac:dyDescent="0.25">
      <c r="A21" s="5">
        <v>16840</v>
      </c>
      <c r="B21" s="5"/>
      <c r="C21" s="5">
        <v>-6.0633495827999102E-2</v>
      </c>
      <c r="D21" s="5">
        <v>-2.2794193916837537E-2</v>
      </c>
      <c r="E21" s="5">
        <v>-1.5274540162630326E-2</v>
      </c>
      <c r="F21" s="5">
        <v>-3.5683843668214095E-2</v>
      </c>
      <c r="G21" s="5">
        <v>-1.0998094865078727E-2</v>
      </c>
      <c r="H21" s="5">
        <v>-2.5186774593174126E-2</v>
      </c>
      <c r="I21" s="5">
        <v>-4.2387495446225575E-2</v>
      </c>
      <c r="J21" s="5">
        <v>-2.6917861702402374E-2</v>
      </c>
      <c r="K21" s="5">
        <v>-3.4555674169038236E-3</v>
      </c>
      <c r="L21" s="5">
        <v>-1.1441270288437758E-2</v>
      </c>
      <c r="M21" s="5">
        <v>-1.6928352819586649E-2</v>
      </c>
      <c r="N21" s="5">
        <v>-2.8710867787825577E-2</v>
      </c>
      <c r="O21" s="5">
        <v>-3.7229771707691013E-3</v>
      </c>
      <c r="P21" s="5">
        <v>-1.3072301841077738E-2</v>
      </c>
      <c r="Q21" s="5">
        <v>-6.6309002943934301E-3</v>
      </c>
      <c r="R21" s="5">
        <v>-8.361847825388239E-3</v>
      </c>
      <c r="S21" s="5">
        <v>-9.0956317604856728E-4</v>
      </c>
      <c r="T21" s="5">
        <v>-4.4908151763375431E-3</v>
      </c>
      <c r="U21" s="5">
        <v>2.5172752373998613E-3</v>
      </c>
      <c r="V21" s="5">
        <v>-6.0993923525528232E-3</v>
      </c>
      <c r="W21" s="5">
        <v>5.9193199878956075E-3</v>
      </c>
      <c r="X21" s="5">
        <v>-8.1043771499511117E-3</v>
      </c>
      <c r="Y21" s="5">
        <v>-1.0860511492310819E-2</v>
      </c>
      <c r="Z21" s="5">
        <v>-9.1374882331316538E-3</v>
      </c>
      <c r="AA21" s="5">
        <v>1.3167527813585513E-2</v>
      </c>
      <c r="AB21" s="5">
        <v>4.7077901381927148E-2</v>
      </c>
      <c r="AC21" s="5">
        <v>6.4316467631586353E-3</v>
      </c>
      <c r="AD21" s="5">
        <v>6.5154831257564745E-3</v>
      </c>
      <c r="AE21" s="5">
        <v>1.3426982271101848E-2</v>
      </c>
      <c r="AF21" s="5">
        <v>3.2265299549035266E-2</v>
      </c>
      <c r="AG21" s="5">
        <v>4.9464824777415931E-3</v>
      </c>
      <c r="AH21" s="5">
        <v>2.5192720799606929E-3</v>
      </c>
      <c r="AI21" s="5">
        <v>2.2027069622024983E-3</v>
      </c>
      <c r="AJ21" s="5">
        <v>7.6372034141176364E-3</v>
      </c>
      <c r="AK21" s="5">
        <v>2.2883065557063125E-3</v>
      </c>
      <c r="AL21" s="5">
        <v>1.6011679237549276E-2</v>
      </c>
      <c r="AM21" s="5">
        <v>3.8017404604868939E-3</v>
      </c>
      <c r="AN21" s="5">
        <v>6.4924970965347896E-3</v>
      </c>
      <c r="AO21" s="5">
        <v>2.9475060023837398E-3</v>
      </c>
      <c r="AP21" s="5">
        <v>7.0383157709075174E-3</v>
      </c>
      <c r="AQ21" s="5">
        <v>1.8821808781782119E-4</v>
      </c>
      <c r="AR21" s="5">
        <v>6.5066814480102377E-3</v>
      </c>
      <c r="AS21" s="5"/>
      <c r="AT21" s="5"/>
      <c r="AU21" s="5"/>
      <c r="AV21" s="5"/>
      <c r="AW21" s="5"/>
      <c r="AX21" s="5"/>
      <c r="AY21" s="5"/>
      <c r="AZ21" s="5"/>
      <c r="BA21" s="5"/>
      <c r="BB21" s="5"/>
    </row>
    <row r="22" spans="1:54" x14ac:dyDescent="0.25">
      <c r="A22" s="5">
        <v>16830</v>
      </c>
      <c r="B22" s="5"/>
      <c r="C22" s="5">
        <v>-5.9860719828599862E-2</v>
      </c>
      <c r="D22" s="5">
        <v>-2.2801266024719324E-2</v>
      </c>
      <c r="E22" s="5">
        <v>-1.5286744858320964E-2</v>
      </c>
      <c r="F22" s="5">
        <v>-3.5729856874006267E-2</v>
      </c>
      <c r="G22" s="5">
        <v>-1.1017689183185421E-2</v>
      </c>
      <c r="H22" s="5">
        <v>-2.5244086016923666E-2</v>
      </c>
      <c r="I22" s="5">
        <v>-4.2504952060807427E-2</v>
      </c>
      <c r="J22" s="5">
        <v>-2.7005837656260114E-2</v>
      </c>
      <c r="K22" s="5">
        <v>-3.468585718488678E-3</v>
      </c>
      <c r="L22" s="5">
        <v>-1.1490103017274088E-2</v>
      </c>
      <c r="M22" s="5">
        <v>-1.7009112284269066E-2</v>
      </c>
      <c r="N22" s="5">
        <v>-2.8862316975486253E-2</v>
      </c>
      <c r="O22" s="5">
        <v>-3.7444999897840109E-3</v>
      </c>
      <c r="P22" s="5">
        <v>-1.3154513202201101E-2</v>
      </c>
      <c r="Q22" s="5">
        <v>-6.6759816524702628E-3</v>
      </c>
      <c r="R22" s="5">
        <v>-8.4229746348514749E-3</v>
      </c>
      <c r="S22" s="5">
        <v>-9.1667919934135928E-4</v>
      </c>
      <c r="T22" s="5">
        <v>-4.5282630241247693E-3</v>
      </c>
      <c r="U22" s="5">
        <v>2.5395677833472069E-3</v>
      </c>
      <c r="V22" s="5">
        <v>-6.1565726510450346E-3</v>
      </c>
      <c r="W22" s="5">
        <v>5.9778950038046272E-3</v>
      </c>
      <c r="X22" s="5">
        <v>-8.1888107536443148E-3</v>
      </c>
      <c r="Y22" s="5">
        <v>-1.097935683519617E-2</v>
      </c>
      <c r="Z22" s="5">
        <v>-9.2422899391808901E-3</v>
      </c>
      <c r="AA22" s="5">
        <v>1.3325510377347296E-2</v>
      </c>
      <c r="AB22" s="5">
        <v>4.7667707805873455E-2</v>
      </c>
      <c r="AC22" s="5">
        <v>6.515648472078449E-3</v>
      </c>
      <c r="AD22" s="5">
        <v>6.6040613499447646E-3</v>
      </c>
      <c r="AE22" s="5">
        <v>1.3616723981286317E-2</v>
      </c>
      <c r="AF22" s="5">
        <v>3.2738622274707203E-2</v>
      </c>
      <c r="AG22" s="5">
        <v>5.0217188214367759E-3</v>
      </c>
      <c r="AH22" s="5">
        <v>2.5589567993435881E-3</v>
      </c>
      <c r="AI22" s="5">
        <v>2.2386042205148234E-3</v>
      </c>
      <c r="AJ22" s="5">
        <v>7.7658396559804818E-3</v>
      </c>
      <c r="AK22" s="5">
        <v>2.32810462067732E-3</v>
      </c>
      <c r="AL22" s="5">
        <v>1.6298969994999885E-2</v>
      </c>
      <c r="AM22" s="5">
        <v>3.8720548792063906E-3</v>
      </c>
      <c r="AN22" s="5">
        <v>6.6161803885825847E-3</v>
      </c>
      <c r="AO22" s="5">
        <v>3.0052982987510261E-3</v>
      </c>
      <c r="AP22" s="5">
        <v>7.1802527666050596E-3</v>
      </c>
      <c r="AQ22" s="5">
        <v>1.9211940394552618E-4</v>
      </c>
      <c r="AR22" s="5">
        <v>6.6452159959481602E-3</v>
      </c>
      <c r="AS22" s="5"/>
      <c r="AT22" s="5"/>
      <c r="AU22" s="5"/>
      <c r="AV22" s="5"/>
      <c r="AW22" s="5"/>
      <c r="AX22" s="5"/>
      <c r="AY22" s="5"/>
      <c r="AZ22" s="5"/>
      <c r="BA22" s="5"/>
      <c r="BB22" s="5"/>
    </row>
    <row r="23" spans="1:54" x14ac:dyDescent="0.25">
      <c r="A23" s="5">
        <v>16820</v>
      </c>
      <c r="B23" s="5"/>
      <c r="C23" s="5">
        <v>-5.9064111702822816E-2</v>
      </c>
      <c r="D23" s="5">
        <v>-2.2806095771169533E-2</v>
      </c>
      <c r="E23" s="5">
        <v>-1.5297458185489216E-2</v>
      </c>
      <c r="F23" s="5">
        <v>-3.5772429526612429E-2</v>
      </c>
      <c r="G23" s="5">
        <v>-1.1036241875728731E-2</v>
      </c>
      <c r="H23" s="5">
        <v>-2.5299067453311674E-2</v>
      </c>
      <c r="I23" s="5">
        <v>-4.261860190784706E-2</v>
      </c>
      <c r="J23" s="5">
        <v>-2.7091482373308235E-2</v>
      </c>
      <c r="K23" s="5">
        <v>-3.4813175755987699E-3</v>
      </c>
      <c r="L23" s="5">
        <v>-1.1538035689335115E-2</v>
      </c>
      <c r="M23" s="5">
        <v>-1.7088620370923895E-2</v>
      </c>
      <c r="N23" s="5">
        <v>-2.9011795117233757E-2</v>
      </c>
      <c r="O23" s="5">
        <v>-3.765788817175457E-3</v>
      </c>
      <c r="P23" s="5">
        <v>-1.3235985798156269E-2</v>
      </c>
      <c r="Q23" s="5">
        <v>-6.7207338842884407E-3</v>
      </c>
      <c r="R23" s="5">
        <v>-8.4837484964709851E-3</v>
      </c>
      <c r="S23" s="5">
        <v>-9.2376408806928915E-4</v>
      </c>
      <c r="T23" s="5">
        <v>-4.5655954932054647E-3</v>
      </c>
      <c r="U23" s="5">
        <v>2.5618185699134914E-3</v>
      </c>
      <c r="V23" s="5">
        <v>-6.2137107714018295E-3</v>
      </c>
      <c r="W23" s="5">
        <v>6.0364897658362155E-3</v>
      </c>
      <c r="X23" s="5">
        <v>-8.2733591970054823E-3</v>
      </c>
      <c r="Y23" s="5">
        <v>-1.109848013880922E-2</v>
      </c>
      <c r="Z23" s="5">
        <v>-9.3474353341869241E-3</v>
      </c>
      <c r="AA23" s="5">
        <v>1.3484154406054553E-2</v>
      </c>
      <c r="AB23" s="5">
        <v>4.8260502012535351E-2</v>
      </c>
      <c r="AC23" s="5">
        <v>6.600147411030691E-3</v>
      </c>
      <c r="AD23" s="5">
        <v>6.6932375454152818E-3</v>
      </c>
      <c r="AE23" s="5">
        <v>1.3807900667323698E-2</v>
      </c>
      <c r="AF23" s="5">
        <v>3.3215900838189941E-2</v>
      </c>
      <c r="AG23" s="5">
        <v>5.09764261061819E-3</v>
      </c>
      <c r="AH23" s="5">
        <v>2.5990345227046513E-3</v>
      </c>
      <c r="AI23" s="5">
        <v>2.274884039934907E-3</v>
      </c>
      <c r="AJ23" s="5">
        <v>7.8959423927352154E-3</v>
      </c>
      <c r="AK23" s="5">
        <v>2.368385593363749E-3</v>
      </c>
      <c r="AL23" s="5">
        <v>1.6589955027874796E-2</v>
      </c>
      <c r="AM23" s="5">
        <v>3.9433239163170018E-3</v>
      </c>
      <c r="AN23" s="5">
        <v>6.7416307437393646E-3</v>
      </c>
      <c r="AO23" s="5">
        <v>3.0639569863744982E-3</v>
      </c>
      <c r="AP23" s="5">
        <v>7.3244168219332136E-3</v>
      </c>
      <c r="AQ23" s="5">
        <v>1.960846417040797E-4</v>
      </c>
      <c r="AR23" s="5">
        <v>6.7861159460832574E-3</v>
      </c>
      <c r="AS23" s="5"/>
      <c r="AT23" s="5"/>
      <c r="AU23" s="5"/>
      <c r="AV23" s="5"/>
      <c r="AW23" s="5"/>
      <c r="AX23" s="5"/>
      <c r="AY23" s="5"/>
      <c r="AZ23" s="5"/>
      <c r="BA23" s="5"/>
      <c r="BB23" s="5"/>
    </row>
    <row r="24" spans="1:54" x14ac:dyDescent="0.25">
      <c r="A24" s="5">
        <v>16810</v>
      </c>
      <c r="B24" s="5"/>
      <c r="C24" s="5">
        <v>-5.8243559320102688E-2</v>
      </c>
      <c r="D24" s="5">
        <v>-2.2808677722811928E-2</v>
      </c>
      <c r="E24" s="5">
        <v>-1.5306674311594765E-2</v>
      </c>
      <c r="F24" s="5">
        <v>-3.5811542924329844E-2</v>
      </c>
      <c r="G24" s="5">
        <v>-1.1053745635790547E-2</v>
      </c>
      <c r="H24" s="5">
        <v>-2.5351698703500708E-2</v>
      </c>
      <c r="I24" s="5">
        <v>-4.2728405309206935E-2</v>
      </c>
      <c r="J24" s="5">
        <v>-2.7174767160079116E-2</v>
      </c>
      <c r="K24" s="5">
        <v>-3.4937588732748088E-3</v>
      </c>
      <c r="L24" s="5">
        <v>-1.1585053318342016E-2</v>
      </c>
      <c r="M24" s="5">
        <v>-1.7166853003833749E-2</v>
      </c>
      <c r="N24" s="5">
        <v>-2.9159258369085644E-2</v>
      </c>
      <c r="O24" s="5">
        <v>-3.7868376082836113E-3</v>
      </c>
      <c r="P24" s="5">
        <v>-1.3316697263464836E-2</v>
      </c>
      <c r="Q24" s="5">
        <v>-6.7651451332368193E-3</v>
      </c>
      <c r="R24" s="5">
        <v>-8.5441539054161263E-3</v>
      </c>
      <c r="S24" s="5">
        <v>-9.3081610639675837E-4</v>
      </c>
      <c r="T24" s="5">
        <v>-4.6028038277702446E-3</v>
      </c>
      <c r="U24" s="5">
        <v>2.5840226201205496E-3</v>
      </c>
      <c r="V24" s="5">
        <v>-6.2707945777648573E-3</v>
      </c>
      <c r="W24" s="5">
        <v>6.0950925160317528E-3</v>
      </c>
      <c r="X24" s="5">
        <v>-8.3580065455222223E-3</v>
      </c>
      <c r="Y24" s="5">
        <v>-1.1217860463988734E-2</v>
      </c>
      <c r="Z24" s="5">
        <v>-9.4529073233514012E-3</v>
      </c>
      <c r="AA24" s="5">
        <v>1.3643436282829191E-2</v>
      </c>
      <c r="AB24" s="5">
        <v>4.8856204201242689E-2</v>
      </c>
      <c r="AC24" s="5">
        <v>6.6851334551394359E-3</v>
      </c>
      <c r="AD24" s="5">
        <v>6.7830023959298356E-3</v>
      </c>
      <c r="AE24" s="5">
        <v>1.4000495400541496E-2</v>
      </c>
      <c r="AF24" s="5">
        <v>3.3697100850455693E-2</v>
      </c>
      <c r="AG24" s="5">
        <v>5.1742496719056159E-3</v>
      </c>
      <c r="AH24" s="5">
        <v>2.6395037556232446E-3</v>
      </c>
      <c r="AI24" s="5">
        <v>2.3115457310058833E-3</v>
      </c>
      <c r="AJ24" s="5">
        <v>8.0275116104469458E-3</v>
      </c>
      <c r="AK24" s="5">
        <v>2.4091502556323431E-3</v>
      </c>
      <c r="AL24" s="5">
        <v>1.6884645846484973E-2</v>
      </c>
      <c r="AM24" s="5">
        <v>4.0155518721086336E-3</v>
      </c>
      <c r="AN24" s="5">
        <v>6.868858419502669E-3</v>
      </c>
      <c r="AO24" s="5">
        <v>3.123488156588567E-3</v>
      </c>
      <c r="AP24" s="5">
        <v>7.4708261853606104E-3</v>
      </c>
      <c r="AQ24" s="5">
        <v>2.0011439582221812E-4</v>
      </c>
      <c r="AR24" s="5">
        <v>6.9294058240679636E-3</v>
      </c>
      <c r="AS24" s="5"/>
      <c r="AT24" s="5"/>
      <c r="AU24" s="5"/>
      <c r="AV24" s="5"/>
      <c r="AW24" s="5"/>
      <c r="AX24" s="5"/>
      <c r="AY24" s="5"/>
      <c r="AZ24" s="5"/>
      <c r="BA24" s="5"/>
      <c r="BB24" s="5"/>
    </row>
    <row r="25" spans="1:54" x14ac:dyDescent="0.25">
      <c r="A25" s="5">
        <v>16800</v>
      </c>
      <c r="B25" s="5"/>
      <c r="C25" s="5">
        <v>-5.7398957209121727E-2</v>
      </c>
      <c r="D25" s="5">
        <v>-2.2809007099533235E-2</v>
      </c>
      <c r="E25" s="5">
        <v>-1.5314387830830032E-2</v>
      </c>
      <c r="F25" s="5">
        <v>-3.5847179326558357E-2</v>
      </c>
      <c r="G25" s="5">
        <v>-1.1070193438552679E-2</v>
      </c>
      <c r="H25" s="5">
        <v>-2.5401960175376343E-2</v>
      </c>
      <c r="I25" s="5">
        <v>-4.2834323530117409E-2</v>
      </c>
      <c r="J25" s="5">
        <v>-2.7255663865684072E-2</v>
      </c>
      <c r="K25" s="5">
        <v>-3.5059055580667375E-3</v>
      </c>
      <c r="L25" s="5">
        <v>-1.1631141091867508E-2</v>
      </c>
      <c r="M25" s="5">
        <v>-1.7243786316406769E-2</v>
      </c>
      <c r="N25" s="5">
        <v>-2.9304663153744109E-2</v>
      </c>
      <c r="O25" s="5">
        <v>-3.8076403408439556E-3</v>
      </c>
      <c r="P25" s="5">
        <v>-1.3396625265996526E-2</v>
      </c>
      <c r="Q25" s="5">
        <v>-6.8092035355069233E-3</v>
      </c>
      <c r="R25" s="5">
        <v>-8.6041753161098765E-3</v>
      </c>
      <c r="S25" s="5">
        <v>-9.3783351049485234E-4</v>
      </c>
      <c r="T25" s="5">
        <v>-4.6398792145022827E-3</v>
      </c>
      <c r="U25" s="5">
        <v>2.6061749144542729E-3</v>
      </c>
      <c r="V25" s="5">
        <v>-6.3278118059802808E-3</v>
      </c>
      <c r="W25" s="5">
        <v>6.1536913473682064E-3</v>
      </c>
      <c r="X25" s="5">
        <v>-8.4427366271566575E-3</v>
      </c>
      <c r="Y25" s="5">
        <v>-1.1337476509121815E-2</v>
      </c>
      <c r="Z25" s="5">
        <v>-9.5586884707031007E-3</v>
      </c>
      <c r="AA25" s="5">
        <v>1.3803331848838429E-2</v>
      </c>
      <c r="AB25" s="5">
        <v>4.9454732462721467E-2</v>
      </c>
      <c r="AC25" s="5">
        <v>6.7705961696339408E-3</v>
      </c>
      <c r="AD25" s="5">
        <v>6.8733462510968107E-3</v>
      </c>
      <c r="AE25" s="5">
        <v>1.4194490526609729E-2</v>
      </c>
      <c r="AF25" s="5">
        <v>3.4182186102691733E-2</v>
      </c>
      <c r="AG25" s="5">
        <v>5.2515355435750104E-3</v>
      </c>
      <c r="AH25" s="5">
        <v>2.6803628533889024E-3</v>
      </c>
      <c r="AI25" s="5">
        <v>2.348588471177946E-3</v>
      </c>
      <c r="AJ25" s="5">
        <v>8.1605468329760764E-3</v>
      </c>
      <c r="AK25" s="5">
        <v>2.4503992523409244E-3</v>
      </c>
      <c r="AL25" s="5">
        <v>1.7183053026008928E-2</v>
      </c>
      <c r="AM25" s="5">
        <v>4.0887428338762296E-3</v>
      </c>
      <c r="AN25" s="5">
        <v>6.9978733315170421E-3</v>
      </c>
      <c r="AO25" s="5">
        <v>3.1838977586721245E-3</v>
      </c>
      <c r="AP25" s="5">
        <v>7.6194988058442149E-3</v>
      </c>
      <c r="AQ25" s="5">
        <v>2.0420925432229303E-4</v>
      </c>
      <c r="AR25" s="5">
        <v>7.0751099777958352E-3</v>
      </c>
      <c r="AS25" s="5"/>
      <c r="AT25" s="5"/>
      <c r="AU25" s="5"/>
      <c r="AV25" s="5"/>
      <c r="AW25" s="5"/>
      <c r="AX25" s="5"/>
      <c r="AY25" s="5"/>
      <c r="AZ25" s="5"/>
      <c r="BA25" s="5"/>
      <c r="BB25" s="5"/>
    </row>
    <row r="26" spans="1:54" x14ac:dyDescent="0.25">
      <c r="A26" s="5">
        <v>16790</v>
      </c>
      <c r="B26" s="5"/>
      <c r="C26" s="5">
        <v>-5.653020669243948E-2</v>
      </c>
      <c r="D26" s="5">
        <v>-2.2807079778793406E-2</v>
      </c>
      <c r="E26" s="5">
        <v>-1.532059376805707E-2</v>
      </c>
      <c r="F26" s="5">
        <v>-3.5879321965369887E-2</v>
      </c>
      <c r="G26" s="5">
        <v>-1.1085578545562313E-2</v>
      </c>
      <c r="H26" s="5">
        <v>-2.5449832894827811E-2</v>
      </c>
      <c r="I26" s="5">
        <v>-4.2936318800525293E-2</v>
      </c>
      <c r="J26" s="5">
        <v>-2.7334144896737723E-2</v>
      </c>
      <c r="K26" s="5">
        <v>-3.5177536401056809E-3</v>
      </c>
      <c r="L26" s="5">
        <v>-1.167628437864059E-2</v>
      </c>
      <c r="M26" s="5">
        <v>-1.7319396662524404E-2</v>
      </c>
      <c r="N26" s="5">
        <v>-2.9447966180539853E-2</v>
      </c>
      <c r="O26" s="5">
        <v>-3.8281910176336713E-3</v>
      </c>
      <c r="P26" s="5">
        <v>-1.3475747516359099E-2</v>
      </c>
      <c r="Q26" s="5">
        <v>-6.8528972248443091E-3</v>
      </c>
      <c r="R26" s="5">
        <v>-8.6637971481251085E-3</v>
      </c>
      <c r="S26" s="5">
        <v>-9.448145491631558E-4</v>
      </c>
      <c r="T26" s="5">
        <v>-4.6768127855042587E-3</v>
      </c>
      <c r="U26" s="5">
        <v>2.6282703923981008E-3</v>
      </c>
      <c r="V26" s="5">
        <v>-6.384750066988183E-3</v>
      </c>
      <c r="W26" s="5">
        <v>6.2122742066657482E-3</v>
      </c>
      <c r="X26" s="5">
        <v>-8.527533035714541E-3</v>
      </c>
      <c r="Y26" s="5">
        <v>-1.1457306613718819E-2</v>
      </c>
      <c r="Z26" s="5">
        <v>-9.6647610012163213E-3</v>
      </c>
      <c r="AA26" s="5">
        <v>1.3963816404928253E-2</v>
      </c>
      <c r="AB26" s="5">
        <v>5.0056002779380812E-2</v>
      </c>
      <c r="AC26" s="5">
        <v>6.8565248090680054E-3</v>
      </c>
      <c r="AD26" s="5">
        <v>6.9642591246913245E-3</v>
      </c>
      <c r="AE26" s="5">
        <v>1.4389867660140854E-2</v>
      </c>
      <c r="AF26" s="5">
        <v>3.4671118548436249E-2</v>
      </c>
      <c r="AG26" s="5">
        <v>5.329495472041727E-3</v>
      </c>
      <c r="AH26" s="5">
        <v>2.7216100188026887E-3</v>
      </c>
      <c r="AI26" s="5">
        <v>2.3860113025229732E-3</v>
      </c>
      <c r="AJ26" s="5">
        <v>8.2950471127879438E-3</v>
      </c>
      <c r="AK26" s="5">
        <v>2.4921330882071184E-3</v>
      </c>
      <c r="AL26" s="5">
        <v>1.748518618199121E-2</v>
      </c>
      <c r="AM26" s="5">
        <v>4.162900669508196E-3</v>
      </c>
      <c r="AN26" s="5">
        <v>7.128685041664258E-3</v>
      </c>
      <c r="AO26" s="5">
        <v>3.2451915940394814E-3</v>
      </c>
      <c r="AP26" s="5">
        <v>7.7704523181013662E-3</v>
      </c>
      <c r="AQ26" s="5">
        <v>2.0836979810699417E-4</v>
      </c>
      <c r="AR26" s="5">
        <v>7.2232525625892038E-3</v>
      </c>
      <c r="AS26" s="5"/>
      <c r="AT26" s="5"/>
      <c r="AU26" s="5"/>
      <c r="AV26" s="5"/>
      <c r="AW26" s="5"/>
      <c r="AX26" s="5"/>
      <c r="AY26" s="5"/>
      <c r="AZ26" s="5"/>
      <c r="BA26" s="5"/>
      <c r="BB26" s="5"/>
    </row>
    <row r="27" spans="1:54" x14ac:dyDescent="0.25">
      <c r="A27" s="5">
        <v>16780</v>
      </c>
      <c r="B27" s="5"/>
      <c r="C27" s="5">
        <v>-5.5637216019611128E-2</v>
      </c>
      <c r="D27" s="5">
        <v>-2.280289229962789E-2</v>
      </c>
      <c r="E27" s="5">
        <v>-1.5325287582549304E-2</v>
      </c>
      <c r="F27" s="5">
        <v>-3.5907955056655713E-2</v>
      </c>
      <c r="G27" s="5">
        <v>-1.1099894508879788E-2</v>
      </c>
      <c r="H27" s="5">
        <v>-2.5495298516792136E-2</v>
      </c>
      <c r="I27" s="5">
        <v>-4.3034354336107083E-2</v>
      </c>
      <c r="J27" s="5">
        <v>-2.7410183232114339E-2</v>
      </c>
      <c r="K27" s="5">
        <v>-3.5292991951605046E-3</v>
      </c>
      <c r="L27" s="5">
        <v>-1.1720468735821884E-2</v>
      </c>
      <c r="M27" s="5">
        <v>-1.7393660627879975E-2</v>
      </c>
      <c r="N27" s="5">
        <v>-2.9589124465421612E-2</v>
      </c>
      <c r="O27" s="5">
        <v>-3.8484836691318981E-3</v>
      </c>
      <c r="P27" s="5">
        <v>-1.355404177736531E-2</v>
      </c>
      <c r="Q27" s="5">
        <v>-6.8962143373537841E-3</v>
      </c>
      <c r="R27" s="5">
        <v>-8.7230037921669674E-3</v>
      </c>
      <c r="S27" s="5">
        <v>-9.5175746446288733E-4</v>
      </c>
      <c r="T27" s="5">
        <v>-4.7135956212902147E-3</v>
      </c>
      <c r="U27" s="5">
        <v>2.6503039540076937E-3</v>
      </c>
      <c r="V27" s="5">
        <v>-6.4415968503227037E-3</v>
      </c>
      <c r="W27" s="5">
        <v>6.2708288976120784E-3</v>
      </c>
      <c r="X27" s="5">
        <v>-8.6123791343843022E-3</v>
      </c>
      <c r="Y27" s="5">
        <v>-1.1577328762228428E-2</v>
      </c>
      <c r="Z27" s="5">
        <v>-9.7711068031388626E-3</v>
      </c>
      <c r="AA27" s="5">
        <v>1.4124864713563274E-2</v>
      </c>
      <c r="AB27" s="5">
        <v>5.0659929026700447E-2</v>
      </c>
      <c r="AC27" s="5">
        <v>6.9429083166872175E-3</v>
      </c>
      <c r="AD27" s="5">
        <v>7.0557306931209179E-3</v>
      </c>
      <c r="AE27" s="5">
        <v>1.4586607679571395E-2</v>
      </c>
      <c r="AF27" s="5">
        <v>3.516385828633687E-2</v>
      </c>
      <c r="AG27" s="5">
        <v>5.4081244084279462E-3</v>
      </c>
      <c r="AH27" s="5">
        <v>2.7632433000143045E-3</v>
      </c>
      <c r="AI27" s="5">
        <v>2.4238131294734432E-3</v>
      </c>
      <c r="AJ27" s="5">
        <v>8.4310110218167623E-3</v>
      </c>
      <c r="AK27" s="5">
        <v>2.5343521246831901E-3</v>
      </c>
      <c r="AL27" s="5">
        <v>1.7791053945802594E-2</v>
      </c>
      <c r="AM27" s="5">
        <v>4.2380290210444491E-3</v>
      </c>
      <c r="AN27" s="5">
        <v>7.2613027460624547E-3</v>
      </c>
      <c r="AO27" s="5">
        <v>3.3073753103705925E-3</v>
      </c>
      <c r="AP27" s="5">
        <v>7.9237040276883448E-3</v>
      </c>
      <c r="AQ27" s="5">
        <v>2.1259660053950361E-4</v>
      </c>
      <c r="AR27" s="5">
        <v>7.3738575261097315E-3</v>
      </c>
      <c r="AS27" s="5"/>
      <c r="AT27" s="5"/>
      <c r="AU27" s="5"/>
      <c r="AV27" s="5"/>
      <c r="AW27" s="5"/>
      <c r="AX27" s="5"/>
      <c r="AY27" s="5"/>
      <c r="AZ27" s="5"/>
      <c r="BA27" s="5"/>
      <c r="BB27" s="5"/>
    </row>
    <row r="28" spans="1:54" x14ac:dyDescent="0.25">
      <c r="A28" s="5">
        <v>16770</v>
      </c>
      <c r="B28" s="5"/>
      <c r="C28" s="5">
        <v>-5.4719900498692464E-2</v>
      </c>
      <c r="D28" s="5">
        <v>-2.2796441866337773E-2</v>
      </c>
      <c r="E28" s="5">
        <v>-1.5328465171534808E-2</v>
      </c>
      <c r="F28" s="5">
        <v>-3.593306381084195E-2</v>
      </c>
      <c r="G28" s="5">
        <v>-1.1113135175105334E-2</v>
      </c>
      <c r="H28" s="5">
        <v>-2.5538339336053473E-2</v>
      </c>
      <c r="I28" s="5">
        <v>-4.3128394358932155E-2</v>
      </c>
      <c r="J28" s="5">
        <v>-2.7483752437525037E-2</v>
      </c>
      <c r="K28" s="5">
        <v>-3.5405383666774911E-3</v>
      </c>
      <c r="L28" s="5">
        <v>-1.1763679916245101E-2</v>
      </c>
      <c r="M28" s="5">
        <v>-1.7466555041301325E-2</v>
      </c>
      <c r="N28" s="5">
        <v>-2.9728095350978406E-2</v>
      </c>
      <c r="O28" s="5">
        <v>-3.8685123561924229E-3</v>
      </c>
      <c r="P28" s="5">
        <v>-1.3631485873572722E-2</v>
      </c>
      <c r="Q28" s="5">
        <v>-6.9391430163561847E-3</v>
      </c>
      <c r="R28" s="5">
        <v>-8.7817796161387407E-3</v>
      </c>
      <c r="S28" s="5">
        <v>-9.5866049236108947E-4</v>
      </c>
      <c r="T28" s="5">
        <v>-4.7502187538414004E-3</v>
      </c>
      <c r="U28" s="5">
        <v>2.6722704615264152E-3</v>
      </c>
      <c r="V28" s="5">
        <v>-6.4983395277218624E-3</v>
      </c>
      <c r="W28" s="5">
        <v>6.3293430839029925E-3</v>
      </c>
      <c r="X28" s="5">
        <v>-8.6972580594474012E-3</v>
      </c>
      <c r="Y28" s="5">
        <v>-1.1697520588094217E-2</v>
      </c>
      <c r="Z28" s="5">
        <v>-9.8777074305304077E-3</v>
      </c>
      <c r="AA28" s="5">
        <v>1.4286451001078121E-2</v>
      </c>
      <c r="AB28" s="5">
        <v>5.12664229757381E-2</v>
      </c>
      <c r="AC28" s="5">
        <v>7.0297353239475013E-3</v>
      </c>
      <c r="AD28" s="5">
        <v>7.1477502940395527E-3</v>
      </c>
      <c r="AE28" s="5">
        <v>1.4784690722335032E-2</v>
      </c>
      <c r="AF28" s="5">
        <v>3.5660363543555021E-2</v>
      </c>
      <c r="AG28" s="5">
        <v>5.4874170052185908E-3</v>
      </c>
      <c r="AH28" s="5">
        <v>2.8052605883974163E-3</v>
      </c>
      <c r="AI28" s="5">
        <v>2.4619927165871977E-3</v>
      </c>
      <c r="AJ28" s="5">
        <v>8.5684366423900392E-3</v>
      </c>
      <c r="AK28" s="5">
        <v>2.5770565768389146E-3</v>
      </c>
      <c r="AL28" s="5">
        <v>1.8100663940076825E-2</v>
      </c>
      <c r="AM28" s="5">
        <v>4.3141312982079337E-3</v>
      </c>
      <c r="AN28" s="5">
        <v>7.395735262980381E-3</v>
      </c>
      <c r="AO28" s="5">
        <v>3.3704543956831695E-3</v>
      </c>
      <c r="AP28" s="5">
        <v>8.0792708958893657E-3</v>
      </c>
      <c r="AQ28" s="5">
        <v>2.1689022701718046E-4</v>
      </c>
      <c r="AR28" s="5">
        <v>7.5269485929946606E-3</v>
      </c>
      <c r="AS28" s="5"/>
      <c r="AT28" s="5"/>
      <c r="AU28" s="5"/>
      <c r="AV28" s="5"/>
      <c r="AW28" s="5"/>
      <c r="AX28" s="5"/>
      <c r="AY28" s="5"/>
      <c r="AZ28" s="5"/>
      <c r="BA28" s="5"/>
      <c r="BB28" s="5"/>
    </row>
    <row r="29" spans="1:54" x14ac:dyDescent="0.25">
      <c r="A29" s="5">
        <v>16760</v>
      </c>
      <c r="B29" s="5"/>
      <c r="C29" s="5">
        <v>-5.3778182626033268E-2</v>
      </c>
      <c r="D29" s="5">
        <v>-2.2787726351864039E-2</v>
      </c>
      <c r="E29" s="5">
        <v>-1.5330122873537768E-2</v>
      </c>
      <c r="F29" s="5">
        <v>-3.5954634443164248E-2</v>
      </c>
      <c r="G29" s="5">
        <v>-1.1125294689281534E-2</v>
      </c>
      <c r="H29" s="5">
        <v>-2.5578938297789157E-2</v>
      </c>
      <c r="I29" s="5">
        <v>-4.3218404117760192E-2</v>
      </c>
      <c r="J29" s="5">
        <v>-2.7554826679906157E-2</v>
      </c>
      <c r="K29" s="5">
        <v>-3.551467367801815E-3</v>
      </c>
      <c r="L29" s="5">
        <v>-1.1805903875619844E-2</v>
      </c>
      <c r="M29" s="5">
        <v>-1.753805698605003E-2</v>
      </c>
      <c r="N29" s="5">
        <v>-2.9864836526483148E-2</v>
      </c>
      <c r="O29" s="5">
        <v>-3.8882711727272015E-3</v>
      </c>
      <c r="P29" s="5">
        <v>-1.3708057700890574E-2</v>
      </c>
      <c r="Q29" s="5">
        <v>-6.9816714172942634E-3</v>
      </c>
      <c r="R29" s="5">
        <v>-8.8401089712885732E-3</v>
      </c>
      <c r="S29" s="5">
        <v>-9.6552186338559056E-4</v>
      </c>
      <c r="T29" s="5">
        <v>-4.786673169724919E-3</v>
      </c>
      <c r="U29" s="5">
        <v>2.6941647410411522E-3</v>
      </c>
      <c r="V29" s="5">
        <v>-6.5549653568470409E-3</v>
      </c>
      <c r="W29" s="5">
        <v>6.3878042924992396E-3</v>
      </c>
      <c r="X29" s="5">
        <v>-8.7821527241594387E-3</v>
      </c>
      <c r="Y29" s="5">
        <v>-1.1817859378054036E-2</v>
      </c>
      <c r="Z29" s="5">
        <v>-9.9845441060144452E-3</v>
      </c>
      <c r="AA29" s="5">
        <v>1.4448548960243465E-2</v>
      </c>
      <c r="AB29" s="5">
        <v>5.187539429677266E-2</v>
      </c>
      <c r="AC29" s="5">
        <v>7.1169941501882938E-3</v>
      </c>
      <c r="AD29" s="5">
        <v>7.2403069251145199E-3</v>
      </c>
      <c r="AE29" s="5">
        <v>1.4984096180334874E-2</v>
      </c>
      <c r="AF29" s="5">
        <v>3.6160590659839509E-2</v>
      </c>
      <c r="AG29" s="5">
        <v>5.5673676130091236E-3</v>
      </c>
      <c r="AH29" s="5">
        <v>2.8476596164651816E-3</v>
      </c>
      <c r="AI29" s="5">
        <v>2.5005486863404628E-3</v>
      </c>
      <c r="AJ29" s="5">
        <v>8.7073215582209647E-3</v>
      </c>
      <c r="AK29" s="5">
        <v>2.6202465102547019E-3</v>
      </c>
      <c r="AL29" s="5">
        <v>1.8414022754138872E-2</v>
      </c>
      <c r="AM29" s="5">
        <v>4.3912106719128808E-3</v>
      </c>
      <c r="AN29" s="5">
        <v>7.5319910206714264E-3</v>
      </c>
      <c r="AO29" s="5">
        <v>3.4344341723488827E-3</v>
      </c>
      <c r="AP29" s="5">
        <v>8.2371695244218401E-3</v>
      </c>
      <c r="AQ29" s="5">
        <v>2.2125123453888251E-4</v>
      </c>
      <c r="AR29" s="5">
        <v>7.6825492492205117E-3</v>
      </c>
      <c r="AS29" s="5"/>
      <c r="AT29" s="5"/>
      <c r="AU29" s="5"/>
      <c r="AV29" s="5"/>
      <c r="AW29" s="5"/>
      <c r="AX29" s="5"/>
      <c r="AY29" s="5"/>
      <c r="AZ29" s="5"/>
      <c r="BA29" s="5"/>
      <c r="BB29" s="5"/>
    </row>
    <row r="30" spans="1:54" x14ac:dyDescent="0.25">
      <c r="A30" s="5">
        <v>16750</v>
      </c>
      <c r="B30" s="5"/>
      <c r="C30" s="5">
        <v>-5.281199221425955E-2</v>
      </c>
      <c r="D30" s="5">
        <v>-2.2776744300842228E-2</v>
      </c>
      <c r="E30" s="5">
        <v>-1.5330257471515054E-2</v>
      </c>
      <c r="F30" s="5">
        <v>-3.5972654183492728E-2</v>
      </c>
      <c r="G30" s="5">
        <v>-1.1136367498668334E-2</v>
      </c>
      <c r="H30" s="5">
        <v>-2.5617079007854426E-2</v>
      </c>
      <c r="I30" s="5">
        <v>-4.3304349907958242E-2</v>
      </c>
      <c r="J30" s="5">
        <v>-2.7623380741608132E-2</v>
      </c>
      <c r="K30" s="5">
        <v>-3.5620824833794452E-3</v>
      </c>
      <c r="L30" s="5">
        <v>-1.1847126779691039E-2</v>
      </c>
      <c r="M30" s="5">
        <v>-1.7608143811090653E-2</v>
      </c>
      <c r="N30" s="5">
        <v>-2.9999306047945977E-2</v>
      </c>
      <c r="O30" s="5">
        <v>-3.9077542483993283E-3</v>
      </c>
      <c r="P30" s="5">
        <v>-1.3783735236249473E-2</v>
      </c>
      <c r="Q30" s="5">
        <v>-7.0237877126854741E-3</v>
      </c>
      <c r="R30" s="5">
        <v>-8.8979761984341772E-3</v>
      </c>
      <c r="S30" s="5">
        <v>-9.7233980329052992E-4</v>
      </c>
      <c r="T30" s="5">
        <v>-4.8229498132743099E-3</v>
      </c>
      <c r="U30" s="5">
        <v>2.7159815841781196E-3</v>
      </c>
      <c r="V30" s="5">
        <v>-6.6114614851107232E-3</v>
      </c>
      <c r="W30" s="5">
        <v>6.4461999169992349E-3</v>
      </c>
      <c r="X30" s="5">
        <v>-8.8670458228031265E-3</v>
      </c>
      <c r="Y30" s="5">
        <v>-1.1938322076683456E-2</v>
      </c>
      <c r="Z30" s="5">
        <v>-1.0091597723744348E-2</v>
      </c>
      <c r="AA30" s="5">
        <v>1.4611131753150718E-2</v>
      </c>
      <c r="AB30" s="5">
        <v>5.2486750564103769E-2</v>
      </c>
      <c r="AC30" s="5">
        <v>7.204672802462596E-3</v>
      </c>
      <c r="AD30" s="5">
        <v>7.3333892429488833E-3</v>
      </c>
      <c r="AE30" s="5">
        <v>1.5184802695724753E-2</v>
      </c>
      <c r="AF30" s="5">
        <v>3.6664494072292469E-2</v>
      </c>
      <c r="AG30" s="5">
        <v>5.6479702773495752E-3</v>
      </c>
      <c r="AH30" s="5">
        <v>2.8904379558280487E-3</v>
      </c>
      <c r="AI30" s="5">
        <v>2.5394795169506592E-3</v>
      </c>
      <c r="AJ30" s="5">
        <v>8.8476628454764762E-3</v>
      </c>
      <c r="AK30" s="5">
        <v>2.6639218379272793E-3</v>
      </c>
      <c r="AL30" s="5">
        <v>1.8731135919440305E-2</v>
      </c>
      <c r="AM30" s="5">
        <v>4.469270067753159E-3</v>
      </c>
      <c r="AN30" s="5">
        <v>7.6700780451341016E-3</v>
      </c>
      <c r="AO30" s="5">
        <v>3.4993197910558938E-3</v>
      </c>
      <c r="AP30" s="5">
        <v>8.3974161399624648E-3</v>
      </c>
      <c r="AQ30" s="5">
        <v>2.2568017126603878E-4</v>
      </c>
      <c r="AR30" s="5">
        <v>7.840682726197588E-3</v>
      </c>
      <c r="AS30" s="5"/>
      <c r="AT30" s="5"/>
      <c r="AU30" s="5"/>
      <c r="AV30" s="5"/>
      <c r="AW30" s="5"/>
      <c r="AX30" s="5"/>
      <c r="AY30" s="5"/>
      <c r="AZ30" s="5"/>
      <c r="BA30" s="5"/>
      <c r="BB30" s="5"/>
    </row>
    <row r="31" spans="1:54" x14ac:dyDescent="0.25">
      <c r="A31" s="5">
        <v>16740</v>
      </c>
      <c r="B31" s="5"/>
      <c r="C31" s="5">
        <v>-5.1821266518340556E-2</v>
      </c>
      <c r="D31" s="5">
        <v>-2.2763494932333948E-2</v>
      </c>
      <c r="E31" s="5">
        <v>-1.5328866195784793E-2</v>
      </c>
      <c r="F31" s="5">
        <v>-3.5987111285698418E-2</v>
      </c>
      <c r="G31" s="5">
        <v>-1.1146348356387479E-2</v>
      </c>
      <c r="H31" s="5">
        <v>-2.5652745742797727E-2</v>
      </c>
      <c r="I31" s="5">
        <v>-4.3386199091022051E-2</v>
      </c>
      <c r="J31" s="5">
        <v>-2.7689390034374723E-2</v>
      </c>
      <c r="K31" s="5">
        <v>-3.5723800719380354E-3</v>
      </c>
      <c r="L31" s="5">
        <v>-1.1887335011350163E-2</v>
      </c>
      <c r="M31" s="5">
        <v>-1.7676793142322442E-2</v>
      </c>
      <c r="N31" s="5">
        <v>-3.0131462358164145E-2</v>
      </c>
      <c r="O31" s="5">
        <v>-3.9269557513237855E-3</v>
      </c>
      <c r="P31" s="5">
        <v>-1.3858496547327698E-2</v>
      </c>
      <c r="Q31" s="5">
        <v>-7.0654800971188519E-3</v>
      </c>
      <c r="R31" s="5">
        <v>-8.9553656342626874E-3</v>
      </c>
      <c r="S31" s="5">
        <v>-9.791125337321213E-4</v>
      </c>
      <c r="T31" s="5">
        <v>-4.8590395898307302E-3</v>
      </c>
      <c r="U31" s="5">
        <v>2.7377157498379876E-3</v>
      </c>
      <c r="V31" s="5">
        <v>-6.6678149536123403E-3</v>
      </c>
      <c r="W31" s="5">
        <v>6.5045172211274649E-3</v>
      </c>
      <c r="X31" s="5">
        <v>-8.9519198349123589E-3</v>
      </c>
      <c r="Y31" s="5">
        <v>-1.2058885291184266E-2</v>
      </c>
      <c r="Z31" s="5">
        <v>-1.0198848852586392E-2</v>
      </c>
      <c r="AA31" s="5">
        <v>1.4774172014419194E-2</v>
      </c>
      <c r="AB31" s="5">
        <v>5.3100397262023001E-2</v>
      </c>
      <c r="AC31" s="5">
        <v>7.2927589755277435E-3</v>
      </c>
      <c r="AD31" s="5">
        <v>7.4269855621640095E-3</v>
      </c>
      <c r="AE31" s="5">
        <v>1.5386788157006542E-2</v>
      </c>
      <c r="AF31" s="5">
        <v>3.7172026300850654E-2</v>
      </c>
      <c r="AG31" s="5">
        <v>5.7292187356883986E-3</v>
      </c>
      <c r="AH31" s="5">
        <v>2.9335930151961967E-3</v>
      </c>
      <c r="AI31" s="5">
        <v>2.5787835402315009E-3</v>
      </c>
      <c r="AJ31" s="5">
        <v>8.9894570639271424E-3</v>
      </c>
      <c r="AK31" s="5">
        <v>2.708082317189932E-3</v>
      </c>
      <c r="AL31" s="5">
        <v>1.9052007885017656E-2</v>
      </c>
      <c r="AM31" s="5">
        <v>4.5483121594750509E-3</v>
      </c>
      <c r="AN31" s="5">
        <v>7.8100039478046319E-3</v>
      </c>
      <c r="AO31" s="5">
        <v>3.5651162247206784E-3</v>
      </c>
      <c r="AP31" s="5">
        <v>8.5600265784996892E-3</v>
      </c>
      <c r="AQ31" s="5">
        <v>2.3017757607759698E-4</v>
      </c>
      <c r="AR31" s="5">
        <v>8.001371984598913E-3</v>
      </c>
      <c r="AS31" s="5"/>
      <c r="AT31" s="5"/>
      <c r="AU31" s="5"/>
      <c r="AV31" s="5"/>
      <c r="AW31" s="5"/>
      <c r="AX31" s="5"/>
      <c r="AY31" s="5"/>
      <c r="AZ31" s="5"/>
      <c r="BA31" s="5"/>
      <c r="BB31" s="5"/>
    </row>
    <row r="32" spans="1:54" x14ac:dyDescent="0.25">
      <c r="A32" s="5">
        <v>16730</v>
      </c>
      <c r="B32" s="5"/>
      <c r="C32" s="5">
        <v>-5.0805950359643935E-2</v>
      </c>
      <c r="D32" s="5">
        <v>-2.2747978142232179E-2</v>
      </c>
      <c r="E32" s="5">
        <v>-1.5325946726744064E-2</v>
      </c>
      <c r="F32" s="5">
        <v>-3.5997995036552904E-2</v>
      </c>
      <c r="G32" s="5">
        <v>-1.1155232324933321E-2</v>
      </c>
      <c r="H32" s="5">
        <v>-2.5685923459598525E-2</v>
      </c>
      <c r="I32" s="5">
        <v>-4.3463920113687014E-2</v>
      </c>
      <c r="J32" s="5">
        <v>-2.7752830613102721E-2</v>
      </c>
      <c r="K32" s="5">
        <v>-3.5823565676454351E-3</v>
      </c>
      <c r="L32" s="5">
        <v>-1.1926515177693622E-2</v>
      </c>
      <c r="M32" s="5">
        <v>-1.7743982893766459E-2</v>
      </c>
      <c r="N32" s="5">
        <v>-3.0261264306757359E-2</v>
      </c>
      <c r="O32" s="5">
        <v>-3.9458698907744675E-3</v>
      </c>
      <c r="P32" s="5">
        <v>-1.3932319802329719E-2</v>
      </c>
      <c r="Q32" s="5">
        <v>-7.1067367922936567E-3</v>
      </c>
      <c r="R32" s="5">
        <v>-9.0122616177027021E-3</v>
      </c>
      <c r="S32" s="5">
        <v>-9.8583827295439992E-4</v>
      </c>
      <c r="T32" s="5">
        <v>-4.8949333690436825E-3</v>
      </c>
      <c r="U32" s="5">
        <v>2.7593619659699166E-3</v>
      </c>
      <c r="V32" s="5">
        <v>-6.7240127011806497E-3</v>
      </c>
      <c r="W32" s="5">
        <v>6.562743342337805E-3</v>
      </c>
      <c r="X32" s="5">
        <v>-9.0367570296680765E-3</v>
      </c>
      <c r="Y32" s="5">
        <v>-1.2179525296418909E-2</v>
      </c>
      <c r="Z32" s="5">
        <v>-1.0306277739520125E-2</v>
      </c>
      <c r="AA32" s="5">
        <v>1.4937641854728437E-2</v>
      </c>
      <c r="AB32" s="5">
        <v>5.3716237791973723E-2</v>
      </c>
      <c r="AC32" s="5">
        <v>7.3812400519990178E-3</v>
      </c>
      <c r="AD32" s="5">
        <v>7.5210838546447435E-3</v>
      </c>
      <c r="AE32" s="5">
        <v>1.5590029695453197E-2</v>
      </c>
      <c r="AF32" s="5">
        <v>3.7683137934505707E-2</v>
      </c>
      <c r="AG32" s="5">
        <v>5.811106414420523E-3</v>
      </c>
      <c r="AH32" s="5">
        <v>2.9771220384287186E-3</v>
      </c>
      <c r="AI32" s="5">
        <v>2.6184589394819672E-3</v>
      </c>
      <c r="AJ32" s="5">
        <v>9.1327002481876533E-3</v>
      </c>
      <c r="AK32" s="5">
        <v>2.7527275466499106E-3</v>
      </c>
      <c r="AL32" s="5">
        <v>1.9376641992989895E-2</v>
      </c>
      <c r="AM32" s="5">
        <v>4.6283393624374893E-3</v>
      </c>
      <c r="AN32" s="5">
        <v>7.9517759131881027E-3</v>
      </c>
      <c r="AO32" s="5">
        <v>3.6318282623516046E-3</v>
      </c>
      <c r="AP32" s="5">
        <v>8.7250162695185242E-3</v>
      </c>
      <c r="AQ32" s="5">
        <v>2.3474397811897312E-4</v>
      </c>
      <c r="AR32" s="5">
        <v>8.1646396979262095E-3</v>
      </c>
      <c r="AS32" s="5"/>
      <c r="AT32" s="5"/>
      <c r="AU32" s="5"/>
      <c r="AV32" s="5"/>
      <c r="AW32" s="5"/>
      <c r="AX32" s="5"/>
      <c r="AY32" s="5"/>
      <c r="AZ32" s="5"/>
      <c r="BA32" s="5"/>
      <c r="BB32" s="5"/>
    </row>
    <row r="33" spans="1:54" x14ac:dyDescent="0.25">
      <c r="A33" s="5">
        <v>16720</v>
      </c>
      <c r="B33" s="5"/>
      <c r="C33" s="5">
        <v>-4.9765996247875054E-2</v>
      </c>
      <c r="D33" s="5">
        <v>-2.2730194505337135E-2</v>
      </c>
      <c r="E33" s="5">
        <v>-1.5321497197372982E-2</v>
      </c>
      <c r="F33" s="5">
        <v>-3.6005295764153074E-2</v>
      </c>
      <c r="G33" s="5">
        <v>-1.1163014779547046E-2</v>
      </c>
      <c r="H33" s="5">
        <v>-2.5716597805120051E-2</v>
      </c>
      <c r="I33" s="5">
        <v>-4.3537482526614227E-2</v>
      </c>
      <c r="J33" s="5">
        <v>-2.7813679189371526E-2</v>
      </c>
      <c r="K33" s="5">
        <v>-3.5920084822444942E-3</v>
      </c>
      <c r="L33" s="5">
        <v>-1.19646541170234E-2</v>
      </c>
      <c r="M33" s="5">
        <v>-1.7809691278700697E-2</v>
      </c>
      <c r="N33" s="5">
        <v>-3.0388671170174981E-2</v>
      </c>
      <c r="O33" s="5">
        <v>-3.9644909198958472E-3</v>
      </c>
      <c r="P33" s="5">
        <v>-1.4005183279810656E-2</v>
      </c>
      <c r="Q33" s="5">
        <v>-7.1475460520970587E-3</v>
      </c>
      <c r="R33" s="5">
        <v>-9.0686484963653918E-3</v>
      </c>
      <c r="S33" s="5">
        <v>-9.9251523648461858E-4</v>
      </c>
      <c r="T33" s="5">
        <v>-4.9306219882298144E-3</v>
      </c>
      <c r="U33" s="5">
        <v>2.7809149313838843E-3</v>
      </c>
      <c r="V33" s="5">
        <v>-6.7800415685222619E-3</v>
      </c>
      <c r="W33" s="5">
        <v>6.6208652955313529E-3</v>
      </c>
      <c r="X33" s="5">
        <v>-9.1215394704654805E-3</v>
      </c>
      <c r="Y33" s="5">
        <v>-1.2300218040191564E-2</v>
      </c>
      <c r="Z33" s="5">
        <v>-1.0413864313258629E-2</v>
      </c>
      <c r="AA33" s="5">
        <v>1.51015128646799E-2</v>
      </c>
      <c r="AB33" s="5">
        <v>5.4334173480915751E-2</v>
      </c>
      <c r="AC33" s="5">
        <v>7.470103102669187E-3</v>
      </c>
      <c r="AD33" s="5">
        <v>7.6156717489516456E-3</v>
      </c>
      <c r="AE33" s="5">
        <v>1.5794503681865031E-2</v>
      </c>
      <c r="AF33" s="5">
        <v>3.8197777618285918E-2</v>
      </c>
      <c r="AG33" s="5">
        <v>5.893626426043028E-3</v>
      </c>
      <c r="AH33" s="5">
        <v>3.0210221026315985E-3</v>
      </c>
      <c r="AI33" s="5">
        <v>2.6585037474115602E-3</v>
      </c>
      <c r="AJ33" s="5">
        <v>9.2773878990543533E-3</v>
      </c>
      <c r="AK33" s="5">
        <v>2.7978569631451219E-3</v>
      </c>
      <c r="AL33" s="5">
        <v>1.9705040454111169E-2</v>
      </c>
      <c r="AM33" s="5">
        <v>4.709353827064321E-3</v>
      </c>
      <c r="AN33" s="5">
        <v>8.0954006864345333E-3</v>
      </c>
      <c r="AO33" s="5">
        <v>3.6994605028668388E-3</v>
      </c>
      <c r="AP33" s="5">
        <v>8.8924002200233589E-3</v>
      </c>
      <c r="AQ33" s="5">
        <v>2.3937989634514536E-4</v>
      </c>
      <c r="AR33" s="5">
        <v>8.3305082358170919E-3</v>
      </c>
      <c r="AS33" s="5"/>
      <c r="AT33" s="5"/>
      <c r="AU33" s="5"/>
      <c r="AV33" s="5"/>
      <c r="AW33" s="5"/>
      <c r="AX33" s="5"/>
      <c r="AY33" s="5"/>
      <c r="AZ33" s="5"/>
      <c r="BA33" s="5"/>
      <c r="BB33" s="5"/>
    </row>
    <row r="34" spans="1:54" x14ac:dyDescent="0.25">
      <c r="A34" s="5">
        <v>16710</v>
      </c>
      <c r="B34" s="5"/>
      <c r="C34" s="5">
        <v>-4.8701364500799905E-2</v>
      </c>
      <c r="D34" s="5">
        <v>-2.2710145277099913E-2</v>
      </c>
      <c r="E34" s="5">
        <v>-1.5315516195522469E-2</v>
      </c>
      <c r="F34" s="5">
        <v>-3.6009004845863009E-2</v>
      </c>
      <c r="G34" s="5">
        <v>-1.1169691411451353E-2</v>
      </c>
      <c r="H34" s="5">
        <v>-2.5744755125269025E-2</v>
      </c>
      <c r="I34" s="5">
        <v>-4.360685700263698E-2</v>
      </c>
      <c r="J34" s="5">
        <v>-2.7871913144733106E-2</v>
      </c>
      <c r="K34" s="5">
        <v>-3.6013324069626997E-3</v>
      </c>
      <c r="L34" s="5">
        <v>-1.2001738905785233E-2</v>
      </c>
      <c r="M34" s="5">
        <v>-1.7873896820736163E-2</v>
      </c>
      <c r="N34" s="5">
        <v>-3.0513642671663725E-2</v>
      </c>
      <c r="O34" s="5">
        <v>-3.9828131384177035E-3</v>
      </c>
      <c r="P34" s="5">
        <v>-1.4077065378541875E-2</v>
      </c>
      <c r="Q34" s="5">
        <v>-7.1878961677182222E-3</v>
      </c>
      <c r="R34" s="5">
        <v>-9.1245106330516013E-3</v>
      </c>
      <c r="S34" s="5">
        <v>-9.9914163783802095E-4</v>
      </c>
      <c r="T34" s="5">
        <v>-4.9660962557887094E-3</v>
      </c>
      <c r="U34" s="5">
        <v>2.8023693176006956E-3</v>
      </c>
      <c r="V34" s="5">
        <v>-6.835888302474712E-3</v>
      </c>
      <c r="W34" s="5">
        <v>6.6788699768882522E-3</v>
      </c>
      <c r="X34" s="5">
        <v>-9.2062490196520574E-3</v>
      </c>
      <c r="Y34" s="5">
        <v>-1.2420939148776467E-2</v>
      </c>
      <c r="Z34" s="5">
        <v>-1.0521588188088809E-2</v>
      </c>
      <c r="AA34" s="5">
        <v>1.5265756118990326E-2</v>
      </c>
      <c r="AB34" s="5">
        <v>5.4954103590910131E-2</v>
      </c>
      <c r="AC34" s="5">
        <v>7.5593348869970444E-3</v>
      </c>
      <c r="AD34" s="5">
        <v>7.7107365299027399E-3</v>
      </c>
      <c r="AE34" s="5">
        <v>1.6000185723668615E-2</v>
      </c>
      <c r="AF34" s="5">
        <v>3.8715892041022909E-2</v>
      </c>
      <c r="AG34" s="5">
        <v>5.9767715664227799E-3</v>
      </c>
      <c r="AH34" s="5">
        <v>3.0652901163069376E-3</v>
      </c>
      <c r="AI34" s="5">
        <v>2.6989158441037935E-3</v>
      </c>
      <c r="AJ34" s="5">
        <v>9.4235149749478317E-3</v>
      </c>
      <c r="AK34" s="5">
        <v>2.843469838722512E-3</v>
      </c>
      <c r="AL34" s="5">
        <v>2.0037204323397124E-2</v>
      </c>
      <c r="AM34" s="5">
        <v>4.7913574322923248E-3</v>
      </c>
      <c r="AN34" s="5">
        <v>8.2408845608666608E-3</v>
      </c>
      <c r="AO34" s="5">
        <v>3.7680173488698664E-3</v>
      </c>
      <c r="AP34" s="5">
        <v>9.0621929984053499E-3</v>
      </c>
      <c r="AQ34" s="5">
        <v>2.4408583905802776E-4</v>
      </c>
      <c r="AR34" s="5">
        <v>8.498999647098094E-3</v>
      </c>
      <c r="AS34" s="5"/>
      <c r="AT34" s="5"/>
      <c r="AU34" s="5"/>
      <c r="AV34" s="5"/>
      <c r="AW34" s="5"/>
      <c r="AX34" s="5"/>
      <c r="AY34" s="5"/>
      <c r="AZ34" s="5"/>
      <c r="BA34" s="5"/>
      <c r="BB34" s="5"/>
    </row>
    <row r="35" spans="1:54" x14ac:dyDescent="0.25">
      <c r="A35" s="5">
        <v>16700</v>
      </c>
      <c r="B35" s="5"/>
      <c r="C35" s="5">
        <v>-4.761202336165108E-2</v>
      </c>
      <c r="D35" s="5">
        <v>-2.268783239503137E-2</v>
      </c>
      <c r="E35" s="5">
        <v>-1.5308002765983203E-2</v>
      </c>
      <c r="F35" s="5">
        <v>-3.6009114715765532E-2</v>
      </c>
      <c r="G35" s="5">
        <v>-1.1175258230942866E-2</v>
      </c>
      <c r="H35" s="5">
        <v>-2.5770382473855085E-2</v>
      </c>
      <c r="I35" s="5">
        <v>-4.3672015354553603E-2</v>
      </c>
      <c r="J35" s="5">
        <v>-2.7927510543751855E-2</v>
      </c>
      <c r="K35" s="5">
        <v>-3.6103250143953219E-3</v>
      </c>
      <c r="L35" s="5">
        <v>-1.2037756865439495E-2</v>
      </c>
      <c r="M35" s="5">
        <v>-1.7936578364826424E-2</v>
      </c>
      <c r="N35" s="5">
        <v>-3.0636139001182023E-2</v>
      </c>
      <c r="O35" s="5">
        <v>-4.0008308953712298E-3</v>
      </c>
      <c r="P35" s="5">
        <v>-1.4147944627411377E-2</v>
      </c>
      <c r="Q35" s="5">
        <v>-7.2277754727959886E-3</v>
      </c>
      <c r="R35" s="5">
        <v>-9.179832412321608E-3</v>
      </c>
      <c r="S35" s="5">
        <v>-1.0057156892316545E-3</v>
      </c>
      <c r="T35" s="5">
        <v>-5.001346954674097E-3</v>
      </c>
      <c r="U35" s="5">
        <v>2.8237197707390036E-3</v>
      </c>
      <c r="V35" s="5">
        <v>-6.8915395603630931E-3</v>
      </c>
      <c r="W35" s="5">
        <v>6.7367441678124846E-3</v>
      </c>
      <c r="X35" s="5">
        <v>-9.2908673434366797E-3</v>
      </c>
      <c r="Y35" s="5">
        <v>-1.2541663932693561E-2</v>
      </c>
      <c r="Z35" s="5">
        <v>-1.0629428667933925E-2</v>
      </c>
      <c r="AA35" s="5">
        <v>1.5430342181019883E-2</v>
      </c>
      <c r="AB35" s="5">
        <v>5.5575925329938811E-2</v>
      </c>
      <c r="AC35" s="5">
        <v>7.6489218537668284E-3</v>
      </c>
      <c r="AD35" s="5">
        <v>7.8062651383290884E-3</v>
      </c>
      <c r="AE35" s="5">
        <v>1.6207050662365226E-2</v>
      </c>
      <c r="AF35" s="5">
        <v>3.9237425923925658E-2</v>
      </c>
      <c r="AG35" s="5">
        <v>6.0605343121798326E-3</v>
      </c>
      <c r="AH35" s="5">
        <v>3.1099228175555499E-3</v>
      </c>
      <c r="AI35" s="5">
        <v>2.7396929550198767E-3</v>
      </c>
      <c r="AJ35" s="5">
        <v>9.5710758834687583E-3</v>
      </c>
      <c r="AK35" s="5">
        <v>2.8895652776406758E-3</v>
      </c>
      <c r="AL35" s="5">
        <v>2.037313347584007E-2</v>
      </c>
      <c r="AM35" s="5">
        <v>4.874351779018871E-3</v>
      </c>
      <c r="AN35" s="5">
        <v>8.3882333654660135E-3</v>
      </c>
      <c r="AO35" s="5">
        <v>3.8375030003853618E-3</v>
      </c>
      <c r="AP35" s="5">
        <v>9.2344087181606624E-3</v>
      </c>
      <c r="AQ35" s="5">
        <v>2.4886230343830029E-4</v>
      </c>
      <c r="AR35" s="5">
        <v>8.6701356425868421E-3</v>
      </c>
      <c r="AS35" s="5"/>
      <c r="AT35" s="5"/>
      <c r="AU35" s="5"/>
      <c r="AV35" s="5"/>
      <c r="AW35" s="5"/>
      <c r="AX35" s="5"/>
      <c r="AY35" s="5"/>
      <c r="AZ35" s="5"/>
      <c r="BA35" s="5"/>
      <c r="BB35" s="5"/>
    </row>
    <row r="36" spans="1:54" x14ac:dyDescent="0.25">
      <c r="A36" s="5">
        <v>16690</v>
      </c>
      <c r="B36" s="5"/>
      <c r="C36" s="5">
        <v>-4.6497949114115311E-2</v>
      </c>
      <c r="D36" s="5">
        <v>-2.2663258479773785E-2</v>
      </c>
      <c r="E36" s="5">
        <v>-1.5298956412333458E-2</v>
      </c>
      <c r="F36" s="5">
        <v>-3.6005618871616199E-2</v>
      </c>
      <c r="G36" s="5">
        <v>-1.1179711570339415E-2</v>
      </c>
      <c r="H36" s="5">
        <v>-2.5793467621142457E-2</v>
      </c>
      <c r="I36" s="5">
        <v>-4.3732930552452545E-2</v>
      </c>
      <c r="J36" s="5">
        <v>-2.7980450146785091E-2</v>
      </c>
      <c r="K36" s="5">
        <v>-3.6189830603607282E-3</v>
      </c>
      <c r="L36" s="5">
        <v>-1.2072695569260125E-2</v>
      </c>
      <c r="M36" s="5">
        <v>-1.7997715088203161E-2</v>
      </c>
      <c r="N36" s="5">
        <v>-3.0756120835249545E-2</v>
      </c>
      <c r="O36" s="5">
        <v>-4.0185385918049153E-3</v>
      </c>
      <c r="P36" s="5">
        <v>-1.4217799695353996E-2</v>
      </c>
      <c r="Q36" s="5">
        <v>-7.2671723485974466E-3</v>
      </c>
      <c r="R36" s="5">
        <v>-9.2345982471243055E-3</v>
      </c>
      <c r="S36" s="5">
        <v>-1.012235602306873E-3</v>
      </c>
      <c r="T36" s="5">
        <v>-5.0363648459191019E-3</v>
      </c>
      <c r="U36" s="5">
        <v>2.844960913438757E-3</v>
      </c>
      <c r="V36" s="5">
        <v>-6.9469819144591617E-3</v>
      </c>
      <c r="W36" s="5">
        <v>6.7944745389889013E-3</v>
      </c>
      <c r="X36" s="5">
        <v>-9.3753759169684404E-3</v>
      </c>
      <c r="Y36" s="5">
        <v>-1.2662367392732299E-2</v>
      </c>
      <c r="Z36" s="5">
        <v>-1.073736475063827E-2</v>
      </c>
      <c r="AA36" s="5">
        <v>1.5595241107638014E-2</v>
      </c>
      <c r="AB36" s="5">
        <v>5.6199533863973659E-2</v>
      </c>
      <c r="AC36" s="5">
        <v>7.7388501419220299E-3</v>
      </c>
      <c r="AD36" s="5">
        <v>7.9022441710065259E-3</v>
      </c>
      <c r="AE36" s="5">
        <v>1.6415072571338028E-2</v>
      </c>
      <c r="AF36" s="5">
        <v>3.9762322009984932E-2</v>
      </c>
      <c r="AG36" s="5">
        <v>6.1449068181904211E-3</v>
      </c>
      <c r="AH36" s="5">
        <v>3.154916772334977E-3</v>
      </c>
      <c r="AI36" s="5">
        <v>2.78083264904502E-3</v>
      </c>
      <c r="AJ36" s="5">
        <v>9.7200644730738861E-3</v>
      </c>
      <c r="AK36" s="5">
        <v>2.9361422133988738E-3</v>
      </c>
      <c r="AL36" s="5">
        <v>2.0712826582232054E-2</v>
      </c>
      <c r="AM36" s="5">
        <v>4.9583381835538991E-3</v>
      </c>
      <c r="AN36" s="5">
        <v>8.5374524523250152E-3</v>
      </c>
      <c r="AO36" s="5">
        <v>3.9079214485583354E-3</v>
      </c>
      <c r="AP36" s="5">
        <v>9.4090610214669114E-3</v>
      </c>
      <c r="AQ36" s="5">
        <v>2.5370977507182922E-4</v>
      </c>
      <c r="AR36" s="5">
        <v>8.8439375776486716E-3</v>
      </c>
      <c r="AS36" s="5"/>
      <c r="AT36" s="5"/>
      <c r="AU36" s="5"/>
      <c r="AV36" s="5"/>
      <c r="AW36" s="5"/>
      <c r="AX36" s="5"/>
      <c r="AY36" s="5"/>
      <c r="AZ36" s="5"/>
      <c r="BA36" s="5"/>
      <c r="BB36" s="5"/>
    </row>
    <row r="37" spans="1:54" x14ac:dyDescent="0.25">
      <c r="A37" s="5">
        <v>16680</v>
      </c>
      <c r="B37" s="5"/>
      <c r="C37" s="5">
        <v>-4.5359126194800869E-2</v>
      </c>
      <c r="D37" s="5">
        <v>-2.2636426835833071E-2</v>
      </c>
      <c r="E37" s="5">
        <v>-1.5288377098563502E-2</v>
      </c>
      <c r="F37" s="5">
        <v>-3.5998511881292675E-2</v>
      </c>
      <c r="G37" s="5">
        <v>-1.1183048086779633E-2</v>
      </c>
      <c r="H37" s="5">
        <v>-2.5813999062086611E-2</v>
      </c>
      <c r="I37" s="5">
        <v>-4.3789576740555808E-2</v>
      </c>
      <c r="J37" s="5">
        <v>-2.803071142249387E-2</v>
      </c>
      <c r="K37" s="5">
        <v>-3.6273033857264327E-3</v>
      </c>
      <c r="L37" s="5">
        <v>-1.2106542849056594E-2</v>
      </c>
      <c r="M37" s="5">
        <v>-1.8057286511230654E-2</v>
      </c>
      <c r="N37" s="5">
        <v>-3.0873549356717843E-2</v>
      </c>
      <c r="O37" s="5">
        <v>-4.0359306834984853E-3</v>
      </c>
      <c r="P37" s="5">
        <v>-1.4286609401304847E-2</v>
      </c>
      <c r="Q37" s="5">
        <v>-7.3060752292244211E-3</v>
      </c>
      <c r="R37" s="5">
        <v>-9.2887925854823281E-3</v>
      </c>
      <c r="S37" s="5">
        <v>-1.0186995888602209E-3</v>
      </c>
      <c r="T37" s="5">
        <v>-5.071140672214083E-3</v>
      </c>
      <c r="U37" s="5">
        <v>2.866087346820216E-3</v>
      </c>
      <c r="V37" s="5">
        <v>-7.0022018565410529E-3</v>
      </c>
      <c r="W37" s="5">
        <v>6.8520476545517722E-3</v>
      </c>
      <c r="X37" s="5">
        <v>-9.4597560295854068E-3</v>
      </c>
      <c r="Y37" s="5">
        <v>-1.2783024226222812E-2</v>
      </c>
      <c r="Z37" s="5">
        <v>-1.0845375132475918E-2</v>
      </c>
      <c r="AA37" s="5">
        <v>1.5760422454428675E-2</v>
      </c>
      <c r="AB37" s="5">
        <v>5.6824822330307868E-2</v>
      </c>
      <c r="AC37" s="5">
        <v>7.829105581575322E-3</v>
      </c>
      <c r="AD37" s="5">
        <v>7.9986598807677174E-3</v>
      </c>
      <c r="AE37" s="5">
        <v>1.6624224754025203E-2</v>
      </c>
      <c r="AF37" s="5">
        <v>4.0290521054230526E-2</v>
      </c>
      <c r="AG37" s="5">
        <v>6.2298809152138814E-3</v>
      </c>
      <c r="AH37" s="5">
        <v>3.2002683727754499E-3</v>
      </c>
      <c r="AI37" s="5">
        <v>2.8223323365791134E-3</v>
      </c>
      <c r="AJ37" s="5">
        <v>9.8704740248805357E-3</v>
      </c>
      <c r="AK37" s="5">
        <v>2.9831994057952622E-3</v>
      </c>
      <c r="AL37" s="5">
        <v>2.1056281085113263E-2</v>
      </c>
      <c r="AM37" s="5">
        <v>5.0433176710802776E-3</v>
      </c>
      <c r="AN37" s="5">
        <v>8.6885466840715426E-3</v>
      </c>
      <c r="AO37" s="5">
        <v>3.979276469320123E-3</v>
      </c>
      <c r="AP37" s="5">
        <v>9.5861630626239199E-3</v>
      </c>
      <c r="AQ37" s="5">
        <v>2.5862872747086892E-4</v>
      </c>
      <c r="AR37" s="5">
        <v>9.0204264345130312E-3</v>
      </c>
      <c r="AS37" s="5"/>
      <c r="AT37" s="5"/>
      <c r="AU37" s="5"/>
      <c r="AV37" s="5"/>
      <c r="AW37" s="5"/>
      <c r="AX37" s="5"/>
      <c r="AY37" s="5"/>
      <c r="AZ37" s="5"/>
      <c r="BA37" s="5"/>
      <c r="BB37" s="5"/>
    </row>
    <row r="38" spans="1:54" x14ac:dyDescent="0.25">
      <c r="A38" s="5">
        <v>16670</v>
      </c>
      <c r="B38" s="5"/>
      <c r="C38" s="5">
        <v>-4.4195547303084982E-2</v>
      </c>
      <c r="D38" s="5">
        <v>-2.2607341451969763E-2</v>
      </c>
      <c r="E38" s="5">
        <v>-1.5276265250474532E-2</v>
      </c>
      <c r="F38" s="5">
        <v>-3.5987789388732941E-2</v>
      </c>
      <c r="G38" s="5">
        <v>-1.1185264764872227E-2</v>
      </c>
      <c r="H38" s="5">
        <v>-2.583196602424892E-2</v>
      </c>
      <c r="I38" s="5">
        <v>-4.3841929253567301E-2</v>
      </c>
      <c r="J38" s="5">
        <v>-2.80782745600749E-2</v>
      </c>
      <c r="K38" s="5">
        <v>-3.6352829182046153E-3</v>
      </c>
      <c r="L38" s="5">
        <v>-1.2139286801814447E-2</v>
      </c>
      <c r="M38" s="5">
        <v>-1.8115272508171503E-2</v>
      </c>
      <c r="N38" s="5">
        <v>-3.0988386274450379E-2</v>
      </c>
      <c r="O38" s="5">
        <v>-4.0530016836732288E-3</v>
      </c>
      <c r="P38" s="5">
        <v>-1.4354352724170827E-2</v>
      </c>
      <c r="Q38" s="5">
        <v>-7.3444726068450953E-3</v>
      </c>
      <c r="R38" s="5">
        <v>-9.3423999172296511E-3</v>
      </c>
      <c r="S38" s="5">
        <v>-1.0251058615823319E-3</v>
      </c>
      <c r="T38" s="5">
        <v>-5.1056651615353135E-3</v>
      </c>
      <c r="U38" s="5">
        <v>2.8870936524778906E-3</v>
      </c>
      <c r="V38" s="5">
        <v>-7.0571858025526985E-3</v>
      </c>
      <c r="W38" s="5">
        <v>6.9094499763634101E-3</v>
      </c>
      <c r="X38" s="5">
        <v>-9.5439887902315692E-3</v>
      </c>
      <c r="Y38" s="5">
        <v>-1.2903608833554816E-2</v>
      </c>
      <c r="Z38" s="5">
        <v>-1.0953438212883134E-2</v>
      </c>
      <c r="AA38" s="5">
        <v>1.5925855281238192E-2</v>
      </c>
      <c r="AB38" s="5">
        <v>5.7451681852162782E-2</v>
      </c>
      <c r="AC38" s="5">
        <v>7.9196736951973618E-3</v>
      </c>
      <c r="AD38" s="5">
        <v>8.095498176796714E-3</v>
      </c>
      <c r="AE38" s="5">
        <v>1.6834479742467996E-2</v>
      </c>
      <c r="AF38" s="5">
        <v>4.0821961814863618E-2</v>
      </c>
      <c r="AG38" s="5">
        <v>6.3154481076468693E-3</v>
      </c>
      <c r="AH38" s="5">
        <v>3.2459738355558793E-3</v>
      </c>
      <c r="AI38" s="5">
        <v>2.8641892676742895E-3</v>
      </c>
      <c r="AJ38" s="5">
        <v>1.0022297244607995E-2</v>
      </c>
      <c r="AK38" s="5">
        <v>3.0307354380166174E-3</v>
      </c>
      <c r="AL38" s="5">
        <v>2.1403493174863907E-2</v>
      </c>
      <c r="AM38" s="5">
        <v>5.1292909691266894E-3</v>
      </c>
      <c r="AN38" s="5">
        <v>8.8415204212739656E-3</v>
      </c>
      <c r="AO38" s="5">
        <v>4.0515716170243157E-3</v>
      </c>
      <c r="AP38" s="5">
        <v>9.7657274913674538E-3</v>
      </c>
      <c r="AQ38" s="5">
        <v>2.6361962159021803E-4</v>
      </c>
      <c r="AR38" s="5">
        <v>9.1996228043540792E-3</v>
      </c>
      <c r="AS38" s="5"/>
      <c r="AT38" s="5"/>
      <c r="AU38" s="5"/>
      <c r="AV38" s="5"/>
      <c r="AW38" s="5"/>
      <c r="AX38" s="5"/>
      <c r="AY38" s="5"/>
      <c r="AZ38" s="5"/>
      <c r="BA38" s="5"/>
      <c r="BB38" s="5"/>
    </row>
    <row r="39" spans="1:54" x14ac:dyDescent="0.25">
      <c r="A39" s="5">
        <v>16660</v>
      </c>
      <c r="B39" s="5"/>
      <c r="C39" s="5">
        <v>-4.3007213508239835E-2</v>
      </c>
      <c r="D39" s="5">
        <v>-2.2576007001246921E-2</v>
      </c>
      <c r="E39" s="5">
        <v>-1.5262621756850276E-2</v>
      </c>
      <c r="F39" s="5">
        <v>-3.5973448119356002E-2</v>
      </c>
      <c r="G39" s="5">
        <v>-1.1186358919192466E-2</v>
      </c>
      <c r="H39" s="5">
        <v>-2.5847358475382588E-2</v>
      </c>
      <c r="I39" s="5">
        <v>-4.3889964632512567E-2</v>
      </c>
      <c r="J39" s="5">
        <v>-2.8123120481203873E-2</v>
      </c>
      <c r="K39" s="5">
        <v>-3.6429186741157153E-3</v>
      </c>
      <c r="L39" s="5">
        <v>-1.2170915796249387E-2</v>
      </c>
      <c r="M39" s="5">
        <v>-1.8171653317856536E-2</v>
      </c>
      <c r="N39" s="5">
        <v>-3.1100593842897879E-2</v>
      </c>
      <c r="O39" s="5">
        <v>-4.0697461656970134E-3</v>
      </c>
      <c r="P39" s="5">
        <v>-1.4421008812813569E-2</v>
      </c>
      <c r="Q39" s="5">
        <v>-7.382353036947684E-3</v>
      </c>
      <c r="R39" s="5">
        <v>-9.3954047807981011E-3</v>
      </c>
      <c r="S39" s="5">
        <v>-1.0314526348044581E-3</v>
      </c>
      <c r="T39" s="5">
        <v>-5.1399290308231354E-3</v>
      </c>
      <c r="U39" s="5">
        <v>2.907974394508574E-3</v>
      </c>
      <c r="V39" s="5">
        <v>-7.111920097360838E-3</v>
      </c>
      <c r="W39" s="5">
        <v>6.9666678684021151E-3</v>
      </c>
      <c r="X39" s="5">
        <v>-9.6280551330420617E-3</v>
      </c>
      <c r="Y39" s="5">
        <v>-1.3024095324943799E-2</v>
      </c>
      <c r="Z39" s="5">
        <v>-1.1061532099416026E-2</v>
      </c>
      <c r="AA39" s="5">
        <v>1.6091508158067144E-2</v>
      </c>
      <c r="AB39" s="5">
        <v>5.8080001554582539E-2</v>
      </c>
      <c r="AC39" s="5">
        <v>8.0105396989870719E-3</v>
      </c>
      <c r="AD39" s="5">
        <v>8.192744625110094E-3</v>
      </c>
      <c r="AE39" s="5">
        <v>1.7045809296240215E-2</v>
      </c>
      <c r="AF39" s="5">
        <v>4.1356581045286528E-2</v>
      </c>
      <c r="AG39" s="5">
        <v>6.4015995714092316E-3</v>
      </c>
      <c r="AH39" s="5">
        <v>3.2920292003419788E-3</v>
      </c>
      <c r="AI39" s="5">
        <v>2.9064005302211439E-3</v>
      </c>
      <c r="AJ39" s="5">
        <v>1.0175526254662969E-2</v>
      </c>
      <c r="AK39" s="5">
        <v>3.0787487137621888E-3</v>
      </c>
      <c r="AL39" s="5">
        <v>2.1754457765958392E-2</v>
      </c>
      <c r="AM39" s="5">
        <v>5.2162585010580619E-3</v>
      </c>
      <c r="AN39" s="5">
        <v>8.9963775098342736E-3</v>
      </c>
      <c r="AO39" s="5">
        <v>4.1248102180558134E-3</v>
      </c>
      <c r="AP39" s="5">
        <v>9.9477664360626654E-3</v>
      </c>
      <c r="AQ39" s="5">
        <v>2.6868290533851652E-4</v>
      </c>
      <c r="AR39" s="5">
        <v>9.3815468691416087E-3</v>
      </c>
      <c r="AS39" s="5"/>
      <c r="AT39" s="5"/>
      <c r="AU39" s="5"/>
      <c r="AV39" s="5"/>
      <c r="AW39" s="5"/>
      <c r="AX39" s="5"/>
      <c r="AY39" s="5"/>
      <c r="AZ39" s="5"/>
      <c r="BA39" s="5"/>
      <c r="BB39" s="5"/>
    </row>
    <row r="40" spans="1:54" x14ac:dyDescent="0.25">
      <c r="A40" s="5">
        <v>16650</v>
      </c>
      <c r="B40" s="5"/>
      <c r="C40" s="5">
        <v>-4.1794134353737709E-2</v>
      </c>
      <c r="D40" s="5">
        <v>-2.2542428840733521E-2</v>
      </c>
      <c r="E40" s="5">
        <v>-1.5247447970399277E-2</v>
      </c>
      <c r="F40" s="5">
        <v>-3.5955485884959108E-2</v>
      </c>
      <c r="G40" s="5">
        <v>-1.1186328196623487E-2</v>
      </c>
      <c r="H40" s="5">
        <v>-2.5860167130682933E-2</v>
      </c>
      <c r="I40" s="5">
        <v>-4.3933660640056979E-2</v>
      </c>
      <c r="J40" s="5">
        <v>-2.8165230851680784E-2</v>
      </c>
      <c r="K40" s="5">
        <v>-3.650207760118789E-3</v>
      </c>
      <c r="L40" s="5">
        <v>-1.2201418479270334E-2</v>
      </c>
      <c r="M40" s="5">
        <v>-1.822640955425097E-2</v>
      </c>
      <c r="N40" s="5">
        <v>-3.1210134881557071E-2</v>
      </c>
      <c r="O40" s="5">
        <v>-4.0861587657822426E-3</v>
      </c>
      <c r="P40" s="5">
        <v>-1.4486556996038397E-2</v>
      </c>
      <c r="Q40" s="5">
        <v>-7.4197051436132354E-3</v>
      </c>
      <c r="R40" s="5">
        <v>-9.4477917700490754E-3</v>
      </c>
      <c r="S40" s="5">
        <v>-1.0377381252522917E-3</v>
      </c>
      <c r="T40" s="5">
        <v>-5.1739229897077108E-3</v>
      </c>
      <c r="U40" s="5">
        <v>2.9287241215726462E-3</v>
      </c>
      <c r="V40" s="5">
        <v>-7.1663910196085104E-3</v>
      </c>
      <c r="W40" s="5">
        <v>7.0236876012579235E-3</v>
      </c>
      <c r="X40" s="5">
        <v>-9.7119358230945453E-3</v>
      </c>
      <c r="Y40" s="5">
        <v>-1.3144457527443799E-2</v>
      </c>
      <c r="Z40" s="5">
        <v>-1.116963461293282E-2</v>
      </c>
      <c r="AA40" s="5">
        <v>1.6257349171308205E-2</v>
      </c>
      <c r="AB40" s="5">
        <v>5.8709668581627128E-2</v>
      </c>
      <c r="AC40" s="5">
        <v>8.1016885044249178E-3</v>
      </c>
      <c r="AD40" s="5">
        <v>8.2903844492266225E-3</v>
      </c>
      <c r="AE40" s="5">
        <v>1.7258184401767716E-2</v>
      </c>
      <c r="AF40" s="5">
        <v>4.1894313487051804E-2</v>
      </c>
      <c r="AG40" s="5">
        <v>6.4883261519650959E-3</v>
      </c>
      <c r="AH40" s="5">
        <v>3.3384303282891063E-3</v>
      </c>
      <c r="AI40" s="5">
        <v>2.948963048186177E-3</v>
      </c>
      <c r="AJ40" s="5">
        <v>1.0330152586377607E-2</v>
      </c>
      <c r="AK40" s="5">
        <v>3.1272374544043338E-3</v>
      </c>
      <c r="AL40" s="5">
        <v>2.2109168473400366E-2</v>
      </c>
      <c r="AM40" s="5">
        <v>5.3042203795878404E-3</v>
      </c>
      <c r="AN40" s="5">
        <v>9.1531212683769441E-3</v>
      </c>
      <c r="AO40" s="5">
        <v>4.1989953644169112E-3</v>
      </c>
      <c r="AP40" s="5">
        <v>1.0132291486785645E-2</v>
      </c>
      <c r="AQ40" s="5">
        <v>2.7381901308488107E-4</v>
      </c>
      <c r="AR40" s="5">
        <v>9.5662183832686577E-3</v>
      </c>
      <c r="AS40" s="5"/>
      <c r="AT40" s="5"/>
      <c r="AU40" s="5"/>
      <c r="AV40" s="5"/>
      <c r="AW40" s="5"/>
      <c r="AX40" s="5"/>
      <c r="AY40" s="5"/>
      <c r="AZ40" s="5"/>
      <c r="BA40" s="5"/>
      <c r="BB40" s="5"/>
    </row>
    <row r="41" spans="1:54" x14ac:dyDescent="0.25">
      <c r="A41" s="5">
        <v>16640</v>
      </c>
      <c r="B41" s="5"/>
      <c r="C41" s="5">
        <v>-4.0556327958633821E-2</v>
      </c>
      <c r="D41" s="5">
        <v>-2.2506613010862146E-2</v>
      </c>
      <c r="E41" s="5">
        <v>-1.5230745708466503E-2</v>
      </c>
      <c r="F41" s="5">
        <v>-3.5933901588085702E-2</v>
      </c>
      <c r="G41" s="5">
        <v>-1.1185170578540137E-2</v>
      </c>
      <c r="H41" s="5">
        <v>-2.5870383459695789E-2</v>
      </c>
      <c r="I41" s="5">
        <v>-4.397299627528941E-2</v>
      </c>
      <c r="J41" s="5">
        <v>-2.8204588092768108E-2</v>
      </c>
      <c r="K41" s="5">
        <v>-3.6571473749073408E-3</v>
      </c>
      <c r="L41" s="5">
        <v>-1.2230783782346696E-2</v>
      </c>
      <c r="M41" s="5">
        <v>-1.8279522216910035E-2</v>
      </c>
      <c r="N41" s="5">
        <v>-3.1316972794298674E-2</v>
      </c>
      <c r="O41" s="5">
        <v>-4.1022341856750428E-3</v>
      </c>
      <c r="P41" s="5">
        <v>-1.4550976792582535E-2</v>
      </c>
      <c r="Q41" s="5">
        <v>-7.4565176248044011E-3</v>
      </c>
      <c r="R41" s="5">
        <v>-9.499545541146806E-3</v>
      </c>
      <c r="S41" s="5">
        <v>-1.0439605528066818E-3</v>
      </c>
      <c r="T41" s="5">
        <v>-5.2076377442806954E-3</v>
      </c>
      <c r="U41" s="5">
        <v>2.9493373689877629E-3</v>
      </c>
      <c r="V41" s="5">
        <v>-7.2205847866626868E-3</v>
      </c>
      <c r="W41" s="5">
        <v>7.0804953567351735E-3</v>
      </c>
      <c r="X41" s="5">
        <v>-9.7956114623263934E-3</v>
      </c>
      <c r="Y41" s="5">
        <v>-1.3264668992206219E-2</v>
      </c>
      <c r="Z41" s="5">
        <v>-1.1277723293001926E-2</v>
      </c>
      <c r="AA41" s="5">
        <v>1.6423345930331616E-2</v>
      </c>
      <c r="AB41" s="5">
        <v>5.9340568114875369E-2</v>
      </c>
      <c r="AC41" s="5">
        <v>8.1931047200121902E-3</v>
      </c>
      <c r="AD41" s="5">
        <v>8.3884025310293816E-3</v>
      </c>
      <c r="AE41" s="5">
        <v>1.7471575272044734E-2</v>
      </c>
      <c r="AF41" s="5">
        <v>4.2435091863752057E-2</v>
      </c>
      <c r="AG41" s="5">
        <v>6.5756183624834531E-3</v>
      </c>
      <c r="AH41" s="5">
        <v>3.3851729006116301E-3</v>
      </c>
      <c r="AI41" s="5">
        <v>2.9918735799021761E-3</v>
      </c>
      <c r="AJ41" s="5">
        <v>1.0486167172408824E-2</v>
      </c>
      <c r="AK41" s="5">
        <v>3.1761996961883047E-3</v>
      </c>
      <c r="AL41" s="5">
        <v>2.2467617589358033E-2</v>
      </c>
      <c r="AM41" s="5">
        <v>5.3931764003165338E-3</v>
      </c>
      <c r="AN41" s="5">
        <v>9.3117544756418126E-3</v>
      </c>
      <c r="AO41" s="5">
        <v>4.2741299072938449E-3</v>
      </c>
      <c r="AP41" s="5">
        <v>1.0319313678301235E-2</v>
      </c>
      <c r="AQ41" s="5">
        <v>2.7902836516108498E-4</v>
      </c>
      <c r="AR41" s="5">
        <v>9.7536566549611698E-3</v>
      </c>
      <c r="AS41" s="5"/>
      <c r="AT41" s="5"/>
      <c r="AU41" s="5"/>
      <c r="AV41" s="5"/>
      <c r="AW41" s="5"/>
      <c r="AX41" s="5"/>
      <c r="AY41" s="5"/>
      <c r="AZ41" s="5"/>
      <c r="BA41" s="5"/>
      <c r="BB41" s="5"/>
    </row>
    <row r="42" spans="1:54" x14ac:dyDescent="0.25">
      <c r="A42" s="5">
        <v>16630</v>
      </c>
      <c r="B42" s="5"/>
      <c r="C42" s="5">
        <v>-3.9293821115930397E-2</v>
      </c>
      <c r="D42" s="5">
        <v>-2.2468566234439866E-2</v>
      </c>
      <c r="E42" s="5">
        <v>-1.5212517253512558E-2</v>
      </c>
      <c r="F42" s="5">
        <v>-3.5908695225859072E-2</v>
      </c>
      <c r="G42" s="5">
        <v>-1.1182884382833127E-2</v>
      </c>
      <c r="H42" s="5">
        <v>-2.5877999692877612E-2</v>
      </c>
      <c r="I42" s="5">
        <v>-4.400795178795909E-2</v>
      </c>
      <c r="J42" s="5">
        <v>-2.8241175392212596E-2</v>
      </c>
      <c r="K42" s="5">
        <v>-3.6637348108692811E-3</v>
      </c>
      <c r="L42" s="5">
        <v>-1.2259000927775172E-2</v>
      </c>
      <c r="M42" s="5">
        <v>-1.8330972701316346E-2</v>
      </c>
      <c r="N42" s="5">
        <v>-3.14210715885525E-2</v>
      </c>
      <c r="O42" s="5">
        <v>-4.1179671953339428E-3</v>
      </c>
      <c r="P42" s="5">
        <v>-1.4614247921097046E-2</v>
      </c>
      <c r="Q42" s="5">
        <v>-7.4927792576672397E-3</v>
      </c>
      <c r="R42" s="5">
        <v>-9.5506508194692884E-3</v>
      </c>
      <c r="S42" s="5">
        <v>-1.0501181412708302E-3</v>
      </c>
      <c r="T42" s="5">
        <v>-5.2410640009111281E-3</v>
      </c>
      <c r="U42" s="5">
        <v>2.9698086608541258E-3</v>
      </c>
      <c r="V42" s="5">
        <v>-7.2744875596548022E-3</v>
      </c>
      <c r="W42" s="5">
        <v>7.13707723256012E-3</v>
      </c>
      <c r="X42" s="5">
        <v>-9.8790624956159607E-3</v>
      </c>
      <c r="Y42" s="5">
        <v>-1.3384703001983671E-2</v>
      </c>
      <c r="Z42" s="5">
        <v>-1.138577540353489E-2</v>
      </c>
      <c r="AA42" s="5">
        <v>1.6589465574419843E-2</v>
      </c>
      <c r="AB42" s="5">
        <v>5.9972583393246869E-2</v>
      </c>
      <c r="AC42" s="5">
        <v>8.2847726531976324E-3</v>
      </c>
      <c r="AD42" s="5">
        <v>8.4867834118221835E-3</v>
      </c>
      <c r="AE42" s="5">
        <v>1.7685951346755536E-2</v>
      </c>
      <c r="AF42" s="5">
        <v>4.2978846875872466E-2</v>
      </c>
      <c r="AG42" s="5">
        <v>6.6634663821415847E-3</v>
      </c>
      <c r="AH42" s="5">
        <v>3.4322524172214126E-3</v>
      </c>
      <c r="AI42" s="5">
        <v>3.0351287164141873E-3</v>
      </c>
      <c r="AJ42" s="5">
        <v>1.0643560339305851E-2</v>
      </c>
      <c r="AK42" s="5">
        <v>3.2256332874741845E-3</v>
      </c>
      <c r="AL42" s="5">
        <v>2.2829796060019104E-2</v>
      </c>
      <c r="AM42" s="5">
        <v>5.4831260353019832E-3</v>
      </c>
      <c r="AN42" s="5">
        <v>9.4722793578890917E-3</v>
      </c>
      <c r="AO42" s="5">
        <v>4.3502164506072447E-3</v>
      </c>
      <c r="AP42" s="5">
        <v>1.0508843472945608E-2</v>
      </c>
      <c r="AQ42" s="5">
        <v>2.843113673594928E-4</v>
      </c>
      <c r="AR42" s="5">
        <v>9.9438805274767623E-3</v>
      </c>
      <c r="AS42" s="5"/>
      <c r="AT42" s="5"/>
      <c r="AU42" s="5"/>
      <c r="AV42" s="5"/>
      <c r="AW42" s="5"/>
      <c r="AX42" s="5"/>
      <c r="AY42" s="5"/>
      <c r="AZ42" s="5"/>
      <c r="BA42" s="5"/>
      <c r="BB42" s="5"/>
    </row>
    <row r="43" spans="1:54" x14ac:dyDescent="0.25">
      <c r="A43" s="5">
        <v>16620</v>
      </c>
      <c r="B43" s="5"/>
      <c r="C43" s="5">
        <v>-3.8006649387820293E-2</v>
      </c>
      <c r="D43" s="5">
        <v>-2.2428295915311675E-2</v>
      </c>
      <c r="E43" s="5">
        <v>-1.5192765353359386E-2</v>
      </c>
      <c r="F43" s="5">
        <v>-3.5879867893276476E-2</v>
      </c>
      <c r="G43" s="5">
        <v>-1.1179468265771427E-2</v>
      </c>
      <c r="H43" s="5">
        <v>-2.5883008827801257E-2</v>
      </c>
      <c r="I43" s="5">
        <v>-4.4038508692153179E-2</v>
      </c>
      <c r="J43" s="5">
        <v>-2.8274976714941898E-2</v>
      </c>
      <c r="K43" s="5">
        <v>-3.6699674557097656E-3</v>
      </c>
      <c r="L43" s="5">
        <v>-1.2286059434841415E-2</v>
      </c>
      <c r="M43" s="5">
        <v>-1.8380742809091532E-2</v>
      </c>
      <c r="N43" s="5">
        <v>-3.1522395894335739E-2</v>
      </c>
      <c r="O43" s="5">
        <v>-4.1333526355962309E-3</v>
      </c>
      <c r="P43" s="5">
        <v>-1.4676350310115591E-2</v>
      </c>
      <c r="Q43" s="5">
        <v>-7.5284789038426569E-3</v>
      </c>
      <c r="R43" s="5">
        <v>-9.6010924065530363E-3</v>
      </c>
      <c r="S43" s="5">
        <v>-1.0562091191436049E-3</v>
      </c>
      <c r="T43" s="5">
        <v>-5.2741924701034653E-3</v>
      </c>
      <c r="U43" s="5">
        <v>2.9901325122102629E-3</v>
      </c>
      <c r="V43" s="5">
        <v>-7.3280854486117483E-3</v>
      </c>
      <c r="W43" s="5">
        <v>7.1934192471922193E-3</v>
      </c>
      <c r="X43" s="5">
        <v>-9.962269217026188E-3</v>
      </c>
      <c r="Y43" s="5">
        <v>-1.3504532578877734E-2</v>
      </c>
      <c r="Z43" s="5">
        <v>-1.1493767938645125E-2</v>
      </c>
      <c r="AA43" s="5">
        <v>1.675567478005183E-2</v>
      </c>
      <c r="AB43" s="5">
        <v>6.0605595734152383E-2</v>
      </c>
      <c r="AC43" s="5">
        <v>8.3766763124936364E-3</v>
      </c>
      <c r="AD43" s="5">
        <v>8.5855112935839459E-3</v>
      </c>
      <c r="AE43" s="5">
        <v>1.7901281292807034E-2</v>
      </c>
      <c r="AF43" s="5">
        <v>4.3525507196626415E-2</v>
      </c>
      <c r="AG43" s="5">
        <v>6.7518600545755396E-3</v>
      </c>
      <c r="AH43" s="5">
        <v>3.4796641954374929E-3</v>
      </c>
      <c r="AI43" s="5">
        <v>3.0787248798827714E-3</v>
      </c>
      <c r="AJ43" s="5">
        <v>1.0802321800255813E-2</v>
      </c>
      <c r="AK43" s="5">
        <v>3.2755358860233272E-3</v>
      </c>
      <c r="AL43" s="5">
        <v>2.319569346268496E-2</v>
      </c>
      <c r="AM43" s="5">
        <v>5.5740684266654015E-3</v>
      </c>
      <c r="AN43" s="5">
        <v>9.6346975763250547E-3</v>
      </c>
      <c r="AO43" s="5">
        <v>4.4272573445507772E-3</v>
      </c>
      <c r="AP43" s="5">
        <v>1.0700890743422599E-2</v>
      </c>
      <c r="AQ43" s="5">
        <v>2.8966841042697618E-4</v>
      </c>
      <c r="AR43" s="5">
        <v>1.0136908360100127E-2</v>
      </c>
      <c r="AS43" s="5"/>
      <c r="AT43" s="5"/>
      <c r="AU43" s="5"/>
      <c r="AV43" s="5"/>
      <c r="AW43" s="5"/>
      <c r="AX43" s="5"/>
      <c r="AY43" s="5"/>
      <c r="AZ43" s="5"/>
      <c r="BA43" s="5"/>
      <c r="BB43" s="5"/>
    </row>
    <row r="44" spans="1:54" x14ac:dyDescent="0.25">
      <c r="A44" s="5">
        <v>16610</v>
      </c>
      <c r="B44" s="5"/>
      <c r="C44" s="5">
        <v>-3.6694857197714002E-2</v>
      </c>
      <c r="D44" s="5">
        <v>-2.2385810136675878E-2</v>
      </c>
      <c r="E44" s="5">
        <v>-1.5171493221201097E-2</v>
      </c>
      <c r="F44" s="5">
        <v>-3.5847421785959212E-2</v>
      </c>
      <c r="G44" s="5">
        <v>-1.1174921223700868E-2</v>
      </c>
      <c r="H44" s="5">
        <v>-2.588540463500159E-2</v>
      </c>
      <c r="I44" s="5">
        <v>-4.4064649779403262E-2</v>
      </c>
      <c r="J44" s="5">
        <v>-2.8305976813427086E-2</v>
      </c>
      <c r="K44" s="5">
        <v>-3.6758427940356215E-3</v>
      </c>
      <c r="L44" s="5">
        <v>-1.2311949125872003E-2</v>
      </c>
      <c r="M44" s="5">
        <v>-1.842881475807516E-2</v>
      </c>
      <c r="N44" s="5">
        <v>-3.1620910983111983E-2</v>
      </c>
      <c r="O44" s="5">
        <v>-4.1483854208303125E-3</v>
      </c>
      <c r="P44" s="5">
        <v>-1.4737264108004309E-2</v>
      </c>
      <c r="Q44" s="5">
        <v>-7.56360551478448E-3</v>
      </c>
      <c r="R44" s="5">
        <v>-9.6508551870677309E-3</v>
      </c>
      <c r="S44" s="5">
        <v>-1.0622317203985341E-3</v>
      </c>
      <c r="T44" s="5">
        <v>-5.307013870396133E-3</v>
      </c>
      <c r="U44" s="5">
        <v>3.0103034312184726E-3</v>
      </c>
      <c r="V44" s="5">
        <v>-7.3813645176754872E-3</v>
      </c>
      <c r="W44" s="5">
        <v>7.2495073447376686E-3</v>
      </c>
      <c r="X44" s="5">
        <v>-1.0045211776209591E-2</v>
      </c>
      <c r="Y44" s="5">
        <v>-1.3624130492329306E-2</v>
      </c>
      <c r="Z44" s="5">
        <v>-1.1601677628731035E-2</v>
      </c>
      <c r="AA44" s="5">
        <v>1.6921939768538792E-2</v>
      </c>
      <c r="AB44" s="5">
        <v>6.1239484555980592E-2</v>
      </c>
      <c r="AC44" s="5">
        <v>8.4687994097841432E-3</v>
      </c>
      <c r="AD44" s="5">
        <v>8.6845700404227007E-3</v>
      </c>
      <c r="AE44" s="5">
        <v>1.811753300528033E-2</v>
      </c>
      <c r="AF44" s="5">
        <v>4.4074999468795638E-2</v>
      </c>
      <c r="AG44" s="5">
        <v>6.8407888864811042E-3</v>
      </c>
      <c r="AH44" s="5">
        <v>3.5274033687690463E-3</v>
      </c>
      <c r="AI44" s="5">
        <v>3.1226583220472148E-3</v>
      </c>
      <c r="AJ44" s="5">
        <v>1.0962440648014427E-2</v>
      </c>
      <c r="AK44" s="5">
        <v>3.325904956332163E-3</v>
      </c>
      <c r="AL44" s="5">
        <v>2.3565297983124373E-2</v>
      </c>
      <c r="AM44" s="5">
        <v>5.6660023802387709E-3</v>
      </c>
      <c r="AN44" s="5">
        <v>9.7990102145566731E-3</v>
      </c>
      <c r="AO44" s="5">
        <v>4.5052546791216359E-3</v>
      </c>
      <c r="AP44" s="5">
        <v>1.0895464755522586E-2</v>
      </c>
      <c r="AQ44" s="5">
        <v>2.9509986955503643E-4</v>
      </c>
      <c r="AR44" s="5">
        <v>1.0332758008941182E-2</v>
      </c>
      <c r="AS44" s="5"/>
      <c r="AT44" s="5"/>
      <c r="AU44" s="5"/>
      <c r="AV44" s="5"/>
      <c r="AW44" s="5"/>
      <c r="AX44" s="5"/>
      <c r="AY44" s="5"/>
      <c r="AZ44" s="5"/>
      <c r="BA44" s="5"/>
      <c r="BB44" s="5"/>
    </row>
    <row r="45" spans="1:54" x14ac:dyDescent="0.25">
      <c r="A45" s="5">
        <v>16600</v>
      </c>
      <c r="B45" s="5"/>
      <c r="C45" s="5">
        <v>-3.5358497918951924E-2</v>
      </c>
      <c r="D45" s="5">
        <v>-2.2341117659051161E-2</v>
      </c>
      <c r="E45" s="5">
        <v>-1.514870453537912E-2</v>
      </c>
      <c r="F45" s="5">
        <v>-3.5811360202354404E-2</v>
      </c>
      <c r="G45" s="5">
        <v>-1.1169242594577113E-2</v>
      </c>
      <c r="H45" s="5">
        <v>-2.5885181663455249E-2</v>
      </c>
      <c r="I45" s="5">
        <v>-4.4086359131209174E-2</v>
      </c>
      <c r="J45" s="5">
        <v>-2.8334161237702493E-2</v>
      </c>
      <c r="K45" s="5">
        <v>-3.6813584089001169E-3</v>
      </c>
      <c r="L45" s="5">
        <v>-1.2336660132172033E-2</v>
      </c>
      <c r="M45" s="5">
        <v>-1.8475171192263228E-2</v>
      </c>
      <c r="N45" s="5">
        <v>-3.1716582786467024E-2</v>
      </c>
      <c r="O45" s="5">
        <v>-4.1630605415722164E-3</v>
      </c>
      <c r="P45" s="5">
        <v>-1.4796969692885867E-2</v>
      </c>
      <c r="Q45" s="5">
        <v>-7.5981481370808361E-3</v>
      </c>
      <c r="R45" s="5">
        <v>-9.6999241358166031E-3</v>
      </c>
      <c r="S45" s="5">
        <v>-1.0681841852680472E-3</v>
      </c>
      <c r="T45" s="5">
        <v>-5.3395189322984309E-3</v>
      </c>
      <c r="U45" s="5">
        <v>3.0303159213788595E-3</v>
      </c>
      <c r="V45" s="5">
        <v>-7.4343107904093608E-3</v>
      </c>
      <c r="W45" s="5">
        <v>7.3053273999631324E-3</v>
      </c>
      <c r="X45" s="5">
        <v>-1.0127870184972033E-2</v>
      </c>
      <c r="Y45" s="5">
        <v>-1.3743469267350112E-2</v>
      </c>
      <c r="Z45" s="5">
        <v>-1.1709480946784284E-2</v>
      </c>
      <c r="AA45" s="5">
        <v>1.7088226314011315E-2</v>
      </c>
      <c r="AB45" s="5">
        <v>6.1874127401928672E-2</v>
      </c>
      <c r="AC45" s="5">
        <v>8.5611253628252344E-3</v>
      </c>
      <c r="AD45" s="5">
        <v>8.7839431802327547E-3</v>
      </c>
      <c r="AE45" s="5">
        <v>1.8334673608808395E-2</v>
      </c>
      <c r="AF45" s="5">
        <v>4.4627248302594839E-2</v>
      </c>
      <c r="AG45" s="5">
        <v>6.9302420463694973E-3</v>
      </c>
      <c r="AH45" s="5">
        <v>3.5754648857740912E-3</v>
      </c>
      <c r="AI45" s="5">
        <v>3.1669251227503734E-3</v>
      </c>
      <c r="AJ45" s="5">
        <v>1.1123905348030646E-2</v>
      </c>
      <c r="AK45" s="5">
        <v>3.3767377670161037E-3</v>
      </c>
      <c r="AL45" s="5">
        <v>2.393859639320655E-2</v>
      </c>
      <c r="AM45" s="5">
        <v>5.7589263592584053E-3</v>
      </c>
      <c r="AN45" s="5">
        <v>9.9652177660847843E-3</v>
      </c>
      <c r="AO45" s="5">
        <v>4.5842102776467216E-3</v>
      </c>
      <c r="AP45" s="5">
        <v>1.1092574150773976E-2</v>
      </c>
      <c r="AQ45" s="5">
        <v>3.0060610386638259E-4</v>
      </c>
      <c r="AR45" s="5">
        <v>1.053144680754425E-2</v>
      </c>
      <c r="AS45" s="5"/>
      <c r="AT45" s="5"/>
      <c r="AU45" s="5"/>
      <c r="AV45" s="5"/>
      <c r="AW45" s="5"/>
      <c r="AX45" s="5"/>
      <c r="AY45" s="5"/>
      <c r="AZ45" s="5"/>
      <c r="BA45" s="5"/>
      <c r="BB45" s="5"/>
    </row>
    <row r="46" spans="1:54" x14ac:dyDescent="0.25">
      <c r="A46" s="5">
        <v>16590</v>
      </c>
      <c r="B46" s="5"/>
      <c r="C46" s="5">
        <v>-3.3997633960105827E-2</v>
      </c>
      <c r="D46" s="5">
        <v>-2.2294227917895391E-2</v>
      </c>
      <c r="E46" s="5">
        <v>-1.5124403438920733E-2</v>
      </c>
      <c r="F46" s="5">
        <v>-3.5771687545384769E-2</v>
      </c>
      <c r="G46" s="5">
        <v>-1.1162432059331123E-2</v>
      </c>
      <c r="H46" s="5">
        <v>-2.5882335245689215E-2</v>
      </c>
      <c r="I46" s="5">
        <v>-4.4103622130968918E-2</v>
      </c>
      <c r="J46" s="5">
        <v>-2.8359516345034513E-2</v>
      </c>
      <c r="K46" s="5">
        <v>-3.6865119833068443E-3</v>
      </c>
      <c r="L46" s="5">
        <v>-1.2360182899843883E-2</v>
      </c>
      <c r="M46" s="5">
        <v>-1.8519795191599304E-2</v>
      </c>
      <c r="N46" s="5">
        <v>-3.1809377914589314E-2</v>
      </c>
      <c r="O46" s="5">
        <v>-4.1773730671445181E-3</v>
      </c>
      <c r="P46" s="5">
        <v>-1.4855447682531895E-2</v>
      </c>
      <c r="Q46" s="5">
        <v>-7.6320959177755762E-3</v>
      </c>
      <c r="R46" s="5">
        <v>-9.748284324758754E-3</v>
      </c>
      <c r="S46" s="5">
        <v>-1.0740647610325692E-3</v>
      </c>
      <c r="T46" s="5">
        <v>-5.3716984022639264E-3</v>
      </c>
      <c r="U46" s="5">
        <v>3.050164483770977E-3</v>
      </c>
      <c r="V46" s="5">
        <v>-7.486910255188388E-3</v>
      </c>
      <c r="W46" s="5">
        <v>7.3608652234080293E-3</v>
      </c>
      <c r="X46" s="5">
        <v>-1.0210224323994207E-2</v>
      </c>
      <c r="Y46" s="5">
        <v>-1.3862521192993565E-2</v>
      </c>
      <c r="Z46" s="5">
        <v>-1.1817154114921336E-2</v>
      </c>
      <c r="AA46" s="5">
        <v>1.7254499751758585E-2</v>
      </c>
      <c r="AB46" s="5">
        <v>6.2509399965183218E-2</v>
      </c>
      <c r="AC46" s="5">
        <v>8.6536372979409519E-3</v>
      </c>
      <c r="AD46" s="5">
        <v>8.8836139065563823E-3</v>
      </c>
      <c r="AE46" s="5">
        <v>1.8552669459385381E-2</v>
      </c>
      <c r="AF46" s="5">
        <v>4.5182176274581175E-2</v>
      </c>
      <c r="AG46" s="5">
        <v>7.0202083634808756E-3</v>
      </c>
      <c r="AH46" s="5">
        <v>3.6238435089960296E-3</v>
      </c>
      <c r="AI46" s="5">
        <v>3.2115211885277704E-3</v>
      </c>
      <c r="AJ46" s="5">
        <v>1.1286703731774079E-2</v>
      </c>
      <c r="AK46" s="5">
        <v>3.4280313882460722E-3</v>
      </c>
      <c r="AL46" s="5">
        <v>2.431557402883457E-2</v>
      </c>
      <c r="AM46" s="5">
        <v>5.8528384781094808E-3</v>
      </c>
      <c r="AN46" s="5">
        <v>1.0133320121843811E-2</v>
      </c>
      <c r="AO46" s="5">
        <v>4.6641256903090147E-3</v>
      </c>
      <c r="AP46" s="5">
        <v>1.1292226929035868E-2</v>
      </c>
      <c r="AQ46" s="5">
        <v>3.0618745589819531E-4</v>
      </c>
      <c r="AR46" s="5">
        <v>1.0732991547316679E-2</v>
      </c>
      <c r="AS46" s="5"/>
      <c r="AT46" s="5"/>
      <c r="AU46" s="5"/>
      <c r="AV46" s="5"/>
      <c r="AW46" s="5"/>
      <c r="AX46" s="5"/>
      <c r="AY46" s="5"/>
      <c r="AZ46" s="5"/>
      <c r="BA46" s="5"/>
      <c r="BB46" s="5"/>
    </row>
    <row r="47" spans="1:54" x14ac:dyDescent="0.25">
      <c r="A47" s="5">
        <v>16580</v>
      </c>
      <c r="B47" s="5"/>
      <c r="C47" s="5">
        <v>-3.2612336846773442E-2</v>
      </c>
      <c r="D47" s="5">
        <v>-2.2245151020876291E-2</v>
      </c>
      <c r="E47" s="5">
        <v>-1.5098594538840313E-2</v>
      </c>
      <c r="F47" s="5">
        <v>-3.5728409323542494E-2</v>
      </c>
      <c r="G47" s="5">
        <v>-1.1154489643065559E-2</v>
      </c>
      <c r="H47" s="5">
        <v>-2.5876861502512893E-2</v>
      </c>
      <c r="I47" s="5">
        <v>-4.4116425475303624E-2</v>
      </c>
      <c r="J47" s="5">
        <v>-2.8382029309231054E-2</v>
      </c>
      <c r="K47" s="5">
        <v>-3.6913013016714887E-3</v>
      </c>
      <c r="L47" s="5">
        <v>-1.2382508195482613E-2</v>
      </c>
      <c r="M47" s="5">
        <v>-1.8562670281610689E-2</v>
      </c>
      <c r="N47" s="5">
        <v>-3.1899263674540809E-2</v>
      </c>
      <c r="O47" s="5">
        <v>-4.1913181482558654E-3</v>
      </c>
      <c r="P47" s="5">
        <v>-1.4912678944216651E-2</v>
      </c>
      <c r="Q47" s="5">
        <v>-7.6654381096864536E-3</v>
      </c>
      <c r="R47" s="5">
        <v>-9.795920930048909E-3</v>
      </c>
      <c r="S47" s="5">
        <v>-1.0798717028139932E-3</v>
      </c>
      <c r="T47" s="5">
        <v>-5.4035430466980745E-3</v>
      </c>
      <c r="U47" s="5">
        <v>3.0698436193219375E-3</v>
      </c>
      <c r="V47" s="5">
        <v>-7.5391488706718244E-3</v>
      </c>
      <c r="W47" s="5">
        <v>7.4161065665936067E-3</v>
      </c>
      <c r="X47" s="5">
        <v>-1.0292253949707886E-2</v>
      </c>
      <c r="Y47" s="5">
        <v>-1.3981258331062976E-2</v>
      </c>
      <c r="Z47" s="5">
        <v>-1.1924673111138687E-2</v>
      </c>
      <c r="AA47" s="5">
        <v>1.7420724986919971E-2</v>
      </c>
      <c r="AB47" s="5">
        <v>6.3145176115456808E-2</v>
      </c>
      <c r="AC47" s="5">
        <v>8.7463180529149115E-3</v>
      </c>
      <c r="AD47" s="5">
        <v>8.9835650806534151E-3</v>
      </c>
      <c r="AE47" s="5">
        <v>1.8771486146614995E-2</v>
      </c>
      <c r="AF47" s="5">
        <v>4.5739703927628036E-2</v>
      </c>
      <c r="AG47" s="5">
        <v>7.110676326859763E-3</v>
      </c>
      <c r="AH47" s="5">
        <v>3.6725338139800305E-3</v>
      </c>
      <c r="AI47" s="5">
        <v>3.2564422512629094E-3</v>
      </c>
      <c r="AJ47" s="5">
        <v>1.145082299027283E-2</v>
      </c>
      <c r="AK47" s="5">
        <v>3.4797826892407372E-3</v>
      </c>
      <c r="AL47" s="5">
        <v>2.4696214768199366E-2</v>
      </c>
      <c r="AM47" s="5">
        <v>5.947736496127275E-3</v>
      </c>
      <c r="AN47" s="5">
        <v>1.0303316557797829E-2</v>
      </c>
      <c r="AO47" s="5">
        <v>4.7450021876781724E-3</v>
      </c>
      <c r="AP47" s="5">
        <v>1.1494430431043142E-2</v>
      </c>
      <c r="AQ47" s="5">
        <v>3.1184425108236533E-4</v>
      </c>
      <c r="AR47" s="5">
        <v>1.0937408457784178E-2</v>
      </c>
      <c r="AS47" s="5"/>
      <c r="AT47" s="5"/>
      <c r="AU47" s="5"/>
      <c r="AV47" s="5"/>
      <c r="AW47" s="5"/>
      <c r="AX47" s="5"/>
      <c r="AY47" s="5"/>
      <c r="AZ47" s="5"/>
      <c r="BA47" s="5"/>
      <c r="BB47" s="5"/>
    </row>
    <row r="48" spans="1:54" x14ac:dyDescent="0.25">
      <c r="A48" s="5">
        <v>16570</v>
      </c>
      <c r="B48" s="5"/>
      <c r="C48" s="5">
        <v>-3.1202687299773761E-2</v>
      </c>
      <c r="D48" s="5">
        <v>-2.2193897744794432E-2</v>
      </c>
      <c r="E48" s="5">
        <v>-1.5071282905202798E-2</v>
      </c>
      <c r="F48" s="5">
        <v>-3.56815321514245E-2</v>
      </c>
      <c r="G48" s="5">
        <v>-1.1145415716080442E-2</v>
      </c>
      <c r="H48" s="5">
        <v>-2.5868757347368911E-2</v>
      </c>
      <c r="I48" s="5">
        <v>-4.4124757184767202E-2</v>
      </c>
      <c r="J48" s="5">
        <v>-2.8401688129583554E-2</v>
      </c>
      <c r="K48" s="5">
        <v>-3.6957242512402925E-3</v>
      </c>
      <c r="L48" s="5">
        <v>-1.2403627111743584E-2</v>
      </c>
      <c r="M48" s="5">
        <v>-1.8603780442882759E-2</v>
      </c>
      <c r="N48" s="5">
        <v>-3.1986208088306149E-2</v>
      </c>
      <c r="O48" s="5">
        <v>-4.2048910195793317E-3</v>
      </c>
      <c r="P48" s="5">
        <v>-1.4968644604526127E-2</v>
      </c>
      <c r="Q48" s="5">
        <v>-7.6981640767166499E-3</v>
      </c>
      <c r="R48" s="5">
        <v>-9.8428192390906562E-3</v>
      </c>
      <c r="S48" s="5">
        <v>-1.0856032743731118E-3</v>
      </c>
      <c r="T48" s="5">
        <v>-5.4350436559982224E-3</v>
      </c>
      <c r="U48" s="5">
        <v>3.0893478310999971E-3</v>
      </c>
      <c r="V48" s="5">
        <v>-7.5910125713549879E-3</v>
      </c>
      <c r="W48" s="5">
        <v>7.4710371273264851E-3</v>
      </c>
      <c r="X48" s="5">
        <v>-1.0373938701325495E-2</v>
      </c>
      <c r="Y48" s="5">
        <v>-1.4099652525055451E-2</v>
      </c>
      <c r="Z48" s="5">
        <v>-1.2032013676289626E-2</v>
      </c>
      <c r="AA48" s="5">
        <v>1.7586866503528233E-2</v>
      </c>
      <c r="AB48" s="5">
        <v>6.3781327926884984E-2</v>
      </c>
      <c r="AC48" s="5">
        <v>8.8391501800799775E-3</v>
      </c>
      <c r="AD48" s="5">
        <v>9.0837792337798706E-3</v>
      </c>
      <c r="AE48" s="5">
        <v>1.8991088496403432E-2</v>
      </c>
      <c r="AF48" s="5">
        <v>4.6299749771982382E-2</v>
      </c>
      <c r="AG48" s="5">
        <v>7.2016340845958513E-3</v>
      </c>
      <c r="AH48" s="5">
        <v>3.7215301883717169E-3</v>
      </c>
      <c r="AI48" s="5">
        <v>3.3016838669108553E-3</v>
      </c>
      <c r="AJ48" s="5">
        <v>1.1616249667870471E-2</v>
      </c>
      <c r="AK48" s="5">
        <v>3.531988335816999E-3</v>
      </c>
      <c r="AL48" s="5">
        <v>2.5080501010375615E-2</v>
      </c>
      <c r="AM48" s="5">
        <v>6.0436178114600782E-3</v>
      </c>
      <c r="AN48" s="5">
        <v>1.0475205722602146E-2</v>
      </c>
      <c r="AO48" s="5">
        <v>4.8268407542494179E-3</v>
      </c>
      <c r="AP48" s="5">
        <v>1.1699191320913327E-2</v>
      </c>
      <c r="AQ48" s="5">
        <v>3.1757679722293618E-4</v>
      </c>
      <c r="AR48" s="5">
        <v>1.1144713186681964E-2</v>
      </c>
      <c r="AS48" s="5"/>
      <c r="AT48" s="5"/>
      <c r="AU48" s="5"/>
      <c r="AV48" s="5"/>
      <c r="AW48" s="5"/>
      <c r="AX48" s="5"/>
      <c r="AY48" s="5"/>
      <c r="AZ48" s="5"/>
      <c r="BA48" s="5"/>
      <c r="BB48" s="5"/>
    </row>
    <row r="49" spans="1:54" x14ac:dyDescent="0.25">
      <c r="A49" s="5">
        <v>16560</v>
      </c>
      <c r="B49" s="5"/>
      <c r="C49" s="5">
        <v>-2.9768775309645567E-2</v>
      </c>
      <c r="D49" s="5">
        <v>-2.214047953215946E-2</v>
      </c>
      <c r="E49" s="5">
        <v>-1.5042474069949092E-2</v>
      </c>
      <c r="F49" s="5">
        <v>-3.5631063749706093E-2</v>
      </c>
      <c r="G49" s="5">
        <v>-1.1135210994726686E-2</v>
      </c>
      <c r="H49" s="5">
        <v>-2.5858020490297739E-2</v>
      </c>
      <c r="I49" s="5">
        <v>-4.4128606613930421E-2</v>
      </c>
      <c r="J49" s="5">
        <v>-2.8418481639433824E-2</v>
      </c>
      <c r="K49" s="5">
        <v>-3.6997788234640534E-3</v>
      </c>
      <c r="L49" s="5">
        <v>-1.2423531072777893E-2</v>
      </c>
      <c r="M49" s="5">
        <v>-1.8643110120364095E-2</v>
      </c>
      <c r="N49" s="5">
        <v>-3.207017991060622E-2</v>
      </c>
      <c r="O49" s="5">
        <v>-4.2180870023078073E-3</v>
      </c>
      <c r="P49" s="5">
        <v>-1.5023326059115438E-2</v>
      </c>
      <c r="Q49" s="5">
        <v>-7.7302632991563328E-3</v>
      </c>
      <c r="R49" s="5">
        <v>-9.8889646575987776E-3</v>
      </c>
      <c r="S49" s="5">
        <v>-1.0912577489105182E-3</v>
      </c>
      <c r="T49" s="5">
        <v>-5.466191048623603E-3</v>
      </c>
      <c r="U49" s="5">
        <v>3.1086716266323618E-3</v>
      </c>
      <c r="V49" s="5">
        <v>-7.6424872731984369E-3</v>
      </c>
      <c r="W49" s="5">
        <v>7.5256425550948259E-3</v>
      </c>
      <c r="X49" s="5">
        <v>-1.0455258108020315E-2</v>
      </c>
      <c r="Y49" s="5">
        <v>-1.4217675409338406E-2</v>
      </c>
      <c r="Z49" s="5">
        <v>-1.213915132128256E-2</v>
      </c>
      <c r="AA49" s="5">
        <v>1.7752888373904811E-2</v>
      </c>
      <c r="AB49" s="5">
        <v>6.4417725707287682E-2</v>
      </c>
      <c r="AC49" s="5">
        <v>8.9321159496065471E-3</v>
      </c>
      <c r="AD49" s="5">
        <v>9.1842385696787581E-3</v>
      </c>
      <c r="AE49" s="5">
        <v>1.921144057410408E-2</v>
      </c>
      <c r="AF49" s="5">
        <v>4.6862230287424797E-2</v>
      </c>
      <c r="AG49" s="5">
        <v>7.2930694432335689E-3</v>
      </c>
      <c r="AH49" s="5">
        <v>3.7708268311001671E-3</v>
      </c>
      <c r="AI49" s="5">
        <v>3.3472414142926414E-3</v>
      </c>
      <c r="AJ49" s="5">
        <v>1.178296965621126E-2</v>
      </c>
      <c r="AK49" s="5">
        <v>3.5846447880015591E-3</v>
      </c>
      <c r="AL49" s="5">
        <v>2.546841365428059E-2</v>
      </c>
      <c r="AM49" s="5">
        <v>6.1404794549988788E-3</v>
      </c>
      <c r="AN49" s="5">
        <v>1.0648985625339823E-2</v>
      </c>
      <c r="AO49" s="5">
        <v>4.909642081995581E-3</v>
      </c>
      <c r="AP49" s="5">
        <v>1.1906515568626165E-2</v>
      </c>
      <c r="AQ49" s="5">
        <v>3.2338538397105198E-4</v>
      </c>
      <c r="AR49" s="5">
        <v>1.1354920779891468E-2</v>
      </c>
      <c r="AS49" s="5"/>
      <c r="AT49" s="5"/>
      <c r="AU49" s="5"/>
      <c r="AV49" s="5"/>
      <c r="AW49" s="5"/>
      <c r="AX49" s="5"/>
      <c r="AY49" s="5"/>
      <c r="AZ49" s="5"/>
      <c r="BA49" s="5"/>
      <c r="BB49" s="5"/>
    </row>
    <row r="50" spans="1:54" x14ac:dyDescent="0.25">
      <c r="A50" s="5">
        <v>16550</v>
      </c>
      <c r="B50" s="5"/>
      <c r="C50" s="5">
        <v>-2.83107002073614E-2</v>
      </c>
      <c r="D50" s="5">
        <v>-2.2084908487420254E-2</v>
      </c>
      <c r="E50" s="5">
        <v>-1.5012174025483147E-2</v>
      </c>
      <c r="F50" s="5">
        <v>-3.55770129445507E-2</v>
      </c>
      <c r="G50" s="5">
        <v>-1.1123876542086155E-2</v>
      </c>
      <c r="H50" s="5">
        <v>-2.5844649441511901E-2</v>
      </c>
      <c r="I50" s="5">
        <v>-4.4127964460829457E-2</v>
      </c>
      <c r="J50" s="5">
        <v>-2.8432399514358046E-2</v>
      </c>
      <c r="K50" s="5">
        <v>-3.7034631153264981E-3</v>
      </c>
      <c r="L50" s="5">
        <v>-1.2442211839531332E-2</v>
      </c>
      <c r="M50" s="5">
        <v>-1.8680644232495484E-2</v>
      </c>
      <c r="N50" s="5">
        <v>-3.2151148646463859E-2</v>
      </c>
      <c r="O50" s="5">
        <v>-4.2309015066846218E-3</v>
      </c>
      <c r="P50" s="5">
        <v>-1.5076704982408437E-2</v>
      </c>
      <c r="Q50" s="5">
        <v>-7.7617253789708058E-3</v>
      </c>
      <c r="R50" s="5">
        <v>-9.9343427166664073E-3</v>
      </c>
      <c r="S50" s="5">
        <v>-1.0968334098705502E-3</v>
      </c>
      <c r="T50" s="5">
        <v>-5.4969760751932229E-3</v>
      </c>
      <c r="U50" s="5">
        <v>3.1278095202461114E-3</v>
      </c>
      <c r="V50" s="5">
        <v>-7.6935588793313487E-3</v>
      </c>
      <c r="W50" s="5">
        <v>7.579908456554714E-3</v>
      </c>
      <c r="X50" s="5">
        <v>-1.0536191596254532E-2</v>
      </c>
      <c r="Y50" s="5">
        <v>-1.4335298418556816E-2</v>
      </c>
      <c r="Z50" s="5">
        <v>-1.2246061334498317E-2</v>
      </c>
      <c r="AA50" s="5">
        <v>1.7918754268406036E-2</v>
      </c>
      <c r="AB50" s="5">
        <v>6.5054238028797284E-2</v>
      </c>
      <c r="AC50" s="5">
        <v>9.0251973529908349E-3</v>
      </c>
      <c r="AD50" s="5">
        <v>9.284924967283956E-3</v>
      </c>
      <c r="AE50" s="5">
        <v>1.9432505688118152E-2</v>
      </c>
      <c r="AF50" s="5">
        <v>4.742705992654974E-2</v>
      </c>
      <c r="AG50" s="5">
        <v>7.3849698673543671E-3</v>
      </c>
      <c r="AH50" s="5">
        <v>3.8204177516472084E-3</v>
      </c>
      <c r="AI50" s="5">
        <v>3.3931100939621484E-3</v>
      </c>
      <c r="AJ50" s="5">
        <v>1.195096818846071E-2</v>
      </c>
      <c r="AK50" s="5">
        <v>3.6377482977065397E-3</v>
      </c>
      <c r="AL50" s="5">
        <v>2.5859932078017123E-2</v>
      </c>
      <c r="AM50" s="5">
        <v>6.2383180843797476E-3</v>
      </c>
      <c r="AN50" s="5">
        <v>1.0824653623342919E-2</v>
      </c>
      <c r="AO50" s="5">
        <v>4.9934065639365994E-3</v>
      </c>
      <c r="AP50" s="5">
        <v>1.2116408432486589E-2</v>
      </c>
      <c r="AQ50" s="5">
        <v>3.292702822976836E-4</v>
      </c>
      <c r="AR50" s="5">
        <v>1.1568045661230607E-2</v>
      </c>
      <c r="AS50" s="5"/>
      <c r="AT50" s="5"/>
      <c r="AU50" s="5"/>
      <c r="AV50" s="5"/>
      <c r="AW50" s="5"/>
      <c r="AX50" s="5"/>
      <c r="AY50" s="5"/>
      <c r="AZ50" s="5"/>
      <c r="BA50" s="5"/>
      <c r="BB50" s="5"/>
    </row>
    <row r="51" spans="1:54" x14ac:dyDescent="0.25">
      <c r="A51" s="5">
        <v>16540</v>
      </c>
      <c r="B51" s="5"/>
      <c r="C51" s="5">
        <v>-2.6828570731163015E-2</v>
      </c>
      <c r="D51" s="5">
        <v>-2.2027197372850429E-2</v>
      </c>
      <c r="E51" s="5">
        <v>-1.498038922302076E-2</v>
      </c>
      <c r="F51" s="5">
        <v>-3.5519389666453828E-2</v>
      </c>
      <c r="G51" s="5">
        <v>-1.1111413768476993E-2</v>
      </c>
      <c r="H51" s="5">
        <v>-2.5828643514575339E-2</v>
      </c>
      <c r="I51" s="5">
        <v>-4.4122822775769843E-2</v>
      </c>
      <c r="J51" s="5">
        <v>-2.8443432279960441E-2</v>
      </c>
      <c r="K51" s="5">
        <v>-3.7067753306258958E-3</v>
      </c>
      <c r="L51" s="5">
        <v>-1.2459661514902536E-2</v>
      </c>
      <c r="M51" s="5">
        <v>-1.8716368180155558E-2</v>
      </c>
      <c r="N51" s="5">
        <v>-3.2229084568507982E-2</v>
      </c>
      <c r="O51" s="5">
        <v>-4.2433300345076173E-3</v>
      </c>
      <c r="P51" s="5">
        <v>-1.5128763337232509E-2</v>
      </c>
      <c r="Q51" s="5">
        <v>-7.7925400450717967E-3</v>
      </c>
      <c r="R51" s="5">
        <v>-9.9789390798325737E-3</v>
      </c>
      <c r="S51" s="5">
        <v>-1.1023285517477856E-3</v>
      </c>
      <c r="T51" s="5">
        <v>-5.5273896226093883E-3</v>
      </c>
      <c r="U51" s="5">
        <v>3.1467560354310449E-3</v>
      </c>
      <c r="V51" s="5">
        <v>-7.7442132858269452E-3</v>
      </c>
      <c r="W51" s="5">
        <v>7.6338204011047557E-3</v>
      </c>
      <c r="X51" s="5">
        <v>-1.0616718497253218E-2</v>
      </c>
      <c r="Y51" s="5">
        <v>-1.4452492797268129E-2</v>
      </c>
      <c r="Z51" s="5">
        <v>-1.235271878942615E-2</v>
      </c>
      <c r="AA51" s="5">
        <v>1.8084427465519366E-2</v>
      </c>
      <c r="AB51" s="5">
        <v>6.5690731759855472E-2</v>
      </c>
      <c r="AC51" s="5">
        <v>9.1183761067444996E-3</v>
      </c>
      <c r="AD51" s="5">
        <v>9.3858199836400445E-3</v>
      </c>
      <c r="AE51" s="5">
        <v>1.9654246393958207E-2</v>
      </c>
      <c r="AF51" s="5">
        <v>4.7994151119184807E-2</v>
      </c>
      <c r="AG51" s="5">
        <v>7.4773224793345415E-3</v>
      </c>
      <c r="AH51" s="5">
        <v>3.8702967694053776E-3</v>
      </c>
      <c r="AI51" s="5">
        <v>3.4392849271481195E-3</v>
      </c>
      <c r="AJ51" s="5">
        <v>1.2120229833771564E-2</v>
      </c>
      <c r="AK51" s="5">
        <v>3.6912949064716455E-3</v>
      </c>
      <c r="AL51" s="5">
        <v>2.6255034118622594E-2</v>
      </c>
      <c r="AM51" s="5">
        <v>6.3371299780641405E-3</v>
      </c>
      <c r="AN51" s="5">
        <v>1.1002206410108141E-2</v>
      </c>
      <c r="AO51" s="5">
        <v>5.0781342877307799E-3</v>
      </c>
      <c r="AP51" s="5">
        <v>1.2328874441582158E-2</v>
      </c>
      <c r="AQ51" s="5">
        <v>3.3523174396442806E-4</v>
      </c>
      <c r="AR51" s="5">
        <v>1.1784101612108034E-2</v>
      </c>
      <c r="AS51" s="5"/>
      <c r="AT51" s="5"/>
      <c r="AU51" s="5"/>
      <c r="AV51" s="5"/>
      <c r="AW51" s="5"/>
      <c r="AX51" s="5"/>
      <c r="AY51" s="5"/>
      <c r="AZ51" s="5"/>
      <c r="BA51" s="5"/>
      <c r="BB51" s="5"/>
    </row>
    <row r="52" spans="1:54" x14ac:dyDescent="0.25">
      <c r="A52" s="5">
        <v>16530</v>
      </c>
      <c r="B52" s="5"/>
      <c r="C52" s="5">
        <v>-2.5322505089430326E-2</v>
      </c>
      <c r="D52" s="5">
        <v>-2.196735960409061E-2</v>
      </c>
      <c r="E52" s="5">
        <v>-1.4947126570700343E-2</v>
      </c>
      <c r="F52" s="5">
        <v>-3.5458204948519513E-2</v>
      </c>
      <c r="G52" s="5">
        <v>-1.1097824431783174E-2</v>
      </c>
      <c r="H52" s="5">
        <v>-2.5810002829184171E-2</v>
      </c>
      <c r="I52" s="5">
        <v>-4.4113174969476546E-2</v>
      </c>
      <c r="J52" s="5">
        <v>-2.8451571319269599E-2</v>
      </c>
      <c r="K52" s="5">
        <v>-3.7097137812088406E-3</v>
      </c>
      <c r="L52" s="5">
        <v>-1.2475872548756244E-2</v>
      </c>
      <c r="M52" s="5">
        <v>-1.8750267855416409E-2</v>
      </c>
      <c r="N52" s="5">
        <v>-3.2303958734004101E-2</v>
      </c>
      <c r="O52" s="5">
        <v>-4.2553681816048889E-3</v>
      </c>
      <c r="P52" s="5">
        <v>-1.5179483384382455E-2</v>
      </c>
      <c r="Q52" s="5">
        <v>-7.8226971585684882E-3</v>
      </c>
      <c r="R52" s="5">
        <v>-1.0022739550145798E-2</v>
      </c>
      <c r="S52" s="5">
        <v>-1.1077414808955976E-3</v>
      </c>
      <c r="T52" s="5">
        <v>-5.5574226182044436E-3</v>
      </c>
      <c r="U52" s="5">
        <v>3.1655057072231922E-3</v>
      </c>
      <c r="V52" s="5">
        <v>-7.7944363875468003E-3</v>
      </c>
      <c r="W52" s="5">
        <v>7.6873639265461289E-3</v>
      </c>
      <c r="X52" s="5">
        <v>-1.0696818054620572E-2</v>
      </c>
      <c r="Y52" s="5">
        <v>-1.4569229609801958E-2</v>
      </c>
      <c r="Z52" s="5">
        <v>-1.2459098552515587E-2</v>
      </c>
      <c r="AA52" s="5">
        <v>1.8249870862308601E-2</v>
      </c>
      <c r="AB52" s="5">
        <v>6.6327072098579659E-2</v>
      </c>
      <c r="AC52" s="5">
        <v>9.2116336562856824E-3</v>
      </c>
      <c r="AD52" s="5">
        <v>9.4869048570387603E-3</v>
      </c>
      <c r="AE52" s="5">
        <v>1.9876624498778802E-2</v>
      </c>
      <c r="AF52" s="5">
        <v>4.8563414277965636E-2</v>
      </c>
      <c r="AG52" s="5">
        <v>7.5701140592824498E-3</v>
      </c>
      <c r="AH52" s="5">
        <v>3.9204575131265278E-3</v>
      </c>
      <c r="AI52" s="5">
        <v>3.4857607547729456E-3</v>
      </c>
      <c r="AJ52" s="5">
        <v>1.229073849200228E-2</v>
      </c>
      <c r="AK52" s="5">
        <v>3.7452804432760883E-3</v>
      </c>
      <c r="AL52" s="5">
        <v>2.665369605224523E-2</v>
      </c>
      <c r="AM52" s="5">
        <v>6.4369110295023164E-3</v>
      </c>
      <c r="AN52" s="5">
        <v>1.1181640003317108E-2</v>
      </c>
      <c r="AO52" s="5">
        <v>5.1638250292930623E-3</v>
      </c>
      <c r="AP52" s="5">
        <v>1.2543917378246391E-2</v>
      </c>
      <c r="AQ52" s="5">
        <v>3.4127000099268197E-4</v>
      </c>
      <c r="AR52" s="5">
        <v>1.200310175105199E-2</v>
      </c>
      <c r="AS52" s="5"/>
      <c r="AT52" s="5"/>
      <c r="AU52" s="5"/>
      <c r="AV52" s="5"/>
      <c r="AW52" s="5"/>
      <c r="AX52" s="5"/>
      <c r="AY52" s="5"/>
      <c r="AZ52" s="5"/>
      <c r="BA52" s="5"/>
      <c r="BB52" s="5"/>
    </row>
    <row r="53" spans="1:54" x14ac:dyDescent="0.25">
      <c r="A53" s="5">
        <v>16520</v>
      </c>
      <c r="B53" s="5"/>
      <c r="C53" s="5">
        <v>-2.3792631019494463E-2</v>
      </c>
      <c r="D53" s="5">
        <v>-2.1905409245349096E-2</v>
      </c>
      <c r="E53" s="5">
        <v>-1.4912393431455817E-2</v>
      </c>
      <c r="F53" s="5">
        <v>-3.5393470924168238E-2</v>
      </c>
      <c r="G53" s="5">
        <v>-1.1083110637607259E-2</v>
      </c>
      <c r="H53" s="5">
        <v>-2.5788728313545107E-2</v>
      </c>
      <c r="I53" s="5">
        <v>-4.4099015820581636E-2</v>
      </c>
      <c r="J53" s="5">
        <v>-2.8456808879730365E-2</v>
      </c>
      <c r="K53" s="5">
        <v>-3.7122768881550985E-3</v>
      </c>
      <c r="L53" s="5">
        <v>-1.2490837742787437E-2</v>
      </c>
      <c r="M53" s="5">
        <v>-1.8782329650102066E-2</v>
      </c>
      <c r="N53" s="5">
        <v>-3.2375743001597505E-2</v>
      </c>
      <c r="O53" s="5">
        <v>-4.2670116402803845E-3</v>
      </c>
      <c r="P53" s="5">
        <v>-1.5228847692106274E-2</v>
      </c>
      <c r="Q53" s="5">
        <v>-7.8521867179946817E-3</v>
      </c>
      <c r="R53" s="5">
        <v>-1.0065730077219181E-2</v>
      </c>
      <c r="S53" s="5">
        <v>-1.1130705163363169E-3</v>
      </c>
      <c r="T53" s="5">
        <v>-5.587066033908553E-3</v>
      </c>
      <c r="U53" s="5">
        <v>3.1840530846077137E-3</v>
      </c>
      <c r="V53" s="5">
        <v>-7.8442140840513375E-3</v>
      </c>
      <c r="W53" s="5">
        <v>7.7405245448257665E-3</v>
      </c>
      <c r="X53" s="5">
        <v>-1.0776469432096359E-2</v>
      </c>
      <c r="Y53" s="5">
        <v>-1.4685479750341438E-2</v>
      </c>
      <c r="Z53" s="5">
        <v>-1.2565175291243241E-2</v>
      </c>
      <c r="AA53" s="5">
        <v>1.8415046985206764E-2</v>
      </c>
      <c r="AB53" s="5">
        <v>6.696312260749869E-2</v>
      </c>
      <c r="AC53" s="5">
        <v>9.304951180033133E-3</v>
      </c>
      <c r="AD53" s="5">
        <v>9.5881605103747044E-3</v>
      </c>
      <c r="AE53" s="5">
        <v>2.0099601066380684E-2</v>
      </c>
      <c r="AF53" s="5">
        <v>4.9134757805083355E-2</v>
      </c>
      <c r="AG53" s="5">
        <v>7.6633310451580446E-3</v>
      </c>
      <c r="AH53" s="5">
        <v>3.9708934204628968E-3</v>
      </c>
      <c r="AI53" s="5">
        <v>3.5325322365508407E-3</v>
      </c>
      <c r="AJ53" s="5">
        <v>1.246247738869705E-2</v>
      </c>
      <c r="AK53" s="5">
        <v>3.7997005224228346E-3</v>
      </c>
      <c r="AL53" s="5">
        <v>2.7055892574769879E-2</v>
      </c>
      <c r="AM53" s="5">
        <v>6.5376567413862937E-3</v>
      </c>
      <c r="AN53" s="5">
        <v>1.1362949732970851E-2</v>
      </c>
      <c r="AO53" s="5">
        <v>5.2504782464447633E-3</v>
      </c>
      <c r="AP53" s="5">
        <v>1.2761540260539887E-2</v>
      </c>
      <c r="AQ53" s="5">
        <v>3.4738526513149935E-4</v>
      </c>
      <c r="AR53" s="5">
        <v>1.2225058513122857E-2</v>
      </c>
      <c r="AS53" s="5"/>
      <c r="AT53" s="5"/>
      <c r="AU53" s="5"/>
      <c r="AV53" s="5"/>
      <c r="AW53" s="5"/>
      <c r="AX53" s="5"/>
      <c r="AY53" s="5"/>
      <c r="AZ53" s="5"/>
      <c r="BA53" s="5"/>
      <c r="BB53" s="5"/>
    </row>
    <row r="54" spans="1:54" x14ac:dyDescent="0.25">
      <c r="A54" s="5">
        <v>16510</v>
      </c>
      <c r="B54" s="5"/>
      <c r="C54" s="5">
        <v>-2.2239085842310054E-2</v>
      </c>
      <c r="D54" s="5">
        <v>-2.1841361004263184E-2</v>
      </c>
      <c r="E54" s="5">
        <v>-1.4876197620652338E-2</v>
      </c>
      <c r="F54" s="5">
        <v>-3.5325200824275524E-2</v>
      </c>
      <c r="G54" s="5">
        <v>-1.1067274839245467E-2</v>
      </c>
      <c r="H54" s="5">
        <v>-2.5764821706348001E-2</v>
      </c>
      <c r="I54" s="5">
        <v>-4.4080341482441492E-2</v>
      </c>
      <c r="J54" s="5">
        <v>-2.8459138079784708E-2</v>
      </c>
      <c r="K54" s="5">
        <v>-3.7144631829124906E-3</v>
      </c>
      <c r="L54" s="5">
        <v>-1.2504550255232366E-2</v>
      </c>
      <c r="M54" s="5">
        <v>-1.8812540464143202E-2</v>
      </c>
      <c r="N54" s="5">
        <v>-3.2444410047757263E-2</v>
      </c>
      <c r="O54" s="5">
        <v>-4.2782562017276036E-3</v>
      </c>
      <c r="P54" s="5">
        <v>-1.5276839145506732E-2</v>
      </c>
      <c r="Q54" s="5">
        <v>-7.8809988645088015E-3</v>
      </c>
      <c r="R54" s="5">
        <v>-1.010789676427251E-2</v>
      </c>
      <c r="S54" s="5">
        <v>-1.1183139905724835E-3</v>
      </c>
      <c r="T54" s="5">
        <v>-5.6163108904359882E-3</v>
      </c>
      <c r="U54" s="5">
        <v>3.2023927329399805E-3</v>
      </c>
      <c r="V54" s="5">
        <v>-7.8935322855737209E-3</v>
      </c>
      <c r="W54" s="5">
        <v>7.7932877478602558E-3</v>
      </c>
      <c r="X54" s="5">
        <v>-1.0855651721448579E-2</v>
      </c>
      <c r="Y54" s="5">
        <v>-1.4801213953222763E-2</v>
      </c>
      <c r="Z54" s="5">
        <v>-1.2670923482391525E-2</v>
      </c>
      <c r="AA54" s="5">
        <v>1.8579918001154102E-2</v>
      </c>
      <c r="AB54" s="5">
        <v>6.7598745249656408E-2</v>
      </c>
      <c r="AC54" s="5">
        <v>9.3983095937032225E-3</v>
      </c>
      <c r="AD54" s="5">
        <v>9.6895675547206163E-3</v>
      </c>
      <c r="AE54" s="5">
        <v>2.0323136422691682E-2</v>
      </c>
      <c r="AF54" s="5">
        <v>4.970808810022076E-2</v>
      </c>
      <c r="AG54" s="5">
        <v>7.7569595330784016E-3</v>
      </c>
      <c r="AH54" s="5">
        <v>4.0215977376031478E-3</v>
      </c>
      <c r="AI54" s="5">
        <v>3.5795938501669705E-3</v>
      </c>
      <c r="AJ54" s="5">
        <v>1.2635429070336162E-2</v>
      </c>
      <c r="AK54" s="5">
        <v>3.8545505414981215E-3</v>
      </c>
      <c r="AL54" s="5">
        <v>2.7461596782915099E-2</v>
      </c>
      <c r="AM54" s="5">
        <v>6.6393622199969905E-3</v>
      </c>
      <c r="AN54" s="5">
        <v>1.1546130229649749E-2</v>
      </c>
      <c r="AO54" s="5">
        <v>5.3380930725994502E-3</v>
      </c>
      <c r="AP54" s="5">
        <v>1.2981745324760142E-2</v>
      </c>
      <c r="AQ54" s="5">
        <v>3.5357772732445174E-4</v>
      </c>
      <c r="AR54" s="5">
        <v>1.2449983629220947E-2</v>
      </c>
      <c r="AS54" s="5"/>
      <c r="AT54" s="5"/>
      <c r="AU54" s="5"/>
      <c r="AV54" s="5"/>
      <c r="AW54" s="5"/>
      <c r="AX54" s="5"/>
      <c r="AY54" s="5"/>
      <c r="AZ54" s="5"/>
      <c r="BA54" s="5"/>
      <c r="BB54" s="5"/>
    </row>
    <row r="55" spans="1:54" x14ac:dyDescent="0.25">
      <c r="A55" s="5">
        <v>16500</v>
      </c>
      <c r="B55" s="5"/>
      <c r="C55" s="5">
        <v>-2.0662016512899208E-2</v>
      </c>
      <c r="D55" s="5">
        <v>-2.177523022642296E-2</v>
      </c>
      <c r="E55" s="5">
        <v>-1.4838547403485475E-2</v>
      </c>
      <c r="F55" s="5">
        <v>-3.5253408973740616E-2</v>
      </c>
      <c r="G55" s="5">
        <v>-1.1050319837484451E-2</v>
      </c>
      <c r="H55" s="5">
        <v>-2.5738285558329625E-2</v>
      </c>
      <c r="I55" s="5">
        <v>-4.4057149489275665E-2</v>
      </c>
      <c r="J55" s="5">
        <v>-2.8458552915035028E-2</v>
      </c>
      <c r="K55" s="5">
        <v>-3.7162713083807976E-3</v>
      </c>
      <c r="L55" s="5">
        <v>-1.2517003605422525E-2</v>
      </c>
      <c r="M55" s="5">
        <v>-1.8840887713721301E-2</v>
      </c>
      <c r="N55" s="5">
        <v>-3.2509933382907766E-2</v>
      </c>
      <c r="O55" s="5">
        <v>-4.289097758409628E-3</v>
      </c>
      <c r="P55" s="5">
        <v>-1.5323440955851688E-2</v>
      </c>
      <c r="Q55" s="5">
        <v>-7.9091238870629878E-3</v>
      </c>
      <c r="R55" s="5">
        <v>-1.0149225875156858E-2</v>
      </c>
      <c r="S55" s="5">
        <v>-1.1234702503986852E-3</v>
      </c>
      <c r="T55" s="5">
        <v>-5.6451482614875452E-3</v>
      </c>
      <c r="U55" s="5">
        <v>3.220519236383391E-3</v>
      </c>
      <c r="V55" s="5">
        <v>-7.9423769190537612E-3</v>
      </c>
      <c r="W55" s="5">
        <v>7.8456390134374211E-3</v>
      </c>
      <c r="X55" s="5">
        <v>-1.0934343950500074E-2</v>
      </c>
      <c r="Y55" s="5">
        <v>-1.4916402803449464E-2</v>
      </c>
      <c r="Z55" s="5">
        <v>-1.2776317420538025E-2</v>
      </c>
      <c r="AA55" s="5">
        <v>1.8744445729080385E-2</v>
      </c>
      <c r="AB55" s="5">
        <v>6.8233800426081376E-2</v>
      </c>
      <c r="AC55" s="5">
        <v>9.4916895548106325E-3</v>
      </c>
      <c r="AD55" s="5">
        <v>9.7911062931246955E-3</v>
      </c>
      <c r="AE55" s="5">
        <v>2.0547190161730105E-2</v>
      </c>
      <c r="AF55" s="5">
        <v>5.0283309569693159E-2</v>
      </c>
      <c r="AG55" s="5">
        <v>7.8509852778118356E-3</v>
      </c>
      <c r="AH55" s="5">
        <v>4.0725635190048187E-3</v>
      </c>
      <c r="AI55" s="5">
        <v>3.6269398905401928E-3</v>
      </c>
      <c r="AJ55" s="5">
        <v>1.2809575399864211E-2</v>
      </c>
      <c r="AK55" s="5">
        <v>3.9098256794091544E-3</v>
      </c>
      <c r="AL55" s="5">
        <v>2.7870780155823643E-2</v>
      </c>
      <c r="AM55" s="5">
        <v>6.742022169652152E-3</v>
      </c>
      <c r="AN55" s="5">
        <v>1.1731175412908242E-2</v>
      </c>
      <c r="AO55" s="5">
        <v>5.4266683104903998E-3</v>
      </c>
      <c r="AP55" s="5">
        <v>1.3204534007993748E-2</v>
      </c>
      <c r="AQ55" s="5">
        <v>3.5984755717581877E-4</v>
      </c>
      <c r="AR55" s="5">
        <v>1.2677888105301113E-2</v>
      </c>
      <c r="AS55" s="5"/>
      <c r="AT55" s="5"/>
      <c r="AU55" s="5"/>
      <c r="AV55" s="5"/>
      <c r="AW55" s="5"/>
      <c r="AX55" s="5"/>
      <c r="AY55" s="5"/>
      <c r="AZ55" s="5"/>
      <c r="BA55" s="5"/>
      <c r="BB55" s="5"/>
    </row>
    <row r="56" spans="1:54" x14ac:dyDescent="0.25">
      <c r="A56" s="5">
        <v>16490</v>
      </c>
      <c r="B56" s="5"/>
      <c r="C56" s="5">
        <v>-1.9061579666486986E-2</v>
      </c>
      <c r="D56" s="5">
        <v>-2.1707032889560392E-2</v>
      </c>
      <c r="E56" s="5">
        <v>-1.4799451492144594E-2</v>
      </c>
      <c r="F56" s="5">
        <v>-3.517811078748577E-2</v>
      </c>
      <c r="G56" s="5">
        <v>-1.1032248780218998E-2</v>
      </c>
      <c r="H56" s="5">
        <v>-2.5709123233425567E-2</v>
      </c>
      <c r="I56" s="5">
        <v>-4.4029438761620313E-2</v>
      </c>
      <c r="J56" s="5">
        <v>-2.8455048263983911E-2</v>
      </c>
      <c r="K56" s="5">
        <v>-3.7177000199436852E-3</v>
      </c>
      <c r="L56" s="5">
        <v>-1.2528191678177609E-2</v>
      </c>
      <c r="M56" s="5">
        <v>-1.8867359339195772E-2</v>
      </c>
      <c r="N56" s="5">
        <v>-3.2572287367235962E-2</v>
      </c>
      <c r="O56" s="5">
        <v>-4.2995323064036689E-3</v>
      </c>
      <c r="P56" s="5">
        <v>-1.5368636669786889E-2</v>
      </c>
      <c r="Q56" s="5">
        <v>-7.9365522275379151E-3</v>
      </c>
      <c r="R56" s="5">
        <v>-1.018970384135702E-2</v>
      </c>
      <c r="S56" s="5">
        <v>-1.1285376577135002E-3</v>
      </c>
      <c r="T56" s="5">
        <v>-5.6735692779666235E-3</v>
      </c>
      <c r="U56" s="5">
        <v>3.2384272003626673E-3</v>
      </c>
      <c r="V56" s="5">
        <v>-7.99073393422918E-3</v>
      </c>
      <c r="W56" s="5">
        <v>7.8975638111930049E-3</v>
      </c>
      <c r="X56" s="5">
        <v>-1.1012525091284746E-2</v>
      </c>
      <c r="Y56" s="5">
        <v>-1.5031016747417497E-2</v>
      </c>
      <c r="Z56" s="5">
        <v>-1.288133122675196E-2</v>
      </c>
      <c r="AA56" s="5">
        <v>1.8908591651728136E-2</v>
      </c>
      <c r="AB56" s="5">
        <v>6.8868147014618616E-2</v>
      </c>
      <c r="AC56" s="5">
        <v>9.5850714673732691E-3</v>
      </c>
      <c r="AD56" s="5">
        <v>9.892756724629902E-3</v>
      </c>
      <c r="AE56" s="5">
        <v>2.0771721152054019E-2</v>
      </c>
      <c r="AF56" s="5">
        <v>5.0860324636807931E-2</v>
      </c>
      <c r="AG56" s="5">
        <v>7.9453936934640468E-3</v>
      </c>
      <c r="AH56" s="5">
        <v>4.1237836272255629E-3</v>
      </c>
      <c r="AI56" s="5">
        <v>3.6745644691708801E-3</v>
      </c>
      <c r="AJ56" s="5">
        <v>1.2984897552504935E-2</v>
      </c>
      <c r="AK56" s="5">
        <v>3.9655208945025815E-3</v>
      </c>
      <c r="AL56" s="5">
        <v>2.8283412537168689E-2</v>
      </c>
      <c r="AM56" s="5">
        <v>6.8456308872604076E-3</v>
      </c>
      <c r="AN56" s="5">
        <v>1.1918078479815577E-2</v>
      </c>
      <c r="AO56" s="5">
        <v>5.5162024259444303E-3</v>
      </c>
      <c r="AP56" s="5">
        <v>1.3429906930722074E-2</v>
      </c>
      <c r="AQ56" s="5">
        <v>3.6619490241644514E-4</v>
      </c>
      <c r="AR56" s="5">
        <v>1.2908782201504394E-2</v>
      </c>
      <c r="AS56" s="5"/>
      <c r="AT56" s="5"/>
      <c r="AU56" s="5"/>
      <c r="AV56" s="5"/>
      <c r="AW56" s="5"/>
      <c r="AX56" s="5"/>
      <c r="AY56" s="5"/>
      <c r="AZ56" s="5"/>
      <c r="BA56" s="5"/>
      <c r="BB56" s="5"/>
    </row>
    <row r="57" spans="1:54" x14ac:dyDescent="0.25">
      <c r="A57" s="5">
        <v>16480</v>
      </c>
      <c r="B57" s="5"/>
      <c r="C57" s="5">
        <v>-1.7437941660243726E-2</v>
      </c>
      <c r="D57" s="5">
        <v>-2.1636785597406238E-2</v>
      </c>
      <c r="E57" s="5">
        <v>-1.4758919042741694E-2</v>
      </c>
      <c r="F57" s="5">
        <v>-3.5099322765886086E-2</v>
      </c>
      <c r="G57" s="5">
        <v>-1.1013065161890281E-2</v>
      </c>
      <c r="H57" s="5">
        <v>-2.5677338909507873E-2</v>
      </c>
      <c r="I57" s="5">
        <v>-4.399720961108905E-2</v>
      </c>
      <c r="J57" s="5">
        <v>-2.8448619893344119E-2</v>
      </c>
      <c r="K57" s="5">
        <v>-3.7187481864477045E-3</v>
      </c>
      <c r="L57" s="5">
        <v>-1.2538108728033747E-2</v>
      </c>
      <c r="M57" s="5">
        <v>-1.8891943812807406E-2</v>
      </c>
      <c r="N57" s="5">
        <v>-3.2631447226161195E-2</v>
      </c>
      <c r="O57" s="5">
        <v>-4.3095559477084478E-3</v>
      </c>
      <c r="P57" s="5">
        <v>-1.541241017844421E-2</v>
      </c>
      <c r="Q57" s="5">
        <v>-7.9632744858397185E-3</v>
      </c>
      <c r="R57" s="5">
        <v>-1.0229317268967236E-2</v>
      </c>
      <c r="S57" s="5">
        <v>-1.1335145903310191E-3</v>
      </c>
      <c r="T57" s="5">
        <v>-5.7015651322063592E-3</v>
      </c>
      <c r="U57" s="5">
        <v>3.2561112540312187E-3</v>
      </c>
      <c r="V57" s="5">
        <v>-8.0385893097805576E-3</v>
      </c>
      <c r="W57" s="5">
        <v>7.949047608659705E-3</v>
      </c>
      <c r="X57" s="5">
        <v>-1.1090174068330648E-2</v>
      </c>
      <c r="Y57" s="5">
        <v>-1.514502610384719E-2</v>
      </c>
      <c r="Z57" s="5">
        <v>-1.2985938857496221E-2</v>
      </c>
      <c r="AA57" s="5">
        <v>1.9072316927814626E-2</v>
      </c>
      <c r="AB57" s="5">
        <v>6.9501642410119704E-2</v>
      </c>
      <c r="AC57" s="5">
        <v>9.6784354868208831E-3</v>
      </c>
      <c r="AD57" s="5">
        <v>9.99449854851742E-3</v>
      </c>
      <c r="AE57" s="5">
        <v>2.0996687543701389E-2</v>
      </c>
      <c r="AF57" s="5">
        <v>5.1439033753458166E-2</v>
      </c>
      <c r="AG57" s="5">
        <v>8.040169854359137E-3</v>
      </c>
      <c r="AH57" s="5">
        <v>4.1752507328549479E-3</v>
      </c>
      <c r="AI57" s="5">
        <v>3.7224615135764221E-3</v>
      </c>
      <c r="AJ57" s="5">
        <v>1.3161376011871517E-2</v>
      </c>
      <c r="AK57" s="5">
        <v>4.0216309227669583E-3</v>
      </c>
      <c r="AL57" s="5">
        <v>2.8699462117797808E-2</v>
      </c>
      <c r="AM57" s="5">
        <v>6.9501822569870055E-3</v>
      </c>
      <c r="AN57" s="5">
        <v>1.2106831893653063E-2</v>
      </c>
      <c r="AO57" s="5">
        <v>5.6066935417069521E-3</v>
      </c>
      <c r="AP57" s="5">
        <v>1.3657863879493798E-2</v>
      </c>
      <c r="AQ57" s="5">
        <v>3.7261988836960849E-4</v>
      </c>
      <c r="AR57" s="5">
        <v>1.3142675411219277E-2</v>
      </c>
      <c r="AS57" s="5"/>
      <c r="AT57" s="5"/>
      <c r="AU57" s="5"/>
      <c r="AV57" s="5"/>
      <c r="AW57" s="5"/>
      <c r="AX57" s="5"/>
      <c r="AY57" s="5"/>
      <c r="AZ57" s="5"/>
      <c r="BA57" s="5"/>
      <c r="BB57" s="5"/>
    </row>
    <row r="58" spans="1:54" x14ac:dyDescent="0.25">
      <c r="A58" s="5">
        <v>16470</v>
      </c>
      <c r="B58" s="5"/>
      <c r="C58" s="5">
        <v>-1.5791278610557031E-2</v>
      </c>
      <c r="D58" s="5">
        <v>-2.1564505573217908E-2</v>
      </c>
      <c r="E58" s="5">
        <v>-1.4716959652006695E-2</v>
      </c>
      <c r="F58" s="5">
        <v>-3.5017062489631205E-2</v>
      </c>
      <c r="G58" s="5">
        <v>-1.0992772822744312E-2</v>
      </c>
      <c r="H58" s="5">
        <v>-2.5642937578705977E-2</v>
      </c>
      <c r="I58" s="5">
        <v>-4.3960463744435269E-2</v>
      </c>
      <c r="J58" s="5">
        <v>-2.8439264462913449E-2</v>
      </c>
      <c r="K58" s="5">
        <v>-3.7194147911274429E-3</v>
      </c>
      <c r="L58" s="5">
        <v>-1.2546749383303274E-2</v>
      </c>
      <c r="M58" s="5">
        <v>-1.8914630146151988E-2</v>
      </c>
      <c r="N58" s="5">
        <v>-3.2687389065456242E-2</v>
      </c>
      <c r="O58" s="5">
        <v>-4.3191648925126162E-3</v>
      </c>
      <c r="P58" s="5">
        <v>-1.5454745726439229E-2</v>
      </c>
      <c r="Q58" s="5">
        <v>-7.9892814249555195E-3</v>
      </c>
      <c r="R58" s="5">
        <v>-1.0268052945635483E-2</v>
      </c>
      <c r="S58" s="5">
        <v>-1.1383994427914179E-3</v>
      </c>
      <c r="T58" s="5">
        <v>-5.7291270822054192E-3</v>
      </c>
      <c r="U58" s="5">
        <v>3.2735660527511666E-3</v>
      </c>
      <c r="V58" s="5">
        <v>-8.0859290595272151E-3</v>
      </c>
      <c r="W58" s="5">
        <v>8.0000758773853143E-3</v>
      </c>
      <c r="X58" s="5">
        <v>-1.1167269767065979E-2</v>
      </c>
      <c r="Y58" s="5">
        <v>-1.5258401074917896E-2</v>
      </c>
      <c r="Z58" s="5">
        <v>-1.3090114113730966E-2</v>
      </c>
      <c r="AA58" s="5">
        <v>1.9235582404529983E-2</v>
      </c>
      <c r="AB58" s="5">
        <v>7.0134142565985144E-2</v>
      </c>
      <c r="AC58" s="5">
        <v>9.7717615251082263E-3</v>
      </c>
      <c r="AD58" s="5">
        <v>1.0096311168774047E-2</v>
      </c>
      <c r="AE58" s="5">
        <v>2.1222046775623445E-2</v>
      </c>
      <c r="AF58" s="5">
        <v>5.2019335412963288E-2</v>
      </c>
      <c r="AG58" s="5">
        <v>8.1352984961182671E-3</v>
      </c>
      <c r="AH58" s="5">
        <v>4.2269573145485278E-3</v>
      </c>
      <c r="AI58" s="5">
        <v>3.7706247668159E-3</v>
      </c>
      <c r="AJ58" s="5">
        <v>1.3338990566379249E-2</v>
      </c>
      <c r="AK58" s="5">
        <v>4.0781502761217427E-3</v>
      </c>
      <c r="AL58" s="5">
        <v>2.9118895418937536E-2</v>
      </c>
      <c r="AM58" s="5">
        <v>7.0556697450376944E-3</v>
      </c>
      <c r="AN58" s="5">
        <v>1.2297427372778587E-2</v>
      </c>
      <c r="AO58" s="5">
        <v>5.698139431323977E-3</v>
      </c>
      <c r="AP58" s="5">
        <v>1.3888403789676989E-2</v>
      </c>
      <c r="AQ58" s="5">
        <v>3.791226174172398E-4</v>
      </c>
      <c r="AR58" s="5">
        <v>1.3379576440085134E-2</v>
      </c>
      <c r="AS58" s="5"/>
      <c r="AT58" s="5"/>
      <c r="AU58" s="5"/>
      <c r="AV58" s="5"/>
      <c r="AW58" s="5"/>
      <c r="AX58" s="5"/>
      <c r="AY58" s="5"/>
      <c r="AZ58" s="5"/>
      <c r="BA58" s="5"/>
      <c r="BB58" s="5"/>
    </row>
    <row r="59" spans="1:54" x14ac:dyDescent="0.25">
      <c r="A59" s="5">
        <v>16460</v>
      </c>
      <c r="B59" s="5"/>
      <c r="C59" s="5">
        <v>-1.4121776425754164E-2</v>
      </c>
      <c r="D59" s="5">
        <v>-2.149021065298121E-2</v>
      </c>
      <c r="E59" s="5">
        <v>-1.4673583353750691E-2</v>
      </c>
      <c r="F59" s="5">
        <v>-3.4931348614019732E-2</v>
      </c>
      <c r="G59" s="5">
        <v>-1.0971375947910254E-2</v>
      </c>
      <c r="H59" s="5">
        <v>-2.5605925047309054E-2</v>
      </c>
      <c r="I59" s="5">
        <v>-4.3919204266909637E-2</v>
      </c>
      <c r="J59" s="5">
        <v>-2.8426979530009021E-2</v>
      </c>
      <c r="K59" s="5">
        <v>-3.7196989324759207E-3</v>
      </c>
      <c r="L59" s="5">
        <v>-1.2554108649962408E-2</v>
      </c>
      <c r="M59" s="5">
        <v>-1.8935407897417617E-2</v>
      </c>
      <c r="N59" s="5">
        <v>-3.2740089886006851E-2</v>
      </c>
      <c r="O59" s="5">
        <v>-4.3283554614224956E-3</v>
      </c>
      <c r="P59" s="5">
        <v>-1.5495627920751005E-2</v>
      </c>
      <c r="Q59" s="5">
        <v>-8.0145639759639613E-3</v>
      </c>
      <c r="R59" s="5">
        <v>-1.0305897847471737E-2</v>
      </c>
      <c r="S59" s="5">
        <v>-1.1431906271700883E-3</v>
      </c>
      <c r="T59" s="5">
        <v>-5.7562464558697079E-3</v>
      </c>
      <c r="U59" s="5">
        <v>3.2907862805845851E-3</v>
      </c>
      <c r="V59" s="5">
        <v>-8.1327392386701478E-3</v>
      </c>
      <c r="W59" s="5">
        <v>8.0506340991171287E-3</v>
      </c>
      <c r="X59" s="5">
        <v>-1.1243791042343907E-2</v>
      </c>
      <c r="Y59" s="5">
        <v>-1.5371111757600611E-2</v>
      </c>
      <c r="Z59" s="5">
        <v>-1.3193830650216915E-2</v>
      </c>
      <c r="AA59" s="5">
        <v>1.9398348630367216E-2</v>
      </c>
      <c r="AB59" s="5">
        <v>7.0765502037052813E-2</v>
      </c>
      <c r="AC59" s="5">
        <v>9.8650292560318927E-3</v>
      </c>
      <c r="AD59" s="5">
        <v>1.0198173698785212E-2</v>
      </c>
      <c r="AE59" s="5">
        <v>2.1447755583615689E-2</v>
      </c>
      <c r="AF59" s="5">
        <v>5.2601126164169974E-2</v>
      </c>
      <c r="AG59" s="5">
        <v>8.2307640169390767E-3</v>
      </c>
      <c r="AH59" s="5">
        <v>4.278895659166314E-3</v>
      </c>
      <c r="AI59" s="5">
        <v>3.8190477871063973E-3</v>
      </c>
      <c r="AJ59" s="5">
        <v>1.3517720305970381E-2</v>
      </c>
      <c r="AK59" s="5">
        <v>4.1350732407957761E-3</v>
      </c>
      <c r="AL59" s="5">
        <v>2.9541677275980262E-2</v>
      </c>
      <c r="AM59" s="5">
        <v>7.1620863945663056E-3</v>
      </c>
      <c r="AN59" s="5">
        <v>1.2489855879669345E-2</v>
      </c>
      <c r="AO59" s="5">
        <v>5.7905375130860885E-3</v>
      </c>
      <c r="AP59" s="5">
        <v>1.4121524728303969E-2</v>
      </c>
      <c r="AQ59" s="5">
        <v>3.8570316846689E-4</v>
      </c>
      <c r="AR59" s="5">
        <v>1.3619493184949294E-2</v>
      </c>
      <c r="AS59" s="5"/>
      <c r="AT59" s="5"/>
      <c r="AU59" s="5"/>
      <c r="AV59" s="5"/>
      <c r="AW59" s="5"/>
      <c r="AX59" s="5"/>
      <c r="AY59" s="5"/>
      <c r="AZ59" s="5"/>
      <c r="BA59" s="5"/>
      <c r="BB59" s="5"/>
    </row>
    <row r="60" spans="1:54" x14ac:dyDescent="0.25">
      <c r="A60" s="5">
        <v>16450</v>
      </c>
      <c r="B60" s="5"/>
      <c r="C60" s="5">
        <v>-1.2429630834200938E-2</v>
      </c>
      <c r="D60" s="5">
        <v>-2.1413919278289915E-2</v>
      </c>
      <c r="E60" s="5">
        <v>-1.462880061509864E-2</v>
      </c>
      <c r="F60" s="5">
        <v>-3.4842200862688549E-2</v>
      </c>
      <c r="G60" s="5">
        <v>-1.0948879066298659E-2</v>
      </c>
      <c r="H60" s="5">
        <v>-2.5566307935247952E-2</v>
      </c>
      <c r="I60" s="5">
        <v>-4.387343568490755E-2</v>
      </c>
      <c r="J60" s="5">
        <v>-2.8411763553455836E-2</v>
      </c>
      <c r="K60" s="5">
        <v>-3.719599825059402E-3</v>
      </c>
      <c r="L60" s="5">
        <v>-1.2560181915363375E-2</v>
      </c>
      <c r="M60" s="5">
        <v>-1.8954267178379714E-2</v>
      </c>
      <c r="N60" s="5">
        <v>-3.2789527598198288E-2</v>
      </c>
      <c r="O60" s="5">
        <v>-4.3371240876474201E-3</v>
      </c>
      <c r="P60" s="5">
        <v>-1.5535041739478023E-2</v>
      </c>
      <c r="Q60" s="5">
        <v>-8.0391132429972357E-3</v>
      </c>
      <c r="R60" s="5">
        <v>-1.0342839145915394E-2</v>
      </c>
      <c r="S60" s="5">
        <v>-1.1478865738847744E-3</v>
      </c>
      <c r="T60" s="5">
        <v>-5.7829146552574586E-3</v>
      </c>
      <c r="U60" s="5">
        <v>3.3077666527945625E-3</v>
      </c>
      <c r="V60" s="5">
        <v>-8.1790059500791053E-3</v>
      </c>
      <c r="W60" s="5">
        <v>8.1007077720493502E-3</v>
      </c>
      <c r="X60" s="5">
        <v>-1.1319716727082967E-2</v>
      </c>
      <c r="Y60" s="5">
        <v>-1.5483128155184558E-2</v>
      </c>
      <c r="Z60" s="5">
        <v>-1.3297061985013892E-2</v>
      </c>
      <c r="AA60" s="5">
        <v>1.9560575868281978E-2</v>
      </c>
      <c r="AB60" s="5">
        <v>7.1395574023824501E-2</v>
      </c>
      <c r="AC60" s="5">
        <v>9.9582181207508065E-3</v>
      </c>
      <c r="AD60" s="5">
        <v>1.0300064966253169E-2</v>
      </c>
      <c r="AE60" s="5">
        <v>2.1673770008748615E-2</v>
      </c>
      <c r="AF60" s="5">
        <v>5.3184300626825276E-2</v>
      </c>
      <c r="AG60" s="5">
        <v>8.3265504790780657E-3</v>
      </c>
      <c r="AH60" s="5">
        <v>4.3310578620173023E-3</v>
      </c>
      <c r="AI60" s="5">
        <v>3.8677239475324392E-3</v>
      </c>
      <c r="AJ60" s="5">
        <v>1.3697543619157806E-2</v>
      </c>
      <c r="AK60" s="5">
        <v>4.1923938757981597E-3</v>
      </c>
      <c r="AL60" s="5">
        <v>2.9967770822876577E-2</v>
      </c>
      <c r="AM60" s="5">
        <v>7.2694248207116454E-3</v>
      </c>
      <c r="AN60" s="5">
        <v>1.2684107610153875E-2</v>
      </c>
      <c r="AO60" s="5">
        <v>5.8838848440394727E-3</v>
      </c>
      <c r="AP60" s="5">
        <v>1.4357223877022323E-2</v>
      </c>
      <c r="AQ60" s="5">
        <v>3.9236159641976474E-4</v>
      </c>
      <c r="AR60" s="5">
        <v>1.386243271279102E-2</v>
      </c>
      <c r="AS60" s="5"/>
      <c r="AT60" s="5"/>
      <c r="AU60" s="5"/>
      <c r="AV60" s="5"/>
      <c r="AW60" s="5"/>
      <c r="AX60" s="5"/>
      <c r="AY60" s="5"/>
      <c r="AZ60" s="5"/>
      <c r="BA60" s="5"/>
      <c r="BB60" s="5"/>
    </row>
    <row r="61" spans="1:54" x14ac:dyDescent="0.25">
      <c r="A61" s="5">
        <v>16440</v>
      </c>
      <c r="B61" s="5"/>
      <c r="C61" s="5">
        <v>-1.0715047407701321E-2</v>
      </c>
      <c r="D61" s="5">
        <v>-2.133565048890633E-2</v>
      </c>
      <c r="E61" s="5">
        <v>-1.458262233249329E-2</v>
      </c>
      <c r="F61" s="5">
        <v>-3.4749640020778641E-2</v>
      </c>
      <c r="G61" s="5">
        <v>-1.0925287049319502E-2</v>
      </c>
      <c r="H61" s="5">
        <v>-2.552409367515544E-2</v>
      </c>
      <c r="I61" s="5">
        <v>-4.3823163907901641E-2</v>
      </c>
      <c r="J61" s="5">
        <v>-2.8393615897124923E-2</v>
      </c>
      <c r="K61" s="5">
        <v>-3.7191168002757616E-3</v>
      </c>
      <c r="L61" s="5">
        <v>-1.2564964951767552E-2</v>
      </c>
      <c r="M61" s="5">
        <v>-1.8971198661147722E-2</v>
      </c>
      <c r="N61" s="5">
        <v>-3.2835681035916983E-2</v>
      </c>
      <c r="O61" s="5">
        <v>-4.3454673191409927E-3</v>
      </c>
      <c r="P61" s="5">
        <v>-1.557297254046329E-2</v>
      </c>
      <c r="Q61" s="5">
        <v>-8.0629205081509964E-3</v>
      </c>
      <c r="R61" s="5">
        <v>-1.0378864214557294E-2</v>
      </c>
      <c r="S61" s="5">
        <v>-1.1524857325002067E-3</v>
      </c>
      <c r="T61" s="5">
        <v>-5.809123160825048E-3</v>
      </c>
      <c r="U61" s="5">
        <v>3.3245019183545076E-3</v>
      </c>
      <c r="V61" s="5">
        <v>-8.2247153506199103E-3</v>
      </c>
      <c r="W61" s="5">
        <v>8.1502824171304604E-3</v>
      </c>
      <c r="X61" s="5">
        <v>-1.1395025641018134E-2</v>
      </c>
      <c r="Y61" s="5">
        <v>-1.5594420188992101E-2</v>
      </c>
      <c r="Z61" s="5">
        <v>-1.3399781509172459E-2</v>
      </c>
      <c r="AA61" s="5">
        <v>1.9722224109177237E-2</v>
      </c>
      <c r="AB61" s="5">
        <v>7.2024210418021886E-2</v>
      </c>
      <c r="AC61" s="5">
        <v>1.0051307333510239E-2</v>
      </c>
      <c r="AD61" s="5">
        <v>1.0401963518341776E-2</v>
      </c>
      <c r="AE61" s="5">
        <v>2.1900045406302273E-2</v>
      </c>
      <c r="AF61" s="5">
        <v>5.3768751508233771E-2</v>
      </c>
      <c r="AG61" s="5">
        <v>8.4226416105389022E-3</v>
      </c>
      <c r="AH61" s="5">
        <v>4.383435827211667E-3</v>
      </c>
      <c r="AI61" s="5">
        <v>3.9166464358508513E-3</v>
      </c>
      <c r="AJ61" s="5">
        <v>1.3878438190396327E-2</v>
      </c>
      <c r="AK61" s="5">
        <v>4.2501060114840412E-3</v>
      </c>
      <c r="AL61" s="5">
        <v>3.0397137477155063E-2</v>
      </c>
      <c r="AM61" s="5">
        <v>7.377677205770301E-3</v>
      </c>
      <c r="AN61" s="5">
        <v>1.2880171982844099E-2</v>
      </c>
      <c r="AO61" s="5">
        <v>5.978178114069946E-3</v>
      </c>
      <c r="AP61" s="5">
        <v>1.4595497515165673E-2</v>
      </c>
      <c r="AQ61" s="5">
        <v>3.9909793164024282E-4</v>
      </c>
      <c r="AR61" s="5">
        <v>1.410840123962637E-2</v>
      </c>
      <c r="AS61" s="5"/>
      <c r="AT61" s="5"/>
      <c r="AU61" s="5"/>
      <c r="AV61" s="5"/>
      <c r="AW61" s="5"/>
      <c r="AX61" s="5"/>
      <c r="AY61" s="5"/>
      <c r="AZ61" s="5"/>
      <c r="BA61" s="5"/>
      <c r="BB61" s="5"/>
    </row>
    <row r="62" spans="1:54" x14ac:dyDescent="0.25">
      <c r="A62" s="5">
        <v>16430</v>
      </c>
      <c r="B62" s="5"/>
      <c r="C62" s="5">
        <v>-8.9782415801274197E-3</v>
      </c>
      <c r="D62" s="5">
        <v>-2.1255423915007197E-2</v>
      </c>
      <c r="E62" s="5">
        <v>-1.4535059827472127E-2</v>
      </c>
      <c r="F62" s="5">
        <v>-3.4653687927540408E-2</v>
      </c>
      <c r="G62" s="5">
        <v>-1.0900605109420258E-2</v>
      </c>
      <c r="H62" s="5">
        <v>-2.5479290511003522E-2</v>
      </c>
      <c r="I62" s="5">
        <v>-4.3768396249654715E-2</v>
      </c>
      <c r="J62" s="5">
        <v>-2.8372536833016559E-2</v>
      </c>
      <c r="K62" s="5">
        <v>-3.7182493070556564E-3</v>
      </c>
      <c r="L62" s="5">
        <v>-1.256845391969633E-2</v>
      </c>
      <c r="M62" s="5">
        <v>-1.8986193584657564E-2</v>
      </c>
      <c r="N62" s="5">
        <v>-3.287852997015582E-2</v>
      </c>
      <c r="O62" s="5">
        <v>-4.3533818206965558E-3</v>
      </c>
      <c r="P62" s="5">
        <v>-1.5609406069782509E-2</v>
      </c>
      <c r="Q62" s="5">
        <v>-8.0859772363386928E-3</v>
      </c>
      <c r="R62" s="5">
        <v>-1.041396063591144E-2</v>
      </c>
      <c r="S62" s="5">
        <v>-1.1569865725296719E-3</v>
      </c>
      <c r="T62" s="5">
        <v>-5.8348635356707448E-3</v>
      </c>
      <c r="U62" s="5">
        <v>3.3409868624642734E-3</v>
      </c>
      <c r="V62" s="5">
        <v>-8.2698536575186062E-3</v>
      </c>
      <c r="W62" s="5">
        <v>8.1993435844269751E-3</v>
      </c>
      <c r="X62" s="5">
        <v>-1.1469696599559162E-2</v>
      </c>
      <c r="Y62" s="5">
        <v>-1.5704957710277474E-2</v>
      </c>
      <c r="Z62" s="5">
        <v>-1.3501962496613692E-2</v>
      </c>
      <c r="AA62" s="5">
        <v>1.9883253085709221E-2</v>
      </c>
      <c r="AB62" s="5">
        <v>7.2651261849461829E-2</v>
      </c>
      <c r="AC62" s="5">
        <v>1.0144275887567932E-2</v>
      </c>
      <c r="AD62" s="5">
        <v>1.0503847627046998E-2</v>
      </c>
      <c r="AE62" s="5">
        <v>2.2126536455205244E-2</v>
      </c>
      <c r="AF62" s="5">
        <v>5.4354369621209188E-2</v>
      </c>
      <c r="AG62" s="5">
        <v>8.5190208069688099E-3</v>
      </c>
      <c r="AH62" s="5">
        <v>4.4360212681225546E-3</v>
      </c>
      <c r="AI62" s="5">
        <v>3.9658082543927754E-3</v>
      </c>
      <c r="AJ62" s="5">
        <v>1.4060380997789714E-2</v>
      </c>
      <c r="AK62" s="5">
        <v>4.30820324821851E-3</v>
      </c>
      <c r="AL62" s="5">
        <v>3.0829736925592016E-2</v>
      </c>
      <c r="AM62" s="5">
        <v>7.4868352945110031E-3</v>
      </c>
      <c r="AN62" s="5">
        <v>1.3078037628779593E-2</v>
      </c>
      <c r="AO62" s="5">
        <v>6.0734136400651898E-3</v>
      </c>
      <c r="AP62" s="5">
        <v>1.4836341002958525E-2</v>
      </c>
      <c r="AQ62" s="5">
        <v>4.0591217942724436E-4</v>
      </c>
      <c r="AR62" s="5">
        <v>1.4357404109406188E-2</v>
      </c>
      <c r="AS62" s="5"/>
      <c r="AT62" s="5"/>
      <c r="AU62" s="5"/>
      <c r="AV62" s="5"/>
      <c r="AW62" s="5"/>
      <c r="AX62" s="5"/>
      <c r="AY62" s="5"/>
      <c r="AZ62" s="5"/>
      <c r="BA62" s="5"/>
      <c r="BB62" s="5"/>
    </row>
    <row r="63" spans="1:54" x14ac:dyDescent="0.25">
      <c r="A63" s="5">
        <v>16420</v>
      </c>
      <c r="B63" s="5"/>
      <c r="C63" s="5">
        <v>-7.219438661213517E-3</v>
      </c>
      <c r="D63" s="5">
        <v>-2.1173259769118928E-2</v>
      </c>
      <c r="E63" s="5">
        <v>-1.4486124842219561E-2</v>
      </c>
      <c r="F63" s="5">
        <v>-3.4554367468381045E-2</v>
      </c>
      <c r="G63" s="5">
        <v>-1.0874838798444334E-2</v>
      </c>
      <c r="H63" s="5">
        <v>-2.5431907496317026E-2</v>
      </c>
      <c r="I63" s="5">
        <v>-4.3709141428709311E-2</v>
      </c>
      <c r="J63" s="5">
        <v>-2.8348527543884429E-2</v>
      </c>
      <c r="K63" s="5">
        <v>-3.7169969125057213E-3</v>
      </c>
      <c r="L63" s="5">
        <v>-1.257064537109652E-2</v>
      </c>
      <c r="M63" s="5">
        <v>-1.8999243760904207E-2</v>
      </c>
      <c r="N63" s="5">
        <v>-3.2918055122211756E-2</v>
      </c>
      <c r="O63" s="5">
        <v>-4.3608643759952244E-3</v>
      </c>
      <c r="P63" s="5">
        <v>-1.5644328470088481E-2</v>
      </c>
      <c r="Q63" s="5">
        <v>-8.1082750800866733E-3</v>
      </c>
      <c r="R63" s="5">
        <v>-1.0448116208131814E-2</v>
      </c>
      <c r="S63" s="5">
        <v>-1.1613875842330118E-3</v>
      </c>
      <c r="T63" s="5">
        <v>-5.8601274297738499E-3</v>
      </c>
      <c r="U63" s="5">
        <v>3.3572163090715237E-3</v>
      </c>
      <c r="V63" s="5">
        <v>-8.3144071547589446E-3</v>
      </c>
      <c r="W63" s="5">
        <v>8.2478768595403325E-3</v>
      </c>
      <c r="X63" s="5">
        <v>-1.154370842275106E-2</v>
      </c>
      <c r="Y63" s="5">
        <v>-1.5814710512303869E-2</v>
      </c>
      <c r="Z63" s="5">
        <v>-1.3603578114194584E-2</v>
      </c>
      <c r="AA63" s="5">
        <v>2.0043622286410018E-2</v>
      </c>
      <c r="AB63" s="5">
        <v>7.3276577734239956E-2</v>
      </c>
      <c r="AC63" s="5">
        <v>1.0237102561322504E-2</v>
      </c>
      <c r="AD63" s="5">
        <v>1.0605695294794272E-2</v>
      </c>
      <c r="AE63" s="5">
        <v>2.2353197167981117E-2</v>
      </c>
      <c r="AF63" s="5">
        <v>5.4941043903330489E-2</v>
      </c>
      <c r="AG63" s="5">
        <v>8.6156711337658266E-3</v>
      </c>
      <c r="AH63" s="5">
        <v>4.4888057079590597E-3</v>
      </c>
      <c r="AI63" s="5">
        <v>4.0152022200644994E-3</v>
      </c>
      <c r="AJ63" s="5">
        <v>1.4243348311140585E-2</v>
      </c>
      <c r="AK63" s="5">
        <v>4.3666789551410658E-3</v>
      </c>
      <c r="AL63" s="5">
        <v>3.1265527110553838E-2</v>
      </c>
      <c r="AM63" s="5">
        <v>7.5968903896361795E-3</v>
      </c>
      <c r="AN63" s="5">
        <v>1.327769238129404E-2</v>
      </c>
      <c r="AO63" s="5">
        <v>6.169587360160541E-3</v>
      </c>
      <c r="AP63" s="5">
        <v>1.507974876486803E-2</v>
      </c>
      <c r="AQ63" s="5">
        <v>4.128043194878476E-4</v>
      </c>
      <c r="AR63" s="5">
        <v>1.460944577292154E-2</v>
      </c>
      <c r="AS63" s="5"/>
      <c r="AT63" s="5"/>
      <c r="AU63" s="5"/>
      <c r="AV63" s="5"/>
      <c r="AW63" s="5"/>
      <c r="AX63" s="5"/>
      <c r="AY63" s="5"/>
      <c r="AZ63" s="5"/>
      <c r="BA63" s="5"/>
      <c r="BB63" s="5"/>
    </row>
    <row r="64" spans="1:54" x14ac:dyDescent="0.25">
      <c r="A64" s="5">
        <v>16410</v>
      </c>
      <c r="B64" s="5"/>
      <c r="C64" s="5">
        <v>-5.4388738454422235E-3</v>
      </c>
      <c r="D64" s="5">
        <v>-2.1089178837746598E-2</v>
      </c>
      <c r="E64" s="5">
        <v>-1.4435829534896378E-2</v>
      </c>
      <c r="F64" s="5">
        <v>-3.4451702566357677E-2</v>
      </c>
      <c r="G64" s="5">
        <v>-1.0847994005810178E-2</v>
      </c>
      <c r="H64" s="5">
        <v>-2.5381954491963083E-2</v>
      </c>
      <c r="I64" s="5">
        <v>-4.3645409568150433E-2</v>
      </c>
      <c r="J64" s="5">
        <v>-2.8321590125396784E-2</v>
      </c>
      <c r="K64" s="5">
        <v>-3.7153593024930971E-3</v>
      </c>
      <c r="L64" s="5">
        <v>-1.2571536252317213E-2</v>
      </c>
      <c r="M64" s="5">
        <v>-1.9010341580908731E-2</v>
      </c>
      <c r="N64" s="5">
        <v>-3.2954238176464652E-2</v>
      </c>
      <c r="O64" s="5">
        <v>-4.3679118896048363E-3</v>
      </c>
      <c r="P64" s="5">
        <v>-1.5677726288805753E-2</v>
      </c>
      <c r="Q64" s="5">
        <v>-8.1298058842666342E-3</v>
      </c>
      <c r="R64" s="5">
        <v>-1.0481318951669451E-2</v>
      </c>
      <c r="S64" s="5">
        <v>-1.1656872794104964E-3</v>
      </c>
      <c r="T64" s="5">
        <v>-5.884906584226331E-3</v>
      </c>
      <c r="U64" s="5">
        <v>3.3731851233968317E-3</v>
      </c>
      <c r="V64" s="5">
        <v>-8.3583621995091169E-3</v>
      </c>
      <c r="W64" s="5">
        <v>8.295867870073536E-3</v>
      </c>
      <c r="X64" s="5">
        <v>-1.1617039944332993E-2</v>
      </c>
      <c r="Y64" s="5">
        <v>-1.5923648342593417E-2</v>
      </c>
      <c r="Z64" s="5">
        <v>-1.370460143195385E-2</v>
      </c>
      <c r="AA64" s="5">
        <v>2.0203290970122505E-2</v>
      </c>
      <c r="AB64" s="5">
        <v>7.3900006324210177E-2</v>
      </c>
      <c r="AC64" s="5">
        <v>1.0329765924642218E-2</v>
      </c>
      <c r="AD64" s="5">
        <v>1.0707484260261501E-2</v>
      </c>
      <c r="AE64" s="5">
        <v>2.2579980901204534E-2</v>
      </c>
      <c r="AF64" s="5">
        <v>5.5528661437511451E-2</v>
      </c>
      <c r="AG64" s="5">
        <v>8.7125753283986036E-3</v>
      </c>
      <c r="AH64" s="5">
        <v>4.5417804804517448E-3</v>
      </c>
      <c r="AI64" s="5">
        <v>4.0648209644493548E-3</v>
      </c>
      <c r="AJ64" s="5">
        <v>1.442731569035118E-2</v>
      </c>
      <c r="AK64" s="5">
        <v>4.4255262690335671E-3</v>
      </c>
      <c r="AL64" s="5">
        <v>3.1704464217034004E-2</v>
      </c>
      <c r="AM64" s="5">
        <v>7.7078333473974553E-3</v>
      </c>
      <c r="AN64" s="5">
        <v>1.347912326611625E-2</v>
      </c>
      <c r="AO64" s="5">
        <v>6.2666948280743848E-3</v>
      </c>
      <c r="AP64" s="5">
        <v>1.5325714273118745E-2</v>
      </c>
      <c r="AQ64" s="5">
        <v>4.1977430541355126E-4</v>
      </c>
      <c r="AR64" s="5">
        <v>1.486452976673169E-2</v>
      </c>
      <c r="AS64" s="5"/>
      <c r="AT64" s="5"/>
      <c r="AU64" s="5"/>
      <c r="AV64" s="5"/>
      <c r="AW64" s="5"/>
      <c r="AX64" s="5"/>
      <c r="AY64" s="5"/>
      <c r="AZ64" s="5"/>
      <c r="BA64" s="5"/>
      <c r="BB64" s="5"/>
    </row>
    <row r="65" spans="1:54" x14ac:dyDescent="0.25">
      <c r="A65" s="5">
        <v>16400</v>
      </c>
      <c r="B65" s="5"/>
      <c r="C65" s="5">
        <v>-3.6367922159632506E-3</v>
      </c>
      <c r="D65" s="5">
        <v>-2.1003202472701526E-2</v>
      </c>
      <c r="E65" s="5">
        <v>-1.4384186474749091E-2</v>
      </c>
      <c r="F65" s="5">
        <v>-3.4345718173119752E-2</v>
      </c>
      <c r="G65" s="5">
        <v>-1.0820076956511746E-2</v>
      </c>
      <c r="H65" s="5">
        <v>-2.5329442163516114E-2</v>
      </c>
      <c r="I65" s="5">
        <v>-4.3577212194638421E-2</v>
      </c>
      <c r="J65" s="5">
        <v>-2.8291727587831116E-2</v>
      </c>
      <c r="K65" s="5">
        <v>-3.7133362821706083E-3</v>
      </c>
      <c r="L65" s="5">
        <v>-1.2571123906895182E-2</v>
      </c>
      <c r="M65" s="5">
        <v>-1.9019480020414481E-2</v>
      </c>
      <c r="N65" s="5">
        <v>-3.298706179272639E-2</v>
      </c>
      <c r="O65" s="5">
        <v>-4.3745213889281962E-3</v>
      </c>
      <c r="P65" s="5">
        <v>-1.5709586486168711E-2</v>
      </c>
      <c r="Q65" s="5">
        <v>-8.1505616907617887E-3</v>
      </c>
      <c r="R65" s="5">
        <v>-1.0513557115865083E-2</v>
      </c>
      <c r="S65" s="5">
        <v>-1.1698841921920157E-3</v>
      </c>
      <c r="T65" s="5">
        <v>-5.9091928354543114E-3</v>
      </c>
      <c r="U65" s="5">
        <v>3.388888214460887E-3</v>
      </c>
      <c r="V65" s="5">
        <v>-8.4017052285744343E-3</v>
      </c>
      <c r="W65" s="5">
        <v>8.3433022921437471E-3</v>
      </c>
      <c r="X65" s="5">
        <v>-1.1689670020890223E-2</v>
      </c>
      <c r="Y65" s="5">
        <v>-1.6031740915344411E-2</v>
      </c>
      <c r="Z65" s="5">
        <v>-1.3805005433535061E-2</v>
      </c>
      <c r="AA65" s="5">
        <v>2.0362218180741753E-2</v>
      </c>
      <c r="AB65" s="5">
        <v>7.4521394757746703E-2</v>
      </c>
      <c r="AC65" s="5">
        <v>1.0422244345393916E-2</v>
      </c>
      <c r="AD65" s="5">
        <v>1.0809192004428526E-2</v>
      </c>
      <c r="AE65" s="5">
        <v>2.2806840366466786E-2</v>
      </c>
      <c r="AF65" s="5">
        <v>5.6117107473892161E-2</v>
      </c>
      <c r="AG65" s="5">
        <v>8.8097158029413238E-3</v>
      </c>
      <c r="AH65" s="5">
        <v>4.5949367306525905E-3</v>
      </c>
      <c r="AI65" s="5">
        <v>4.1146569340118969E-3</v>
      </c>
      <c r="AJ65" s="5">
        <v>1.4612257984183353E-2</v>
      </c>
      <c r="AK65" s="5">
        <v>4.4847380932944263E-3</v>
      </c>
      <c r="AL65" s="5">
        <v>3.2146502660407285E-2</v>
      </c>
      <c r="AM65" s="5">
        <v>7.8196545733706622E-3</v>
      </c>
      <c r="AN65" s="5">
        <v>1.3682316491716803E-2</v>
      </c>
      <c r="AO65" s="5">
        <v>6.364731207538654E-3</v>
      </c>
      <c r="AP65" s="5">
        <v>1.5574230031383429E-2</v>
      </c>
      <c r="AQ65" s="5">
        <v>4.2682206415959516E-4</v>
      </c>
      <c r="AR65" s="5">
        <v>1.5122658692127689E-2</v>
      </c>
      <c r="AS65" s="5"/>
      <c r="AT65" s="5"/>
      <c r="AU65" s="5"/>
      <c r="AV65" s="5"/>
      <c r="AW65" s="5"/>
      <c r="AX65" s="5"/>
      <c r="AY65" s="5"/>
      <c r="AZ65" s="5"/>
      <c r="BA65" s="5"/>
      <c r="BB65" s="5"/>
    </row>
    <row r="66" spans="1:54" x14ac:dyDescent="0.25">
      <c r="A66" s="5">
        <v>16390</v>
      </c>
      <c r="B66" s="5"/>
      <c r="C66" s="5">
        <v>-1.8134487434818807E-3</v>
      </c>
      <c r="D66" s="5">
        <v>-2.0915352582132098E-2</v>
      </c>
      <c r="E66" s="5">
        <v>-1.4331208637001575E-2</v>
      </c>
      <c r="F66" s="5">
        <v>-3.4236440259305063E-2</v>
      </c>
      <c r="G66" s="5">
        <v>-1.0791094208940918E-2</v>
      </c>
      <c r="H66" s="5">
        <v>-2.5274381978198542E-2</v>
      </c>
      <c r="I66" s="5">
        <v>-4.3504562236709739E-2</v>
      </c>
      <c r="J66" s="5">
        <v>-2.8258943857299112E-2</v>
      </c>
      <c r="K66" s="5">
        <v>-3.7109277764419469E-3</v>
      </c>
      <c r="L66" s="5">
        <v>-1.2569406078145917E-2</v>
      </c>
      <c r="M66" s="5">
        <v>-1.9026652645307049E-2</v>
      </c>
      <c r="N66" s="5">
        <v>-3.3016509618149628E-2</v>
      </c>
      <c r="O66" s="5">
        <v>-4.3806900260990236E-3</v>
      </c>
      <c r="P66" s="5">
        <v>-1.5739896443097218E-2</v>
      </c>
      <c r="Q66" s="5">
        <v>-8.1705347430633801E-3</v>
      </c>
      <c r="R66" s="5">
        <v>-1.0544819185472554E-2</v>
      </c>
      <c r="S66" s="5">
        <v>-1.173976879821073E-3</v>
      </c>
      <c r="T66" s="5">
        <v>-5.9329781194264724E-3</v>
      </c>
      <c r="U66" s="5">
        <v>3.4043205376122973E-3</v>
      </c>
      <c r="V66" s="5">
        <v>-8.4444227648716036E-3</v>
      </c>
      <c r="W66" s="5">
        <v>8.3901658569373212E-3</v>
      </c>
      <c r="X66" s="5">
        <v>-1.1761577541094996E-2</v>
      </c>
      <c r="Y66" s="5">
        <v>-1.6138957924009843E-2</v>
      </c>
      <c r="Z66" s="5">
        <v>-1.3904763026781619E-2</v>
      </c>
      <c r="AA66" s="5">
        <v>2.0520362762258642E-2</v>
      </c>
      <c r="AB66" s="5">
        <v>7.5140589111774098E-2</v>
      </c>
      <c r="AC66" s="5">
        <v>1.0514515996170114E-2</v>
      </c>
      <c r="AD66" s="5">
        <v>1.0910795756851398E-2</v>
      </c>
      <c r="AE66" s="5">
        <v>2.3033727641853182E-2</v>
      </c>
      <c r="AF66" s="5">
        <v>5.6706265453059602E-2</v>
      </c>
      <c r="AG66" s="5">
        <v>8.9070746468253512E-3</v>
      </c>
      <c r="AH66" s="5">
        <v>4.6482654158506763E-3</v>
      </c>
      <c r="AI66" s="5">
        <v>4.1647023904066247E-3</v>
      </c>
      <c r="AJ66" s="5">
        <v>1.4798149329383673E-2</v>
      </c>
      <c r="AK66" s="5">
        <v>4.5443070970215115E-3</v>
      </c>
      <c r="AL66" s="5">
        <v>3.2591595074923249E-2</v>
      </c>
      <c r="AM66" s="5">
        <v>7.9323440183961431E-3</v>
      </c>
      <c r="AN66" s="5">
        <v>1.3887257439911821E-2</v>
      </c>
      <c r="AO66" s="5">
        <v>6.463691266829821E-3</v>
      </c>
      <c r="AP66" s="5">
        <v>1.5825287558665264E-2</v>
      </c>
      <c r="AQ66" s="5">
        <v>4.3394749552774737E-4</v>
      </c>
      <c r="AR66" s="5">
        <v>1.5383834194147003E-2</v>
      </c>
      <c r="AS66" s="5"/>
      <c r="AT66" s="5"/>
      <c r="AU66" s="5"/>
      <c r="AV66" s="5"/>
      <c r="AW66" s="5"/>
      <c r="AX66" s="5"/>
      <c r="AY66" s="5"/>
      <c r="AZ66" s="5"/>
      <c r="BA66" s="5"/>
      <c r="BB66" s="5"/>
    </row>
    <row r="67" spans="1:54" x14ac:dyDescent="0.25">
      <c r="A67" s="5">
        <v>16380</v>
      </c>
      <c r="B67" s="5"/>
      <c r="C67" s="5">
        <v>3.089171994292636E-5</v>
      </c>
      <c r="D67" s="5">
        <v>-2.0825651621263021E-2</v>
      </c>
      <c r="E67" s="5">
        <v>-1.4276909397531803E-2</v>
      </c>
      <c r="F67" s="5">
        <v>-3.4123895804393845E-2</v>
      </c>
      <c r="G67" s="5">
        <v>-1.0761052652532686E-2</v>
      </c>
      <c r="H67" s="5">
        <v>-2.5216786201397601E-2</v>
      </c>
      <c r="I67" s="5">
        <v>-4.3427474022343523E-2</v>
      </c>
      <c r="J67" s="5">
        <v>-2.8223243776498964E-2</v>
      </c>
      <c r="K67" s="5">
        <v>-3.7081338303662928E-3</v>
      </c>
      <c r="L67" s="5">
        <v>-1.2566380911557659E-2</v>
      </c>
      <c r="M67" s="5">
        <v>-1.9031853616753001E-2</v>
      </c>
      <c r="N67" s="5">
        <v>-3.3042566298685828E-2</v>
      </c>
      <c r="O67" s="5">
        <v>-4.3864150798240287E-3</v>
      </c>
      <c r="P67" s="5">
        <v>-1.5768643968903293E-2</v>
      </c>
      <c r="Q67" s="5">
        <v>-8.1897174907939203E-3</v>
      </c>
      <c r="R67" s="5">
        <v>-1.0575093887108287E-2</v>
      </c>
      <c r="S67" s="5">
        <v>-1.1779639234330128E-3</v>
      </c>
      <c r="T67" s="5">
        <v>-5.9562544758467372E-3</v>
      </c>
      <c r="U67" s="5">
        <v>3.4194770970542958E-3</v>
      </c>
      <c r="V67" s="5">
        <v>-8.4865014239212215E-3</v>
      </c>
      <c r="W67" s="5">
        <v>8.4364443573036775E-3</v>
      </c>
      <c r="X67" s="5">
        <v>-1.1832741435031161E-2</v>
      </c>
      <c r="Y67" s="5">
        <v>-1.6245269054031237E-2</v>
      </c>
      <c r="Z67" s="5">
        <v>-1.4003847054500054E-2</v>
      </c>
      <c r="AA67" s="5">
        <v>2.0677683374099302E-2</v>
      </c>
      <c r="AB67" s="5">
        <v>7.5757434455049066E-2</v>
      </c>
      <c r="AC67" s="5">
        <v>1.0606558861213028E-2</v>
      </c>
      <c r="AD67" s="5">
        <v>1.1012272502162048E-2</v>
      </c>
      <c r="AE67" s="5">
        <v>2.3260594183931678E-2</v>
      </c>
      <c r="AF67" s="5">
        <v>5.7296017030604073E-2</v>
      </c>
      <c r="AG67" s="5">
        <v>9.0046336298099383E-3</v>
      </c>
      <c r="AH67" s="5">
        <v>4.7017573066048327E-3</v>
      </c>
      <c r="AI67" s="5">
        <v>4.2149494108923852E-3</v>
      </c>
      <c r="AJ67" s="5">
        <v>1.4984963150182894E-2</v>
      </c>
      <c r="AK67" s="5">
        <v>4.6042257142068204E-3</v>
      </c>
      <c r="AL67" s="5">
        <v>3.3039692302961068E-2</v>
      </c>
      <c r="AM67" s="5">
        <v>8.045891174691221E-3</v>
      </c>
      <c r="AN67" s="5">
        <v>1.4093930656735526E-2</v>
      </c>
      <c r="AO67" s="5">
        <v>6.5635693734067153E-3</v>
      </c>
      <c r="AP67" s="5">
        <v>1.6078877373386213E-2</v>
      </c>
      <c r="AQ67" s="5">
        <v>4.4115047165298502E-4</v>
      </c>
      <c r="AR67" s="5">
        <v>1.5648056940655269E-2</v>
      </c>
      <c r="AS67" s="5"/>
      <c r="AT67" s="5"/>
      <c r="AU67" s="5"/>
      <c r="AV67" s="5"/>
      <c r="AW67" s="5"/>
      <c r="AX67" s="5"/>
      <c r="AY67" s="5"/>
      <c r="AZ67" s="5"/>
      <c r="BA67" s="5"/>
      <c r="BB67" s="5"/>
    </row>
    <row r="68" spans="1:54" x14ac:dyDescent="0.25">
      <c r="A68" s="5">
        <v>16370</v>
      </c>
      <c r="B68" s="5"/>
      <c r="C68" s="5">
        <v>1.895954452246571E-3</v>
      </c>
      <c r="D68" s="5">
        <v>-2.0734122582848444E-2</v>
      </c>
      <c r="E68" s="5">
        <v>-1.42213025273366E-2</v>
      </c>
      <c r="F68" s="5">
        <v>-3.4008112786026105E-2</v>
      </c>
      <c r="G68" s="5">
        <v>-1.0729959505234201E-2</v>
      </c>
      <c r="H68" s="5">
        <v>-2.5156667892759034E-2</v>
      </c>
      <c r="I68" s="5">
        <v>-4.334596327579282E-2</v>
      </c>
      <c r="J68" s="5">
        <v>-2.8184633104992456E-2</v>
      </c>
      <c r="K68" s="5">
        <v>-3.7049546095017766E-3</v>
      </c>
      <c r="L68" s="5">
        <v>-1.2562046956985814E-2</v>
      </c>
      <c r="M68" s="5">
        <v>-1.9035077696052432E-2</v>
      </c>
      <c r="N68" s="5">
        <v>-3.3065217490082309E-2</v>
      </c>
      <c r="O68" s="5">
        <v>-4.39169395716958E-3</v>
      </c>
      <c r="P68" s="5">
        <v>-1.5795817308822839E-2</v>
      </c>
      <c r="Q68" s="5">
        <v>-8.2081025941537853E-3</v>
      </c>
      <c r="R68" s="5">
        <v>-1.0604370195622085E-2</v>
      </c>
      <c r="S68" s="5">
        <v>-1.1818439288269348E-3</v>
      </c>
      <c r="T68" s="5">
        <v>-5.9790140523282905E-3</v>
      </c>
      <c r="U68" s="5">
        <v>3.4343529483687866E-3</v>
      </c>
      <c r="V68" s="5">
        <v>-8.5279279203539886E-3</v>
      </c>
      <c r="W68" s="5">
        <v>8.4821236543839891E-3</v>
      </c>
      <c r="X68" s="5">
        <v>-1.1903140683597425E-2</v>
      </c>
      <c r="Y68" s="5">
        <v>-1.6350643995721472E-2</v>
      </c>
      <c r="Z68" s="5">
        <v>-1.4102230305385835E-2</v>
      </c>
      <c r="AA68" s="5">
        <v>2.0834138506754689E-2</v>
      </c>
      <c r="AB68" s="5">
        <v>7.6371774902677922E-2</v>
      </c>
      <c r="AC68" s="5">
        <v>1.0698350743534335E-2</v>
      </c>
      <c r="AD68" s="5">
        <v>1.1113598986791278E-2</v>
      </c>
      <c r="AE68" s="5">
        <v>2.3487390840254373E-2</v>
      </c>
      <c r="AF68" s="5">
        <v>5.7886242103016662E-2</v>
      </c>
      <c r="AG68" s="5">
        <v>9.1023742051731839E-3</v>
      </c>
      <c r="AH68" s="5">
        <v>4.7554029878950719E-3</v>
      </c>
      <c r="AI68" s="5">
        <v>4.2653898888546041E-3</v>
      </c>
      <c r="AJ68" s="5">
        <v>1.5172672158175382E-2</v>
      </c>
      <c r="AK68" s="5">
        <v>4.6644861430452664E-3</v>
      </c>
      <c r="AL68" s="5">
        <v>3.3490743385067925E-2</v>
      </c>
      <c r="AM68" s="5">
        <v>8.1602850721397419E-3</v>
      </c>
      <c r="AN68" s="5">
        <v>1.4302319843593125E-2</v>
      </c>
      <c r="AO68" s="5">
        <v>6.6643594886607645E-3</v>
      </c>
      <c r="AP68" s="5">
        <v>1.6334988977696703E-2</v>
      </c>
      <c r="AQ68" s="5">
        <v>4.48430836494496E-4</v>
      </c>
      <c r="AR68" s="5">
        <v>1.5915326601508982E-2</v>
      </c>
      <c r="AS68" s="5"/>
      <c r="AT68" s="5"/>
      <c r="AU68" s="5"/>
      <c r="AV68" s="5"/>
      <c r="AW68" s="5"/>
      <c r="AX68" s="5"/>
      <c r="AY68" s="5"/>
      <c r="AZ68" s="5"/>
      <c r="BA68" s="5"/>
      <c r="BB68" s="5"/>
    </row>
    <row r="69" spans="1:54" x14ac:dyDescent="0.25">
      <c r="A69" s="5">
        <v>16360</v>
      </c>
      <c r="B69" s="5"/>
      <c r="C69" s="5">
        <v>3.7814548779038226E-3</v>
      </c>
      <c r="D69" s="5">
        <v>-2.0640788987344387E-2</v>
      </c>
      <c r="E69" s="5">
        <v>-1.4164402186787398E-2</v>
      </c>
      <c r="F69" s="5">
        <v>-3.3889120168787576E-2</v>
      </c>
      <c r="G69" s="5">
        <v>-1.0697822310798546E-2</v>
      </c>
      <c r="H69" s="5">
        <v>-2.5094040901858579E-2</v>
      </c>
      <c r="I69" s="5">
        <v>-4.3260047113679465E-2</v>
      </c>
      <c r="J69" s="5">
        <v>-2.8143118519004712E-2</v>
      </c>
      <c r="K69" s="5">
        <v>-3.7013904001873231E-3</v>
      </c>
      <c r="L69" s="5">
        <v>-1.2556403170645294E-2</v>
      </c>
      <c r="M69" s="5">
        <v>-1.9036320249200583E-2</v>
      </c>
      <c r="N69" s="5">
        <v>-3.3084449868408534E-2</v>
      </c>
      <c r="O69" s="5">
        <v>-4.3965241952914503E-3</v>
      </c>
      <c r="P69" s="5">
        <v>-1.5821405151366302E-2</v>
      </c>
      <c r="Q69" s="5">
        <v>-8.225682928287719E-3</v>
      </c>
      <c r="R69" s="5">
        <v>-1.0632637340384502E-2</v>
      </c>
      <c r="S69" s="5">
        <v>-1.1856155272307602E-3</v>
      </c>
      <c r="T69" s="5">
        <v>-6.0012491085461098E-3</v>
      </c>
      <c r="U69" s="5">
        <v>3.4489432010360631E-3</v>
      </c>
      <c r="V69" s="5">
        <v>-8.5686890744271545E-3</v>
      </c>
      <c r="W69" s="5">
        <v>8.5271896842709707E-3</v>
      </c>
      <c r="X69" s="5">
        <v>-1.1972754327984564E-2</v>
      </c>
      <c r="Y69" s="5">
        <v>-1.6455052457290127E-2</v>
      </c>
      <c r="Z69" s="5">
        <v>-1.419988552510773E-2</v>
      </c>
      <c r="AA69" s="5">
        <v>2.0989686497694286E-2</v>
      </c>
      <c r="AB69" s="5">
        <v>7.6983453671850541E-2</v>
      </c>
      <c r="AC69" s="5">
        <v>1.0789869272227949E-2</v>
      </c>
      <c r="AD69" s="5">
        <v>1.121475172591524E-2</v>
      </c>
      <c r="AE69" s="5">
        <v>2.3714067862370059E-2</v>
      </c>
      <c r="AF69" s="5">
        <v>5.8476818834933032E-2</v>
      </c>
      <c r="AG69" s="5">
        <v>9.2002775131251636E-3</v>
      </c>
      <c r="AH69" s="5">
        <v>4.8091928603935128E-3</v>
      </c>
      <c r="AI69" s="5">
        <v>4.3160155344363965E-3</v>
      </c>
      <c r="AJ69" s="5">
        <v>1.5361248352586237E-2</v>
      </c>
      <c r="AK69" s="5">
        <v>4.7250803453602972E-3</v>
      </c>
      <c r="AL69" s="5">
        <v>3.394469555080238E-2</v>
      </c>
      <c r="AM69" s="5">
        <v>8.2755142747656819E-3</v>
      </c>
      <c r="AN69" s="5">
        <v>1.451240784870568E-2</v>
      </c>
      <c r="AO69" s="5">
        <v>6.7660551627841421E-3</v>
      </c>
      <c r="AP69" s="5">
        <v>1.6593610842021624E-2</v>
      </c>
      <c r="AQ69" s="5">
        <v>4.557884053314373E-4</v>
      </c>
      <c r="AR69" s="5">
        <v>1.6185641827815796E-2</v>
      </c>
      <c r="AS69" s="5"/>
      <c r="AT69" s="5"/>
      <c r="AU69" s="5"/>
      <c r="AV69" s="5"/>
      <c r="AW69" s="5"/>
      <c r="AX69" s="5"/>
      <c r="AY69" s="5"/>
      <c r="AZ69" s="5"/>
      <c r="BA69" s="5"/>
      <c r="BB69" s="5"/>
    </row>
    <row r="70" spans="1:54" x14ac:dyDescent="0.25">
      <c r="A70" s="5">
        <v>16350</v>
      </c>
      <c r="B70" s="5"/>
      <c r="C70" s="5">
        <v>5.6870985897265053E-3</v>
      </c>
      <c r="D70" s="5">
        <v>-2.0545674872806185E-2</v>
      </c>
      <c r="E70" s="5">
        <v>-1.4106222919680264E-2</v>
      </c>
      <c r="F70" s="5">
        <v>-3.3766947892469937E-2</v>
      </c>
      <c r="G70" s="5">
        <v>-1.0664648935904594E-2</v>
      </c>
      <c r="H70" s="5">
        <v>-2.502891986345273E-2</v>
      </c>
      <c r="I70" s="5">
        <v>-4.316974404035244E-2</v>
      </c>
      <c r="J70" s="5">
        <v>-2.8098707610744456E-2</v>
      </c>
      <c r="K70" s="5">
        <v>-3.697441609762357E-3</v>
      </c>
      <c r="L70" s="5">
        <v>-1.2549448916898454E-2</v>
      </c>
      <c r="M70" s="5">
        <v>-1.903557725115395E-2</v>
      </c>
      <c r="N70" s="5">
        <v>-3.3100251140101837E-2</v>
      </c>
      <c r="O70" s="5">
        <v>-4.4009034631061397E-3</v>
      </c>
      <c r="P70" s="5">
        <v>-1.5845396635482196E-2</v>
      </c>
      <c r="Q70" s="5">
        <v>-8.2424515875677944E-3</v>
      </c>
      <c r="R70" s="5">
        <v>-1.0659884811486123E-2</v>
      </c>
      <c r="S70" s="5">
        <v>-1.1892773760588901E-3</v>
      </c>
      <c r="T70" s="5">
        <v>-6.0229520203652258E-3</v>
      </c>
      <c r="U70" s="5">
        <v>3.4632430209485488E-3</v>
      </c>
      <c r="V70" s="5">
        <v>-8.6087718185466656E-3</v>
      </c>
      <c r="W70" s="5">
        <v>8.5716284646957484E-3</v>
      </c>
      <c r="X70" s="5">
        <v>-1.2041561479220721E-2</v>
      </c>
      <c r="Y70" s="5">
        <v>-1.655846417800453E-2</v>
      </c>
      <c r="Z70" s="5">
        <v>-1.429678542754457E-2</v>
      </c>
      <c r="AA70" s="5">
        <v>2.11442855475567E-2</v>
      </c>
      <c r="AB70" s="5">
        <v>7.7592313138772045E-2</v>
      </c>
      <c r="AC70" s="5">
        <v>1.0881091909974891E-2</v>
      </c>
      <c r="AD70" s="5">
        <v>1.1315707010623071E-2</v>
      </c>
      <c r="AE70" s="5">
        <v>2.3940574919348409E-2</v>
      </c>
      <c r="AF70" s="5">
        <v>5.9067623687726556E-2</v>
      </c>
      <c r="AG70" s="5">
        <v>9.2983243844446048E-3</v>
      </c>
      <c r="AH70" s="5">
        <v>4.8631171418565067E-3</v>
      </c>
      <c r="AI70" s="5">
        <v>4.3668178752805696E-3</v>
      </c>
      <c r="AJ70" s="5">
        <v>1.5550663020933483E-2</v>
      </c>
      <c r="AK70" s="5">
        <v>4.7860000461490138E-3</v>
      </c>
      <c r="AL70" s="5">
        <v>3.4401494210404684E-2</v>
      </c>
      <c r="AM70" s="5">
        <v>8.3915668773963843E-3</v>
      </c>
      <c r="AN70" s="5">
        <v>1.4724176658858317E-2</v>
      </c>
      <c r="AO70" s="5">
        <v>6.8686495297623704E-3</v>
      </c>
      <c r="AP70" s="5">
        <v>1.6854730389858248E-2</v>
      </c>
      <c r="AQ70" s="5">
        <v>4.6322296426389107E-4</v>
      </c>
      <c r="AR70" s="5">
        <v>1.6459000231309143E-2</v>
      </c>
      <c r="AS70" s="5"/>
      <c r="AT70" s="5"/>
      <c r="AU70" s="5"/>
      <c r="AV70" s="5"/>
      <c r="AW70" s="5"/>
      <c r="AX70" s="5"/>
      <c r="AY70" s="5"/>
      <c r="AZ70" s="5"/>
      <c r="BA70" s="5"/>
      <c r="BB70" s="5"/>
    </row>
    <row r="71" spans="1:54" x14ac:dyDescent="0.25">
      <c r="A71" s="5">
        <v>16340</v>
      </c>
      <c r="B71" s="5"/>
      <c r="C71" s="5">
        <v>7.612581375956327E-3</v>
      </c>
      <c r="D71" s="5">
        <v>-2.0448804784517261E-2</v>
      </c>
      <c r="E71" s="5">
        <v>-1.4046779647083641E-2</v>
      </c>
      <c r="F71" s="5">
        <v>-3.3641626859811903E-2</v>
      </c>
      <c r="G71" s="5">
        <v>-1.063044756710434E-2</v>
      </c>
      <c r="H71" s="5">
        <v>-2.4961320192310413E-2</v>
      </c>
      <c r="I71" s="5">
        <v>-4.3075073942509763E-2</v>
      </c>
      <c r="J71" s="5">
        <v>-2.8051408887243539E-2</v>
      </c>
      <c r="K71" s="5">
        <v>-3.693108766723973E-3</v>
      </c>
      <c r="L71" s="5">
        <v>-1.2541183969836486E-2</v>
      </c>
      <c r="M71" s="5">
        <v>-1.9032845289796627E-2</v>
      </c>
      <c r="N71" s="5">
        <v>-3.311261005152355E-2</v>
      </c>
      <c r="O71" s="5">
        <v>-4.404829562902347E-3</v>
      </c>
      <c r="P71" s="5">
        <v>-1.5867781357527699E-2</v>
      </c>
      <c r="Q71" s="5">
        <v>-8.2584018897895305E-3</v>
      </c>
      <c r="R71" s="5">
        <v>-1.0686102365844047E-2</v>
      </c>
      <c r="S71" s="5">
        <v>-1.1928281596619021E-3</v>
      </c>
      <c r="T71" s="5">
        <v>-6.0441152839416984E-3</v>
      </c>
      <c r="U71" s="5">
        <v>3.4772476329168805E-3</v>
      </c>
      <c r="V71" s="5">
        <v>-8.6481632037911423E-3</v>
      </c>
      <c r="W71" s="5">
        <v>8.6154261017379989E-3</v>
      </c>
      <c r="X71" s="5">
        <v>-1.2109541327780143E-2</v>
      </c>
      <c r="Y71" s="5">
        <v>-1.6660848941480115E-2</v>
      </c>
      <c r="Z71" s="5">
        <v>-1.4392902706170075E-2</v>
      </c>
      <c r="AA71" s="5">
        <v>2.1297893736611246E-2</v>
      </c>
      <c r="AB71" s="5">
        <v>7.8198194896771628E-2</v>
      </c>
      <c r="AC71" s="5">
        <v>1.0971995960737252E-2</v>
      </c>
      <c r="AD71" s="5">
        <v>1.1416440915305418E-2</v>
      </c>
      <c r="AE71" s="5">
        <v>2.4166861111814111E-2</v>
      </c>
      <c r="AF71" s="5">
        <v>5.9658531449454211E-2</v>
      </c>
      <c r="AG71" s="5">
        <v>9.3964953443402294E-3</v>
      </c>
      <c r="AH71" s="5">
        <v>4.9171658686388946E-3</v>
      </c>
      <c r="AI71" s="5">
        <v>4.4177882573834745E-3</v>
      </c>
      <c r="AJ71" s="5">
        <v>1.5740886740091036E-2</v>
      </c>
      <c r="AK71" s="5">
        <v>4.8472367332490374E-3</v>
      </c>
      <c r="AL71" s="5">
        <v>3.4861082947315318E-2</v>
      </c>
      <c r="AM71" s="5">
        <v>8.5084305025210916E-3</v>
      </c>
      <c r="AN71" s="5">
        <v>1.493760739146438E-2</v>
      </c>
      <c r="AO71" s="5">
        <v>6.972135302497004E-3</v>
      </c>
      <c r="AP71" s="5">
        <v>1.7118333982842033E-2</v>
      </c>
      <c r="AQ71" s="5">
        <v>4.7073426971945976E-4</v>
      </c>
      <c r="AR71" s="5">
        <v>1.6735398363852138E-2</v>
      </c>
      <c r="AS71" s="5"/>
      <c r="AT71" s="5"/>
      <c r="AU71" s="5"/>
      <c r="AV71" s="5"/>
      <c r="AW71" s="5"/>
      <c r="AX71" s="5"/>
      <c r="AY71" s="5"/>
      <c r="AZ71" s="5"/>
      <c r="BA71" s="5"/>
      <c r="BB71" s="5"/>
    </row>
    <row r="72" spans="1:54" x14ac:dyDescent="0.25">
      <c r="A72" s="5">
        <v>16330</v>
      </c>
      <c r="B72" s="5"/>
      <c r="C72" s="5">
        <v>9.5575892527000311E-3</v>
      </c>
      <c r="D72" s="5">
        <v>-2.0350203764354945E-2</v>
      </c>
      <c r="E72" s="5">
        <v>-1.3986087660987138E-2</v>
      </c>
      <c r="F72" s="5">
        <v>-3.3513188923727226E-2</v>
      </c>
      <c r="G72" s="5">
        <v>-1.0595226707598984E-2</v>
      </c>
      <c r="H72" s="5">
        <v>-2.4891258077627453E-2</v>
      </c>
      <c r="I72" s="5">
        <v>-4.2976058083085023E-2</v>
      </c>
      <c r="J72" s="5">
        <v>-2.8001231768714281E-2</v>
      </c>
      <c r="K72" s="5">
        <v>-3.6883925208211765E-3</v>
      </c>
      <c r="L72" s="5">
        <v>-1.2531608514652201E-2</v>
      </c>
      <c r="M72" s="5">
        <v>-1.9028121569602478E-2</v>
      </c>
      <c r="N72" s="5">
        <v>-3.3121516398016131E-2</v>
      </c>
      <c r="O72" s="5">
        <v>-4.4083004318911717E-3</v>
      </c>
      <c r="P72" s="5">
        <v>-1.5888549378040469E-2</v>
      </c>
      <c r="Q72" s="5">
        <v>-8.2735273802777582E-3</v>
      </c>
      <c r="R72" s="5">
        <v>-1.0711280033210932E-2</v>
      </c>
      <c r="S72" s="5">
        <v>-1.1962665900677517E-3</v>
      </c>
      <c r="T72" s="5">
        <v>-6.064731519793606E-3</v>
      </c>
      <c r="U72" s="5">
        <v>3.4909523231666933E-3</v>
      </c>
      <c r="V72" s="5">
        <v>-8.6868504064335477E-3</v>
      </c>
      <c r="W72" s="5">
        <v>8.6585687965550027E-3</v>
      </c>
      <c r="X72" s="5">
        <v>-1.2176673153249157E-2</v>
      </c>
      <c r="Y72" s="5">
        <v>-1.6762176589092424E-2</v>
      </c>
      <c r="Z72" s="5">
        <v>-1.4488210045579219E-2</v>
      </c>
      <c r="AA72" s="5">
        <v>2.145046904148272E-2</v>
      </c>
      <c r="AB72" s="5">
        <v>7.8800939815566615E-2</v>
      </c>
      <c r="AC72" s="5">
        <v>1.1062558577639263E-2</v>
      </c>
      <c r="AD72" s="5">
        <v>1.1516929305261134E-2</v>
      </c>
      <c r="AE72" s="5">
        <v>2.4392874986490475E-2</v>
      </c>
      <c r="AF72" s="5">
        <v>6.0249415266156556E-2</v>
      </c>
      <c r="AG72" s="5">
        <v>9.4947706165383616E-3</v>
      </c>
      <c r="AH72" s="5">
        <v>4.9713288973313166E-3</v>
      </c>
      <c r="AI72" s="5">
        <v>4.4689178460626238E-3</v>
      </c>
      <c r="AJ72" s="5">
        <v>1.5931889377759426E-2</v>
      </c>
      <c r="AK72" s="5">
        <v>4.9087816571299825E-3</v>
      </c>
      <c r="AL72" s="5">
        <v>3.5323403511563038E-2</v>
      </c>
      <c r="AM72" s="5">
        <v>8.626092297351385E-3</v>
      </c>
      <c r="AN72" s="5">
        <v>1.5152680286955832E-2</v>
      </c>
      <c r="AO72" s="5">
        <v>7.0765047680640594E-3</v>
      </c>
      <c r="AP72" s="5">
        <v>1.7384406906094517E-2</v>
      </c>
      <c r="AQ72" s="5">
        <v>4.7832204796597965E-4</v>
      </c>
      <c r="AR72" s="5">
        <v>1.7014831697088055E-2</v>
      </c>
      <c r="AS72" s="5"/>
      <c r="AT72" s="5"/>
      <c r="AU72" s="5"/>
      <c r="AV72" s="5"/>
      <c r="AW72" s="5"/>
      <c r="AX72" s="5"/>
      <c r="AY72" s="5"/>
      <c r="AZ72" s="5"/>
      <c r="BA72" s="5"/>
      <c r="BB72" s="5"/>
    </row>
    <row r="73" spans="1:54" x14ac:dyDescent="0.25">
      <c r="A73" s="5">
        <v>16320</v>
      </c>
      <c r="B73" s="5"/>
      <c r="C73" s="5">
        <v>1.152179850174914E-2</v>
      </c>
      <c r="D73" s="5">
        <v>-2.0249897339900048E-2</v>
      </c>
      <c r="E73" s="5">
        <v>-1.3924162617755281E-2</v>
      </c>
      <c r="F73" s="5">
        <v>-3.3381666874027285E-2</v>
      </c>
      <c r="G73" s="5">
        <v>-1.0558995173845622E-2</v>
      </c>
      <c r="H73" s="5">
        <v>-2.4818750477026242E-2</v>
      </c>
      <c r="I73" s="5">
        <v>-4.2872719094399526E-2</v>
      </c>
      <c r="J73" s="5">
        <v>-2.7948186586423829E-2</v>
      </c>
      <c r="K73" s="5">
        <v>-3.6832936430858643E-3</v>
      </c>
      <c r="L73" s="5">
        <v>-1.252072314880226E-2</v>
      </c>
      <c r="M73" s="5">
        <v>-1.9021403914989406E-2</v>
      </c>
      <c r="N73" s="5">
        <v>-3.3126961032452822E-2</v>
      </c>
      <c r="O73" s="5">
        <v>-4.4113141436936242E-3</v>
      </c>
      <c r="P73" s="5">
        <v>-1.5907691228305917E-2</v>
      </c>
      <c r="Q73" s="5">
        <v>-8.287821835898981E-3</v>
      </c>
      <c r="R73" s="5">
        <v>-1.0735408122081957E-2</v>
      </c>
      <c r="S73" s="5">
        <v>-1.1995914077139237E-3</v>
      </c>
      <c r="T73" s="5">
        <v>-6.0847934768390368E-3</v>
      </c>
      <c r="U73" s="5">
        <v>3.5043524418243502E-3</v>
      </c>
      <c r="V73" s="5">
        <v>-8.7248207344560822E-3</v>
      </c>
      <c r="W73" s="5">
        <v>8.7010428521256643E-3</v>
      </c>
      <c r="X73" s="5">
        <v>-1.2242936334044391E-2</v>
      </c>
      <c r="Y73" s="5">
        <v>-1.6862417033504003E-2</v>
      </c>
      <c r="Z73" s="5">
        <v>-1.458268013315143E-2</v>
      </c>
      <c r="AA73" s="5">
        <v>2.1601969352132034E-2</v>
      </c>
      <c r="AB73" s="5">
        <v>7.940038810165892E-2</v>
      </c>
      <c r="AC73" s="5">
        <v>1.1152756771033241E-2</v>
      </c>
      <c r="AD73" s="5">
        <v>1.1617147844521496E-2</v>
      </c>
      <c r="AE73" s="5">
        <v>2.4618564551249465E-2</v>
      </c>
      <c r="AF73" s="5">
        <v>6.0840146674512686E-2</v>
      </c>
      <c r="AG73" s="5">
        <v>9.593130127597169E-3</v>
      </c>
      <c r="AH73" s="5">
        <v>5.0255959065219034E-3</v>
      </c>
      <c r="AI73" s="5">
        <v>4.5201976270388636E-3</v>
      </c>
      <c r="AJ73" s="5">
        <v>1.6123640094351313E-2</v>
      </c>
      <c r="AK73" s="5">
        <v>4.9706258308117113E-3</v>
      </c>
      <c r="AL73" s="5">
        <v>3.578839581404325E-2</v>
      </c>
      <c r="AM73" s="5">
        <v>8.7445389310890874E-3</v>
      </c>
      <c r="AN73" s="5">
        <v>1.5369374701512728E-2</v>
      </c>
      <c r="AO73" s="5">
        <v>7.1817497831147244E-3</v>
      </c>
      <c r="AP73" s="5">
        <v>1.765293335387124E-2</v>
      </c>
      <c r="AQ73" s="5">
        <v>4.8598599463077583E-4</v>
      </c>
      <c r="AR73" s="5">
        <v>1.7297294602255188E-2</v>
      </c>
      <c r="AS73" s="5"/>
      <c r="AT73" s="5"/>
      <c r="AU73" s="5"/>
      <c r="AV73" s="5"/>
      <c r="AW73" s="5"/>
      <c r="AX73" s="5"/>
      <c r="AY73" s="5"/>
      <c r="AZ73" s="5"/>
      <c r="BA73" s="5"/>
      <c r="BB73" s="5"/>
    </row>
    <row r="74" spans="1:54" x14ac:dyDescent="0.25">
      <c r="A74" s="5">
        <v>16310</v>
      </c>
      <c r="B74" s="5"/>
      <c r="C74" s="5">
        <v>1.3504875713820412E-2</v>
      </c>
      <c r="D74" s="5">
        <v>-2.0147911513296764E-2</v>
      </c>
      <c r="E74" s="5">
        <v>-1.3861020531389958E-2</v>
      </c>
      <c r="F74" s="5">
        <v>-3.3247094423645089E-2</v>
      </c>
      <c r="G74" s="5">
        <v>-1.052176209199609E-2</v>
      </c>
      <c r="H74" s="5">
        <v>-2.474381511014314E-2</v>
      </c>
      <c r="I74" s="5">
        <v>-4.2765080970582195E-2</v>
      </c>
      <c r="J74" s="5">
        <v>-2.7892284580085164E-2</v>
      </c>
      <c r="K74" s="5">
        <v>-3.6778130258002389E-3</v>
      </c>
      <c r="L74" s="5">
        <v>-1.2508528882957151E-2</v>
      </c>
      <c r="M74" s="5">
        <v>-1.9012690773361755E-2</v>
      </c>
      <c r="N74" s="5">
        <v>-3.3128935873271356E-2</v>
      </c>
      <c r="O74" s="5">
        <v>-4.4138689097641551E-3</v>
      </c>
      <c r="P74" s="5">
        <v>-1.5925197916714432E-2</v>
      </c>
      <c r="Q74" s="5">
        <v>-8.3012792689769709E-3</v>
      </c>
      <c r="R74" s="5">
        <v>-1.0758477225495158E-2</v>
      </c>
      <c r="S74" s="5">
        <v>-1.2028013821699783E-3</v>
      </c>
      <c r="T74" s="5">
        <v>-6.10429403639824E-3</v>
      </c>
      <c r="U74" s="5">
        <v>3.5174434053899667E-3</v>
      </c>
      <c r="V74" s="5">
        <v>-8.7620616340543835E-3</v>
      </c>
      <c r="W74" s="5">
        <v>8.7428346800053815E-3</v>
      </c>
      <c r="X74" s="5">
        <v>-1.2308310357177296E-2</v>
      </c>
      <c r="Y74" s="5">
        <v>-1.696154027229857E-2</v>
      </c>
      <c r="Z74" s="5">
        <v>-1.4676285670843772E-2</v>
      </c>
      <c r="AA74" s="5">
        <v>2.1752352489085164E-2</v>
      </c>
      <c r="AB74" s="5">
        <v>7.9996379359839692E-2</v>
      </c>
      <c r="AC74" s="5">
        <v>1.1242567416747047E-2</v>
      </c>
      <c r="AD74" s="5">
        <v>1.1717072003888917E-2</v>
      </c>
      <c r="AE74" s="5">
        <v>2.4843877290667046E-2</v>
      </c>
      <c r="AF74" s="5">
        <v>6.1430595635850037E-2</v>
      </c>
      <c r="AG74" s="5">
        <v>9.691553511448894E-3</v>
      </c>
      <c r="AH74" s="5">
        <v>5.0799563986830814E-3</v>
      </c>
      <c r="AI74" s="5">
        <v>4.5716184076349435E-3</v>
      </c>
      <c r="AJ74" s="5">
        <v>1.631610734529635E-2</v>
      </c>
      <c r="AK74" s="5">
        <v>5.0327600299118324E-3</v>
      </c>
      <c r="AL74" s="5">
        <v>3.6255997921707625E-2</v>
      </c>
      <c r="AM74" s="5">
        <v>8.8637565924071966E-3</v>
      </c>
      <c r="AN74" s="5">
        <v>1.5587669100142771E-2</v>
      </c>
      <c r="AO74" s="5">
        <v>7.2878617694241516E-3</v>
      </c>
      <c r="AP74" s="5">
        <v>1.7923896415524006E-2</v>
      </c>
      <c r="AQ74" s="5">
        <v>4.9372577422694859E-4</v>
      </c>
      <c r="AR74" s="5">
        <v>1.7582780330181742E-2</v>
      </c>
      <c r="AS74" s="5"/>
      <c r="AT74" s="5"/>
      <c r="AU74" s="5"/>
      <c r="AV74" s="5"/>
      <c r="AW74" s="5"/>
      <c r="AX74" s="5"/>
      <c r="AY74" s="5"/>
      <c r="AZ74" s="5"/>
      <c r="BA74" s="5"/>
      <c r="BB74" s="5"/>
    </row>
    <row r="75" spans="1:54" x14ac:dyDescent="0.25">
      <c r="A75" s="5">
        <v>16300</v>
      </c>
      <c r="B75" s="5"/>
      <c r="C75" s="5">
        <v>1.5506477837253393E-2</v>
      </c>
      <c r="D75" s="5">
        <v>-2.0044272749869425E-2</v>
      </c>
      <c r="E75" s="5">
        <v>-1.3796677766605512E-2</v>
      </c>
      <c r="F75" s="5">
        <v>-3.3109506194368955E-2</v>
      </c>
      <c r="G75" s="5">
        <v>-1.0483536894169898E-2</v>
      </c>
      <c r="H75" s="5">
        <v>-2.4666470451806616E-2</v>
      </c>
      <c r="I75" s="5">
        <v>-4.2653169059259408E-2</v>
      </c>
      <c r="J75" s="5">
        <v>-2.7833537894764327E-2</v>
      </c>
      <c r="K75" s="5">
        <v>-3.6719516824004149E-3</v>
      </c>
      <c r="L75" s="5">
        <v>-1.2495027141737326E-2</v>
      </c>
      <c r="M75" s="5">
        <v>-1.900198121783736E-2</v>
      </c>
      <c r="N75" s="5">
        <v>-3.3127433911983549E-2</v>
      </c>
      <c r="O75" s="5">
        <v>-4.4159630807488427E-3</v>
      </c>
      <c r="P75" s="5">
        <v>-1.594106093490302E-2</v>
      </c>
      <c r="Q75" s="5">
        <v>-8.3138939311083494E-3</v>
      </c>
      <c r="R75" s="5">
        <v>-1.0780478226720529E-2</v>
      </c>
      <c r="S75" s="5">
        <v>-1.2058953128499688E-3</v>
      </c>
      <c r="T75" s="5">
        <v>-6.1232262161570869E-3</v>
      </c>
      <c r="U75" s="5">
        <v>3.530220699195999E-3</v>
      </c>
      <c r="V75" s="5">
        <v>-8.798560696126374E-3</v>
      </c>
      <c r="W75" s="5">
        <v>8.7839308070873038E-3</v>
      </c>
      <c r="X75" s="5">
        <v>-1.2372774828059013E-2</v>
      </c>
      <c r="Y75" s="5">
        <v>-1.7059516401714964E-2</v>
      </c>
      <c r="Z75" s="5">
        <v>-1.4768999387108978E-2</v>
      </c>
      <c r="AA75" s="5">
        <v>2.1901576220902386E-2</v>
      </c>
      <c r="AB75" s="5">
        <v>8.0588752655777071E-2</v>
      </c>
      <c r="AC75" s="5">
        <v>1.1331967264510979E-2</v>
      </c>
      <c r="AD75" s="5">
        <v>1.1816677069189018E-2</v>
      </c>
      <c r="AE75" s="5">
        <v>2.5068760182080246E-2</v>
      </c>
      <c r="AF75" s="5">
        <v>6.2020630571507543E-2</v>
      </c>
      <c r="AG75" s="5">
        <v>9.7900201141703502E-3</v>
      </c>
      <c r="AH75" s="5">
        <v>5.1343997021841975E-3</v>
      </c>
      <c r="AI75" s="5">
        <v>4.6231708180911098E-3</v>
      </c>
      <c r="AJ75" s="5">
        <v>1.6509258883773293E-2</v>
      </c>
      <c r="AK75" s="5">
        <v>5.0951747928248987E-3</v>
      </c>
      <c r="AL75" s="5">
        <v>3.6726146053685099E-2</v>
      </c>
      <c r="AM75" s="5">
        <v>8.9837309871503013E-3</v>
      </c>
      <c r="AN75" s="5">
        <v>1.5807541050122879E-2</v>
      </c>
      <c r="AO75" s="5">
        <v>7.3948317095939419E-3</v>
      </c>
      <c r="AP75" s="5">
        <v>1.8197278061794171E-2</v>
      </c>
      <c r="AQ75" s="5">
        <v>5.0154101968715565E-4</v>
      </c>
      <c r="AR75" s="5">
        <v>1.7871280991478864E-2</v>
      </c>
      <c r="AS75" s="5"/>
      <c r="AT75" s="5"/>
      <c r="AU75" s="5"/>
      <c r="AV75" s="5"/>
      <c r="AW75" s="5"/>
      <c r="AX75" s="5"/>
      <c r="AY75" s="5"/>
      <c r="AZ75" s="5"/>
      <c r="BA75" s="5"/>
      <c r="BB75" s="5"/>
    </row>
    <row r="76" spans="1:54" x14ac:dyDescent="0.25">
      <c r="A76" s="5">
        <v>16290</v>
      </c>
      <c r="B76" s="5"/>
      <c r="C76" s="5">
        <v>1.7526252232197045E-2</v>
      </c>
      <c r="D76" s="5">
        <v>-1.9939007966503546E-2</v>
      </c>
      <c r="E76" s="5">
        <v>-1.3731151031720656E-2</v>
      </c>
      <c r="F76" s="5">
        <v>-3.296893770209345E-2</v>
      </c>
      <c r="G76" s="5">
        <v>-1.0444329314563299E-2</v>
      </c>
      <c r="H76" s="5">
        <v>-2.4586735724809135E-2</v>
      </c>
      <c r="I76" s="5">
        <v>-4.253701005251808E-2</v>
      </c>
      <c r="J76" s="5">
        <v>-2.7771959577304384E-2</v>
      </c>
      <c r="K76" s="5">
        <v>-3.6657107473160059E-3</v>
      </c>
      <c r="L76" s="5">
        <v>-1.2480219764233896E-2</v>
      </c>
      <c r="M76" s="5">
        <v>-1.8989274949655834E-2</v>
      </c>
      <c r="N76" s="5">
        <v>-3.312244922015313E-2</v>
      </c>
      <c r="O76" s="5">
        <v>-4.4175951477770006E-3</v>
      </c>
      <c r="P76" s="5">
        <v>-1.5955272263675966E-2</v>
      </c>
      <c r="Q76" s="5">
        <v>-8.3256603168750404E-3</v>
      </c>
      <c r="R76" s="5">
        <v>-1.0801402304833405E-2</v>
      </c>
      <c r="S76" s="5">
        <v>-1.2088720297141697E-3</v>
      </c>
      <c r="T76" s="5">
        <v>-6.1415831740888362E-3</v>
      </c>
      <c r="U76" s="5">
        <v>3.5426798798496818E-3</v>
      </c>
      <c r="V76" s="5">
        <v>-8.8343056627417944E-3</v>
      </c>
      <c r="W76" s="5">
        <v>8.8243178823657949E-3</v>
      </c>
      <c r="X76" s="5">
        <v>-1.2436309480340125E-2</v>
      </c>
      <c r="Y76" s="5">
        <v>-1.7156315630473089E-2</v>
      </c>
      <c r="Z76" s="5">
        <v>-1.4860794048931203E-2</v>
      </c>
      <c r="AA76" s="5">
        <v>2.2049598281878902E-2</v>
      </c>
      <c r="AB76" s="5">
        <v>8.1177346579660206E-2</v>
      </c>
      <c r="AC76" s="5">
        <v>1.1420932946560419E-2</v>
      </c>
      <c r="AD76" s="5">
        <v>1.191593814973267E-2</v>
      </c>
      <c r="AE76" s="5">
        <v>2.5293159712144193E-2</v>
      </c>
      <c r="AF76" s="5">
        <v>6.2610118399549872E-2</v>
      </c>
      <c r="AG76" s="5">
        <v>9.8885089989826942E-3</v>
      </c>
      <c r="AH76" s="5">
        <v>5.1889149734310235E-3</v>
      </c>
      <c r="AI76" s="5">
        <v>4.6748453129993412E-3</v>
      </c>
      <c r="AJ76" s="5">
        <v>1.6703061763873303E-2</v>
      </c>
      <c r="AK76" s="5">
        <v>5.1578604210352685E-3</v>
      </c>
      <c r="AL76" s="5">
        <v>3.7198774578354563E-2</v>
      </c>
      <c r="AM76" s="5">
        <v>9.1044473362599729E-3</v>
      </c>
      <c r="AN76" s="5">
        <v>1.6028967214814199E-2</v>
      </c>
      <c r="AO76" s="5">
        <v>7.5026501429150735E-3</v>
      </c>
      <c r="AP76" s="5">
        <v>1.847305913145313E-2</v>
      </c>
      <c r="AQ76" s="5">
        <v>5.0943133190536275E-4</v>
      </c>
      <c r="AR76" s="5">
        <v>1.8162787536950505E-2</v>
      </c>
      <c r="AS76" s="5"/>
      <c r="AT76" s="5"/>
      <c r="AU76" s="5"/>
      <c r="AV76" s="5"/>
      <c r="AW76" s="5"/>
      <c r="AX76" s="5"/>
      <c r="AY76" s="5"/>
      <c r="AZ76" s="5"/>
      <c r="BA76" s="5"/>
      <c r="BB76" s="5"/>
    </row>
    <row r="77" spans="1:54" x14ac:dyDescent="0.25">
      <c r="A77" s="5">
        <v>16280</v>
      </c>
      <c r="B77" s="5"/>
      <c r="C77" s="5">
        <v>1.9563836730313137E-2</v>
      </c>
      <c r="D77" s="5">
        <v>-1.9832144519797801E-2</v>
      </c>
      <c r="E77" s="5">
        <v>-1.3664457371371532E-2</v>
      </c>
      <c r="F77" s="5">
        <v>-3.282542534159702E-2</v>
      </c>
      <c r="G77" s="5">
        <v>-1.0404149385396489E-2</v>
      </c>
      <c r="H77" s="5">
        <v>-2.4504630892276686E-2</v>
      </c>
      <c r="I77" s="5">
        <v>-4.2416631977145021E-2</v>
      </c>
      <c r="J77" s="5">
        <v>-2.7707563572266392E-2</v>
      </c>
      <c r="K77" s="5">
        <v>-3.6590914757455642E-3</v>
      </c>
      <c r="L77" s="5">
        <v>-1.2464109004312759E-2</v>
      </c>
      <c r="M77" s="5">
        <v>-1.8974572300265058E-2</v>
      </c>
      <c r="N77" s="5">
        <v>-3.3113976955834283E-2</v>
      </c>
      <c r="O77" s="5">
        <v>-4.4187637436849583E-3</v>
      </c>
      <c r="P77" s="5">
        <v>-1.5967824378699334E-2</v>
      </c>
      <c r="Q77" s="5">
        <v>-8.3365731674504596E-3</v>
      </c>
      <c r="R77" s="5">
        <v>-1.0821240940167698E-2</v>
      </c>
      <c r="S77" s="5">
        <v>-1.2117303939595944E-3</v>
      </c>
      <c r="T77" s="5">
        <v>-6.1593582123314772E-3</v>
      </c>
      <c r="U77" s="5">
        <v>3.5548165776575803E-3</v>
      </c>
      <c r="V77" s="5">
        <v>-8.8692844335876899E-3</v>
      </c>
      <c r="W77" s="5">
        <v>8.8639826836978998E-3</v>
      </c>
      <c r="X77" s="5">
        <v>-1.2498894185778767E-2</v>
      </c>
      <c r="Y77" s="5">
        <v>-1.7251908293683945E-2</v>
      </c>
      <c r="Z77" s="5">
        <v>-1.4951642473974E-2</v>
      </c>
      <c r="AA77" s="5">
        <v>2.2196376389969234E-2</v>
      </c>
      <c r="AB77" s="5">
        <v>8.1761999310872163E-2</v>
      </c>
      <c r="AC77" s="5">
        <v>1.1509440986411242E-2</v>
      </c>
      <c r="AD77" s="5">
        <v>1.2014830186986517E-2</v>
      </c>
      <c r="AE77" s="5">
        <v>2.5517021893884058E-2</v>
      </c>
      <c r="AF77" s="5">
        <v>6.319892457282944E-2</v>
      </c>
      <c r="AG77" s="5">
        <v>9.9869989514802283E-3</v>
      </c>
      <c r="AH77" s="5">
        <v>5.2434911991326456E-3</v>
      </c>
      <c r="AI77" s="5">
        <v>4.7266321728570981E-3</v>
      </c>
      <c r="AJ77" s="5">
        <v>1.6897482344200847E-2</v>
      </c>
      <c r="AK77" s="5">
        <v>5.2208069795662525E-3</v>
      </c>
      <c r="AL77" s="5">
        <v>3.7673816011388861E-2</v>
      </c>
      <c r="AM77" s="5">
        <v>9.2258903739303975E-3</v>
      </c>
      <c r="AN77" s="5">
        <v>1.6251923347862123E-2</v>
      </c>
      <c r="AO77" s="5">
        <v>7.6113071613968571E-3</v>
      </c>
      <c r="AP77" s="5">
        <v>1.8751219318305975E-2</v>
      </c>
      <c r="AQ77" s="5">
        <v>5.1739627928704319E-4</v>
      </c>
      <c r="AR77" s="5">
        <v>1.8457289738236311E-2</v>
      </c>
      <c r="AS77" s="5"/>
      <c r="AT77" s="5"/>
      <c r="AU77" s="5"/>
      <c r="AV77" s="5"/>
      <c r="AW77" s="5"/>
      <c r="AX77" s="5"/>
      <c r="AY77" s="5"/>
      <c r="AZ77" s="5"/>
      <c r="BA77" s="5"/>
      <c r="BB77" s="5"/>
    </row>
    <row r="78" spans="1:54" x14ac:dyDescent="0.25">
      <c r="A78" s="5">
        <v>16270</v>
      </c>
      <c r="B78" s="5"/>
      <c r="C78" s="5">
        <v>2.1618859700022267E-2</v>
      </c>
      <c r="D78" s="5">
        <v>-1.9723710193994565E-2</v>
      </c>
      <c r="E78" s="5">
        <v>-1.3596614159050169E-2</v>
      </c>
      <c r="F78" s="5">
        <v>-3.2679006370854018E-2</v>
      </c>
      <c r="G78" s="5">
        <v>-1.036300743270132E-2</v>
      </c>
      <c r="H78" s="5">
        <v>-2.4420176649639389E-2</v>
      </c>
      <c r="I78" s="5">
        <v>-4.2292064184147077E-2</v>
      </c>
      <c r="J78" s="5">
        <v>-2.7640364717388465E-2</v>
      </c>
      <c r="K78" s="5">
        <v>-3.6520952433677146E-3</v>
      </c>
      <c r="L78" s="5">
        <v>-1.2446697530700889E-2</v>
      </c>
      <c r="M78" s="5">
        <v>-1.895787423308273E-2</v>
      </c>
      <c r="N78" s="5">
        <v>-3.3102013369464021E-2</v>
      </c>
      <c r="O78" s="5">
        <v>-4.4194676441708389E-3</v>
      </c>
      <c r="P78" s="5">
        <v>-1.5978710255964139E-2</v>
      </c>
      <c r="Q78" s="5">
        <v>-8.3466274740963582E-3</v>
      </c>
      <c r="R78" s="5">
        <v>-1.0839985919644527E-2</v>
      </c>
      <c r="S78" s="5">
        <v>-1.2144692986987493E-3</v>
      </c>
      <c r="T78" s="5">
        <v>-6.1765447810176351E-3</v>
      </c>
      <c r="U78" s="5">
        <v>3.5666264990305758E-3</v>
      </c>
      <c r="V78" s="5">
        <v>-8.9034850723857927E-3</v>
      </c>
      <c r="W78" s="5">
        <v>8.9029121245581076E-3</v>
      </c>
      <c r="X78" s="5">
        <v>-1.2560508964131592E-2</v>
      </c>
      <c r="Y78" s="5">
        <v>-1.7346264866835714E-2</v>
      </c>
      <c r="Z78" s="5">
        <v>-1.5041517542833019E-2</v>
      </c>
      <c r="AA78" s="5">
        <v>2.2341868264925614E-2</v>
      </c>
      <c r="AB78" s="5">
        <v>8.2342548683662836E-2</v>
      </c>
      <c r="AC78" s="5">
        <v>1.159746780780495E-2</v>
      </c>
      <c r="AD78" s="5">
        <v>1.2113327963448186E-2</v>
      </c>
      <c r="AE78" s="5">
        <v>2.5740292284239175E-2</v>
      </c>
      <c r="AF78" s="5">
        <v>6.3786913118391297E-2</v>
      </c>
      <c r="AG78" s="5">
        <v>1.0085468485088855E-2</v>
      </c>
      <c r="AH78" s="5">
        <v>5.2981171986961825E-3</v>
      </c>
      <c r="AI78" s="5">
        <v>4.7785215057413758E-3</v>
      </c>
      <c r="AJ78" s="5">
        <v>1.7092486291917737E-2</v>
      </c>
      <c r="AK78" s="5">
        <v>5.2840042975674188E-3</v>
      </c>
      <c r="AL78" s="5">
        <v>3.8151201014789485E-2</v>
      </c>
      <c r="AM78" s="5">
        <v>9.348044346000943E-3</v>
      </c>
      <c r="AN78" s="5">
        <v>1.6476384287792942E-2</v>
      </c>
      <c r="AO78" s="5">
        <v>7.7207924059677895E-3</v>
      </c>
      <c r="AP78" s="5">
        <v>1.9031737158574837E-2</v>
      </c>
      <c r="AQ78" s="5">
        <v>5.2543539730830874E-4</v>
      </c>
      <c r="AR78" s="5">
        <v>1.8754776168706577E-2</v>
      </c>
      <c r="AS78" s="5"/>
      <c r="AT78" s="5"/>
      <c r="AU78" s="5"/>
      <c r="AV78" s="5"/>
      <c r="AW78" s="5"/>
      <c r="AX78" s="5"/>
      <c r="AY78" s="5"/>
      <c r="AZ78" s="5"/>
      <c r="BA78" s="5"/>
      <c r="BB78" s="5"/>
    </row>
    <row r="79" spans="1:54" x14ac:dyDescent="0.25">
      <c r="A79" s="5">
        <v>16260</v>
      </c>
      <c r="B79" s="5"/>
      <c r="C79" s="5">
        <v>2.3690940117313104E-2</v>
      </c>
      <c r="D79" s="5">
        <v>-1.9613733188696487E-2</v>
      </c>
      <c r="E79" s="5">
        <v>-1.3527639089473131E-2</v>
      </c>
      <c r="F79" s="5">
        <v>-3.2529718894891584E-2</v>
      </c>
      <c r="G79" s="5">
        <v>-1.0320914071951773E-2</v>
      </c>
      <c r="H79" s="5">
        <v>-2.4333394416207667E-2</v>
      </c>
      <c r="I79" s="5">
        <v>-4.2163337337556436E-2</v>
      </c>
      <c r="J79" s="5">
        <v>-2.7570378738564168E-2</v>
      </c>
      <c r="K79" s="5">
        <v>-3.6447235459879544E-3</v>
      </c>
      <c r="L79" s="5">
        <v>-1.2427988426853765E-2</v>
      </c>
      <c r="M79" s="5">
        <v>-1.8939182344930541E-2</v>
      </c>
      <c r="N79" s="5">
        <v>-3.3086555809201383E-2</v>
      </c>
      <c r="O79" s="5">
        <v>-4.4197057688791681E-3</v>
      </c>
      <c r="P79" s="5">
        <v>-1.59879233770132E-2</v>
      </c>
      <c r="Q79" s="5">
        <v>-8.3558184815473655E-3</v>
      </c>
      <c r="R79" s="5">
        <v>-1.0857629341971913E-2</v>
      </c>
      <c r="S79" s="5">
        <v>-1.2170876696261112E-3</v>
      </c>
      <c r="T79" s="5">
        <v>-6.193136482054263E-3</v>
      </c>
      <c r="U79" s="5">
        <v>3.57810542886748E-3</v>
      </c>
      <c r="V79" s="5">
        <v>-8.9368958132771369E-3</v>
      </c>
      <c r="W79" s="5">
        <v>8.9410932607822367E-3</v>
      </c>
      <c r="X79" s="5">
        <v>-1.2621133993060776E-2</v>
      </c>
      <c r="Y79" s="5">
        <v>-1.743935597984755E-2</v>
      </c>
      <c r="Z79" s="5">
        <v>-1.5130392211387646E-2</v>
      </c>
      <c r="AA79" s="5">
        <v>2.2486031646641584E-2</v>
      </c>
      <c r="AB79" s="5">
        <v>8.2918832253791569E-2</v>
      </c>
      <c r="AC79" s="5">
        <v>1.1684989743819145E-2</v>
      </c>
      <c r="AD79" s="5">
        <v>1.2211406111724239E-2</v>
      </c>
      <c r="AE79" s="5">
        <v>2.5962916002094084E-2</v>
      </c>
      <c r="AF79" s="5">
        <v>6.4373946678215707E-2</v>
      </c>
      <c r="AG79" s="5">
        <v>1.0183895846753818E-2</v>
      </c>
      <c r="AH79" s="5">
        <v>5.3527816267501301E-3</v>
      </c>
      <c r="AI79" s="5">
        <v>4.8305032491044609E-3</v>
      </c>
      <c r="AJ79" s="5">
        <v>1.7288038587234385E-2</v>
      </c>
      <c r="AK79" s="5">
        <v>5.3474419690422055E-3</v>
      </c>
      <c r="AL79" s="5">
        <v>3.8630858396930833E-2</v>
      </c>
      <c r="AM79" s="5">
        <v>9.470893008589977E-3</v>
      </c>
      <c r="AN79" s="5">
        <v>1.6702323953017954E-2</v>
      </c>
      <c r="AO79" s="5">
        <v>7.8310950628548304E-3</v>
      </c>
      <c r="AP79" s="5">
        <v>1.9314590018678544E-2</v>
      </c>
      <c r="AQ79" s="5">
        <v>5.3354818808446262E-4</v>
      </c>
      <c r="AR79" s="5">
        <v>1.9055234184628567E-2</v>
      </c>
      <c r="AS79" s="5"/>
      <c r="AT79" s="5"/>
      <c r="AU79" s="5"/>
      <c r="AV79" s="5"/>
      <c r="AW79" s="5"/>
      <c r="AX79" s="5"/>
      <c r="AY79" s="5"/>
      <c r="AZ79" s="5"/>
      <c r="BA79" s="5"/>
      <c r="BB79" s="5"/>
    </row>
    <row r="80" spans="1:54" x14ac:dyDescent="0.25">
      <c r="A80" s="5">
        <v>16250</v>
      </c>
      <c r="B80" s="5"/>
      <c r="C80" s="5">
        <v>2.5779687642134286E-2</v>
      </c>
      <c r="D80" s="5">
        <v>-1.9502242106376657E-2</v>
      </c>
      <c r="E80" s="5">
        <v>-1.3457550170784715E-2</v>
      </c>
      <c r="F80" s="5">
        <v>-3.237760184920016E-2</v>
      </c>
      <c r="G80" s="5">
        <v>-1.0277880203539747E-2</v>
      </c>
      <c r="H80" s="5">
        <v>-2.4244306326358239E-2</v>
      </c>
      <c r="I80" s="5">
        <v>-4.2030483402526221E-2</v>
      </c>
      <c r="J80" s="5">
        <v>-2.7497622244341862E-2</v>
      </c>
      <c r="K80" s="5">
        <v>-3.6369779991211131E-3</v>
      </c>
      <c r="L80" s="5">
        <v>-1.2407985190603221E-2</v>
      </c>
      <c r="M80" s="5">
        <v>-1.8918498867138304E-2</v>
      </c>
      <c r="N80" s="5">
        <v>-3.3067602725707537E-2</v>
      </c>
      <c r="O80" s="5">
        <v>-4.4194771824142502E-3</v>
      </c>
      <c r="P80" s="5">
        <v>-1.5995457733926931E-2</v>
      </c>
      <c r="Q80" s="5">
        <v>-8.364141691280259E-3</v>
      </c>
      <c r="R80" s="5">
        <v>-1.0874163622711258E-2</v>
      </c>
      <c r="S80" s="5">
        <v>-1.2195844656717959E-3</v>
      </c>
      <c r="T80" s="5">
        <v>-6.2091270728491677E-3</v>
      </c>
      <c r="U80" s="5">
        <v>3.5892492329156192E-3</v>
      </c>
      <c r="V80" s="5">
        <v>-8.9695050671695278E-3</v>
      </c>
      <c r="W80" s="5">
        <v>8.9785132972958065E-3</v>
      </c>
      <c r="X80" s="5">
        <v>-1.2680749618051494E-2</v>
      </c>
      <c r="Y80" s="5">
        <v>-1.7531152431182903E-2</v>
      </c>
      <c r="Z80" s="5">
        <v>-1.5218239523243738E-2</v>
      </c>
      <c r="AA80" s="5">
        <v>2.262882431369154E-2</v>
      </c>
      <c r="AB80" s="5">
        <v>8.3490687366108929E-2</v>
      </c>
      <c r="AC80" s="5">
        <v>1.1771983046140525E-2</v>
      </c>
      <c r="AD80" s="5">
        <v>1.230903912380674E-2</v>
      </c>
      <c r="AE80" s="5">
        <v>2.6184837746792939E-2</v>
      </c>
      <c r="AF80" s="5">
        <v>6.4959886551291382E-2</v>
      </c>
      <c r="AG80" s="5">
        <v>1.02822590228571E-2</v>
      </c>
      <c r="AH80" s="5">
        <v>5.4074729757965867E-3</v>
      </c>
      <c r="AI80" s="5">
        <v>4.8825671716916669E-3</v>
      </c>
      <c r="AJ80" s="5">
        <v>1.7484103528353456E-2</v>
      </c>
      <c r="AK80" s="5">
        <v>5.4111093537180218E-3</v>
      </c>
      <c r="AL80" s="5">
        <v>3.9112715113632915E-2</v>
      </c>
      <c r="AM80" s="5">
        <v>9.5944196269765157E-3</v>
      </c>
      <c r="AN80" s="5">
        <v>1.6929715337257581E-2</v>
      </c>
      <c r="AO80" s="5">
        <v>7.9422038601469104E-3</v>
      </c>
      <c r="AP80" s="5">
        <v>1.9599754083423886E-2</v>
      </c>
      <c r="AQ80" s="5">
        <v>5.4173411994845968E-4</v>
      </c>
      <c r="AR80" s="5">
        <v>1.9358649906621016E-2</v>
      </c>
      <c r="AS80" s="5"/>
      <c r="AT80" s="5"/>
      <c r="AU80" s="5"/>
      <c r="AV80" s="5"/>
      <c r="AW80" s="5"/>
      <c r="AX80" s="5"/>
      <c r="AY80" s="5"/>
      <c r="AZ80" s="5"/>
      <c r="BA80" s="5"/>
      <c r="BB80" s="5"/>
    </row>
    <row r="81" spans="1:54" x14ac:dyDescent="0.25">
      <c r="A81" s="5">
        <v>16240</v>
      </c>
      <c r="B81" s="5"/>
      <c r="C81" s="5">
        <v>2.7884702700380824E-2</v>
      </c>
      <c r="D81" s="5">
        <v>-1.9389265939690238E-2</v>
      </c>
      <c r="E81" s="5">
        <v>-1.3386365716599822E-2</v>
      </c>
      <c r="F81" s="5">
        <v>-3.2222694982708071E-2</v>
      </c>
      <c r="G81" s="5">
        <v>-1.02339170080988E-2</v>
      </c>
      <c r="H81" s="5">
        <v>-2.4152935220334758E-2</v>
      </c>
      <c r="I81" s="5">
        <v>-4.1893535632722259E-2</v>
      </c>
      <c r="J81" s="5">
        <v>-2.7422112719947035E-2</v>
      </c>
      <c r="K81" s="5">
        <v>-3.628860337509459E-3</v>
      </c>
      <c r="L81" s="5">
        <v>-1.2386691733584898E-2</v>
      </c>
      <c r="M81" s="5">
        <v>-1.889582666631584E-2</v>
      </c>
      <c r="N81" s="5">
        <v>-3.3045153676360475E-2</v>
      </c>
      <c r="O81" s="5">
        <v>-4.4187810952812153E-3</v>
      </c>
      <c r="P81" s="5">
        <v>-1.6001307834063214E-2</v>
      </c>
      <c r="Q81" s="5">
        <v>-8.3715928646651023E-3</v>
      </c>
      <c r="R81" s="5">
        <v>-1.0889581499206364E-2</v>
      </c>
      <c r="S81" s="5">
        <v>-1.2219586796418875E-3</v>
      </c>
      <c r="T81" s="5">
        <v>-6.2245104699816239E-3</v>
      </c>
      <c r="U81" s="5">
        <v>3.6000538601066133E-3</v>
      </c>
      <c r="V81" s="5">
        <v>-9.0013014280435691E-3</v>
      </c>
      <c r="W81" s="5">
        <v>9.0151595948225333E-3</v>
      </c>
      <c r="X81" s="5">
        <v>-1.2739336362332853E-2</v>
      </c>
      <c r="Y81" s="5">
        <v>-1.7621625202013616E-2</v>
      </c>
      <c r="Z81" s="5">
        <v>-1.5305032622261327E-2</v>
      </c>
      <c r="AA81" s="5">
        <v>2.2770204102055693E-2</v>
      </c>
      <c r="AB81" s="5">
        <v>8.4057951223044519E-2</v>
      </c>
      <c r="AC81" s="5">
        <v>1.1858423894495722E-2</v>
      </c>
      <c r="AD81" s="5">
        <v>1.2406201360546123E-2</v>
      </c>
      <c r="AE81" s="5">
        <v>2.6406001817130535E-2</v>
      </c>
      <c r="AF81" s="5">
        <v>6.5544592737011562E-2</v>
      </c>
      <c r="AG81" s="5">
        <v>1.0380535745363413E-2</v>
      </c>
      <c r="AH81" s="5">
        <v>5.4621795789924921E-3</v>
      </c>
      <c r="AI81" s="5">
        <v>4.9347028755823532E-3</v>
      </c>
      <c r="AJ81" s="5">
        <v>1.7680644736871167E-2</v>
      </c>
      <c r="AK81" s="5">
        <v>5.4749955780604102E-3</v>
      </c>
      <c r="AL81" s="5">
        <v>3.9596696270280132E-2</v>
      </c>
      <c r="AM81" s="5">
        <v>9.7186069747346553E-3</v>
      </c>
      <c r="AN81" s="5">
        <v>1.7158530505395141E-2</v>
      </c>
      <c r="AO81" s="5">
        <v>8.0541070645482413E-3</v>
      </c>
      <c r="AP81" s="5">
        <v>1.9887204344626461E-2</v>
      </c>
      <c r="AQ81" s="5">
        <v>5.4999262703977277E-4</v>
      </c>
      <c r="AR81" s="5">
        <v>1.966500820141652E-2</v>
      </c>
      <c r="AS81" s="5"/>
      <c r="AT81" s="5"/>
      <c r="AU81" s="5"/>
      <c r="AV81" s="5"/>
      <c r="AW81" s="5"/>
      <c r="AX81" s="5"/>
      <c r="AY81" s="5"/>
      <c r="AZ81" s="5"/>
      <c r="BA81" s="5"/>
      <c r="BB81" s="5"/>
    </row>
    <row r="82" spans="1:54" x14ac:dyDescent="0.25">
      <c r="A82" s="5">
        <v>16230</v>
      </c>
      <c r="B82" s="5"/>
      <c r="C82" s="5">
        <v>3.0005576571488644E-2</v>
      </c>
      <c r="D82" s="5">
        <v>-1.9274834058595668E-2</v>
      </c>
      <c r="E82" s="5">
        <v>-1.3314104337891227E-2</v>
      </c>
      <c r="F82" s="5">
        <v>-3.2065038840330157E-2</v>
      </c>
      <c r="G82" s="5">
        <v>-1.0189035941678476E-2</v>
      </c>
      <c r="H82" s="5">
        <v>-2.4059304634668155E-2</v>
      </c>
      <c r="I82" s="5">
        <v>-4.1752528557016978E-2</v>
      </c>
      <c r="J82" s="5">
        <v>-2.7343868520829834E-2</v>
      </c>
      <c r="K82" s="5">
        <v>-3.620372414576579E-3</v>
      </c>
      <c r="L82" s="5">
        <v>-1.2364112380444832E-2</v>
      </c>
      <c r="M82" s="5">
        <v>-1.8871169244790729E-2</v>
      </c>
      <c r="N82" s="5">
        <v>-3.3019209328898964E-2</v>
      </c>
      <c r="O82" s="5">
        <v>-4.4176168647537617E-3</v>
      </c>
      <c r="P82" s="5">
        <v>-1.600546870454695E-2</v>
      </c>
      <c r="Q82" s="5">
        <v>-8.378168025995409E-3</v>
      </c>
      <c r="R82" s="5">
        <v>-1.0903876035370828E-2</v>
      </c>
      <c r="S82" s="5">
        <v>-1.2242093388449291E-3</v>
      </c>
      <c r="T82" s="5">
        <v>-6.2392807528141624E-3</v>
      </c>
      <c r="U82" s="5">
        <v>3.610515344865642E-3</v>
      </c>
      <c r="V82" s="5">
        <v>-9.032273679212461E-3</v>
      </c>
      <c r="W82" s="5">
        <v>9.0510196765682099E-3</v>
      </c>
      <c r="X82" s="5">
        <v>-1.2796874936796437E-2</v>
      </c>
      <c r="Y82" s="5">
        <v>-1.7710745470426191E-2</v>
      </c>
      <c r="Z82" s="5">
        <v>-1.5390744765159206E-2</v>
      </c>
      <c r="AA82" s="5">
        <v>2.2910128924021524E-2</v>
      </c>
      <c r="AB82" s="5">
        <v>8.4620460953968177E-2</v>
      </c>
      <c r="AC82" s="5">
        <v>1.1944288406236141E-2</v>
      </c>
      <c r="AD82" s="5">
        <v>1.2502867061315672E-2</v>
      </c>
      <c r="AE82" s="5">
        <v>2.6626352130814934E-2</v>
      </c>
      <c r="AF82" s="5">
        <v>6.6127923979883929E-2</v>
      </c>
      <c r="AG82" s="5">
        <v>1.0478703498194785E-2</v>
      </c>
      <c r="AH82" s="5">
        <v>5.516889613060543E-3</v>
      </c>
      <c r="AI82" s="5">
        <v>4.9868997983543665E-3</v>
      </c>
      <c r="AJ82" s="5">
        <v>1.7877625163638687E-2</v>
      </c>
      <c r="AK82" s="5">
        <v>5.5390895364335994E-3</v>
      </c>
      <c r="AL82" s="5">
        <v>4.0082725125004215E-2</v>
      </c>
      <c r="AM82" s="5">
        <v>9.8434373331258065E-3</v>
      </c>
      <c r="AN82" s="5">
        <v>1.7388740589772595E-2</v>
      </c>
      <c r="AO82" s="5">
        <v>8.166792478328095E-3</v>
      </c>
      <c r="AP82" s="5">
        <v>2.0176914590176499E-2</v>
      </c>
      <c r="AQ82" s="5">
        <v>5.5832310890416184E-4</v>
      </c>
      <c r="AR82" s="5">
        <v>1.9974292663951683E-2</v>
      </c>
      <c r="AS82" s="5"/>
      <c r="AT82" s="5"/>
      <c r="AU82" s="5"/>
      <c r="AV82" s="5"/>
      <c r="AW82" s="5"/>
      <c r="AX82" s="5"/>
      <c r="AY82" s="5"/>
      <c r="AZ82" s="5"/>
      <c r="BA82" s="5"/>
      <c r="BB82" s="5"/>
    </row>
    <row r="83" spans="1:54" x14ac:dyDescent="0.25">
      <c r="A83" s="5">
        <v>16220</v>
      </c>
      <c r="B83" s="5"/>
      <c r="C83" s="5">
        <v>3.2141891481642267E-2</v>
      </c>
      <c r="D83" s="5">
        <v>-1.9158976197293325E-2</v>
      </c>
      <c r="E83" s="5">
        <v>-1.3240784934726394E-2</v>
      </c>
      <c r="F83" s="5">
        <v>-3.1904674745101544E-2</v>
      </c>
      <c r="G83" s="5">
        <v>-1.0143248730772114E-2</v>
      </c>
      <c r="H83" s="5">
        <v>-2.3963438792221993E-2</v>
      </c>
      <c r="I83" s="5">
        <v>-4.1607497965492533E-2</v>
      </c>
      <c r="J83" s="5">
        <v>-2.726290886574087E-2</v>
      </c>
      <c r="K83" s="5">
        <v>-3.6115162018171216E-3</v>
      </c>
      <c r="L83" s="5">
        <v>-1.2340251867824819E-2</v>
      </c>
      <c r="M83" s="5">
        <v>-1.8844530740709953E-2</v>
      </c>
      <c r="N83" s="5">
        <v>-3.2989771464490447E-2</v>
      </c>
      <c r="O83" s="5">
        <v>-4.4159839956676144E-3</v>
      </c>
      <c r="P83" s="5">
        <v>-1.6007935896504847E-2</v>
      </c>
      <c r="Q83" s="5">
        <v>-8.3838634653946604E-3</v>
      </c>
      <c r="R83" s="5">
        <v>-1.0917040626329758E-2</v>
      </c>
      <c r="S83" s="5">
        <v>-1.2263355057040531E-3</v>
      </c>
      <c r="T83" s="5">
        <v>-6.2534321670427674E-3</v>
      </c>
      <c r="U83" s="5">
        <v>3.6206298093924604E-3</v>
      </c>
      <c r="V83" s="5">
        <v>-9.0624107995314306E-3</v>
      </c>
      <c r="W83" s="5">
        <v>9.0860812348754899E-3</v>
      </c>
      <c r="X83" s="5">
        <v>-1.2853346249905695E-2</v>
      </c>
      <c r="Y83" s="5">
        <v>-1.7798484625661703E-2</v>
      </c>
      <c r="Z83" s="5">
        <v>-1.5475349334189906E-2</v>
      </c>
      <c r="AA83" s="5">
        <v>2.3048556787250679E-2</v>
      </c>
      <c r="AB83" s="5">
        <v>8.5178053685389499E-2</v>
      </c>
      <c r="AC83" s="5">
        <v>1.2029552646072854E-2</v>
      </c>
      <c r="AD83" s="5">
        <v>1.2599010353865136E-2</v>
      </c>
      <c r="AE83" s="5">
        <v>2.6845832244396219E-2</v>
      </c>
      <c r="AF83" s="5">
        <v>6.6709737815544082E-2</v>
      </c>
      <c r="AG83" s="5">
        <v>1.0576739523832791E-2</v>
      </c>
      <c r="AH83" s="5">
        <v>5.571591101329371E-3</v>
      </c>
      <c r="AI83" s="5">
        <v>5.0391472153730466E-3</v>
      </c>
      <c r="AJ83" s="5">
        <v>1.8075007095089645E-2</v>
      </c>
      <c r="AK83" s="5">
        <v>5.6033798924089153E-3</v>
      </c>
      <c r="AL83" s="5">
        <v>4.0570723092948222E-2</v>
      </c>
      <c r="AM83" s="5">
        <v>9.968892490754621E-3</v>
      </c>
      <c r="AN83" s="5">
        <v>1.7620315786938685E-2</v>
      </c>
      <c r="AO83" s="5">
        <v>8.2802474364727027E-3</v>
      </c>
      <c r="AP83" s="5">
        <v>2.0468857393566388E-2</v>
      </c>
      <c r="AQ83" s="5">
        <v>5.6672493010482953E-4</v>
      </c>
      <c r="AR83" s="5">
        <v>2.0286485599802406E-2</v>
      </c>
      <c r="AS83" s="5"/>
      <c r="AT83" s="5"/>
      <c r="AU83" s="5"/>
      <c r="AV83" s="5"/>
      <c r="AW83" s="5"/>
      <c r="AX83" s="5"/>
      <c r="AY83" s="5"/>
      <c r="AZ83" s="5"/>
      <c r="BA83" s="5"/>
      <c r="BB83" s="5"/>
    </row>
    <row r="84" spans="1:54" x14ac:dyDescent="0.25">
      <c r="A84" s="5">
        <v>16210</v>
      </c>
      <c r="B84" s="5"/>
      <c r="C84" s="5">
        <v>3.4293220702598916E-2</v>
      </c>
      <c r="D84" s="5">
        <v>-1.904172244099004E-2</v>
      </c>
      <c r="E84" s="5">
        <v>-1.316642668785894E-2</v>
      </c>
      <c r="F84" s="5">
        <v>-3.1741644779906812E-2</v>
      </c>
      <c r="G84" s="5">
        <v>-1.0096567367201183E-2</v>
      </c>
      <c r="H84" s="5">
        <v>-2.3865362591868545E-2</v>
      </c>
      <c r="I84" s="5">
        <v>-4.145848089476005E-2</v>
      </c>
      <c r="J84" s="5">
        <v>-2.7179253829337908E-2</v>
      </c>
      <c r="K84" s="5">
        <v>-3.6022937881226257E-3</v>
      </c>
      <c r="L84" s="5">
        <v>-1.2315115343126374E-2</v>
      </c>
      <c r="M84" s="5">
        <v>-1.8815915927804138E-2</v>
      </c>
      <c r="N84" s="5">
        <v>-3.2956842980218268E-2</v>
      </c>
      <c r="O84" s="5">
        <v>-4.4138821411388134E-3</v>
      </c>
      <c r="P84" s="5">
        <v>-1.6008705489041188E-2</v>
      </c>
      <c r="Q84" s="5">
        <v>-8.3886757415964162E-3</v>
      </c>
      <c r="R84" s="5">
        <v>-1.0929069002911773E-2</v>
      </c>
      <c r="S84" s="5">
        <v>-1.2283362783542557E-3</v>
      </c>
      <c r="T84" s="5">
        <v>-6.2669591281826727E-3</v>
      </c>
      <c r="U84" s="5">
        <v>3.6303934659124648E-3</v>
      </c>
      <c r="V84" s="5">
        <v>-9.0917019695519966E-3</v>
      </c>
      <c r="W84" s="5">
        <v>9.1203321378450462E-3</v>
      </c>
      <c r="X84" s="5">
        <v>-1.2908731417589503E-2</v>
      </c>
      <c r="Y84" s="5">
        <v>-1.7884814282379872E-2</v>
      </c>
      <c r="Z84" s="5">
        <v>-1.5558819849876704E-2</v>
      </c>
      <c r="AA84" s="5">
        <v>2.318544581400105E-2</v>
      </c>
      <c r="AB84" s="5">
        <v>8.5730566611960199E-2</v>
      </c>
      <c r="AC84" s="5">
        <v>1.2114192635956323E-2</v>
      </c>
      <c r="AD84" s="5">
        <v>1.2694605264358224E-2</v>
      </c>
      <c r="AE84" s="5">
        <v>2.7064385373653459E-2</v>
      </c>
      <c r="AF84" s="5">
        <v>6.7289890618061468E-2</v>
      </c>
      <c r="AG84" s="5">
        <v>1.0674620830147427E-2</v>
      </c>
      <c r="AH84" s="5">
        <v>5.6262719169034477E-3</v>
      </c>
      <c r="AI84" s="5">
        <v>5.0914342422047464E-3</v>
      </c>
      <c r="AJ84" s="5">
        <v>1.8272752160035703E-2</v>
      </c>
      <c r="AK84" s="5">
        <v>5.6678550802228478E-3</v>
      </c>
      <c r="AL84" s="5">
        <v>4.1060609751628355E-2</v>
      </c>
      <c r="AM84" s="5">
        <v>1.0094953743493475E-2</v>
      </c>
      <c r="AN84" s="5">
        <v>1.7853225354860551E-2</v>
      </c>
      <c r="AO84" s="5">
        <v>8.3944588040447861E-3</v>
      </c>
      <c r="AP84" s="5">
        <v>2.0763004103896407E-2</v>
      </c>
      <c r="AQ84" s="5">
        <v>5.7519741984550185E-4</v>
      </c>
      <c r="AR84" s="5">
        <v>2.0601568007984496E-2</v>
      </c>
      <c r="AS84" s="5"/>
      <c r="AT84" s="5"/>
      <c r="AU84" s="5"/>
      <c r="AV84" s="5"/>
      <c r="AW84" s="5"/>
      <c r="AX84" s="5"/>
      <c r="AY84" s="5"/>
      <c r="AZ84" s="5"/>
      <c r="BA84" s="5"/>
      <c r="BB84" s="5"/>
    </row>
    <row r="85" spans="1:54" x14ac:dyDescent="0.25">
      <c r="A85" s="5">
        <v>16200</v>
      </c>
      <c r="B85" s="5"/>
      <c r="C85" s="5">
        <v>3.645912865613022E-2</v>
      </c>
      <c r="D85" s="5">
        <v>-1.8923103212497874E-2</v>
      </c>
      <c r="E85" s="5">
        <v>-1.3091049050180098E-2</v>
      </c>
      <c r="F85" s="5">
        <v>-3.1575991768816619E-2</v>
      </c>
      <c r="G85" s="5">
        <v>-1.0049004102859013E-2</v>
      </c>
      <c r="H85" s="5">
        <v>-2.3765101597801441E-2</v>
      </c>
      <c r="I85" s="5">
        <v>-4.1305515612603247E-2</v>
      </c>
      <c r="J85" s="5">
        <v>-2.709292433432723E-2</v>
      </c>
      <c r="K85" s="5">
        <v>-3.5927073790436087E-3</v>
      </c>
      <c r="L85" s="5">
        <v>-1.2288708363053166E-2</v>
      </c>
      <c r="M85" s="5">
        <v>-1.8785330214812854E-2</v>
      </c>
      <c r="N85" s="5">
        <v>-3.2920427890983692E-2</v>
      </c>
      <c r="O85" s="5">
        <v>-4.4113111032059379E-3</v>
      </c>
      <c r="P85" s="5">
        <v>-1.6007774092950559E-2</v>
      </c>
      <c r="Q85" s="5">
        <v>-8.3926016845955066E-3</v>
      </c>
      <c r="R85" s="5">
        <v>-1.0939955235987352E-2</v>
      </c>
      <c r="S85" s="5">
        <v>-1.2302107912243094E-3</v>
      </c>
      <c r="T85" s="5">
        <v>-6.2798562249869738E-3</v>
      </c>
      <c r="U85" s="5">
        <v>3.6398026188960617E-3</v>
      </c>
      <c r="V85" s="5">
        <v>-9.1201365776168303E-3</v>
      </c>
      <c r="W85" s="5">
        <v>9.1537604359183018E-3</v>
      </c>
      <c r="X85" s="5">
        <v>-1.2963011773113774E-2</v>
      </c>
      <c r="Y85" s="5">
        <v>-1.7969706294938766E-2</v>
      </c>
      <c r="Z85" s="5">
        <v>-1.5641129983805898E-2</v>
      </c>
      <c r="AA85" s="5">
        <v>2.332075426049322E-2</v>
      </c>
      <c r="AB85" s="5">
        <v>8.6277837068242547E-2</v>
      </c>
      <c r="AC85" s="5">
        <v>1.2198184365097234E-2</v>
      </c>
      <c r="AD85" s="5">
        <v>1.2789625727591075E-2</v>
      </c>
      <c r="AE85" s="5">
        <v>2.7281954414433797E-2</v>
      </c>
      <c r="AF85" s="5">
        <v>6.7868237648524815E-2</v>
      </c>
      <c r="AG85" s="5">
        <v>1.0772324197451923E-2</v>
      </c>
      <c r="AH85" s="5">
        <v>5.6809197859624657E-3</v>
      </c>
      <c r="AI85" s="5">
        <v>5.1437498371558251E-3</v>
      </c>
      <c r="AJ85" s="5">
        <v>1.8470821336934166E-2</v>
      </c>
      <c r="AK85" s="5">
        <v>5.7325033063865393E-3</v>
      </c>
      <c r="AL85" s="5">
        <v>4.1552302847409517E-2</v>
      </c>
      <c r="AM85" s="5">
        <v>1.0221601894680053E-2</v>
      </c>
      <c r="AN85" s="5">
        <v>1.8087437610609373E-2</v>
      </c>
      <c r="AO85" s="5">
        <v>8.509412973757258E-3</v>
      </c>
      <c r="AP85" s="5">
        <v>2.1059324836375102E-2</v>
      </c>
      <c r="AQ85" s="5">
        <v>5.8373987160588827E-4</v>
      </c>
      <c r="AR85" s="5">
        <v>2.0919519564140003E-2</v>
      </c>
      <c r="AS85" s="5"/>
      <c r="AT85" s="5"/>
      <c r="AU85" s="5"/>
      <c r="AV85" s="5"/>
      <c r="AW85" s="5"/>
      <c r="AX85" s="5"/>
      <c r="AY85" s="5"/>
      <c r="AZ85" s="5"/>
      <c r="BA85" s="5"/>
      <c r="BB85" s="5"/>
    </row>
    <row r="86" spans="1:54" x14ac:dyDescent="0.25">
      <c r="A86" s="5">
        <v>16190</v>
      </c>
      <c r="B86" s="5"/>
      <c r="C86" s="5">
        <v>3.8639171024073979E-2</v>
      </c>
      <c r="D86" s="5">
        <v>-1.8803149258675683E-2</v>
      </c>
      <c r="E86" s="5">
        <v>-1.301467173803551E-2</v>
      </c>
      <c r="F86" s="5">
        <v>-3.1407759258042886E-2</v>
      </c>
      <c r="G86" s="5">
        <v>-1.0000571444317333E-2</v>
      </c>
      <c r="H86" s="5">
        <v>-2.3662682028491196E-2</v>
      </c>
      <c r="I86" s="5">
        <v>-4.1148641601954576E-2</v>
      </c>
      <c r="J86" s="5">
        <v>-2.7003942143143368E-2</v>
      </c>
      <c r="K86" s="5">
        <v>-3.5827592959882075E-3</v>
      </c>
      <c r="L86" s="5">
        <v>-1.2261036891932147E-2</v>
      </c>
      <c r="M86" s="5">
        <v>-1.8752779644570249E-2</v>
      </c>
      <c r="N86" s="5">
        <v>-3.2880531330818884E-2</v>
      </c>
      <c r="O86" s="5">
        <v>-4.4082708333954956E-3</v>
      </c>
      <c r="P86" s="5">
        <v>-1.6005138854163624E-2</v>
      </c>
      <c r="Q86" s="5">
        <v>-8.3956383981677544E-3</v>
      </c>
      <c r="R86" s="5">
        <v>-1.0949693740649741E-2</v>
      </c>
      <c r="S86" s="5">
        <v>-1.2319582156028409E-3</v>
      </c>
      <c r="T86" s="5">
        <v>-6.2921182227953605E-3</v>
      </c>
      <c r="U86" s="5">
        <v>3.6488536672446689E-3</v>
      </c>
      <c r="V86" s="5">
        <v>-9.1477042258904934E-3</v>
      </c>
      <c r="W86" s="5">
        <v>9.1863543684171604E-3</v>
      </c>
      <c r="X86" s="5">
        <v>-1.3016168876923797E-2</v>
      </c>
      <c r="Y86" s="5">
        <v>-1.8053132771680667E-2</v>
      </c>
      <c r="Z86" s="5">
        <v>-1.5722253571465731E-2</v>
      </c>
      <c r="AA86" s="5">
        <v>2.3454440536410555E-2</v>
      </c>
      <c r="AB86" s="5">
        <v>8.6819702601206111E-2</v>
      </c>
      <c r="AC86" s="5">
        <v>1.228150380012271E-2</v>
      </c>
      <c r="AD86" s="5">
        <v>1.2884045597386281E-2</v>
      </c>
      <c r="AE86" s="5">
        <v>2.7498481963935513E-2</v>
      </c>
      <c r="AF86" s="5">
        <v>6.844463310489389E-2</v>
      </c>
      <c r="AG86" s="5">
        <v>1.086982618578163E-2</v>
      </c>
      <c r="AH86" s="5">
        <v>5.735522291189862E-3</v>
      </c>
      <c r="AI86" s="5">
        <v>5.1960828039369373E-3</v>
      </c>
      <c r="AJ86" s="5">
        <v>1.8669174961631251E-2</v>
      </c>
      <c r="AK86" s="5">
        <v>5.7973125514478585E-3</v>
      </c>
      <c r="AL86" s="5">
        <v>4.2045718303110317E-2</v>
      </c>
      <c r="AM86" s="5">
        <v>1.0348817255593746E-2</v>
      </c>
      <c r="AN86" s="5">
        <v>1.8322919928530829E-2</v>
      </c>
      <c r="AO86" s="5">
        <v>8.6250958637666235E-3</v>
      </c>
      <c r="AP86" s="5">
        <v>2.1357788463330484E-2</v>
      </c>
      <c r="AQ86" s="5">
        <v>5.9235154279005874E-4</v>
      </c>
      <c r="AR86" s="5">
        <v>2.1240318604127072E-2</v>
      </c>
      <c r="AS86" s="5"/>
      <c r="AT86" s="5"/>
      <c r="AU86" s="5"/>
      <c r="AV86" s="5"/>
      <c r="AW86" s="5"/>
      <c r="AX86" s="5"/>
      <c r="AY86" s="5"/>
      <c r="AZ86" s="5"/>
      <c r="BA86" s="5"/>
      <c r="BB86" s="5"/>
    </row>
    <row r="87" spans="1:54" x14ac:dyDescent="0.25">
      <c r="A87" s="5">
        <v>16180</v>
      </c>
      <c r="B87" s="5"/>
      <c r="C87" s="5">
        <v>4.0832894863990776E-2</v>
      </c>
      <c r="D87" s="5">
        <v>-1.868189163672191E-2</v>
      </c>
      <c r="E87" s="5">
        <v>-1.2937314722412954E-2</v>
      </c>
      <c r="F87" s="5">
        <v>-3.1236991496524501E-2</v>
      </c>
      <c r="G87" s="5">
        <v>-9.951282147298731E-3</v>
      </c>
      <c r="H87" s="5">
        <v>-2.3558130745289993E-2</v>
      </c>
      <c r="I87" s="5">
        <v>-4.0987899544212718E-2</v>
      </c>
      <c r="J87" s="5">
        <v>-2.6912329849171312E-2</v>
      </c>
      <c r="K87" s="5">
        <v>-3.5724519753577225E-3</v>
      </c>
      <c r="L87" s="5">
        <v>-1.2232107299813668E-2</v>
      </c>
      <c r="M87" s="5">
        <v>-1.8718270892749869E-2</v>
      </c>
      <c r="N87" s="5">
        <v>-3.2837159553607304E-2</v>
      </c>
      <c r="O87" s="5">
        <v>-4.4047614332097026E-3</v>
      </c>
      <c r="P87" s="5">
        <v>-1.6000797456922251E-2</v>
      </c>
      <c r="Q87" s="5">
        <v>-8.3977832622557889E-3</v>
      </c>
      <c r="R87" s="5">
        <v>-1.0958279280234597E-2</v>
      </c>
      <c r="S87" s="5">
        <v>-1.2335777601880779E-3</v>
      </c>
      <c r="T87" s="5">
        <v>-6.3037400668102027E-3</v>
      </c>
      <c r="U87" s="5">
        <v>3.6575431064416221E-3</v>
      </c>
      <c r="V87" s="5">
        <v>-9.1743947363217889E-3</v>
      </c>
      <c r="W87" s="5">
        <v>9.2181023700361828E-3</v>
      </c>
      <c r="X87" s="5">
        <v>-1.3068184526451245E-2</v>
      </c>
      <c r="Y87" s="5">
        <v>-1.8135066089214915E-2</v>
      </c>
      <c r="Z87" s="5">
        <v>-1.5802164625124883E-2</v>
      </c>
      <c r="AA87" s="5">
        <v>2.3586463224520824E-2</v>
      </c>
      <c r="AB87" s="5">
        <v>8.7356001043413747E-2</v>
      </c>
      <c r="AC87" s="5">
        <v>1.2364126895363824E-2</v>
      </c>
      <c r="AD87" s="5">
        <v>1.297783865715888E-2</v>
      </c>
      <c r="AE87" s="5">
        <v>2.7713910342428115E-2</v>
      </c>
      <c r="AF87" s="5">
        <v>6.9018930173102191E-2</v>
      </c>
      <c r="AG87" s="5">
        <v>1.0967103142395936E-2</v>
      </c>
      <c r="AH87" s="5">
        <v>5.7900668753305068E-3</v>
      </c>
      <c r="AI87" s="5">
        <v>5.2484217944533205E-3</v>
      </c>
      <c r="AJ87" s="5">
        <v>1.886777273558261E-2</v>
      </c>
      <c r="AK87" s="5">
        <v>5.8622705719079803E-3</v>
      </c>
      <c r="AL87" s="5">
        <v>4.2540770226752504E-2</v>
      </c>
      <c r="AM87" s="5">
        <v>1.0476579646215211E-2</v>
      </c>
      <c r="AN87" s="5">
        <v>1.8559638738910134E-2</v>
      </c>
      <c r="AO87" s="5">
        <v>8.7414929156914671E-3</v>
      </c>
      <c r="AP87" s="5">
        <v>2.1658362605748577E-2</v>
      </c>
      <c r="AQ87" s="5">
        <v>6.0103165438822864E-4</v>
      </c>
      <c r="AR87" s="5">
        <v>2.1563942108033796E-2</v>
      </c>
      <c r="AS87" s="5"/>
      <c r="AT87" s="5"/>
      <c r="AU87" s="5"/>
      <c r="AV87" s="5"/>
      <c r="AW87" s="5"/>
      <c r="AX87" s="5"/>
      <c r="AY87" s="5"/>
      <c r="AZ87" s="5"/>
      <c r="BA87" s="5"/>
      <c r="BB87" s="5"/>
    </row>
    <row r="88" spans="1:54" x14ac:dyDescent="0.25">
      <c r="A88" s="5">
        <v>16170</v>
      </c>
      <c r="B88" s="5"/>
      <c r="C88" s="5">
        <v>4.3039838730410632E-2</v>
      </c>
      <c r="D88" s="5">
        <v>-1.8559361700327799E-2</v>
      </c>
      <c r="E88" s="5">
        <v>-1.2858998220006348E-2</v>
      </c>
      <c r="F88" s="5">
        <v>-3.1063733416155835E-2</v>
      </c>
      <c r="G88" s="5">
        <v>-9.9011492110184698E-3</v>
      </c>
      <c r="H88" s="5">
        <v>-2.3451475240692559E-2</v>
      </c>
      <c r="I88" s="5">
        <v>-4.0823331301910931E-2</v>
      </c>
      <c r="J88" s="5">
        <v>-2.6818110867515808E-2</v>
      </c>
      <c r="K88" s="5">
        <v>-3.5617879676193786E-3</v>
      </c>
      <c r="L88" s="5">
        <v>-1.2201926360350928E-2</v>
      </c>
      <c r="M88" s="5">
        <v>-1.8681811266268486E-2</v>
      </c>
      <c r="N88" s="5">
        <v>-3.2790319933208384E-2</v>
      </c>
      <c r="O88" s="5">
        <v>-4.4007831545359571E-3</v>
      </c>
      <c r="P88" s="5">
        <v>-1.5994748126680402E-2</v>
      </c>
      <c r="Q88" s="5">
        <v>-8.3990339352186302E-3</v>
      </c>
      <c r="R88" s="5">
        <v>-1.0965706970174764E-2</v>
      </c>
      <c r="S88" s="5">
        <v>-1.2350686716208E-3</v>
      </c>
      <c r="T88" s="5">
        <v>-6.3147168852973586E-3</v>
      </c>
      <c r="U88" s="5">
        <v>3.6658675306663314E-3</v>
      </c>
      <c r="V88" s="5">
        <v>-9.2001981565330397E-3</v>
      </c>
      <c r="W88" s="5">
        <v>9.248993077282313E-3</v>
      </c>
      <c r="X88" s="5">
        <v>-1.3119040765878529E-2</v>
      </c>
      <c r="Y88" s="5">
        <v>-1.8215478906688353E-2</v>
      </c>
      <c r="Z88" s="5">
        <v>-1.5880837346741727E-2</v>
      </c>
      <c r="AA88" s="5">
        <v>2.3716781100409035E-2</v>
      </c>
      <c r="AB88" s="5">
        <v>8.788657058685713E-2</v>
      </c>
      <c r="AC88" s="5">
        <v>1.2446029603268554E-2</v>
      </c>
      <c r="AD88" s="5">
        <v>1.3070978630648659E-2</v>
      </c>
      <c r="AE88" s="5">
        <v>2.7928181615399627E-2</v>
      </c>
      <c r="AF88" s="5">
        <v>6.9590981079394779E-2</v>
      </c>
      <c r="AG88" s="5">
        <v>1.1064131209501199E-2</v>
      </c>
      <c r="AH88" s="5">
        <v>5.8445408448770152E-3</v>
      </c>
      <c r="AI88" s="5">
        <v>5.3007553117207853E-3</v>
      </c>
      <c r="AJ88" s="5">
        <v>1.9066573734553959E-2</v>
      </c>
      <c r="AK88" s="5">
        <v>5.9273649022934726E-3</v>
      </c>
      <c r="AL88" s="5">
        <v>4.3037370921468733E-2</v>
      </c>
      <c r="AM88" s="5">
        <v>1.0604868396273424E-2</v>
      </c>
      <c r="AN88" s="5">
        <v>1.8797559527143196E-2</v>
      </c>
      <c r="AO88" s="5">
        <v>8.8585890928624088E-3</v>
      </c>
      <c r="AP88" s="5">
        <v>2.1961013625355755E-2</v>
      </c>
      <c r="AQ88" s="5">
        <v>6.0977939065245902E-4</v>
      </c>
      <c r="AR88" s="5">
        <v>2.1890365684636974E-2</v>
      </c>
      <c r="AS88" s="5"/>
      <c r="AT88" s="5"/>
      <c r="AU88" s="5"/>
      <c r="AV88" s="5"/>
      <c r="AW88" s="5"/>
      <c r="AX88" s="5"/>
      <c r="AY88" s="5"/>
      <c r="AZ88" s="5"/>
      <c r="BA88" s="5"/>
      <c r="BB88" s="5"/>
    </row>
    <row r="89" spans="1:54" x14ac:dyDescent="0.25">
      <c r="A89" s="5">
        <v>16160</v>
      </c>
      <c r="B89" s="5"/>
      <c r="C89" s="5">
        <v>4.525953280165522E-2</v>
      </c>
      <c r="D89" s="5">
        <v>-1.8435591085699352E-2</v>
      </c>
      <c r="E89" s="5">
        <v>-1.2779742684162054E-2</v>
      </c>
      <c r="F89" s="5">
        <v>-3.0888030611670537E-2</v>
      </c>
      <c r="G89" s="5">
        <v>-9.8501858723993099E-3</v>
      </c>
      <c r="H89" s="5">
        <v>-2.3342743626260262E-2</v>
      </c>
      <c r="I89" s="5">
        <v>-4.0654979900746145E-2</v>
      </c>
      <c r="J89" s="5">
        <v>-2.6721309425322404E-2</v>
      </c>
      <c r="K89" s="5">
        <v>-3.5507699363167716E-3</v>
      </c>
      <c r="L89" s="5">
        <v>-1.2170501248459545E-2</v>
      </c>
      <c r="M89" s="5">
        <v>-1.8643408701348365E-2</v>
      </c>
      <c r="N89" s="5">
        <v>-3.2740020962983792E-2</v>
      </c>
      <c r="O89" s="5">
        <v>-4.3963363999773601E-3</v>
      </c>
      <c r="P89" s="5">
        <v>-1.5986989632727499E-2</v>
      </c>
      <c r="Q89" s="5">
        <v>-8.3993883559427482E-3</v>
      </c>
      <c r="R89" s="5">
        <v>-1.0971972281686596E-2</v>
      </c>
      <c r="S89" s="5">
        <v>-1.236430235000032E-3</v>
      </c>
      <c r="T89" s="5">
        <v>-6.3250439927090025E-3</v>
      </c>
      <c r="U89" s="5">
        <v>3.67382363486998E-3</v>
      </c>
      <c r="V89" s="5">
        <v>-9.2251047656319203E-3</v>
      </c>
      <c r="W89" s="5">
        <v>9.2790153348576467E-3</v>
      </c>
      <c r="X89" s="5">
        <v>-1.3168719895854141E-2</v>
      </c>
      <c r="Y89" s="5">
        <v>-1.8294344180033829E-2</v>
      </c>
      <c r="Z89" s="5">
        <v>-1.5958246140896949E-2</v>
      </c>
      <c r="AA89" s="5">
        <v>2.3845353152308766E-2</v>
      </c>
      <c r="AB89" s="5">
        <v>8.8411249857400787E-2</v>
      </c>
      <c r="AC89" s="5">
        <v>1.2527187884935153E-2</v>
      </c>
      <c r="AD89" s="5">
        <v>1.31634391928148E-2</v>
      </c>
      <c r="AE89" s="5">
        <v>2.814123761612335E-2</v>
      </c>
      <c r="AF89" s="5">
        <v>7.0160637143883861E-2</v>
      </c>
      <c r="AG89" s="5">
        <v>1.1160886332193254E-2</v>
      </c>
      <c r="AH89" s="5">
        <v>5.8989313738840431E-3</v>
      </c>
      <c r="AI89" s="5">
        <v>5.3530717129078005E-3</v>
      </c>
      <c r="AJ89" s="5">
        <v>1.9265536417804645E-2</v>
      </c>
      <c r="AK89" s="5">
        <v>5.9925828573852511E-3</v>
      </c>
      <c r="AL89" s="5">
        <v>4.3535430896582794E-2</v>
      </c>
      <c r="AM89" s="5">
        <v>1.0733662346585611E-2</v>
      </c>
      <c r="AN89" s="5">
        <v>1.9036646833422148E-2</v>
      </c>
      <c r="AO89" s="5">
        <v>8.9763688788088193E-3</v>
      </c>
      <c r="AP89" s="5">
        <v>2.226570661725992E-2</v>
      </c>
      <c r="AQ89" s="5">
        <v>6.1859389878677522E-4</v>
      </c>
      <c r="AR89" s="5">
        <v>2.2219563556323686E-2</v>
      </c>
      <c r="AS89" s="5"/>
      <c r="AT89" s="5"/>
      <c r="AU89" s="5"/>
      <c r="AV89" s="5"/>
      <c r="AW89" s="5"/>
      <c r="AX89" s="5"/>
      <c r="AY89" s="5"/>
      <c r="AZ89" s="5"/>
      <c r="BA89" s="5"/>
      <c r="BB89" s="5"/>
    </row>
    <row r="90" spans="1:54" x14ac:dyDescent="0.25">
      <c r="A90" s="5">
        <v>16150</v>
      </c>
      <c r="B90" s="5"/>
      <c r="C90" s="5">
        <v>4.7491499012213056E-2</v>
      </c>
      <c r="D90" s="5">
        <v>-1.8310611697457357E-2</v>
      </c>
      <c r="E90" s="5">
        <v>-1.2699568795713045E-2</v>
      </c>
      <c r="F90" s="5">
        <v>-3.0709929320192932E-2</v>
      </c>
      <c r="G90" s="5">
        <v>-9.7984056001626137E-3</v>
      </c>
      <c r="H90" s="5">
        <v>-2.3231964620215512E-2</v>
      </c>
      <c r="I90" s="5">
        <v>-4.0482889510979295E-2</v>
      </c>
      <c r="J90" s="5">
        <v>-2.6621950551655817E-2</v>
      </c>
      <c r="K90" s="5">
        <v>-3.5394006570184217E-3</v>
      </c>
      <c r="L90" s="5">
        <v>-1.2137839537757964E-2</v>
      </c>
      <c r="M90" s="5">
        <v>-1.860307176123812E-2</v>
      </c>
      <c r="N90" s="5">
        <v>-3.2686272254723168E-2</v>
      </c>
      <c r="O90" s="5">
        <v>-4.3914217231036945E-3</v>
      </c>
      <c r="P90" s="5">
        <v>-1.5977521290531059E-2</v>
      </c>
      <c r="Q90" s="5">
        <v>-8.3988447458124629E-3</v>
      </c>
      <c r="R90" s="5">
        <v>-1.0977071045284358E-2</v>
      </c>
      <c r="S90" s="5">
        <v>-1.2376617743810243E-3</v>
      </c>
      <c r="T90" s="5">
        <v>-6.334716892725932E-3</v>
      </c>
      <c r="U90" s="5">
        <v>3.6814082168111486E-3</v>
      </c>
      <c r="V90" s="5">
        <v>-9.2491050799414706E-3</v>
      </c>
      <c r="W90" s="5">
        <v>9.3081582019804501E-3</v>
      </c>
      <c r="X90" s="5">
        <v>-1.3217204483151838E-2</v>
      </c>
      <c r="Y90" s="5">
        <v>-1.8371635176187284E-2</v>
      </c>
      <c r="Z90" s="5">
        <v>-1.603436562774057E-2</v>
      </c>
      <c r="AA90" s="5">
        <v>2.3972138601020578E-2</v>
      </c>
      <c r="AB90" s="5">
        <v>8.8929877989792724E-2</v>
      </c>
      <c r="AC90" s="5">
        <v>1.2607577720760715E-2</v>
      </c>
      <c r="AD90" s="5">
        <v>1.3255193980886768E-2</v>
      </c>
      <c r="AE90" s="5">
        <v>2.8353019968633975E-2</v>
      </c>
      <c r="AF90" s="5">
        <v>7.0727748835303653E-2</v>
      </c>
      <c r="AG90" s="5">
        <v>1.125734426661686E-2</v>
      </c>
      <c r="AH90" s="5">
        <v>5.953225507910255E-3</v>
      </c>
      <c r="AI90" s="5">
        <v>5.405359212503515E-3</v>
      </c>
      <c r="AJ90" s="5">
        <v>1.9464618637754161E-2</v>
      </c>
      <c r="AK90" s="5">
        <v>6.0579115346056558E-3</v>
      </c>
      <c r="AL90" s="5">
        <v>4.4034858879875169E-2</v>
      </c>
      <c r="AM90" s="5">
        <v>1.0862939850693365E-2</v>
      </c>
      <c r="AN90" s="5">
        <v>1.9276864252946339E-2</v>
      </c>
      <c r="AO90" s="5">
        <v>9.0948162759875665E-3</v>
      </c>
      <c r="AP90" s="5">
        <v>2.2572405403168256E-2</v>
      </c>
      <c r="AQ90" s="5">
        <v>6.2747428865220873E-4</v>
      </c>
      <c r="AR90" s="5">
        <v>2.2551508544496647E-2</v>
      </c>
      <c r="AS90" s="5"/>
      <c r="AT90" s="5"/>
      <c r="AU90" s="5"/>
      <c r="AV90" s="5"/>
      <c r="AW90" s="5"/>
      <c r="AX90" s="5"/>
      <c r="AY90" s="5"/>
      <c r="AZ90" s="5"/>
      <c r="BA90" s="5"/>
      <c r="BB90" s="5"/>
    </row>
    <row r="91" spans="1:54" x14ac:dyDescent="0.25">
      <c r="A91" s="5">
        <v>16140</v>
      </c>
      <c r="B91" s="5"/>
      <c r="C91" s="5">
        <v>4.9735251190646271E-2</v>
      </c>
      <c r="D91" s="5">
        <v>-1.8184455694424426E-2</v>
      </c>
      <c r="E91" s="5">
        <v>-1.2618497453706797E-2</v>
      </c>
      <c r="F91" s="5">
        <v>-3.0529476400470712E-2</v>
      </c>
      <c r="G91" s="5">
        <v>-9.7458220887998125E-3</v>
      </c>
      <c r="H91" s="5">
        <v>-2.3119167534714255E-2</v>
      </c>
      <c r="I91" s="5">
        <v>-4.0307105428217319E-2</v>
      </c>
      <c r="J91" s="5">
        <v>-2.6520060066940791E-2</v>
      </c>
      <c r="K91" s="5">
        <v>-3.5276830162050037E-3</v>
      </c>
      <c r="L91" s="5">
        <v>-1.2103949197789612E-2</v>
      </c>
      <c r="M91" s="5">
        <v>-1.8560809633592325E-2</v>
      </c>
      <c r="N91" s="5">
        <v>-3.2629084536967334E-2</v>
      </c>
      <c r="O91" s="5">
        <v>-4.3860398286223335E-3</v>
      </c>
      <c r="P91" s="5">
        <v>-1.5966342963795614E-2</v>
      </c>
      <c r="Q91" s="5">
        <v>-8.3974016105375499E-3</v>
      </c>
      <c r="R91" s="5">
        <v>-1.0980999454119388E-2</v>
      </c>
      <c r="S91" s="5">
        <v>-1.238762653255072E-3</v>
      </c>
      <c r="T91" s="5">
        <v>-6.3437312812167149E-3</v>
      </c>
      <c r="U91" s="5">
        <v>3.6886181790496859E-3</v>
      </c>
      <c r="V91" s="5">
        <v>-9.2721898586436684E-3</v>
      </c>
      <c r="W91" s="5">
        <v>9.3364109586398566E-3</v>
      </c>
      <c r="X91" s="5">
        <v>-1.3264477370266989E-2</v>
      </c>
      <c r="Y91" s="5">
        <v>-1.8447325487263695E-2</v>
      </c>
      <c r="Z91" s="5">
        <v>-1.6109170655945727E-2</v>
      </c>
      <c r="AA91" s="5">
        <v>2.4097096919905317E-2</v>
      </c>
      <c r="AB91" s="5">
        <v>8.9442294703198824E-2</v>
      </c>
      <c r="AC91" s="5">
        <v>1.2687175121198699E-2</v>
      </c>
      <c r="AD91" s="5">
        <v>1.3346216605567068E-2</v>
      </c>
      <c r="AE91" s="5">
        <v>2.8563470111104345E-2</v>
      </c>
      <c r="AF91" s="5">
        <v>7.1292165826944726E-2</v>
      </c>
      <c r="AG91" s="5">
        <v>1.1353480588340157E-2</v>
      </c>
      <c r="AH91" s="5">
        <v>6.007410168087127E-3</v>
      </c>
      <c r="AI91" s="5">
        <v>5.4576058856113385E-3</v>
      </c>
      <c r="AJ91" s="5">
        <v>1.9663777650134898E-2</v>
      </c>
      <c r="AK91" s="5">
        <v>6.1233378165644033E-3</v>
      </c>
      <c r="AL91" s="5">
        <v>4.453556183104599E-2</v>
      </c>
      <c r="AM91" s="5">
        <v>1.0992678776800014E-2</v>
      </c>
      <c r="AN91" s="5">
        <v>1.9518174436667889E-2</v>
      </c>
      <c r="AO91" s="5">
        <v>9.2139148047598526E-3</v>
      </c>
      <c r="AP91" s="5">
        <v>2.2881072525196128E-2</v>
      </c>
      <c r="AQ91" s="5">
        <v>6.3641963248726216E-4</v>
      </c>
      <c r="AR91" s="5">
        <v>2.288617205548418E-2</v>
      </c>
      <c r="AS91" s="5"/>
      <c r="AT91" s="5"/>
      <c r="AU91" s="5"/>
      <c r="AV91" s="5"/>
      <c r="AW91" s="5"/>
      <c r="AX91" s="5"/>
      <c r="AY91" s="5"/>
      <c r="AZ91" s="5"/>
      <c r="BA91" s="5"/>
      <c r="BB91" s="5"/>
    </row>
    <row r="92" spans="1:54" x14ac:dyDescent="0.25">
      <c r="A92" s="5">
        <v>16130</v>
      </c>
      <c r="B92" s="5"/>
      <c r="C92" s="5">
        <v>5.1990295202998027E-2</v>
      </c>
      <c r="D92" s="5">
        <v>-1.8057155475308038E-2</v>
      </c>
      <c r="E92" s="5">
        <v>-1.2536549766032995E-2</v>
      </c>
      <c r="F92" s="5">
        <v>-3.0346719311801502E-2</v>
      </c>
      <c r="G92" s="5">
        <v>-9.692449252427713E-3</v>
      </c>
      <c r="H92" s="5">
        <v>-2.300438226280423E-2</v>
      </c>
      <c r="I92" s="5">
        <v>-4.012767405358901E-2</v>
      </c>
      <c r="J92" s="5">
        <v>-2.6415664571971614E-2</v>
      </c>
      <c r="K92" s="5">
        <v>-3.5156200100957499E-3</v>
      </c>
      <c r="L92" s="5">
        <v>-1.2068838591028027E-2</v>
      </c>
      <c r="M92" s="5">
        <v>-1.851663212751032E-2</v>
      </c>
      <c r="N92" s="5">
        <v>-3.2568469652727819E-2</v>
      </c>
      <c r="O92" s="5">
        <v>-4.3801915724685971E-3</v>
      </c>
      <c r="P92" s="5">
        <v>-1.5953455066235196E-2</v>
      </c>
      <c r="Q92" s="5">
        <v>-8.3950577418361282E-3</v>
      </c>
      <c r="R92" s="5">
        <v>-1.0983754067140718E-2</v>
      </c>
      <c r="S92" s="5">
        <v>-1.2397322750107465E-3</v>
      </c>
      <c r="T92" s="5">
        <v>-6.3520830491111914E-3</v>
      </c>
      <c r="U92" s="5">
        <v>3.6954505308972154E-3</v>
      </c>
      <c r="V92" s="5">
        <v>-9.2943501093323486E-3</v>
      </c>
      <c r="W92" s="5">
        <v>9.3637631117794128E-3</v>
      </c>
      <c r="X92" s="5">
        <v>-1.3310521684943153E-2</v>
      </c>
      <c r="Y92" s="5">
        <v>-1.852138904468215E-2</v>
      </c>
      <c r="Z92" s="5">
        <v>-1.6182636315660019E-2</v>
      </c>
      <c r="AA92" s="5">
        <v>2.4220187854939464E-2</v>
      </c>
      <c r="AB92" s="5">
        <v>8.9948340377216912E-2</v>
      </c>
      <c r="AC92" s="5">
        <v>1.2765956137620276E-2</v>
      </c>
      <c r="AD92" s="5">
        <v>1.343648066237948E-2</v>
      </c>
      <c r="AE92" s="5">
        <v>2.8772529319611183E-2</v>
      </c>
      <c r="AF92" s="5">
        <v>7.1853737053747035E-2</v>
      </c>
      <c r="AG92" s="5">
        <v>1.1449270700941596E-2</v>
      </c>
      <c r="AH92" s="5">
        <v>6.0614721553135719E-3</v>
      </c>
      <c r="AI92" s="5">
        <v>5.5097996713682927E-3</v>
      </c>
      <c r="AJ92" s="5">
        <v>1.9862970124630598E-2</v>
      </c>
      <c r="AK92" s="5">
        <v>6.1888483737647338E-3</v>
      </c>
      <c r="AL92" s="5">
        <v>4.5037444956387222E-2</v>
      </c>
      <c r="AM92" s="5">
        <v>1.1122856510013039E-2</v>
      </c>
      <c r="AN92" s="5">
        <v>1.9760539092581138E-2</v>
      </c>
      <c r="AO92" s="5">
        <v>9.3336475026213356E-3</v>
      </c>
      <c r="AP92" s="5">
        <v>2.319166924028342E-2</v>
      </c>
      <c r="AQ92" s="5">
        <v>6.4542896464430126E-4</v>
      </c>
      <c r="AR92" s="5">
        <v>2.322352406697311E-2</v>
      </c>
      <c r="AS92" s="5"/>
      <c r="AT92" s="5"/>
      <c r="AU92" s="5"/>
      <c r="AV92" s="5"/>
      <c r="AW92" s="5"/>
      <c r="AX92" s="5"/>
      <c r="AY92" s="5"/>
      <c r="AZ92" s="5"/>
      <c r="BA92" s="5"/>
      <c r="BB92" s="5"/>
    </row>
    <row r="93" spans="1:54" x14ac:dyDescent="0.25">
      <c r="A93" s="5">
        <v>16120</v>
      </c>
      <c r="B93" s="5"/>
      <c r="C93" s="5">
        <v>5.4256129101667647E-2</v>
      </c>
      <c r="D93" s="5">
        <v>-1.7928743664289117E-2</v>
      </c>
      <c r="E93" s="5">
        <v>-1.2453747039956923E-2</v>
      </c>
      <c r="F93" s="5">
        <v>-3.0161706092667124E-2</v>
      </c>
      <c r="G93" s="5">
        <v>-9.6383012185316287E-3</v>
      </c>
      <c r="H93" s="5">
        <v>-2.2887639265077132E-2</v>
      </c>
      <c r="I93" s="5">
        <v>-3.9944642873325928E-2</v>
      </c>
      <c r="J93" s="5">
        <v>-2.6308791436496348E-2</v>
      </c>
      <c r="K93" s="5">
        <v>-3.5032147434146919E-3</v>
      </c>
      <c r="L93" s="5">
        <v>-1.2032516469666259E-2</v>
      </c>
      <c r="M93" s="5">
        <v>-1.8470549670235103E-2</v>
      </c>
      <c r="N93" s="5">
        <v>-3.2504440556601663E-2</v>
      </c>
      <c r="O93" s="5">
        <v>-4.3738779618151423E-3</v>
      </c>
      <c r="P93" s="5">
        <v>-1.5938858563056744E-2</v>
      </c>
      <c r="Q93" s="5">
        <v>-8.3918122189708937E-3</v>
      </c>
      <c r="R93" s="5">
        <v>-1.0985331812074072E-2</v>
      </c>
      <c r="S93" s="5">
        <v>-1.2405700833761132E-3</v>
      </c>
      <c r="T93" s="5">
        <v>-6.3597682851858402E-3</v>
      </c>
      <c r="U93" s="5">
        <v>3.7019023903226756E-3</v>
      </c>
      <c r="V93" s="5">
        <v>-9.3155770934709378E-3</v>
      </c>
      <c r="W93" s="5">
        <v>9.3902044014048669E-3</v>
      </c>
      <c r="X93" s="5">
        <v>-1.3355320849621887E-2</v>
      </c>
      <c r="Y93" s="5">
        <v>-1.8593800133230354E-2</v>
      </c>
      <c r="Z93" s="5">
        <v>-1.625473795144659E-2</v>
      </c>
      <c r="AA93" s="5">
        <v>2.4341371444820771E-2</v>
      </c>
      <c r="AB93" s="5">
        <v>9.0447856128326065E-2</v>
      </c>
      <c r="AC93" s="5">
        <v>1.2843896873273076E-2</v>
      </c>
      <c r="AD93" s="5">
        <v>1.3525959743157933E-2</v>
      </c>
      <c r="AE93" s="5">
        <v>2.898013873228043E-2</v>
      </c>
      <c r="AF93" s="5">
        <v>7.241231077052937E-2</v>
      </c>
      <c r="AG93" s="5">
        <v>1.1544689844806409E-2</v>
      </c>
      <c r="AH93" s="5">
        <v>6.1153981545757968E-3</v>
      </c>
      <c r="AI93" s="5">
        <v>5.5619283764892476E-3</v>
      </c>
      <c r="AJ93" s="5">
        <v>2.0062152156001718E-2</v>
      </c>
      <c r="AK93" s="5">
        <v>6.2544296674703122E-3</v>
      </c>
      <c r="AL93" s="5">
        <v>4.5540411724674941E-2</v>
      </c>
      <c r="AM93" s="5">
        <v>1.1253449954894962E-2</v>
      </c>
      <c r="AN93" s="5">
        <v>2.0003918987565077E-2</v>
      </c>
      <c r="AO93" s="5">
        <v>9.4539969236903578E-3</v>
      </c>
      <c r="AP93" s="5">
        <v>2.3504155515233927E-2</v>
      </c>
      <c r="AQ93" s="5">
        <v>6.5450128134236991E-4</v>
      </c>
      <c r="AR93" s="5">
        <v>2.3563533114985442E-2</v>
      </c>
      <c r="AS93" s="5"/>
      <c r="AT93" s="5"/>
      <c r="AU93" s="5"/>
      <c r="AV93" s="5"/>
      <c r="AW93" s="5"/>
      <c r="AX93" s="5"/>
      <c r="AY93" s="5"/>
      <c r="AZ93" s="5"/>
      <c r="BA93" s="5"/>
      <c r="BB93" s="5"/>
    </row>
    <row r="94" spans="1:54" x14ac:dyDescent="0.25">
      <c r="A94" s="5">
        <v>16110</v>
      </c>
      <c r="B94" s="5"/>
      <c r="C94" s="5">
        <v>5.6532243279720229E-2</v>
      </c>
      <c r="D94" s="5">
        <v>-1.7799253096525004E-2</v>
      </c>
      <c r="E94" s="5">
        <v>-1.2370110772564703E-2</v>
      </c>
      <c r="F94" s="5">
        <v>-2.9974485339089037E-2</v>
      </c>
      <c r="G94" s="5">
        <v>-9.5833923216004455E-3</v>
      </c>
      <c r="H94" s="5">
        <v>-2.2768969556022974E-2</v>
      </c>
      <c r="I94" s="5">
        <v>-3.975806043776095E-2</v>
      </c>
      <c r="J94" s="5">
        <v>-2.6199468787382572E-2</v>
      </c>
      <c r="K94" s="5">
        <v>-3.4904704280973504E-3</v>
      </c>
      <c r="L94" s="5">
        <v>-1.1994991972191889E-2</v>
      </c>
      <c r="M94" s="5">
        <v>-1.8422573303513066E-2</v>
      </c>
      <c r="N94" s="5">
        <v>-3.2437011311281162E-2</v>
      </c>
      <c r="O94" s="5">
        <v>-4.3671001550000151E-3</v>
      </c>
      <c r="P94" s="5">
        <v>-1.5922554972152093E-2</v>
      </c>
      <c r="Q94" s="5">
        <v>-8.3876644101369188E-3</v>
      </c>
      <c r="R94" s="5">
        <v>-1.0985729988216194E-2</v>
      </c>
      <c r="S94" s="5">
        <v>-1.241275562841523E-3</v>
      </c>
      <c r="T94" s="5">
        <v>-6.3667832787585657E-3</v>
      </c>
      <c r="U94" s="5">
        <v>3.7079709858113112E-3</v>
      </c>
      <c r="V94" s="5">
        <v>-9.335862331750806E-3</v>
      </c>
      <c r="W94" s="5">
        <v>9.4157248066116268E-3</v>
      </c>
      <c r="X94" s="5">
        <v>-1.3398858590809096E-2</v>
      </c>
      <c r="Y94" s="5">
        <v>-1.866453340505855E-2</v>
      </c>
      <c r="Z94" s="5">
        <v>-1.6325451175205584E-2</v>
      </c>
      <c r="AA94" s="5">
        <v>2.4460608041110769E-2</v>
      </c>
      <c r="AB94" s="5">
        <v>9.094068388672602E-2</v>
      </c>
      <c r="AC94" s="5">
        <v>1.2920973494331339E-2</v>
      </c>
      <c r="AD94" s="5">
        <v>1.3614627447669289E-2</v>
      </c>
      <c r="AE94" s="5">
        <v>2.9186239373799973E-2</v>
      </c>
      <c r="AF94" s="5">
        <v>7.2967734611332088E-2</v>
      </c>
      <c r="AG94" s="5">
        <v>1.1639713106130236E-2</v>
      </c>
      <c r="AH94" s="5">
        <v>6.1691747393911762E-3</v>
      </c>
      <c r="AI94" s="5">
        <v>5.613979678936099E-3</v>
      </c>
      <c r="AJ94" s="5">
        <v>2.0261279275698589E-2</v>
      </c>
      <c r="AK94" s="5">
        <v>6.3200679527336823E-3</v>
      </c>
      <c r="AL94" s="5">
        <v>4.6044363884291631E-2</v>
      </c>
      <c r="AM94" s="5">
        <v>1.1384435538327206E-2</v>
      </c>
      <c r="AN94" s="5">
        <v>2.0248273949787732E-2</v>
      </c>
      <c r="AO94" s="5">
        <v>9.5749451384602915E-3</v>
      </c>
      <c r="AP94" s="5">
        <v>2.381849002239305E-2</v>
      </c>
      <c r="AQ94" s="5">
        <v>6.6363554043692577E-4</v>
      </c>
      <c r="AR94" s="5">
        <v>2.3906166281419901E-2</v>
      </c>
      <c r="AS94" s="5"/>
      <c r="AT94" s="5"/>
      <c r="AU94" s="5"/>
      <c r="AV94" s="5"/>
      <c r="AW94" s="5"/>
      <c r="AX94" s="5"/>
      <c r="AY94" s="5"/>
      <c r="AZ94" s="5"/>
      <c r="BA94" s="5"/>
      <c r="BB94" s="5"/>
    </row>
    <row r="95" spans="1:54" x14ac:dyDescent="0.25">
      <c r="A95" s="5">
        <v>16100</v>
      </c>
      <c r="B95" s="5"/>
      <c r="C95" s="5">
        <v>5.8818120630585544E-2</v>
      </c>
      <c r="D95" s="5">
        <v>-1.7668716803576408E-2</v>
      </c>
      <c r="E95" s="5">
        <v>-1.2285662641126618E-2</v>
      </c>
      <c r="F95" s="5">
        <v>-2.9785106182719262E-2</v>
      </c>
      <c r="G95" s="5">
        <v>-9.5277370966573953E-3</v>
      </c>
      <c r="H95" s="5">
        <v>-2.2648404690095162E-2</v>
      </c>
      <c r="I95" s="5">
        <v>-3.956797633975731E-2</v>
      </c>
      <c r="J95" s="5">
        <v>-2.6087725496371318E-2</v>
      </c>
      <c r="K95" s="5">
        <v>-3.4773903819386278E-3</v>
      </c>
      <c r="L95" s="5">
        <v>-1.1956274619749428E-2</v>
      </c>
      <c r="M95" s="5">
        <v>-1.8372714679616185E-2</v>
      </c>
      <c r="N95" s="5">
        <v>-3.2366197083458378E-2</v>
      </c>
      <c r="O95" s="5">
        <v>-4.3598594613730871E-3</v>
      </c>
      <c r="P95" s="5">
        <v>-1.5904546364996379E-2</v>
      </c>
      <c r="Q95" s="5">
        <v>-8.3826139736993283E-3</v>
      </c>
      <c r="R95" s="5">
        <v>-1.0984946269041611E-2</v>
      </c>
      <c r="S95" s="5">
        <v>-1.2418482390625825E-3</v>
      </c>
      <c r="T95" s="5">
        <v>-6.3731245222905077E-3</v>
      </c>
      <c r="U95" s="5">
        <v>3.7136536581755275E-3</v>
      </c>
      <c r="V95" s="5">
        <v>-9.3551976093457639E-3</v>
      </c>
      <c r="W95" s="5">
        <v>9.4403145515270705E-3</v>
      </c>
      <c r="X95" s="5">
        <v>-1.3441118948350669E-2</v>
      </c>
      <c r="Y95" s="5">
        <v>-1.8733563893593201E-2</v>
      </c>
      <c r="Z95" s="5">
        <v>-1.6394751879067977E-2</v>
      </c>
      <c r="AA95" s="5">
        <v>2.4577858328401571E-2</v>
      </c>
      <c r="AB95" s="5">
        <v>9.1426666473517965E-2</v>
      </c>
      <c r="AC95" s="5">
        <v>1.2997162241031559E-2</v>
      </c>
      <c r="AD95" s="5">
        <v>1.370245739536482E-2</v>
      </c>
      <c r="AE95" s="5">
        <v>2.9390772180289553E-2</v>
      </c>
      <c r="AF95" s="5">
        <v>7.3519855649848254E-2</v>
      </c>
      <c r="AG95" s="5">
        <v>1.1734315426126175E-2</v>
      </c>
      <c r="AH95" s="5">
        <v>6.2227883763748002E-3</v>
      </c>
      <c r="AI95" s="5">
        <v>5.6659411317108192E-3</v>
      </c>
      <c r="AJ95" s="5">
        <v>2.0460306463961069E-2</v>
      </c>
      <c r="AK95" s="5">
        <v>6.3857492815869834E-3</v>
      </c>
      <c r="AL95" s="5">
        <v>4.6549201481587713E-2</v>
      </c>
      <c r="AM95" s="5">
        <v>1.1515789212690088E-2</v>
      </c>
      <c r="AN95" s="5">
        <v>2.0493562871680904E-2</v>
      </c>
      <c r="AO95" s="5">
        <v>9.6964737338206368E-3</v>
      </c>
      <c r="AP95" s="5">
        <v>2.4134630135979329E-2</v>
      </c>
      <c r="AQ95" s="5">
        <v>6.7283066120699228E-4</v>
      </c>
      <c r="AR95" s="5">
        <v>2.4251389182176446E-2</v>
      </c>
      <c r="AS95" s="5"/>
      <c r="AT95" s="5"/>
      <c r="AU95" s="5"/>
      <c r="AV95" s="5"/>
      <c r="AW95" s="5"/>
      <c r="AX95" s="5"/>
      <c r="AY95" s="5"/>
      <c r="AZ95" s="5"/>
      <c r="BA95" s="5"/>
      <c r="BB95" s="5"/>
    </row>
    <row r="96" spans="1:54" x14ac:dyDescent="0.25">
      <c r="A96" s="5">
        <v>16090</v>
      </c>
      <c r="B96" s="5"/>
      <c r="C96" s="5">
        <v>6.1113236713103314E-2</v>
      </c>
      <c r="D96" s="5">
        <v>-1.7537167998767686E-2</v>
      </c>
      <c r="E96" s="5">
        <v>-1.2200424493384479E-2</v>
      </c>
      <c r="F96" s="5">
        <v>-2.9593618268680111E-2</v>
      </c>
      <c r="G96" s="5">
        <v>-9.4713502726908767E-3</v>
      </c>
      <c r="H96" s="5">
        <v>-2.2525976747495111E-2</v>
      </c>
      <c r="I96" s="5">
        <v>-3.9374441192581204E-2</v>
      </c>
      <c r="J96" s="5">
        <v>-2.5973591167426507E-2</v>
      </c>
      <c r="K96" s="5">
        <v>-3.463978027182602E-3</v>
      </c>
      <c r="L96" s="5">
        <v>-1.1916374312291863E-2</v>
      </c>
      <c r="M96" s="5">
        <v>-1.8320986057027765E-2</v>
      </c>
      <c r="N96" s="5">
        <v>-3.2292014139125087E-2</v>
      </c>
      <c r="O96" s="5">
        <v>-4.3521573410606265E-3</v>
      </c>
      <c r="P96" s="5">
        <v>-1.5884835367250914E-2</v>
      </c>
      <c r="Q96" s="5">
        <v>-8.3766608592792773E-3</v>
      </c>
      <c r="R96" s="5">
        <v>-1.0982978704619065E-2</v>
      </c>
      <c r="S96" s="5">
        <v>-1.2422876792429088E-3</v>
      </c>
      <c r="T96" s="5">
        <v>-6.3787887138925803E-3</v>
      </c>
      <c r="U96" s="5">
        <v>3.7189478623161033E-3</v>
      </c>
      <c r="V96" s="5">
        <v>-9.3735749810586032E-3</v>
      </c>
      <c r="W96" s="5">
        <v>9.4639641111632054E-3</v>
      </c>
      <c r="X96" s="5">
        <v>-1.3482086284610914E-2</v>
      </c>
      <c r="Y96" s="5">
        <v>-1.8800867027360231E-2</v>
      </c>
      <c r="Z96" s="5">
        <v>-1.6462616248252258E-2</v>
      </c>
      <c r="AA96" s="5">
        <v>2.4693083344493712E-2</v>
      </c>
      <c r="AB96" s="5">
        <v>9.1905647678182614E-2</v>
      </c>
      <c r="AC96" s="5">
        <v>1.3072439438886557E-2</v>
      </c>
      <c r="AD96" s="5">
        <v>1.3789423237253299E-2</v>
      </c>
      <c r="AE96" s="5">
        <v>2.9593678024514274E-2</v>
      </c>
      <c r="AF96" s="5">
        <v>7.4068520460917858E-2</v>
      </c>
      <c r="AG96" s="5">
        <v>1.1828471610432382E-2</v>
      </c>
      <c r="AH96" s="5">
        <v>6.2762254299278935E-3</v>
      </c>
      <c r="AI96" s="5">
        <v>5.7178001667722283E-3</v>
      </c>
      <c r="AJ96" s="5">
        <v>2.06591881624048E-2</v>
      </c>
      <c r="AK96" s="5">
        <v>6.4514595063951199E-3</v>
      </c>
      <c r="AL96" s="5">
        <v>4.7054822880491246E-2</v>
      </c>
      <c r="AM96" s="5">
        <v>1.1647486459361906E-2</v>
      </c>
      <c r="AN96" s="5">
        <v>2.0739743713493158E-2</v>
      </c>
      <c r="AO96" s="5">
        <v>9.8185638133515985E-3</v>
      </c>
      <c r="AP96" s="5">
        <v>2.4452531929084372E-2</v>
      </c>
      <c r="AQ96" s="5">
        <v>6.8208552416019574E-4</v>
      </c>
      <c r="AR96" s="5">
        <v>2.4599165955884746E-2</v>
      </c>
      <c r="AS96" s="5"/>
      <c r="AT96" s="5"/>
      <c r="AU96" s="5"/>
      <c r="AV96" s="5"/>
      <c r="AW96" s="5"/>
      <c r="AX96" s="5"/>
      <c r="AY96" s="5"/>
      <c r="AZ96" s="5"/>
      <c r="BA96" s="5"/>
      <c r="BB96" s="5"/>
    </row>
    <row r="97" spans="1:54" x14ac:dyDescent="0.25">
      <c r="A97" s="5">
        <v>16080</v>
      </c>
      <c r="B97" s="5"/>
      <c r="C97" s="5">
        <v>6.3417059921866928E-2</v>
      </c>
      <c r="D97" s="5">
        <v>-1.7404640062489825E-2</v>
      </c>
      <c r="E97" s="5">
        <v>-1.2114418337769658E-2</v>
      </c>
      <c r="F97" s="5">
        <v>-2.9400071733167981E-2</v>
      </c>
      <c r="G97" s="5">
        <v>-9.4142467659895559E-3</v>
      </c>
      <c r="H97" s="5">
        <v>-2.2401718319685345E-2</v>
      </c>
      <c r="I97" s="5">
        <v>-3.9177506607232002E-2</v>
      </c>
      <c r="J97" s="5">
        <v>-2.5857096123687674E-2</v>
      </c>
      <c r="K97" s="5">
        <v>-3.4502368890550381E-3</v>
      </c>
      <c r="L97" s="5">
        <v>-1.1875301324523229E-2</v>
      </c>
      <c r="M97" s="5">
        <v>-1.8267400295793927E-2</v>
      </c>
      <c r="N97" s="5">
        <v>-3.2214479838268945E-2</v>
      </c>
      <c r="O97" s="5">
        <v>-4.3439954046478229E-3</v>
      </c>
      <c r="P97" s="5">
        <v>-1.5863425159068759E-2</v>
      </c>
      <c r="Q97" s="5">
        <v>-8.3698053086867456E-3</v>
      </c>
      <c r="R97" s="5">
        <v>-1.0979825723834968E-2</v>
      </c>
      <c r="S97" s="5">
        <v>-1.2425934924963E-3</v>
      </c>
      <c r="T97" s="5">
        <v>-6.3837727597344171E-3</v>
      </c>
      <c r="U97" s="5">
        <v>3.7238511689322261E-3</v>
      </c>
      <c r="V97" s="5">
        <v>-9.3909867763553347E-3</v>
      </c>
      <c r="W97" s="5">
        <v>9.4866642171750858E-3</v>
      </c>
      <c r="X97" s="5">
        <v>-1.3521745293546402E-2</v>
      </c>
      <c r="Y97" s="5">
        <v>-1.8866418643707996E-2</v>
      </c>
      <c r="Z97" s="5">
        <v>-1.6529020773875795E-2</v>
      </c>
      <c r="AA97" s="5">
        <v>2.4806244500572068E-2</v>
      </c>
      <c r="AB97" s="5">
        <v>9.2377472336304944E-2</v>
      </c>
      <c r="AC97" s="5">
        <v>1.3146781509972227E-2</v>
      </c>
      <c r="AD97" s="5">
        <v>1.3875498667890149E-2</v>
      </c>
      <c r="AE97" s="5">
        <v>2.9794897741430605E-2</v>
      </c>
      <c r="AF97" s="5">
        <v>7.4613575183058028E-2</v>
      </c>
      <c r="AG97" s="5">
        <v>1.192215633871644E-2</v>
      </c>
      <c r="AH97" s="5">
        <v>6.3294721670461435E-3</v>
      </c>
      <c r="AI97" s="5">
        <v>5.7695440990751688E-3</v>
      </c>
      <c r="AJ97" s="5">
        <v>2.0857878287093859E-2</v>
      </c>
      <c r="AK97" s="5">
        <v>6.5171842833721518E-3</v>
      </c>
      <c r="AL97" s="5">
        <v>4.7561124783372793E-2</v>
      </c>
      <c r="AM97" s="5">
        <v>1.1779502292541114E-2</v>
      </c>
      <c r="AN97" s="5">
        <v>2.0986773507430223E-2</v>
      </c>
      <c r="AO97" s="5">
        <v>9.9411959978976915E-3</v>
      </c>
      <c r="AP97" s="5">
        <v>2.4772150171356967E-2</v>
      </c>
      <c r="AQ97" s="5">
        <v>6.9139897085622351E-4</v>
      </c>
      <c r="AR97" s="5">
        <v>2.4949459253257467E-2</v>
      </c>
      <c r="AS97" s="5"/>
      <c r="AT97" s="5"/>
      <c r="AU97" s="5"/>
      <c r="AV97" s="5"/>
      <c r="AW97" s="5"/>
      <c r="AX97" s="5"/>
      <c r="AY97" s="5"/>
      <c r="AZ97" s="5"/>
      <c r="BA97" s="5"/>
      <c r="BB97" s="5"/>
    </row>
    <row r="98" spans="1:54" x14ac:dyDescent="0.25">
      <c r="A98" s="5">
        <v>16070</v>
      </c>
      <c r="B98" s="5"/>
      <c r="C98" s="5">
        <v>6.5729051662808471E-2</v>
      </c>
      <c r="D98" s="5">
        <v>-1.7271166527455452E-2</v>
      </c>
      <c r="E98" s="5">
        <v>-1.2027666333557844E-2</v>
      </c>
      <c r="F98" s="5">
        <v>-2.9204517180835027E-2</v>
      </c>
      <c r="G98" s="5">
        <v>-9.3564416733858125E-3</v>
      </c>
      <c r="H98" s="5">
        <v>-2.227566249464031E-2</v>
      </c>
      <c r="I98" s="5">
        <v>-3.8977225169243561E-2</v>
      </c>
      <c r="J98" s="5">
        <v>-2.5738271394033362E-2</v>
      </c>
      <c r="K98" s="5">
        <v>-3.4361705942394746E-3</v>
      </c>
      <c r="L98" s="5">
        <v>-1.1833066301634439E-2</v>
      </c>
      <c r="M98" s="5">
        <v>-1.8211970852542645E-2</v>
      </c>
      <c r="N98" s="5">
        <v>-3.2133612628967266E-2</v>
      </c>
      <c r="O98" s="5">
        <v>-4.3353754127791397E-3</v>
      </c>
      <c r="P98" s="5">
        <v>-1.584031947510146E-2</v>
      </c>
      <c r="Q98" s="5">
        <v>-8.3620478566987406E-3</v>
      </c>
      <c r="R98" s="5">
        <v>-1.0975486136421353E-2</v>
      </c>
      <c r="S98" s="5">
        <v>-1.2427653301879591E-3</v>
      </c>
      <c r="T98" s="5">
        <v>-6.3880737763535147E-3</v>
      </c>
      <c r="U98" s="5">
        <v>3.7283612661788575E-3</v>
      </c>
      <c r="V98" s="5">
        <v>-9.4074256042830252E-3</v>
      </c>
      <c r="W98" s="5">
        <v>9.5084058635203222E-3</v>
      </c>
      <c r="X98" s="5">
        <v>-1.3560081009668726E-2</v>
      </c>
      <c r="Y98" s="5">
        <v>-1.8930195002419981E-2</v>
      </c>
      <c r="Z98" s="5">
        <v>-1.6593942265711266E-2</v>
      </c>
      <c r="AA98" s="5">
        <v>2.4917303601365778E-2</v>
      </c>
      <c r="AB98" s="5">
        <v>9.2841986407497606E-2</v>
      </c>
      <c r="AC98" s="5">
        <v>1.32201649842796E-2</v>
      </c>
      <c r="AD98" s="5">
        <v>1.3960657437475132E-2</v>
      </c>
      <c r="AE98" s="5">
        <v>2.9994372154050968E-2</v>
      </c>
      <c r="AF98" s="5">
        <v>7.5154865581999991E-2</v>
      </c>
      <c r="AG98" s="5">
        <v>1.2015344174473168E-2</v>
      </c>
      <c r="AH98" s="5">
        <v>6.3825147622469146E-3</v>
      </c>
      <c r="AI98" s="5">
        <v>5.821160130731748E-3</v>
      </c>
      <c r="AJ98" s="5">
        <v>2.1056330242096792E-2</v>
      </c>
      <c r="AK98" s="5">
        <v>6.5829090762608271E-3</v>
      </c>
      <c r="AL98" s="5">
        <v>4.8068002253172745E-2</v>
      </c>
      <c r="AM98" s="5">
        <v>1.1911811263394041E-2</v>
      </c>
      <c r="AN98" s="5">
        <v>2.1234608362388767E-2</v>
      </c>
      <c r="AO98" s="5">
        <v>1.0064350426424678E-2</v>
      </c>
      <c r="AP98" s="5">
        <v>2.509343832738405E-2</v>
      </c>
      <c r="AQ98" s="5">
        <v>7.0076980374911551E-4</v>
      </c>
      <c r="AR98" s="5">
        <v>2.5302230227086286E-2</v>
      </c>
      <c r="AS98" s="5"/>
      <c r="AT98" s="5"/>
      <c r="AU98" s="5"/>
      <c r="AV98" s="5"/>
      <c r="AW98" s="5"/>
      <c r="AX98" s="5"/>
      <c r="AY98" s="5"/>
      <c r="AZ98" s="5"/>
      <c r="BA98" s="5"/>
      <c r="BB98" s="5"/>
    </row>
    <row r="99" spans="1:54" x14ac:dyDescent="0.25">
      <c r="A99" s="5">
        <v>16060</v>
      </c>
      <c r="B99" s="5"/>
      <c r="C99" s="5">
        <v>6.8048666533971874E-2</v>
      </c>
      <c r="D99" s="5">
        <v>-1.7136781063915786E-2</v>
      </c>
      <c r="E99" s="5">
        <v>-1.1940190780967018E-2</v>
      </c>
      <c r="F99" s="5">
        <v>-2.9007005661963552E-2</v>
      </c>
      <c r="G99" s="5">
        <v>-9.2979502654121776E-3</v>
      </c>
      <c r="H99" s="5">
        <v>-2.2147842841844356E-2</v>
      </c>
      <c r="I99" s="5">
        <v>-3.8773650414971966E-2</v>
      </c>
      <c r="J99" s="5">
        <v>-2.5617148699263868E-2</v>
      </c>
      <c r="K99" s="5">
        <v>-3.4217828692977431E-3</v>
      </c>
      <c r="L99" s="5">
        <v>-1.1789680254834664E-2</v>
      </c>
      <c r="M99" s="5">
        <v>-1.8154711775172579E-2</v>
      </c>
      <c r="N99" s="5">
        <v>-3.2049432040880205E-2</v>
      </c>
      <c r="O99" s="5">
        <v>-4.3262992756764769E-3</v>
      </c>
      <c r="P99" s="5">
        <v>-1.5815522604205722E-2</v>
      </c>
      <c r="Q99" s="5">
        <v>-8.3533893316817143E-3</v>
      </c>
      <c r="R99" s="5">
        <v>-1.0969959134785934E-2</v>
      </c>
      <c r="S99" s="5">
        <v>-1.2428028862544193E-3</v>
      </c>
      <c r="T99" s="5">
        <v>-6.3916890928624372E-3</v>
      </c>
      <c r="U99" s="5">
        <v>3.7324759612699975E-3</v>
      </c>
      <c r="V99" s="5">
        <v>-9.4228843582670856E-3</v>
      </c>
      <c r="W99" s="5">
        <v>9.5291803120152764E-3</v>
      </c>
      <c r="X99" s="5">
        <v>-1.3597078816889097E-2</v>
      </c>
      <c r="Y99" s="5">
        <v>-1.899217279920714E-2</v>
      </c>
      <c r="Z99" s="5">
        <v>-1.6657357864879853E-2</v>
      </c>
      <c r="AA99" s="5">
        <v>2.5026222865279602E-2</v>
      </c>
      <c r="AB99" s="5">
        <v>9.3299037053473491E-2</v>
      </c>
      <c r="AC99" s="5">
        <v>1.3292566511125758E-2</v>
      </c>
      <c r="AD99" s="5">
        <v>1.4044873364052777E-2</v>
      </c>
      <c r="AE99" s="5">
        <v>3.0192042099614839E-2</v>
      </c>
      <c r="AF99" s="5">
        <v>7.5692237115206479E-2</v>
      </c>
      <c r="AG99" s="5">
        <v>1.2108009575011371E-2</v>
      </c>
      <c r="AH99" s="5">
        <v>6.4353393026135314E-3</v>
      </c>
      <c r="AI99" s="5">
        <v>5.8726353552930972E-3</v>
      </c>
      <c r="AJ99" s="5">
        <v>2.1254496933526455E-2</v>
      </c>
      <c r="AK99" s="5">
        <v>6.6486191601756259E-3</v>
      </c>
      <c r="AL99" s="5">
        <v>4.8575348736796767E-2</v>
      </c>
      <c r="AM99" s="5">
        <v>1.2044387464530636E-2</v>
      </c>
      <c r="AN99" s="5">
        <v>2.1483203469292177E-2</v>
      </c>
      <c r="AO99" s="5">
        <v>1.0188006757164185E-2</v>
      </c>
      <c r="AP99" s="5">
        <v>2.541634855578518E-2</v>
      </c>
      <c r="AQ99" s="5">
        <v>7.101967860489157E-4</v>
      </c>
      <c r="AR99" s="5">
        <v>2.5657438522901414E-2</v>
      </c>
      <c r="AS99" s="5"/>
      <c r="AT99" s="5"/>
      <c r="AU99" s="5"/>
      <c r="AV99" s="5"/>
      <c r="AW99" s="5"/>
      <c r="AX99" s="5"/>
      <c r="AY99" s="5"/>
      <c r="AZ99" s="5"/>
      <c r="BA99" s="5"/>
      <c r="BB99" s="5"/>
    </row>
    <row r="100" spans="1:54" x14ac:dyDescent="0.25">
      <c r="A100" s="5">
        <v>16050</v>
      </c>
      <c r="B100" s="5"/>
      <c r="C100" s="5">
        <v>7.0375352511408709E-2</v>
      </c>
      <c r="D100" s="5">
        <v>-1.7001517464848469E-2</v>
      </c>
      <c r="E100" s="5">
        <v>-1.185201411120501E-2</v>
      </c>
      <c r="F100" s="5">
        <v>-2.8807588649448157E-2</v>
      </c>
      <c r="G100" s="5">
        <v>-9.2387879793749579E-3</v>
      </c>
      <c r="H100" s="5">
        <v>-2.2018293397046432E-2</v>
      </c>
      <c r="I100" s="5">
        <v>-3.8566836807384028E-2</v>
      </c>
      <c r="J100" s="5">
        <v>-2.5493760437911482E-2</v>
      </c>
      <c r="K100" s="5">
        <v>-3.4070775390358651E-3</v>
      </c>
      <c r="L100" s="5">
        <v>-1.1745154556680565E-2</v>
      </c>
      <c r="M100" s="5">
        <v>-1.809563769721461E-2</v>
      </c>
      <c r="N100" s="5">
        <v>-3.1961958678145934E-2</v>
      </c>
      <c r="O100" s="5">
        <v>-4.3167690525750995E-3</v>
      </c>
      <c r="P100" s="5">
        <v>-1.5789039388848836E-2</v>
      </c>
      <c r="Q100" s="5">
        <v>-8.3438308560569701E-3</v>
      </c>
      <c r="R100" s="5">
        <v>-1.0963244295642025E-2</v>
      </c>
      <c r="S100" s="5">
        <v>-1.2427058975018398E-3</v>
      </c>
      <c r="T100" s="5">
        <v>-6.3946162530519324E-3</v>
      </c>
      <c r="U100" s="5">
        <v>3.7361931820263849E-3</v>
      </c>
      <c r="V100" s="5">
        <v>-9.4373562207839615E-3</v>
      </c>
      <c r="W100" s="5">
        <v>9.5489790977833257E-3</v>
      </c>
      <c r="X100" s="5">
        <v>-1.3632724457237849E-2</v>
      </c>
      <c r="Y100" s="5">
        <v>-1.9052329179069943E-2</v>
      </c>
      <c r="Z100" s="5">
        <v>-1.6719245056471526E-2</v>
      </c>
      <c r="AA100" s="5">
        <v>2.5132964944482215E-2</v>
      </c>
      <c r="AB100" s="5">
        <v>9.3748472716216488E-2</v>
      </c>
      <c r="AC100" s="5">
        <v>1.3363962870616794E-2</v>
      </c>
      <c r="AD100" s="5">
        <v>1.4128120345807651E-2</v>
      </c>
      <c r="AE100" s="5">
        <v>3.0387848456051351E-2</v>
      </c>
      <c r="AF100" s="5">
        <v>7.6225534997335226E-2</v>
      </c>
      <c r="AG100" s="5">
        <v>1.2200126901625894E-2</v>
      </c>
      <c r="AH100" s="5">
        <v>6.4879317929547441E-3</v>
      </c>
      <c r="AI100" s="5">
        <v>5.9239567621511037E-3</v>
      </c>
      <c r="AJ100" s="5">
        <v>2.1452330784059705E-2</v>
      </c>
      <c r="AK100" s="5">
        <v>6.7142996256089656E-3</v>
      </c>
      <c r="AL100" s="5">
        <v>4.908305608978443E-2</v>
      </c>
      <c r="AM100" s="5">
        <v>1.2177204534811772E-2</v>
      </c>
      <c r="AN100" s="5">
        <v>2.1732513107034605E-2</v>
      </c>
      <c r="AO100" s="5">
        <v>1.0312144169051117E-2</v>
      </c>
      <c r="AP100" s="5">
        <v>2.5740831709032685E-2</v>
      </c>
      <c r="AQ100" s="5">
        <v>7.1967864160313311E-4</v>
      </c>
      <c r="AR100" s="5">
        <v>2.6015042270315352E-2</v>
      </c>
      <c r="AS100" s="5"/>
      <c r="AT100" s="5"/>
      <c r="AU100" s="5"/>
      <c r="AV100" s="5"/>
      <c r="AW100" s="5"/>
      <c r="AX100" s="5"/>
      <c r="AY100" s="5"/>
      <c r="AZ100" s="5"/>
      <c r="BA100" s="5"/>
      <c r="BB100" s="5"/>
    </row>
    <row r="101" spans="1:54" x14ac:dyDescent="0.25">
      <c r="A101" s="5">
        <v>16040</v>
      </c>
      <c r="B101" s="5"/>
      <c r="C101" s="5">
        <v>7.2708551140132985E-2</v>
      </c>
      <c r="D101" s="5">
        <v>-1.6865409631126156E-2</v>
      </c>
      <c r="E101" s="5">
        <v>-1.1763158876473093E-2</v>
      </c>
      <c r="F101" s="5">
        <v>-2.8606318015599964E-2</v>
      </c>
      <c r="G101" s="5">
        <v>-9.1789704123496092E-3</v>
      </c>
      <c r="H101" s="5">
        <v>-2.1887048646781322E-2</v>
      </c>
      <c r="I101" s="5">
        <v>-3.8356839711362251E-2</v>
      </c>
      <c r="J101" s="5">
        <v>-2.5368139671687207E-2</v>
      </c>
      <c r="K101" s="5">
        <v>-3.3920585248162797E-3</v>
      </c>
      <c r="L101" s="5">
        <v>-1.169950093620617E-2</v>
      </c>
      <c r="M101" s="5">
        <v>-1.8034763831868347E-2</v>
      </c>
      <c r="N101" s="5">
        <v>-3.1871214211680106E-2</v>
      </c>
      <c r="O101" s="5">
        <v>-4.3067869510774424E-3</v>
      </c>
      <c r="P101" s="5">
        <v>-1.5760875224212018E-2</v>
      </c>
      <c r="Q101" s="5">
        <v>-8.3333738466080734E-3</v>
      </c>
      <c r="R101" s="5">
        <v>-1.0955341581436243E-2</v>
      </c>
      <c r="S101" s="5">
        <v>-1.2424741438823528E-3</v>
      </c>
      <c r="T101" s="5">
        <v>-6.3968530173879852E-3</v>
      </c>
      <c r="U101" s="5">
        <v>3.7395109783662623E-3</v>
      </c>
      <c r="V101" s="5">
        <v>-9.4508346679052189E-3</v>
      </c>
      <c r="W101" s="5">
        <v>9.5677940345908659E-3</v>
      </c>
      <c r="X101" s="5">
        <v>-1.3667004039452296E-2</v>
      </c>
      <c r="Y101" s="5">
        <v>-1.9110641749519972E-2</v>
      </c>
      <c r="Z101" s="5">
        <v>-1.6779581682083926E-2</v>
      </c>
      <c r="AA101" s="5">
        <v>2.5237492944938034E-2</v>
      </c>
      <c r="AB101" s="5">
        <v>9.4190143196200296E-2</v>
      </c>
      <c r="AC101" s="5">
        <v>1.3434330985155207E-2</v>
      </c>
      <c r="AD101" s="5">
        <v>1.4210372373448344E-2</v>
      </c>
      <c r="AE101" s="5">
        <v>3.0581732168720184E-2</v>
      </c>
      <c r="AF101" s="5">
        <v>7.6754604266619342E-2</v>
      </c>
      <c r="AG101" s="5">
        <v>1.2291670429950228E-2</v>
      </c>
      <c r="AH101" s="5">
        <v>6.540278161077823E-3</v>
      </c>
      <c r="AI101" s="5">
        <v>5.9751112410583156E-3</v>
      </c>
      <c r="AJ101" s="5">
        <v>2.1649783747935365E-2</v>
      </c>
      <c r="AK101" s="5">
        <v>6.7799353826008659E-3</v>
      </c>
      <c r="AL101" s="5">
        <v>4.9591014602255054E-2</v>
      </c>
      <c r="AM101" s="5">
        <v>1.2310235664489137E-2</v>
      </c>
      <c r="AN101" s="5">
        <v>2.1982490649040211E-2</v>
      </c>
      <c r="AO101" s="5">
        <v>1.0436741363457822E-2</v>
      </c>
      <c r="AP101" s="5">
        <v>2.6066837334012015E-2</v>
      </c>
      <c r="AQ101" s="5">
        <v>7.2921405479847647E-4</v>
      </c>
      <c r="AR101" s="5">
        <v>2.6374998075068108E-2</v>
      </c>
      <c r="AS101" s="5"/>
      <c r="AT101" s="5"/>
      <c r="AU101" s="5"/>
      <c r="AV101" s="5"/>
      <c r="AW101" s="5"/>
      <c r="AX101" s="5"/>
      <c r="AY101" s="5"/>
      <c r="AZ101" s="5"/>
      <c r="BA101" s="5"/>
      <c r="BB101" s="5"/>
    </row>
    <row r="102" spans="1:54" x14ac:dyDescent="0.25">
      <c r="A102" s="5">
        <v>16030</v>
      </c>
      <c r="B102" s="5"/>
      <c r="C102" s="5">
        <v>7.5047697730063617E-2</v>
      </c>
      <c r="D102" s="5">
        <v>-1.6728491556675336E-2</v>
      </c>
      <c r="E102" s="5">
        <v>-1.1673647739932066E-2</v>
      </c>
      <c r="F102" s="5">
        <v>-2.8403246008788789E-2</v>
      </c>
      <c r="G102" s="5">
        <v>-9.1185133141025547E-3</v>
      </c>
      <c r="H102" s="5">
        <v>-2.1754143512667516E-2</v>
      </c>
      <c r="I102" s="5">
        <v>-3.8143715368541761E-2</v>
      </c>
      <c r="J102" s="5">
        <v>-2.5240320110572933E-2</v>
      </c>
      <c r="K102" s="5">
        <v>-3.3767298428174696E-3</v>
      </c>
      <c r="L102" s="5">
        <v>-1.165273147385611E-2</v>
      </c>
      <c r="M102" s="5">
        <v>-1.7972105965717307E-2</v>
      </c>
      <c r="N102" s="5">
        <v>-3.1777221370883221E-2</v>
      </c>
      <c r="O102" s="5">
        <v>-4.2963553264248992E-3</v>
      </c>
      <c r="P102" s="5">
        <v>-1.57310360569911E-2</v>
      </c>
      <c r="Q102" s="5">
        <v>-8.3220200146293128E-3</v>
      </c>
      <c r="R102" s="5">
        <v>-1.0946251341571957E-2</v>
      </c>
      <c r="S102" s="5">
        <v>-1.2421074487481529E-3</v>
      </c>
      <c r="T102" s="5">
        <v>-6.3983973649007712E-3</v>
      </c>
      <c r="U102" s="5">
        <v>3.7424275237378226E-3</v>
      </c>
      <c r="V102" s="5">
        <v>-9.4633134737091007E-3</v>
      </c>
      <c r="W102" s="5">
        <v>9.5856172200665477E-3</v>
      </c>
      <c r="X102" s="5">
        <v>-1.3699904047425845E-2</v>
      </c>
      <c r="Y102" s="5">
        <v>-1.9167088593651203E-2</v>
      </c>
      <c r="Z102" s="5">
        <v>-1.6838345952270191E-2</v>
      </c>
      <c r="AA102" s="5">
        <v>2.5339770446368766E-2</v>
      </c>
      <c r="AB102" s="5">
        <v>9.4623899730602784E-2</v>
      </c>
      <c r="AC102" s="5">
        <v>1.3503647930985315E-2</v>
      </c>
      <c r="AD102" s="5">
        <v>1.4291603542671926E-2</v>
      </c>
      <c r="AE102" s="5">
        <v>3.0773634277415706E-2</v>
      </c>
      <c r="AF102" s="5">
        <v>7.7279289852131478E-2</v>
      </c>
      <c r="AG102" s="5">
        <v>1.2382614360485667E-2</v>
      </c>
      <c r="AH102" s="5">
        <v>6.5923642631731932E-3</v>
      </c>
      <c r="AI102" s="5">
        <v>6.0260855867652775E-3</v>
      </c>
      <c r="AJ102" s="5">
        <v>2.1846807326427891E-2</v>
      </c>
      <c r="AK102" s="5">
        <v>6.8455111650714759E-3</v>
      </c>
      <c r="AL102" s="5">
        <v>5.0099113026134033E-2</v>
      </c>
      <c r="AM102" s="5">
        <v>1.2443453600681021E-2</v>
      </c>
      <c r="AN102" s="5">
        <v>2.2233088570443711E-2</v>
      </c>
      <c r="AO102" s="5">
        <v>1.0561776566228835E-2</v>
      </c>
      <c r="AP102" s="5">
        <v>2.6394313673335428E-2</v>
      </c>
      <c r="AQ102" s="5">
        <v>7.3880167048332151E-4</v>
      </c>
      <c r="AR102" s="5">
        <v>2.6737261011794557E-2</v>
      </c>
      <c r="AS102" s="5"/>
      <c r="AT102" s="5"/>
      <c r="AU102" s="5"/>
      <c r="AV102" s="5"/>
      <c r="AW102" s="5"/>
      <c r="AX102" s="5"/>
      <c r="AY102" s="5"/>
      <c r="AZ102" s="5"/>
      <c r="BA102" s="5"/>
      <c r="BB102" s="5"/>
    </row>
    <row r="103" spans="1:54" x14ac:dyDescent="0.25">
      <c r="A103" s="5">
        <v>16020</v>
      </c>
      <c r="B103" s="5"/>
      <c r="C103" s="5">
        <v>7.7392221556881177E-2</v>
      </c>
      <c r="D103" s="5">
        <v>-1.6590797313634657E-2</v>
      </c>
      <c r="E103" s="5">
        <v>-1.1583503465637423E-2</v>
      </c>
      <c r="F103" s="5">
        <v>-2.8198425229937908E-2</v>
      </c>
      <c r="G103" s="5">
        <v>-9.0574325799437395E-3</v>
      </c>
      <c r="H103" s="5">
        <v>-2.1619613335491682E-2</v>
      </c>
      <c r="I103" s="5">
        <v>-3.7927520871695521E-2</v>
      </c>
      <c r="J103" s="5">
        <v>-2.5110336097568305E-2</v>
      </c>
      <c r="K103" s="5">
        <v>-3.3610956022419739E-3</v>
      </c>
      <c r="L103" s="5">
        <v>-1.1604858596225041E-2</v>
      </c>
      <c r="M103" s="5">
        <v>-1.7907680452125506E-2</v>
      </c>
      <c r="N103" s="5">
        <v>-3.1680003934759456E-2</v>
      </c>
      <c r="O103" s="5">
        <v>-4.2854766806878098E-3</v>
      </c>
      <c r="P103" s="5">
        <v>-1.5699528383894077E-2</v>
      </c>
      <c r="Q103" s="5">
        <v>-8.3097713659144173E-3</v>
      </c>
      <c r="R103" s="5">
        <v>-1.0935974313426727E-2</v>
      </c>
      <c r="S103" s="5">
        <v>-1.2416056790830422E-3</v>
      </c>
      <c r="T103" s="5">
        <v>-6.3992474949636797E-3</v>
      </c>
      <c r="U103" s="5">
        <v>3.7449411164920316E-3</v>
      </c>
      <c r="V103" s="5">
        <v>-9.4747867145556983E-3</v>
      </c>
      <c r="W103" s="5">
        <v>9.6024410407994729E-3</v>
      </c>
      <c r="X103" s="5">
        <v>-1.3731411348511888E-2</v>
      </c>
      <c r="Y103" s="5">
        <v>-1.9221648283050882E-2</v>
      </c>
      <c r="Z103" s="5">
        <v>-1.6895516458887198E-2</v>
      </c>
      <c r="AA103" s="5">
        <v>2.5439761522130205E-2</v>
      </c>
      <c r="AB103" s="5">
        <v>9.5049595071464252E-2</v>
      </c>
      <c r="AC103" s="5">
        <v>1.3571890949768531E-2</v>
      </c>
      <c r="AD103" s="5">
        <v>1.4371788066702473E-2</v>
      </c>
      <c r="AE103" s="5">
        <v>3.0963495943620144E-2</v>
      </c>
      <c r="AF103" s="5">
        <v>7.7799436641896855E-2</v>
      </c>
      <c r="AG103" s="5">
        <v>1.2472932829301628E-2</v>
      </c>
      <c r="AH103" s="5">
        <v>6.6441758893083071E-3</v>
      </c>
      <c r="AI103" s="5">
        <v>6.0768665037732898E-3</v>
      </c>
      <c r="AJ103" s="5">
        <v>2.2043352583792326E-2</v>
      </c>
      <c r="AK103" s="5">
        <v>6.9110115353161802E-3</v>
      </c>
      <c r="AL103" s="5">
        <v>5.0607238603661654E-2</v>
      </c>
      <c r="AM103" s="5">
        <v>1.2576830653185291E-2</v>
      </c>
      <c r="AN103" s="5">
        <v>2.2484258455898149E-2</v>
      </c>
      <c r="AO103" s="5">
        <v>1.0687227530020852E-2</v>
      </c>
      <c r="AP103" s="5">
        <v>2.6723207667422123E-2</v>
      </c>
      <c r="AQ103" s="5">
        <v>7.4844009391135456E-4</v>
      </c>
      <c r="AR103" s="5">
        <v>2.7101784617533969E-2</v>
      </c>
      <c r="AS103" s="5"/>
      <c r="AT103" s="5"/>
      <c r="AU103" s="5"/>
      <c r="AV103" s="5"/>
      <c r="AW103" s="5"/>
      <c r="AX103" s="5"/>
      <c r="AY103" s="5"/>
      <c r="AZ103" s="5"/>
      <c r="BA103" s="5"/>
      <c r="BB103" s="5"/>
    </row>
    <row r="104" spans="1:54" x14ac:dyDescent="0.25">
      <c r="A104" s="5">
        <v>16010</v>
      </c>
      <c r="B104" s="5"/>
      <c r="C104" s="5">
        <v>7.9741546067719382E-2</v>
      </c>
      <c r="D104" s="5">
        <v>-1.6452361037522727E-2</v>
      </c>
      <c r="E104" s="5">
        <v>-1.1492748908449851E-2</v>
      </c>
      <c r="F104" s="5">
        <v>-2.7991908608886888E-2</v>
      </c>
      <c r="G104" s="5">
        <v>-8.9957442435149269E-3</v>
      </c>
      <c r="H104" s="5">
        <v>-2.1483493859090257E-2</v>
      </c>
      <c r="I104" s="5">
        <v>-3.770831413868423E-2</v>
      </c>
      <c r="J104" s="5">
        <v>-2.4978222593102329E-2</v>
      </c>
      <c r="K104" s="5">
        <v>-3.3451600034739267E-3</v>
      </c>
      <c r="L104" s="5">
        <v>-1.1555895070606453E-2</v>
      </c>
      <c r="M104" s="5">
        <v>-1.7841504204319507E-2</v>
      </c>
      <c r="N104" s="5">
        <v>-3.1579586722451043E-2</v>
      </c>
      <c r="O104" s="5">
        <v>-4.274153661873884E-3</v>
      </c>
      <c r="P104" s="5">
        <v>-1.5666359249835338E-2</v>
      </c>
      <c r="Q104" s="5">
        <v>-8.2966302005848275E-3</v>
      </c>
      <c r="R104" s="5">
        <v>-1.0924511623162011E-2</v>
      </c>
      <c r="S104" s="5">
        <v>-1.2409687457111556E-3</v>
      </c>
      <c r="T104" s="5">
        <v>-6.3994018289605156E-3</v>
      </c>
      <c r="U104" s="5">
        <v>3.7470501811944909E-3</v>
      </c>
      <c r="V104" s="5">
        <v>-9.4852487732219413E-3</v>
      </c>
      <c r="W104" s="5">
        <v>9.6182581773119717E-3</v>
      </c>
      <c r="X104" s="5">
        <v>-1.3761513201675526E-2</v>
      </c>
      <c r="Y104" s="5">
        <v>-1.9274299890539973E-2</v>
      </c>
      <c r="Z104" s="5">
        <v>-1.695107218733443E-2</v>
      </c>
      <c r="AA104" s="5">
        <v>2.5537430758990853E-2</v>
      </c>
      <c r="AB104" s="5">
        <v>9.5467083563736607E-2</v>
      </c>
      <c r="AC104" s="5">
        <v>1.363903746018191E-2</v>
      </c>
      <c r="AD104" s="5">
        <v>1.4450900288895114E-2</v>
      </c>
      <c r="AE104" s="5">
        <v>3.1151258477989618E-2</v>
      </c>
      <c r="AF104" s="5">
        <v>7.831488955182106E-2</v>
      </c>
      <c r="AG104" s="5">
        <v>1.2562599918902609E-2</v>
      </c>
      <c r="AH104" s="5">
        <v>6.6956987690289056E-3</v>
      </c>
      <c r="AI104" s="5">
        <v>6.1274406112014727E-3</v>
      </c>
      <c r="AJ104" s="5">
        <v>2.2239370163677354E-2</v>
      </c>
      <c r="AK104" s="5">
        <v>6.9764208886628392E-3</v>
      </c>
      <c r="AL104" s="5">
        <v>5.1115277097185628E-2</v>
      </c>
      <c r="AM104" s="5">
        <v>1.2710338700630921E-2</v>
      </c>
      <c r="AN104" s="5">
        <v>2.2735951008014947E-2</v>
      </c>
      <c r="AO104" s="5">
        <v>1.0813071536951494E-2</v>
      </c>
      <c r="AP104" s="5">
        <v>2.7053464957357266E-2</v>
      </c>
      <c r="AQ104" s="5">
        <v>7.5812789070684242E-4</v>
      </c>
      <c r="AR104" s="5">
        <v>2.7468520885998625E-2</v>
      </c>
      <c r="AS104" s="5"/>
      <c r="AT104" s="5"/>
      <c r="AU104" s="5"/>
      <c r="AV104" s="5"/>
      <c r="AW104" s="5"/>
      <c r="AX104" s="5"/>
      <c r="AY104" s="5"/>
      <c r="AZ104" s="5"/>
      <c r="BA104" s="5"/>
      <c r="BB104" s="5"/>
    </row>
    <row r="105" spans="1:54" x14ac:dyDescent="0.25">
      <c r="A105" s="5">
        <v>16000</v>
      </c>
      <c r="B105" s="5"/>
      <c r="C105" s="5">
        <v>8.2095089091609036E-2</v>
      </c>
      <c r="D105" s="5">
        <v>-1.6313216912424305E-2</v>
      </c>
      <c r="E105" s="5">
        <v>-1.1401407003927945E-2</v>
      </c>
      <c r="F105" s="5">
        <v>-2.7783749380637789E-2</v>
      </c>
      <c r="G105" s="5">
        <v>-8.933464469518192E-3</v>
      </c>
      <c r="H105" s="5">
        <v>-2.1345821214038642E-2</v>
      </c>
      <c r="I105" s="5">
        <v>-3.7486153885987458E-2</v>
      </c>
      <c r="J105" s="5">
        <v>-2.4844015159119111E-2</v>
      </c>
      <c r="K105" s="5">
        <v>-3.3289273361872761E-3</v>
      </c>
      <c r="L105" s="5">
        <v>-1.1505853999354127E-2</v>
      </c>
      <c r="M105" s="5">
        <v>-1.7773594688159387E-2</v>
      </c>
      <c r="N105" s="5">
        <v>-3.1475995583192938E-2</v>
      </c>
      <c r="O105" s="5">
        <v>-4.2623890629553971E-3</v>
      </c>
      <c r="P105" s="5">
        <v>-1.5631536245826701E-2</v>
      </c>
      <c r="Q105" s="5">
        <v>-8.2825991127569842E-3</v>
      </c>
      <c r="R105" s="5">
        <v>-1.0911864786323656E-2</v>
      </c>
      <c r="S105" s="5">
        <v>-1.240196603482604E-3</v>
      </c>
      <c r="T105" s="5">
        <v>-6.3988590118391874E-3</v>
      </c>
      <c r="U105" s="5">
        <v>3.7487532698751414E-3</v>
      </c>
      <c r="V105" s="5">
        <v>-9.494694342892681E-3</v>
      </c>
      <c r="W105" s="5">
        <v>9.6330616089028397E-3</v>
      </c>
      <c r="X105" s="5">
        <v>-1.3790197265486817E-2</v>
      </c>
      <c r="Y105" s="5">
        <v>-1.9325023002733442E-2</v>
      </c>
      <c r="Z105" s="5">
        <v>-1.7004992528674961E-2</v>
      </c>
      <c r="AA105" s="5">
        <v>2.563274327679773E-2</v>
      </c>
      <c r="AB105" s="5">
        <v>9.5876221223170188E-2</v>
      </c>
      <c r="AC105" s="5">
        <v>1.3705065069531831E-2</v>
      </c>
      <c r="AD105" s="5">
        <v>1.4528914695398826E-2</v>
      </c>
      <c r="AE105" s="5">
        <v>3.1336863368057633E-2</v>
      </c>
      <c r="AF105" s="5">
        <v>7.8825493595395729E-2</v>
      </c>
      <c r="AG105" s="5">
        <v>1.2651589669256566E-2</v>
      </c>
      <c r="AH105" s="5">
        <v>6.7469185770651944E-3</v>
      </c>
      <c r="AI105" s="5">
        <v>6.1777944477662879E-3</v>
      </c>
      <c r="AJ105" s="5">
        <v>2.2434810306002775E-2</v>
      </c>
      <c r="AK105" s="5">
        <v>7.0417234582901807E-3</v>
      </c>
      <c r="AL105" s="5">
        <v>5.1623112820237779E-2</v>
      </c>
      <c r="AM105" s="5">
        <v>1.2843949196970244E-2</v>
      </c>
      <c r="AN105" s="5">
        <v>2.2988116056442492E-2</v>
      </c>
      <c r="AO105" s="5">
        <v>1.0939285401560053E-2</v>
      </c>
      <c r="AP105" s="5">
        <v>2.7385029888542987E-2</v>
      </c>
      <c r="AQ105" s="5">
        <v>7.6786358685194771E-4</v>
      </c>
      <c r="AR105" s="5">
        <v>2.783742026262135E-2</v>
      </c>
      <c r="AS105" s="5"/>
      <c r="AT105" s="5"/>
      <c r="AU105" s="5"/>
      <c r="AV105" s="5"/>
      <c r="AW105" s="5"/>
      <c r="AX105" s="5"/>
      <c r="AY105" s="5"/>
      <c r="AZ105" s="5"/>
      <c r="BA105" s="5"/>
      <c r="BB105" s="5"/>
    </row>
    <row r="106" spans="1:54" x14ac:dyDescent="0.25">
      <c r="A106" s="5">
        <v>15990</v>
      </c>
      <c r="B106" s="5"/>
      <c r="C106" s="5">
        <v>8.4452263054588569E-2</v>
      </c>
      <c r="D106" s="5">
        <v>-1.6173399156204693E-2</v>
      </c>
      <c r="E106" s="5">
        <v>-1.1309500758209381E-2</v>
      </c>
      <c r="F106" s="5">
        <v>-2.757400106150058E-2</v>
      </c>
      <c r="G106" s="5">
        <v>-8.8706095463894213E-3</v>
      </c>
      <c r="H106" s="5">
        <v>-2.1206631901158374E-2</v>
      </c>
      <c r="I106" s="5">
        <v>-3.7261099601833679E-2</v>
      </c>
      <c r="J106" s="5">
        <v>-2.4707749942848165E-2</v>
      </c>
      <c r="K106" s="5">
        <v>-3.3124019774058212E-3</v>
      </c>
      <c r="L106" s="5">
        <v>-1.1454748814059421E-2</v>
      </c>
      <c r="M106" s="5">
        <v>-1.7703969914603053E-2</v>
      </c>
      <c r="N106" s="5">
        <v>-3.1369257385692809E-2</v>
      </c>
      <c r="O106" s="5">
        <v>-4.2501858208155502E-3</v>
      </c>
      <c r="P106" s="5">
        <v>-1.5595067506565457E-2</v>
      </c>
      <c r="Q106" s="5">
        <v>-8.2676809900481193E-3</v>
      </c>
      <c r="R106" s="5">
        <v>-1.0898035708231739E-2</v>
      </c>
      <c r="S106" s="5">
        <v>-1.2392892514357992E-3</v>
      </c>
      <c r="T106" s="5">
        <v>-6.3976179135501413E-3</v>
      </c>
      <c r="U106" s="5">
        <v>3.750049063214534E-3</v>
      </c>
      <c r="V106" s="5">
        <v>-9.5031184310042996E-3</v>
      </c>
      <c r="W106" s="5">
        <v>9.6468446183567546E-3</v>
      </c>
      <c r="X106" s="5">
        <v>-1.3817451605948591E-2</v>
      </c>
      <c r="Y106" s="5">
        <v>-1.9373797732410193E-2</v>
      </c>
      <c r="Z106" s="5">
        <v>-1.7057257291628838E-2</v>
      </c>
      <c r="AA106" s="5">
        <v>2.5725664748015364E-2</v>
      </c>
      <c r="AB106" s="5">
        <v>9.6276865813984383E-2</v>
      </c>
      <c r="AC106" s="5">
        <v>1.3769951585375421E-2</v>
      </c>
      <c r="AD106" s="5">
        <v>1.4605805927869298E-2</v>
      </c>
      <c r="AE106" s="5">
        <v>3.1520252306140736E-2</v>
      </c>
      <c r="AF106" s="5">
        <v>7.9331093954145226E-2</v>
      </c>
      <c r="AG106" s="5">
        <v>1.2739876088979116E-2</v>
      </c>
      <c r="AH106" s="5">
        <v>6.7978209391402989E-3</v>
      </c>
      <c r="AI106" s="5">
        <v>6.2279144768715858E-3</v>
      </c>
      <c r="AJ106" s="5">
        <v>2.2629622864295377E-2</v>
      </c>
      <c r="AK106" s="5">
        <v>7.1069033202069507E-3</v>
      </c>
      <c r="AL106" s="5">
        <v>5.2130628669893507E-2</v>
      </c>
      <c r="AM106" s="5">
        <v>1.2977633178312653E-2</v>
      </c>
      <c r="AN106" s="5">
        <v>2.3240702567586185E-2</v>
      </c>
      <c r="AO106" s="5">
        <v>1.106584547408448E-2</v>
      </c>
      <c r="AP106" s="5">
        <v>2.7717845515151524E-2</v>
      </c>
      <c r="AQ106" s="5">
        <v>7.7764566869652479E-4</v>
      </c>
      <c r="AR106" s="5">
        <v>2.8208431640401415E-2</v>
      </c>
      <c r="AS106" s="5"/>
      <c r="AT106" s="5"/>
      <c r="AU106" s="5"/>
      <c r="AV106" s="5"/>
      <c r="AW106" s="5"/>
      <c r="AX106" s="5"/>
      <c r="AY106" s="5"/>
      <c r="AZ106" s="5"/>
      <c r="BA106" s="5"/>
      <c r="BB106" s="5"/>
    </row>
    <row r="107" spans="1:54" x14ac:dyDescent="0.25">
      <c r="A107" s="5">
        <v>15980</v>
      </c>
      <c r="B107" s="5"/>
      <c r="C107" s="5">
        <v>8.6812475199388964E-2</v>
      </c>
      <c r="D107" s="5">
        <v>-1.6032942005761625E-2</v>
      </c>
      <c r="E107" s="5">
        <v>-1.1217053237887169E-2</v>
      </c>
      <c r="F107" s="5">
        <v>-2.7362717425152429E-2</v>
      </c>
      <c r="G107" s="5">
        <v>-8.8071958789217655E-3</v>
      </c>
      <c r="H107" s="5">
        <v>-2.106596277485347E-2</v>
      </c>
      <c r="I107" s="5">
        <v>-3.703321151894616E-2</v>
      </c>
      <c r="J107" s="5">
        <v>-2.45694636602697E-2</v>
      </c>
      <c r="K107" s="5">
        <v>-3.2955883895163149E-3</v>
      </c>
      <c r="L107" s="5">
        <v>-1.1402593269548145E-2</v>
      </c>
      <c r="M107" s="5">
        <v>-1.76326484318679E-2</v>
      </c>
      <c r="N107" s="5">
        <v>-3.1259400006941752E-2</v>
      </c>
      <c r="O107" s="5">
        <v>-4.2375470151144196E-3</v>
      </c>
      <c r="P107" s="5">
        <v>-1.5556961707720005E-2</v>
      </c>
      <c r="Q107" s="5">
        <v>-8.2518790129202883E-3</v>
      </c>
      <c r="R107" s="5">
        <v>-1.0883026684158574E-2</v>
      </c>
      <c r="S107" s="5">
        <v>-1.2382467329362288E-3</v>
      </c>
      <c r="T107" s="5">
        <v>-6.3956776303679659E-3</v>
      </c>
      <c r="U107" s="5">
        <v>3.7509363716655237E-3</v>
      </c>
      <c r="V107" s="5">
        <v>-9.5105163629372116E-3</v>
      </c>
      <c r="W107" s="5">
        <v>9.6596007965158177E-3</v>
      </c>
      <c r="X107" s="5">
        <v>-1.3843264704152692E-2</v>
      </c>
      <c r="Y107" s="5">
        <v>-1.9420604730683168E-2</v>
      </c>
      <c r="Z107" s="5">
        <v>-1.7107846714430219E-2</v>
      </c>
      <c r="AA107" s="5">
        <v>2.5816161417123541E-2</v>
      </c>
      <c r="AB107" s="5">
        <v>9.6668876926268105E-2</v>
      </c>
      <c r="AC107" s="5">
        <v>1.3833675027142205E-2</v>
      </c>
      <c r="AD107" s="5">
        <v>1.4681548796224608E-2</v>
      </c>
      <c r="AE107" s="5">
        <v>3.1701367217428535E-2</v>
      </c>
      <c r="AF107" s="5">
        <v>7.9831536048775534E-2</v>
      </c>
      <c r="AG107" s="5">
        <v>1.282743316666848E-2</v>
      </c>
      <c r="AH107" s="5">
        <v>6.8483914378787841E-3</v>
      </c>
      <c r="AI107" s="5">
        <v>6.2777870918076326E-3</v>
      </c>
      <c r="AJ107" s="5">
        <v>2.282375732347975E-2</v>
      </c>
      <c r="AK107" s="5">
        <v>7.171944398390551E-3</v>
      </c>
      <c r="AL107" s="5">
        <v>5.2637706160412814E-2</v>
      </c>
      <c r="AM107" s="5">
        <v>1.3111361270100296E-2</v>
      </c>
      <c r="AN107" s="5">
        <v>2.3493658654975522E-2</v>
      </c>
      <c r="AO107" s="5">
        <v>1.1192727644057498E-2</v>
      </c>
      <c r="AP107" s="5">
        <v>2.8051853605394066E-2</v>
      </c>
      <c r="AQ107" s="5">
        <v>7.8747258299080288E-4</v>
      </c>
      <c r="AR107" s="5">
        <v>2.8581502356565092E-2</v>
      </c>
      <c r="AS107" s="5"/>
      <c r="AT107" s="5"/>
      <c r="AU107" s="5"/>
      <c r="AV107" s="5"/>
      <c r="AW107" s="5"/>
      <c r="AX107" s="5"/>
      <c r="AY107" s="5"/>
      <c r="AZ107" s="5"/>
      <c r="BA107" s="5"/>
      <c r="BB107" s="5"/>
    </row>
    <row r="108" spans="1:54" x14ac:dyDescent="0.25">
      <c r="A108" s="5">
        <v>15970</v>
      </c>
      <c r="B108" s="5"/>
      <c r="C108" s="5">
        <v>8.9175127809598576E-2</v>
      </c>
      <c r="D108" s="5">
        <v>-1.5891879702324072E-2</v>
      </c>
      <c r="E108" s="5">
        <v>-1.112408755988757E-2</v>
      </c>
      <c r="F108" s="5">
        <v>-2.7149952478627577E-2</v>
      </c>
      <c r="G108" s="5">
        <v>-8.7432399808436388E-3</v>
      </c>
      <c r="H108" s="5">
        <v>-2.0923851026286553E-2</v>
      </c>
      <c r="I108" s="5">
        <v>-3.6802550586922833E-2</v>
      </c>
      <c r="J108" s="5">
        <v>-2.4429193579285489E-2</v>
      </c>
      <c r="K108" s="5">
        <v>-3.278491118235867E-3</v>
      </c>
      <c r="L108" s="5">
        <v>-1.134940143770065E-2</v>
      </c>
      <c r="M108" s="5">
        <v>-1.7559649317294566E-2</v>
      </c>
      <c r="N108" s="5">
        <v>-3.1146452320461947E-2</v>
      </c>
      <c r="O108" s="5">
        <v>-4.2244758670750299E-3</v>
      </c>
      <c r="P108" s="5">
        <v>-1.5517228062913755E-2</v>
      </c>
      <c r="Q108" s="5">
        <v>-8.2351966538624054E-3</v>
      </c>
      <c r="R108" s="5">
        <v>-1.0866840399293859E-2</v>
      </c>
      <c r="S108" s="5">
        <v>-1.2370691357914711E-3</v>
      </c>
      <c r="T108" s="5">
        <v>-6.3930374860946878E-3</v>
      </c>
      <c r="U108" s="5">
        <v>3.751414136509249E-3</v>
      </c>
      <c r="V108" s="5">
        <v>-9.5168837855538983E-3</v>
      </c>
      <c r="W108" s="5">
        <v>9.6713240467092391E-3</v>
      </c>
      <c r="X108" s="5">
        <v>-1.3867625463757962E-2</v>
      </c>
      <c r="Y108" s="5">
        <v>-1.9465425198959517E-2</v>
      </c>
      <c r="Z108" s="5">
        <v>-1.715674147653868E-2</v>
      </c>
      <c r="AA108" s="5">
        <v>2.5904200119859905E-2</v>
      </c>
      <c r="AB108" s="5">
        <v>9.7052116053055373E-2</v>
      </c>
      <c r="AC108" s="5">
        <v>1.3896213637747738E-2</v>
      </c>
      <c r="AD108" s="5">
        <v>1.4756118291434969E-2</v>
      </c>
      <c r="AE108" s="5">
        <v>3.1880150288242606E-2</v>
      </c>
      <c r="AF108" s="5">
        <v>8.0326665610986156E-2</v>
      </c>
      <c r="AG108" s="5">
        <v>1.291423488238494E-2</v>
      </c>
      <c r="AH108" s="5">
        <v>6.898615618812427E-3</v>
      </c>
      <c r="AI108" s="5">
        <v>6.3273986210566858E-3</v>
      </c>
      <c r="AJ108" s="5">
        <v>2.3017162818117221E-2</v>
      </c>
      <c r="AK108" s="5">
        <v>7.2368304700841657E-3</v>
      </c>
      <c r="AL108" s="5">
        <v>5.3144225458159389E-2</v>
      </c>
      <c r="AM108" s="5">
        <v>1.3245103694627215E-2</v>
      </c>
      <c r="AN108" s="5">
        <v>2.374693159028134E-2</v>
      </c>
      <c r="AO108" s="5">
        <v>1.131990734422458E-2</v>
      </c>
      <c r="AP108" s="5">
        <v>2.8386994647614915E-2</v>
      </c>
      <c r="AQ108" s="5">
        <v>7.9734273694134663E-4</v>
      </c>
      <c r="AR108" s="5">
        <v>2.8956578190059701E-2</v>
      </c>
      <c r="AS108" s="5"/>
      <c r="AT108" s="5"/>
      <c r="AU108" s="5"/>
      <c r="AV108" s="5"/>
      <c r="AW108" s="5"/>
      <c r="AX108" s="5"/>
      <c r="AY108" s="5"/>
      <c r="AZ108" s="5"/>
      <c r="BA108" s="5"/>
      <c r="BB108" s="5"/>
    </row>
    <row r="109" spans="1:54" x14ac:dyDescent="0.25">
      <c r="A109" s="5">
        <v>15960</v>
      </c>
      <c r="B109" s="5"/>
      <c r="C109" s="5">
        <v>9.1539618438209777E-2</v>
      </c>
      <c r="D109" s="5">
        <v>-1.5750246476807023E-2</v>
      </c>
      <c r="E109" s="5">
        <v>-1.1030626881356078E-2</v>
      </c>
      <c r="F109" s="5">
        <v>-2.6935760438252531E-2</v>
      </c>
      <c r="G109" s="5">
        <v>-8.6787584673562127E-3</v>
      </c>
      <c r="H109" s="5">
        <v>-2.0780334166405907E-2</v>
      </c>
      <c r="I109" s="5">
        <v>-3.6569178444267929E-2</v>
      </c>
      <c r="J109" s="5">
        <v>-2.4286977502606215E-2</v>
      </c>
      <c r="K109" s="5">
        <v>-3.2611147905349863E-3</v>
      </c>
      <c r="L109" s="5">
        <v>-1.1295187701098776E-2</v>
      </c>
      <c r="M109" s="5">
        <v>-1.7484992168917614E-2</v>
      </c>
      <c r="N109" s="5">
        <v>-3.1030444183997481E-2</v>
      </c>
      <c r="O109" s="5">
        <v>-4.2109757381901067E-3</v>
      </c>
      <c r="P109" s="5">
        <v>-1.547587632040838E-2</v>
      </c>
      <c r="Q109" s="5">
        <v>-8.2176376764101933E-3</v>
      </c>
      <c r="R109" s="5">
        <v>-1.0849479928495945E-2</v>
      </c>
      <c r="S109" s="5">
        <v>-1.2357565923422635E-3</v>
      </c>
      <c r="T109" s="5">
        <v>-6.3896970331432257E-3</v>
      </c>
      <c r="U109" s="5">
        <v>3.7514814308442822E-3</v>
      </c>
      <c r="V109" s="5">
        <v>-9.5222166705790541E-3</v>
      </c>
      <c r="W109" s="5">
        <v>9.6820085890371166E-3</v>
      </c>
      <c r="X109" s="5">
        <v>-1.3890523218283818E-2</v>
      </c>
      <c r="Y109" s="5">
        <v>-1.9508240900681342E-2</v>
      </c>
      <c r="Z109" s="5">
        <v>-1.7203922710196027E-2</v>
      </c>
      <c r="AA109" s="5">
        <v>2.5989748302292386E-2</v>
      </c>
      <c r="AB109" s="5">
        <v>9.7426446667021077E-2</v>
      </c>
      <c r="AC109" s="5">
        <v>1.3957545895191792E-2</v>
      </c>
      <c r="AD109" s="5">
        <v>1.4829489598338907E-2</v>
      </c>
      <c r="AE109" s="5">
        <v>3.2056543994446067E-2</v>
      </c>
      <c r="AF109" s="5">
        <v>8.0816328755904623E-2</v>
      </c>
      <c r="AG109" s="5">
        <v>1.3000255219269142E-2</v>
      </c>
      <c r="AH109" s="5">
        <v>6.9484789964802465E-3</v>
      </c>
      <c r="AI109" s="5">
        <v>6.3767353337034118E-3</v>
      </c>
      <c r="AJ109" s="5">
        <v>2.3209788151087356E-2</v>
      </c>
      <c r="AK109" s="5">
        <v>7.3015451712512697E-3</v>
      </c>
      <c r="AL109" s="5">
        <v>5.3650065417794303E-2</v>
      </c>
      <c r="AM109" s="5">
        <v>1.3378830278901873E-2</v>
      </c>
      <c r="AN109" s="5">
        <v>2.4000467814986784E-2</v>
      </c>
      <c r="AO109" s="5">
        <v>1.1447359554787352E-2</v>
      </c>
      <c r="AP109" s="5">
        <v>2.8723207857221971E-2</v>
      </c>
      <c r="AQ109" s="5">
        <v>8.0725449829073049E-4</v>
      </c>
      <c r="AR109" s="5">
        <v>2.9333603359899957E-2</v>
      </c>
      <c r="AS109" s="5"/>
      <c r="AT109" s="5"/>
      <c r="AU109" s="5"/>
      <c r="AV109" s="5"/>
      <c r="AW109" s="5"/>
      <c r="AX109" s="5"/>
      <c r="AY109" s="5"/>
      <c r="AZ109" s="5"/>
      <c r="BA109" s="5"/>
      <c r="BB109" s="5"/>
    </row>
    <row r="110" spans="1:54" x14ac:dyDescent="0.25">
      <c r="A110" s="5">
        <v>15950</v>
      </c>
      <c r="B110" s="5"/>
      <c r="C110" s="5">
        <v>9.3905340140443092E-2</v>
      </c>
      <c r="D110" s="5">
        <v>-1.560807653523201E-2</v>
      </c>
      <c r="E110" s="5">
        <v>-1.0936694389558002E-2</v>
      </c>
      <c r="F110" s="5">
        <v>-2.6720195705542633E-2</v>
      </c>
      <c r="G110" s="5">
        <v>-8.6137680476354658E-3</v>
      </c>
      <c r="H110" s="5">
        <v>-2.0635450008834558E-2</v>
      </c>
      <c r="I110" s="5">
        <v>-3.6333157390093802E-2</v>
      </c>
      <c r="J110" s="5">
        <v>-2.414285375036632E-2</v>
      </c>
      <c r="K110" s="5">
        <v>-3.2434641125175202E-3</v>
      </c>
      <c r="L110" s="5">
        <v>-1.1239966746503873E-2</v>
      </c>
      <c r="M110" s="5">
        <v>-1.7408697096747975E-2</v>
      </c>
      <c r="N110" s="5">
        <v>-3.0911406426655286E-2</v>
      </c>
      <c r="O110" s="5">
        <v>-4.1970501288501657E-3</v>
      </c>
      <c r="P110" s="5">
        <v>-1.5432916759487528E-2</v>
      </c>
      <c r="Q110" s="5">
        <v>-8.1992061340041087E-3</v>
      </c>
      <c r="R110" s="5">
        <v>-1.0830948735828599E-2</v>
      </c>
      <c r="S110" s="5">
        <v>-1.2343092795294415E-3</v>
      </c>
      <c r="T110" s="5">
        <v>-6.3856560534997359E-3</v>
      </c>
      <c r="U110" s="5">
        <v>3.7511374605079251E-3</v>
      </c>
      <c r="V110" s="5">
        <v>-9.5265113178186235E-3</v>
      </c>
      <c r="W110" s="5">
        <v>9.6916489645045342E-3</v>
      </c>
      <c r="X110" s="5">
        <v>-1.391194773821299E-2</v>
      </c>
      <c r="Y110" s="5">
        <v>-1.9549034172837355E-2</v>
      </c>
      <c r="Z110" s="5">
        <v>-1.7249372011819152E-2</v>
      </c>
      <c r="AA110" s="5">
        <v>2.6072774039707876E-2</v>
      </c>
      <c r="AB110" s="5">
        <v>9.7791734296741845E-2</v>
      </c>
      <c r="AC110" s="5">
        <v>1.4017650524132824E-2</v>
      </c>
      <c r="AD110" s="5">
        <v>1.4901638108476889E-2</v>
      </c>
      <c r="AE110" s="5">
        <v>3.2230491129987528E-2</v>
      </c>
      <c r="AF110" s="5">
        <v>8.1300372055101586E-2</v>
      </c>
      <c r="AG110" s="5">
        <v>1.3085468175292953E-2</v>
      </c>
      <c r="AH110" s="5">
        <v>6.9979670606203385E-3</v>
      </c>
      <c r="AI110" s="5">
        <v>6.4257834449474513E-3</v>
      </c>
      <c r="AJ110" s="5">
        <v>2.3401581812706317E-2</v>
      </c>
      <c r="AK110" s="5">
        <v>7.3660720021857485E-3</v>
      </c>
      <c r="AL110" s="5">
        <v>5.4155103619738673E-2</v>
      </c>
      <c r="AM110" s="5">
        <v>1.3512510462852784E-2</v>
      </c>
      <c r="AN110" s="5">
        <v>2.425421295271463E-2</v>
      </c>
      <c r="AO110" s="5">
        <v>1.1575058807974822E-2</v>
      </c>
      <c r="AP110" s="5">
        <v>2.9060431184463675E-2</v>
      </c>
      <c r="AQ110" s="5">
        <v>8.1720619542124191E-4</v>
      </c>
      <c r="AR110" s="5">
        <v>2.9712520524381707E-2</v>
      </c>
      <c r="AS110" s="5"/>
      <c r="AT110" s="5"/>
      <c r="AU110" s="5"/>
      <c r="AV110" s="5"/>
      <c r="AW110" s="5"/>
      <c r="AX110" s="5"/>
      <c r="AY110" s="5"/>
      <c r="AZ110" s="5"/>
      <c r="BA110" s="5"/>
      <c r="BB110" s="5"/>
    </row>
    <row r="111" spans="1:54" x14ac:dyDescent="0.25">
      <c r="A111" s="5">
        <v>15940</v>
      </c>
      <c r="B111" s="5"/>
      <c r="C111" s="5">
        <v>9.6271681710742268E-2</v>
      </c>
      <c r="D111" s="5">
        <v>-1.5465404044221902E-2</v>
      </c>
      <c r="E111" s="5">
        <v>-1.0842313291800253E-2</v>
      </c>
      <c r="F111" s="5">
        <v>-2.650331284307551E-2</v>
      </c>
      <c r="G111" s="5">
        <v>-8.5482855173033244E-3</v>
      </c>
      <c r="H111" s="5">
        <v>-2.0489236652632688E-2</v>
      </c>
      <c r="I111" s="5">
        <v>-3.6094550355511845E-2</v>
      </c>
      <c r="J111" s="5">
        <v>-2.3996861142478062E-2</v>
      </c>
      <c r="K111" s="5">
        <v>-3.2255438672589174E-3</v>
      </c>
      <c r="L111" s="5">
        <v>-1.1183753558169876E-2</v>
      </c>
      <c r="M111" s="5">
        <v>-1.7330784713772789E-2</v>
      </c>
      <c r="N111" s="5">
        <v>-3.0789370835503559E-2</v>
      </c>
      <c r="O111" s="5">
        <v>-4.182702676893621E-3</v>
      </c>
      <c r="P111" s="5">
        <v>-1.5388360186542573E-2</v>
      </c>
      <c r="Q111" s="5">
        <v>-8.1799063686854058E-3</v>
      </c>
      <c r="R111" s="5">
        <v>-1.0811250673882606E-2</v>
      </c>
      <c r="S111" s="5">
        <v>-1.2327274189365971E-3</v>
      </c>
      <c r="T111" s="5">
        <v>-6.3809145595635219E-3</v>
      </c>
      <c r="U111" s="5">
        <v>3.7503815649286383E-3</v>
      </c>
      <c r="V111" s="5">
        <v>-9.529764358214534E-3</v>
      </c>
      <c r="W111" s="5">
        <v>9.7002400390021441E-3</v>
      </c>
      <c r="X111" s="5">
        <v>-1.3931889237897437E-2</v>
      </c>
      <c r="Y111" s="5">
        <v>-1.9587787937235902E-2</v>
      </c>
      <c r="Z111" s="5">
        <v>-1.7293071453220288E-2</v>
      </c>
      <c r="AA111" s="5">
        <v>2.6153246055302243E-2</v>
      </c>
      <c r="AB111" s="5">
        <v>9.8147846602466504E-2</v>
      </c>
      <c r="AC111" s="5">
        <v>1.407650650743072E-2</v>
      </c>
      <c r="AD111" s="5">
        <v>1.4972539432934653E-2</v>
      </c>
      <c r="AE111" s="5">
        <v>3.2401934835560531E-2</v>
      </c>
      <c r="AF111" s="5">
        <v>8.1778642610144656E-2</v>
      </c>
      <c r="AG111" s="5">
        <v>1.316984777513693E-2</v>
      </c>
      <c r="AH111" s="5">
        <v>7.0470652824500078E-3</v>
      </c>
      <c r="AI111" s="5">
        <v>6.4745291217162496E-3</v>
      </c>
      <c r="AJ111" s="5">
        <v>2.3592492000274044E-2</v>
      </c>
      <c r="AK111" s="5">
        <v>7.4303943332766215E-3</v>
      </c>
      <c r="AL111" s="5">
        <v>5.4659216408899668E-2</v>
      </c>
      <c r="AM111" s="5">
        <v>1.3646113307878172E-2</v>
      </c>
      <c r="AN111" s="5">
        <v>2.4508111822213553E-2</v>
      </c>
      <c r="AO111" s="5">
        <v>1.1702979192944432E-2</v>
      </c>
      <c r="AP111" s="5">
        <v>2.9398601323061942E-2</v>
      </c>
      <c r="AQ111" s="5">
        <v>8.2719611748303457E-4</v>
      </c>
      <c r="AR111" s="5">
        <v>3.0093270781181063E-2</v>
      </c>
      <c r="AS111" s="5"/>
      <c r="AT111" s="5"/>
      <c r="AU111" s="5"/>
      <c r="AV111" s="5"/>
      <c r="AW111" s="5"/>
      <c r="AX111" s="5"/>
      <c r="AY111" s="5"/>
      <c r="AZ111" s="5"/>
      <c r="BA111" s="5"/>
      <c r="BB111" s="5"/>
    </row>
    <row r="112" spans="1:54" x14ac:dyDescent="0.25">
      <c r="A112" s="5">
        <v>15930</v>
      </c>
      <c r="B112" s="5"/>
      <c r="C112" s="5">
        <v>9.8638027923830307E-2</v>
      </c>
      <c r="D112" s="5">
        <v>-1.5322263116579601E-2</v>
      </c>
      <c r="E112" s="5">
        <v>-1.0747506805380457E-2</v>
      </c>
      <c r="F112" s="5">
        <v>-2.6285166550357307E-2</v>
      </c>
      <c r="G112" s="5">
        <v>-8.4823277508732642E-3</v>
      </c>
      <c r="H112" s="5">
        <v>-2.0341732464944726E-2</v>
      </c>
      <c r="I112" s="5">
        <v>-3.5853420874730445E-2</v>
      </c>
      <c r="J112" s="5">
        <v>-2.3849038980735766E-2</v>
      </c>
      <c r="K112" s="5">
        <v>-3.2073589126041619E-3</v>
      </c>
      <c r="L112" s="5">
        <v>-1.1126563410995547E-2</v>
      </c>
      <c r="M112" s="5">
        <v>-1.725127612667763E-2</v>
      </c>
      <c r="N112" s="5">
        <v>-3.066437014163536E-2</v>
      </c>
      <c r="O112" s="5">
        <v>-4.1679371560796952E-3</v>
      </c>
      <c r="P112" s="5">
        <v>-1.5342217930861976E-2</v>
      </c>
      <c r="Q112" s="5">
        <v>-8.1597430096305972E-3</v>
      </c>
      <c r="R112" s="5">
        <v>-1.0790389982881796E-2</v>
      </c>
      <c r="S112" s="5">
        <v>-1.231011276808316E-3</v>
      </c>
      <c r="T112" s="5">
        <v>-6.3754727948633471E-3</v>
      </c>
      <c r="U112" s="5">
        <v>3.7492132179086429E-3</v>
      </c>
      <c r="V112" s="5">
        <v>-9.5319727567321124E-3</v>
      </c>
      <c r="W112" s="5">
        <v>9.7077770071295495E-3</v>
      </c>
      <c r="X112" s="5">
        <v>-1.3950338382261295E-2</v>
      </c>
      <c r="Y112" s="5">
        <v>-1.9624485711529947E-2</v>
      </c>
      <c r="Z112" s="5">
        <v>-1.7335003592645285E-2</v>
      </c>
      <c r="AA112" s="5">
        <v>2.6231133738657719E-2</v>
      </c>
      <c r="AB112" s="5">
        <v>9.8494653451340647E-2</v>
      </c>
      <c r="AC112" s="5">
        <v>1.4134093097650033E-2</v>
      </c>
      <c r="AD112" s="5">
        <v>1.5042169415186882E-2</v>
      </c>
      <c r="AE112" s="5">
        <v>3.2570818627361164E-2</v>
      </c>
      <c r="AF112" s="5">
        <v>8.2250988126646885E-2</v>
      </c>
      <c r="AG112" s="5">
        <v>1.3253368082187317E-2</v>
      </c>
      <c r="AH112" s="5">
        <v>7.0957591210314514E-3</v>
      </c>
      <c r="AI112" s="5">
        <v>6.5229584883751881E-3</v>
      </c>
      <c r="AJ112" s="5">
        <v>2.3782466638043565E-2</v>
      </c>
      <c r="AK112" s="5">
        <v>7.4944954109252716E-3</v>
      </c>
      <c r="AL112" s="5">
        <v>5.5162278934652101E-2</v>
      </c>
      <c r="AM112" s="5">
        <v>1.3779607505737904E-2</v>
      </c>
      <c r="AN112" s="5">
        <v>2.4762108451005103E-2</v>
      </c>
      <c r="AO112" s="5">
        <v>1.1831094361015936E-2</v>
      </c>
      <c r="AP112" s="5">
        <v>2.9737653719710166E-2</v>
      </c>
      <c r="AQ112" s="5">
        <v>8.3722251454706185E-4</v>
      </c>
      <c r="AR112" s="5">
        <v>3.0475793668356659E-2</v>
      </c>
      <c r="AS112" s="5"/>
      <c r="AT112" s="5"/>
      <c r="AU112" s="5"/>
      <c r="AV112" s="5"/>
      <c r="AW112" s="5"/>
      <c r="AX112" s="5"/>
      <c r="AY112" s="5"/>
      <c r="AZ112" s="5"/>
      <c r="BA112" s="5"/>
      <c r="BB112" s="5"/>
    </row>
    <row r="113" spans="1:54" x14ac:dyDescent="0.25">
      <c r="A113" s="5">
        <v>15920</v>
      </c>
      <c r="B113" s="5"/>
      <c r="C113" s="5">
        <v>0.10100375977971041</v>
      </c>
      <c r="D113" s="5">
        <v>-1.5178687796959306E-2</v>
      </c>
      <c r="E113" s="5">
        <v>-1.065229814757019E-2</v>
      </c>
      <c r="F113" s="5">
        <v>-2.6065811639696741E-2</v>
      </c>
      <c r="G113" s="5">
        <v>-8.4159116941749552E-3</v>
      </c>
      <c r="H113" s="5">
        <v>-2.0192976063542409E-2</v>
      </c>
      <c r="I113" s="5">
        <v>-3.5609833055880134E-2</v>
      </c>
      <c r="J113" s="5">
        <v>-2.3699427030682469E-2</v>
      </c>
      <c r="K113" s="5">
        <v>-3.1889141789268631E-3</v>
      </c>
      <c r="L113" s="5">
        <v>-1.1068411863520481E-2</v>
      </c>
      <c r="M113" s="5">
        <v>-1.7170192926297449E-2</v>
      </c>
      <c r="N113" s="5">
        <v>-3.0536438005705553E-2</v>
      </c>
      <c r="O113" s="5">
        <v>-4.1527574744849305E-3</v>
      </c>
      <c r="P113" s="5">
        <v>-1.5294501840126248E-2</v>
      </c>
      <c r="Q113" s="5">
        <v>-8.1387209715247898E-3</v>
      </c>
      <c r="R113" s="5">
        <v>-1.076837128957327E-2</v>
      </c>
      <c r="S113" s="5">
        <v>-1.2291611640438647E-3</v>
      </c>
      <c r="T113" s="5">
        <v>-6.3693312346490578E-3</v>
      </c>
      <c r="U113" s="5">
        <v>3.747632028335788E-3</v>
      </c>
      <c r="V113" s="5">
        <v>-9.533133815077215E-3</v>
      </c>
      <c r="W113" s="5">
        <v>9.7142553958579313E-3</v>
      </c>
      <c r="X113" s="5">
        <v>-1.3967286293294912E-2</v>
      </c>
      <c r="Y113" s="5">
        <v>-1.9659111619984765E-2</v>
      </c>
      <c r="Z113" s="5">
        <v>-1.7375151485621403E-2</v>
      </c>
      <c r="AA113" s="5">
        <v>2.6306407163993174E-2</v>
      </c>
      <c r="AB113" s="5">
        <v>9.8832026992029171E-2</v>
      </c>
      <c r="AC113" s="5">
        <v>1.4190389828515008E-2</v>
      </c>
      <c r="AD113" s="5">
        <v>1.5110504143933359E-2</v>
      </c>
      <c r="AE113" s="5">
        <v>3.2737086425924898E-2</v>
      </c>
      <c r="AF113" s="5">
        <v>8.2717256988766003E-2</v>
      </c>
      <c r="AG113" s="5">
        <v>1.3336003210646392E-2</v>
      </c>
      <c r="AH113" s="5">
        <v>7.1440340297196352E-3</v>
      </c>
      <c r="AI113" s="5">
        <v>6.571057632532934E-3</v>
      </c>
      <c r="AJ113" s="5">
        <v>2.3971453397605275E-2</v>
      </c>
      <c r="AK113" s="5">
        <v>7.5583583636135198E-3</v>
      </c>
      <c r="AL113" s="5">
        <v>5.5664165192067627E-2</v>
      </c>
      <c r="AM113" s="5">
        <v>1.3912961387788081E-2</v>
      </c>
      <c r="AN113" s="5">
        <v>2.5016146089692447E-2</v>
      </c>
      <c r="AO113" s="5">
        <v>1.1959377531239771E-2</v>
      </c>
      <c r="AP113" s="5">
        <v>3.0077522584444894E-2</v>
      </c>
      <c r="AQ113" s="5">
        <v>8.4728359778313994E-4</v>
      </c>
      <c r="AR113" s="5">
        <v>3.0860027166268816E-2</v>
      </c>
      <c r="AS113" s="5"/>
      <c r="AT113" s="5"/>
      <c r="AU113" s="5"/>
      <c r="AV113" s="5"/>
      <c r="AW113" s="5"/>
      <c r="AX113" s="5"/>
      <c r="AY113" s="5"/>
      <c r="AZ113" s="5"/>
      <c r="BA113" s="5"/>
      <c r="BB113" s="5"/>
    </row>
    <row r="114" spans="1:54" x14ac:dyDescent="0.25">
      <c r="A114" s="5">
        <v>15910</v>
      </c>
      <c r="B114" s="5"/>
      <c r="C114" s="5">
        <v>0.10336825475249423</v>
      </c>
      <c r="D114" s="5">
        <v>-1.5034712047639374E-2</v>
      </c>
      <c r="E114" s="5">
        <v>-1.0556710525638446E-2</v>
      </c>
      <c r="F114" s="5">
        <v>-2.5845303012103367E-2</v>
      </c>
      <c r="G114" s="5">
        <v>-8.3490543567630547E-3</v>
      </c>
      <c r="H114" s="5">
        <v>-2.004300629927553E-2</v>
      </c>
      <c r="I114" s="5">
        <v>-3.5363851551584335E-2</v>
      </c>
      <c r="J114" s="5">
        <v>-2.3548065503250622E-2</v>
      </c>
      <c r="K114" s="5">
        <v>-3.1702146668509063E-3</v>
      </c>
      <c r="L114" s="5">
        <v>-1.1009314750769217E-2</v>
      </c>
      <c r="M114" s="5">
        <v>-1.7087557177801589E-2</v>
      </c>
      <c r="N114" s="5">
        <v>-3.0405609002949769E-2</v>
      </c>
      <c r="O114" s="5">
        <v>-4.1371676728242006E-3</v>
      </c>
      <c r="P114" s="5">
        <v>-1.5245224275610678E-2</v>
      </c>
      <c r="Q114" s="5">
        <v>-8.1168454527743815E-3</v>
      </c>
      <c r="R114" s="5">
        <v>-1.0745199605901696E-2</v>
      </c>
      <c r="S114" s="5">
        <v>-1.2271774361662388E-3</v>
      </c>
      <c r="T114" s="5">
        <v>-6.3624905863574801E-3</v>
      </c>
      <c r="U114" s="5">
        <v>3.7456377408238315E-3</v>
      </c>
      <c r="V114" s="5">
        <v>-9.5332451742402222E-3</v>
      </c>
      <c r="W114" s="5">
        <v>9.7196710680283356E-3</v>
      </c>
      <c r="X114" s="5">
        <v>-1.3982724556334172E-2</v>
      </c>
      <c r="Y114" s="5">
        <v>-1.9691650403979008E-2</v>
      </c>
      <c r="Z114" s="5">
        <v>-1.7413498695605403E-2</v>
      </c>
      <c r="AA114" s="5">
        <v>2.6379037108172864E-2</v>
      </c>
      <c r="AB114" s="5">
        <v>9.9159841728681267E-2</v>
      </c>
      <c r="AC114" s="5">
        <v>1.4245376526308789E-2</v>
      </c>
      <c r="AD114" s="5">
        <v>1.5177519965918037E-2</v>
      </c>
      <c r="AE114" s="5">
        <v>3.2900682585024751E-2</v>
      </c>
      <c r="AF114" s="5">
        <v>8.3177298334108404E-2</v>
      </c>
      <c r="AG114" s="5">
        <v>1.3417727337748925E-2</v>
      </c>
      <c r="AH114" s="5">
        <v>7.1918754626888338E-3</v>
      </c>
      <c r="AI114" s="5">
        <v>6.6188126109387874E-3</v>
      </c>
      <c r="AJ114" s="5">
        <v>2.4159399718676453E-2</v>
      </c>
      <c r="AK114" s="5">
        <v>7.6219662081206535E-3</v>
      </c>
      <c r="AL114" s="5">
        <v>5.6164748064381542E-2</v>
      </c>
      <c r="AM114" s="5">
        <v>1.4046142934556846E-2</v>
      </c>
      <c r="AN114" s="5">
        <v>2.5270167226932844E-2</v>
      </c>
      <c r="AO114" s="5">
        <v>1.2087801496301275E-2</v>
      </c>
      <c r="AP114" s="5">
        <v>3.0418140901899537E-2</v>
      </c>
      <c r="AQ114" s="5">
        <v>8.5737753966346766E-4</v>
      </c>
      <c r="AR114" s="5">
        <v>3.1245907700432694E-2</v>
      </c>
      <c r="AS114" s="5"/>
      <c r="AT114" s="5"/>
      <c r="AU114" s="5"/>
      <c r="AV114" s="5"/>
      <c r="AW114" s="5"/>
      <c r="AX114" s="5"/>
      <c r="AY114" s="5"/>
      <c r="AZ114" s="5"/>
      <c r="BA114" s="5"/>
      <c r="BB114" s="5"/>
    </row>
    <row r="115" spans="1:54" x14ac:dyDescent="0.25">
      <c r="A115" s="5">
        <v>15900</v>
      </c>
      <c r="B115" s="5"/>
      <c r="C115" s="5">
        <v>0.10573088704293432</v>
      </c>
      <c r="D115" s="5">
        <v>-1.4890369734405867E-2</v>
      </c>
      <c r="E115" s="5">
        <v>-1.0460767126921762E-2</v>
      </c>
      <c r="F115" s="5">
        <v>-2.5623695633225051E-2</v>
      </c>
      <c r="G115" s="5">
        <v>-8.2817728043152426E-3</v>
      </c>
      <c r="H115" s="5">
        <v>-1.9891862238441752E-2</v>
      </c>
      <c r="I115" s="5">
        <v>-3.5115541529295607E-2</v>
      </c>
      <c r="J115" s="5">
        <v>-2.3394995036189158E-2</v>
      </c>
      <c r="K115" s="5">
        <v>-3.1512654449361646E-3</v>
      </c>
      <c r="L115" s="5">
        <v>-1.0949288176948005E-2</v>
      </c>
      <c r="M115" s="5">
        <v>-1.700339141061958E-2</v>
      </c>
      <c r="N115" s="5">
        <v>-3.0271918607694411E-2</v>
      </c>
      <c r="O115" s="5">
        <v>-4.1211719226971772E-3</v>
      </c>
      <c r="P115" s="5">
        <v>-1.5194398107098189E-2</v>
      </c>
      <c r="Q115" s="5">
        <v>-8.0941219335598381E-3</v>
      </c>
      <c r="R115" s="5">
        <v>-1.072088032746776E-2</v>
      </c>
      <c r="S115" s="5">
        <v>-1.2250604932664715E-3</v>
      </c>
      <c r="T115" s="5">
        <v>-6.3549517899517309E-3</v>
      </c>
      <c r="U115" s="5">
        <v>3.7432302362803162E-3</v>
      </c>
      <c r="V115" s="5">
        <v>-9.532304816864224E-3</v>
      </c>
      <c r="W115" s="5">
        <v>9.7240202256823234E-3</v>
      </c>
      <c r="X115" s="5">
        <v>-1.3996645226119431E-2</v>
      </c>
      <c r="Y115" s="5">
        <v>-1.9722087432230338E-2</v>
      </c>
      <c r="Z115" s="5">
        <v>-1.7450029304423496E-2</v>
      </c>
      <c r="AA115" s="5">
        <v>2.6448995068459914E-2</v>
      </c>
      <c r="AB115" s="5">
        <v>9.9477974594181798E-2</v>
      </c>
      <c r="AC115" s="5">
        <v>1.4299033321208073E-2</v>
      </c>
      <c r="AD115" s="5">
        <v>1.5243193498722971E-2</v>
      </c>
      <c r="AE115" s="5">
        <v>3.306155192061104E-2</v>
      </c>
      <c r="AF115" s="5">
        <v>8.3630962128992542E-2</v>
      </c>
      <c r="AG115" s="5">
        <v>1.3498514716078186E-2</v>
      </c>
      <c r="AH115" s="5">
        <v>7.2392688815346856E-3</v>
      </c>
      <c r="AI115" s="5">
        <v>6.6662094554697515E-3</v>
      </c>
      <c r="AJ115" s="5">
        <v>2.4346252830289249E-2</v>
      </c>
      <c r="AK115" s="5">
        <v>7.685301855886971E-3</v>
      </c>
      <c r="AL115" s="5">
        <v>5.6663899366687011E-2</v>
      </c>
      <c r="AM115" s="5">
        <v>1.4179119785659711E-2</v>
      </c>
      <c r="AN115" s="5">
        <v>2.5524113605072611E-2</v>
      </c>
      <c r="AO115" s="5">
        <v>1.221633862876308E-2</v>
      </c>
      <c r="AP115" s="5">
        <v>3.0759440443446345E-2</v>
      </c>
      <c r="AQ115" s="5">
        <v>8.6750247419191818E-4</v>
      </c>
      <c r="AR115" s="5">
        <v>3.1633370145321457E-2</v>
      </c>
      <c r="AS115" s="5"/>
      <c r="AT115" s="5"/>
      <c r="AU115" s="5"/>
      <c r="AV115" s="5"/>
      <c r="AW115" s="5"/>
      <c r="AX115" s="5"/>
      <c r="AY115" s="5"/>
      <c r="AZ115" s="5"/>
      <c r="BA115" s="5"/>
      <c r="BB115" s="5"/>
    </row>
    <row r="116" spans="1:54" x14ac:dyDescent="0.25">
      <c r="A116" s="5">
        <v>15890</v>
      </c>
      <c r="B116" s="5"/>
      <c r="C116" s="5">
        <v>0.10809102783453575</v>
      </c>
      <c r="D116" s="5">
        <v>-1.4745694612554905E-2</v>
      </c>
      <c r="E116" s="5">
        <v>-1.0364491108947273E-2</v>
      </c>
      <c r="F116" s="5">
        <v>-2.5401044509340349E-2</v>
      </c>
      <c r="G116" s="5">
        <v>-8.2140841510241307E-3</v>
      </c>
      <c r="H116" s="5">
        <v>-1.9739583145087176E-2</v>
      </c>
      <c r="I116" s="5">
        <v>-3.4864968641416819E-2</v>
      </c>
      <c r="J116" s="5">
        <v>-2.324025667528902E-2</v>
      </c>
      <c r="K116" s="5">
        <v>-3.1320716473298544E-3</v>
      </c>
      <c r="L116" s="5">
        <v>-1.088834850799914E-2</v>
      </c>
      <c r="M116" s="5">
        <v>-1.6917718608113617E-2</v>
      </c>
      <c r="N116" s="5">
        <v>-3.0135403177367109E-2</v>
      </c>
      <c r="O116" s="5">
        <v>-4.1047745247612417E-3</v>
      </c>
      <c r="P116" s="5">
        <v>-1.514203670750495E-2</v>
      </c>
      <c r="Q116" s="5">
        <v>-8.0705561737292927E-3</v>
      </c>
      <c r="R116" s="5">
        <v>-1.0695419231771039E-2</v>
      </c>
      <c r="S116" s="5">
        <v>-1.2228107799231505E-3</v>
      </c>
      <c r="T116" s="5">
        <v>-6.3467160181330572E-3</v>
      </c>
      <c r="U116" s="5">
        <v>3.7404095324012863E-3</v>
      </c>
      <c r="V116" s="5">
        <v>-9.5303110694347597E-3</v>
      </c>
      <c r="W116" s="5">
        <v>9.7272994132216271E-3</v>
      </c>
      <c r="X116" s="5">
        <v>-1.4009040832628383E-2</v>
      </c>
      <c r="Y116" s="5">
        <v>-1.9750408710736429E-2</v>
      </c>
      <c r="Z116" s="5">
        <v>-1.7484727922494135E-2</v>
      </c>
      <c r="AA116" s="5">
        <v>2.6516253279999909E-2</v>
      </c>
      <c r="AB116" s="5">
        <v>9.9786305022632832E-2</v>
      </c>
      <c r="AC116" s="5">
        <v>1.435134065854515E-2</v>
      </c>
      <c r="AD116" s="5">
        <v>1.530750164352741E-2</v>
      </c>
      <c r="AE116" s="5">
        <v>3.3219639739773946E-2</v>
      </c>
      <c r="AF116" s="5">
        <v>8.4078099244023582E-2</v>
      </c>
      <c r="AG116" s="5">
        <v>1.3578339685973728E-2</v>
      </c>
      <c r="AH116" s="5">
        <v>7.2861997619480656E-3</v>
      </c>
      <c r="AI116" s="5">
        <v>6.713234179203856E-3</v>
      </c>
      <c r="AJ116" s="5">
        <v>2.4531959772366524E-2</v>
      </c>
      <c r="AK116" s="5">
        <v>7.7483481195219847E-3</v>
      </c>
      <c r="AL116" s="5">
        <v>5.7161489890844429E-2</v>
      </c>
      <c r="AM116" s="5">
        <v>1.431185925005359E-2</v>
      </c>
      <c r="AN116" s="5">
        <v>2.577792623644572E-2</v>
      </c>
      <c r="AO116" s="5">
        <v>1.2344960887646516E-2</v>
      </c>
      <c r="AP116" s="5">
        <v>3.1101351780235254E-2</v>
      </c>
      <c r="AQ116" s="5">
        <v>8.7765649715939621E-4</v>
      </c>
      <c r="AR116" s="5">
        <v>3.2022347829132408E-2</v>
      </c>
      <c r="AS116" s="5"/>
      <c r="AT116" s="5"/>
      <c r="AU116" s="5"/>
      <c r="AV116" s="5"/>
      <c r="AW116" s="5"/>
      <c r="AX116" s="5"/>
      <c r="AY116" s="5"/>
      <c r="AZ116" s="5"/>
      <c r="BA116" s="5"/>
      <c r="BB116" s="5"/>
    </row>
    <row r="117" spans="1:54" x14ac:dyDescent="0.25">
      <c r="A117" s="5">
        <v>15880</v>
      </c>
      <c r="B117" s="5"/>
      <c r="C117" s="5">
        <v>0.11044804555311519</v>
      </c>
      <c r="D117" s="5">
        <v>-1.460072031302298E-2</v>
      </c>
      <c r="E117" s="5">
        <v>-1.0267905589614896E-2</v>
      </c>
      <c r="F117" s="5">
        <v>-2.5177404663421159E-2</v>
      </c>
      <c r="G117" s="5">
        <v>-8.1460055519883886E-3</v>
      </c>
      <c r="H117" s="5">
        <v>-1.9586208463249349E-2</v>
      </c>
      <c r="I117" s="5">
        <v>-3.4612198995226995E-2</v>
      </c>
      <c r="J117" s="5">
        <v>-2.3083891855419557E-2</v>
      </c>
      <c r="K117" s="5">
        <v>-3.1126384713849775E-3</v>
      </c>
      <c r="L117" s="5">
        <v>-1.0826512364017596E-2</v>
      </c>
      <c r="M117" s="5">
        <v>-1.6830562197004576E-2</v>
      </c>
      <c r="N117" s="5">
        <v>-2.9996099936017446E-2</v>
      </c>
      <c r="O117" s="5">
        <v>-4.0879799068319223E-3</v>
      </c>
      <c r="P117" s="5">
        <v>-1.5088153947221628E-2</v>
      </c>
      <c r="Q117" s="5">
        <v>-8.0461542105339703E-3</v>
      </c>
      <c r="R117" s="5">
        <v>-1.066882247623765E-2</v>
      </c>
      <c r="S117" s="5">
        <v>-1.2204287850970893E-3</v>
      </c>
      <c r="T117" s="5">
        <v>-6.3377846764245431E-3</v>
      </c>
      <c r="U117" s="5">
        <v>3.7371757840921386E-3</v>
      </c>
      <c r="V117" s="5">
        <v>-9.527262604288652E-3</v>
      </c>
      <c r="W117" s="5">
        <v>9.7295055203936217E-3</v>
      </c>
      <c r="X117" s="5">
        <v>-1.4019904386677518E-2</v>
      </c>
      <c r="Y117" s="5">
        <v>-1.9776600892422759E-2</v>
      </c>
      <c r="Z117" s="5">
        <v>-1.7517579698825357E-2</v>
      </c>
      <c r="AA117" s="5">
        <v>2.6580784733020744E-2</v>
      </c>
      <c r="AB117" s="5">
        <v>0.10008471502101002</v>
      </c>
      <c r="AC117" s="5">
        <v>1.4402279309989103E-2</v>
      </c>
      <c r="AD117" s="5">
        <v>1.5370421597823775E-2</v>
      </c>
      <c r="AE117" s="5">
        <v>3.3374891869709301E-2</v>
      </c>
      <c r="AF117" s="5">
        <v>8.4518561529932437E-2</v>
      </c>
      <c r="AG117" s="5">
        <v>1.3657176688023992E-2</v>
      </c>
      <c r="AH117" s="5">
        <v>7.3326536004569383E-3</v>
      </c>
      <c r="AI117" s="5">
        <v>6.7598727825772462E-3</v>
      </c>
      <c r="AJ117" s="5">
        <v>2.4716467417676618E-2</v>
      </c>
      <c r="AK117" s="5">
        <v>7.8110877194545233E-3</v>
      </c>
      <c r="AL117" s="5">
        <v>5.76573894515931E-2</v>
      </c>
      <c r="AM117" s="5">
        <v>1.4444328316627283E-2</v>
      </c>
      <c r="AN117" s="5">
        <v>2.6031545420334611E-2</v>
      </c>
      <c r="AO117" s="5">
        <v>1.2473639825352803E-2</v>
      </c>
      <c r="AP117" s="5">
        <v>3.1443804297134545E-2</v>
      </c>
      <c r="AQ117" s="5">
        <v>8.8783766642555151E-4</v>
      </c>
      <c r="AR117" s="5">
        <v>3.2412772539531162E-2</v>
      </c>
      <c r="AS117" s="5"/>
      <c r="AT117" s="5"/>
      <c r="AU117" s="5"/>
      <c r="AV117" s="5"/>
      <c r="AW117" s="5"/>
      <c r="AX117" s="5"/>
      <c r="AY117" s="5"/>
      <c r="AZ117" s="5"/>
      <c r="BA117" s="5"/>
      <c r="BB117" s="5"/>
    </row>
    <row r="118" spans="1:54" x14ac:dyDescent="0.25">
      <c r="A118" s="5">
        <v>15870</v>
      </c>
      <c r="B118" s="5"/>
      <c r="C118" s="5">
        <v>0.11280130612967784</v>
      </c>
      <c r="D118" s="5">
        <v>-1.4455480328653417E-2</v>
      </c>
      <c r="E118" s="5">
        <v>-1.0171033637444848E-2</v>
      </c>
      <c r="F118" s="5">
        <v>-2.4952831111281305E-2</v>
      </c>
      <c r="G118" s="5">
        <v>-8.0775541956077564E-3</v>
      </c>
      <c r="H118" s="5">
        <v>-1.943177779915433E-2</v>
      </c>
      <c r="I118" s="5">
        <v>-3.4357299122632204E-2</v>
      </c>
      <c r="J118" s="5">
        <v>-2.2925942381388766E-2</v>
      </c>
      <c r="K118" s="5">
        <v>-3.0929711752475091E-3</v>
      </c>
      <c r="L118" s="5">
        <v>-1.0763796611534836E-2</v>
      </c>
      <c r="M118" s="5">
        <v>-1.6741946036558417E-2</v>
      </c>
      <c r="N118" s="5">
        <v>-2.9854046957358389E-2</v>
      </c>
      <c r="O118" s="5">
        <v>-4.0707926219119605E-3</v>
      </c>
      <c r="P118" s="5">
        <v>-1.5032764188173328E-2</v>
      </c>
      <c r="Q118" s="5">
        <v>-8.0209223562063593E-3</v>
      </c>
      <c r="R118" s="5">
        <v>-1.0641096596033323E-2</v>
      </c>
      <c r="S118" s="5">
        <v>-1.2179150420011237E-3</v>
      </c>
      <c r="T118" s="5">
        <v>-6.3281594031260003E-3</v>
      </c>
      <c r="U118" s="5">
        <v>3.7335292838139552E-3</v>
      </c>
      <c r="V118" s="5">
        <v>-9.5231584414395762E-3</v>
      </c>
      <c r="W118" s="5">
        <v>9.730635785099636E-3</v>
      </c>
      <c r="X118" s="5">
        <v>-1.4029229385286838E-2</v>
      </c>
      <c r="Y118" s="5">
        <v>-1.9800651286488558E-2</v>
      </c>
      <c r="Z118" s="5">
        <v>-1.7548570330777995E-2</v>
      </c>
      <c r="AA118" s="5">
        <v>2.6642563189734743E-2</v>
      </c>
      <c r="AB118" s="5">
        <v>0.10037308923993744</v>
      </c>
      <c r="AC118" s="5">
        <v>1.4451830384637491E-2</v>
      </c>
      <c r="AD118" s="5">
        <v>1.5431930868080774E-2</v>
      </c>
      <c r="AE118" s="5">
        <v>3.3527254686668395E-2</v>
      </c>
      <c r="AF118" s="5">
        <v>8.495220189362962E-2</v>
      </c>
      <c r="AG118" s="5">
        <v>1.373500027563607E-2</v>
      </c>
      <c r="AH118" s="5">
        <v>7.3786159212327314E-3</v>
      </c>
      <c r="AI118" s="5">
        <v>6.8061112596213957E-3</v>
      </c>
      <c r="AJ118" s="5">
        <v>2.4899722494157624E-2</v>
      </c>
      <c r="AK118" s="5">
        <v>7.8735032907223008E-3</v>
      </c>
      <c r="AL118" s="5">
        <v>5.8151466933851217E-2</v>
      </c>
      <c r="AM118" s="5">
        <v>1.4576493665125829E-2</v>
      </c>
      <c r="AN118" s="5">
        <v>2.6284910760592289E-2</v>
      </c>
      <c r="AO118" s="5">
        <v>1.2602346594925432E-2</v>
      </c>
      <c r="AP118" s="5">
        <v>3.1786726207579545E-2</v>
      </c>
      <c r="AQ118" s="5">
        <v>8.9804400222711386E-4</v>
      </c>
      <c r="AR118" s="5">
        <v>3.280457453038893E-2</v>
      </c>
      <c r="AS118" s="5"/>
      <c r="AT118" s="5"/>
      <c r="AU118" s="5"/>
      <c r="AV118" s="5"/>
      <c r="AW118" s="5"/>
      <c r="AX118" s="5"/>
      <c r="AY118" s="5"/>
      <c r="AZ118" s="5"/>
      <c r="BA118" s="5"/>
      <c r="BB118" s="5"/>
    </row>
    <row r="119" spans="1:54" x14ac:dyDescent="0.25">
      <c r="A119" s="5">
        <v>15860</v>
      </c>
      <c r="B119" s="5"/>
      <c r="C119" s="5">
        <v>0.11515017326647073</v>
      </c>
      <c r="D119" s="5">
        <v>-1.4310008000607407E-2</v>
      </c>
      <c r="E119" s="5">
        <v>-1.0073898261896617E-2</v>
      </c>
      <c r="F119" s="5">
        <v>-2.4727378837825546E-2</v>
      </c>
      <c r="G119" s="5">
        <v>-8.0087472959869711E-3</v>
      </c>
      <c r="H119" s="5">
        <v>-1.9276330903379602E-2</v>
      </c>
      <c r="I119" s="5">
        <v>-3.4100335949760557E-2</v>
      </c>
      <c r="J119" s="5">
        <v>-2.276645040863947E-2</v>
      </c>
      <c r="K119" s="5">
        <v>-3.0730750754138746E-3</v>
      </c>
      <c r="L119" s="5">
        <v>-1.0700218355675053E-2</v>
      </c>
      <c r="M119" s="5">
        <v>-1.6651894407539579E-2</v>
      </c>
      <c r="N119" s="5">
        <v>-2.9709283147338793E-2</v>
      </c>
      <c r="O119" s="5">
        <v>-4.0532173461502331E-3</v>
      </c>
      <c r="P119" s="5">
        <v>-1.4975882277601538E-2</v>
      </c>
      <c r="Q119" s="5">
        <v>-7.9948671953824664E-3</v>
      </c>
      <c r="R119" s="5">
        <v>-1.0612248501662593E-2</v>
      </c>
      <c r="S119" s="5">
        <v>-1.2152701279450299E-3</v>
      </c>
      <c r="T119" s="5">
        <v>-6.3178420691395402E-3</v>
      </c>
      <c r="U119" s="5">
        <v>3.7294704618547206E-3</v>
      </c>
      <c r="V119" s="5">
        <v>-9.5179979502181319E-3</v>
      </c>
      <c r="W119" s="5">
        <v>9.7306877960230184E-3</v>
      </c>
      <c r="X119" s="5">
        <v>-1.4037009816802618E-2</v>
      </c>
      <c r="Y119" s="5">
        <v>-1.9822547867442392E-2</v>
      </c>
      <c r="Z119" s="5">
        <v>-1.7577686073586403E-2</v>
      </c>
      <c r="AA119" s="5">
        <v>2.6701563200929184E-2</v>
      </c>
      <c r="AB119" s="5">
        <v>0.10065131504352551</v>
      </c>
      <c r="AC119" s="5">
        <v>1.4499975340010606E-2</v>
      </c>
      <c r="AD119" s="5">
        <v>1.5492007282345194E-2</v>
      </c>
      <c r="AE119" s="5">
        <v>3.3676675144871125E-2</v>
      </c>
      <c r="AF119" s="5">
        <v>8.5378874374424915E-2</v>
      </c>
      <c r="AG119" s="5">
        <v>1.3811785127674808E-2</v>
      </c>
      <c r="AH119" s="5">
        <v>7.4240722829571944E-3</v>
      </c>
      <c r="AI119" s="5">
        <v>6.8519356042775594E-3</v>
      </c>
      <c r="AJ119" s="5">
        <v>2.5081671607599703E-2</v>
      </c>
      <c r="AK119" s="5">
        <v>7.9355773898982761E-3</v>
      </c>
      <c r="AL119" s="5">
        <v>5.8643590341188302E-2</v>
      </c>
      <c r="AM119" s="5">
        <v>1.4708321677406941E-2</v>
      </c>
      <c r="AN119" s="5">
        <v>2.653796118392367E-2</v>
      </c>
      <c r="AO119" s="5">
        <v>1.2731051957653968E-2</v>
      </c>
      <c r="AP119" s="5">
        <v>3.2130044569334111E-2</v>
      </c>
      <c r="AQ119" s="5">
        <v>9.0827348751309242E-4</v>
      </c>
      <c r="AR119" s="5">
        <v>3.3197682529523917E-2</v>
      </c>
      <c r="AS119" s="5"/>
      <c r="AT119" s="5"/>
      <c r="AU119" s="5"/>
      <c r="AV119" s="5"/>
      <c r="AW119" s="5"/>
      <c r="AX119" s="5"/>
      <c r="AY119" s="5"/>
      <c r="AZ119" s="5"/>
      <c r="BA119" s="5"/>
      <c r="BB119" s="5"/>
    </row>
    <row r="120" spans="1:54" x14ac:dyDescent="0.25">
      <c r="A120" s="5">
        <v>15850</v>
      </c>
      <c r="B120" s="5"/>
      <c r="C120" s="5">
        <v>0.11749400870607571</v>
      </c>
      <c r="D120" s="5">
        <v>-1.41643365049277E-2</v>
      </c>
      <c r="E120" s="5">
        <v>-9.9765224037651964E-3</v>
      </c>
      <c r="F120" s="5">
        <v>-2.45011027734151E-2</v>
      </c>
      <c r="G120" s="5">
        <v>-7.9396020853536968E-3</v>
      </c>
      <c r="H120" s="5">
        <v>-1.9119907652994508E-2</v>
      </c>
      <c r="I120" s="5">
        <v>-3.3841376766422647E-2</v>
      </c>
      <c r="J120" s="5">
        <v>-2.2605458423794723E-2</v>
      </c>
      <c r="K120" s="5">
        <v>-3.0529555442603898E-3</v>
      </c>
      <c r="L120" s="5">
        <v>-1.0635794932188917E-2</v>
      </c>
      <c r="M120" s="5">
        <v>-1.6560432000939034E-2</v>
      </c>
      <c r="N120" s="5">
        <v>-2.9561848226258271E-2</v>
      </c>
      <c r="O120" s="5">
        <v>-4.0352588767317158E-3</v>
      </c>
      <c r="P120" s="5">
        <v>-1.491752354157167E-2</v>
      </c>
      <c r="Q120" s="5">
        <v>-7.9679955823693197E-3</v>
      </c>
      <c r="R120" s="5">
        <v>-1.0582285476355046E-2</v>
      </c>
      <c r="S120" s="5">
        <v>-1.212494664155574E-3</v>
      </c>
      <c r="T120" s="5">
        <v>-6.3068347776653877E-3</v>
      </c>
      <c r="U120" s="5">
        <v>3.7249998865248866E-3</v>
      </c>
      <c r="V120" s="5">
        <v>-9.5117808507243565E-3</v>
      </c>
      <c r="W120" s="5">
        <v>9.7296594950742506E-3</v>
      </c>
      <c r="X120" s="5">
        <v>-1.404324016577326E-2</v>
      </c>
      <c r="Y120" s="5">
        <v>-1.9842279283819188E-2</v>
      </c>
      <c r="Z120" s="5">
        <v>-1.7604913749628519E-2</v>
      </c>
      <c r="AA120" s="5">
        <v>2.6757760122231362E-2</v>
      </c>
      <c r="AB120" s="5">
        <v>0.1009192825782165</v>
      </c>
      <c r="AC120" s="5">
        <v>1.4546695992939529E-2</v>
      </c>
      <c r="AD120" s="5">
        <v>1.5550629002772534E-2</v>
      </c>
      <c r="AE120" s="5">
        <v>3.3823100805363125E-2</v>
      </c>
      <c r="AF120" s="5">
        <v>8.5798434220362624E-2</v>
      </c>
      <c r="AG120" s="5">
        <v>1.388750606116379E-2</v>
      </c>
      <c r="AH120" s="5">
        <v>7.4690082857456581E-3</v>
      </c>
      <c r="AI120" s="5">
        <v>6.8973318167849839E-3</v>
      </c>
      <c r="AJ120" s="5">
        <v>2.5262261264675134E-2</v>
      </c>
      <c r="AK120" s="5">
        <v>7.9972925021506644E-3</v>
      </c>
      <c r="AL120" s="5">
        <v>5.9133626845454187E-2</v>
      </c>
      <c r="AM120" s="5">
        <v>1.4839778449026425E-2</v>
      </c>
      <c r="AN120" s="5">
        <v>2.6790634958823917E-2</v>
      </c>
      <c r="AO120" s="5">
        <v>1.2859726291019113E-2</v>
      </c>
      <c r="AP120" s="5">
        <v>3.2473685301169439E-2</v>
      </c>
      <c r="AQ120" s="5">
        <v>9.1852406830708784E-4</v>
      </c>
      <c r="AR120" s="5">
        <v>3.3592023747460412E-2</v>
      </c>
      <c r="AS120" s="5"/>
      <c r="AT120" s="5"/>
      <c r="AU120" s="5"/>
      <c r="AV120" s="5"/>
      <c r="AW120" s="5"/>
      <c r="AX120" s="5"/>
      <c r="AY120" s="5"/>
      <c r="AZ120" s="5"/>
      <c r="BA120" s="5"/>
      <c r="BB120" s="5"/>
    </row>
    <row r="121" spans="1:54" x14ac:dyDescent="0.25">
      <c r="A121" s="5">
        <v>15840</v>
      </c>
      <c r="B121" s="5"/>
      <c r="C121" s="5">
        <v>0.11983217250339773</v>
      </c>
      <c r="D121" s="5">
        <v>-1.4018498839263366E-2</v>
      </c>
      <c r="E121" s="5">
        <v>-9.8789289256609372E-3</v>
      </c>
      <c r="F121" s="5">
        <v>-2.4274057770364083E-2</v>
      </c>
      <c r="G121" s="5">
        <v>-7.8701358064950881E-3</v>
      </c>
      <c r="H121" s="5">
        <v>-1.8962548033689977E-2</v>
      </c>
      <c r="I121" s="5">
        <v>-3.358048919545685E-2</v>
      </c>
      <c r="J121" s="5">
        <v>-2.2443009225065265E-2</v>
      </c>
      <c r="K121" s="5">
        <v>-3.0326180075462461E-3</v>
      </c>
      <c r="L121" s="5">
        <v>-1.0570543899369952E-2</v>
      </c>
      <c r="M121" s="5">
        <v>-1.6467583906483802E-2</v>
      </c>
      <c r="N121" s="5">
        <v>-2.9411782710435635E-2</v>
      </c>
      <c r="O121" s="5">
        <v>-4.0169221296998247E-3</v>
      </c>
      <c r="P121" s="5">
        <v>-1.4857703778209871E-2</v>
      </c>
      <c r="Q121" s="5">
        <v>-7.9403146382592011E-3</v>
      </c>
      <c r="R121" s="5">
        <v>-1.0551215173239703E-2</v>
      </c>
      <c r="S121" s="5">
        <v>-1.2095893155717173E-3</v>
      </c>
      <c r="T121" s="5">
        <v>-6.2951398637675808E-3</v>
      </c>
      <c r="U121" s="5">
        <v>3.7201182642767768E-3</v>
      </c>
      <c r="V121" s="5">
        <v>-9.5045072150906837E-3</v>
      </c>
      <c r="W121" s="5">
        <v>9.7275491796503383E-3</v>
      </c>
      <c r="X121" s="5">
        <v>-1.4047915417573383E-2</v>
      </c>
      <c r="Y121" s="5">
        <v>-1.9859834866570621E-2</v>
      </c>
      <c r="Z121" s="5">
        <v>-1.7630240757437035E-2</v>
      </c>
      <c r="AA121" s="5">
        <v>2.6811130130034704E-2</v>
      </c>
      <c r="AB121" s="5">
        <v>0.10117688484058258</v>
      </c>
      <c r="AC121" s="5">
        <v>1.4591974530339804E-2</v>
      </c>
      <c r="AD121" s="5">
        <v>1.5607774538077915E-2</v>
      </c>
      <c r="AE121" s="5">
        <v>3.3966479864796104E-2</v>
      </c>
      <c r="AF121" s="5">
        <v>8.6210737964621337E-2</v>
      </c>
      <c r="AG121" s="5">
        <v>1.3962138044039693E-2</v>
      </c>
      <c r="AH121" s="5">
        <v>7.5134095781228772E-3</v>
      </c>
      <c r="AI121" s="5">
        <v>6.9422859101392759E-3</v>
      </c>
      <c r="AJ121" s="5">
        <v>2.5441437896305326E-2</v>
      </c>
      <c r="AK121" s="5">
        <v>8.058631048433941E-3</v>
      </c>
      <c r="AL121" s="5">
        <v>5.9621442837546335E-2</v>
      </c>
      <c r="AM121" s="5">
        <v>1.4970829801148985E-2</v>
      </c>
      <c r="AN121" s="5">
        <v>2.7042869715170881E-2</v>
      </c>
      <c r="AO121" s="5">
        <v>1.2988339596979722E-2</v>
      </c>
      <c r="AP121" s="5">
        <v>3.2817573200463773E-2</v>
      </c>
      <c r="AQ121" s="5">
        <v>9.2879365409690373E-4</v>
      </c>
      <c r="AR121" s="5">
        <v>3.3987523887218998E-2</v>
      </c>
      <c r="AS121" s="5"/>
      <c r="AT121" s="5"/>
      <c r="AU121" s="5"/>
      <c r="AV121" s="5"/>
      <c r="AW121" s="5"/>
      <c r="AX121" s="5"/>
      <c r="AY121" s="5"/>
      <c r="AZ121" s="5"/>
      <c r="BA121" s="5"/>
      <c r="BB121" s="5"/>
    </row>
    <row r="122" spans="1:54" x14ac:dyDescent="0.25">
      <c r="A122" s="5">
        <v>15830</v>
      </c>
      <c r="B122" s="5"/>
      <c r="C122" s="5">
        <v>0.12216402330040012</v>
      </c>
      <c r="D122" s="5">
        <v>-1.3872527809763066E-2</v>
      </c>
      <c r="E122" s="5">
        <v>-9.7811406025785225E-3</v>
      </c>
      <c r="F122" s="5">
        <v>-2.4046298579581911E-2</v>
      </c>
      <c r="G122" s="5">
        <v>-7.8003657052180568E-3</v>
      </c>
      <c r="H122" s="5">
        <v>-1.8804292121909229E-2</v>
      </c>
      <c r="I122" s="5">
        <v>-3.3317741161980143E-2</v>
      </c>
      <c r="J122" s="5">
        <v>-2.2279145902532028E-2</v>
      </c>
      <c r="K122" s="5">
        <v>-3.0120679418917384E-3</v>
      </c>
      <c r="L122" s="5">
        <v>-1.0504483029859183E-2</v>
      </c>
      <c r="M122" s="5">
        <v>-1.6373375600936095E-2</v>
      </c>
      <c r="N122" s="5">
        <v>-2.9259127893442816E-2</v>
      </c>
      <c r="O122" s="5">
        <v>-3.998212137712483E-3</v>
      </c>
      <c r="P122" s="5">
        <v>-1.4796439250673152E-2</v>
      </c>
      <c r="Q122" s="5">
        <v>-7.9118317478921747E-3</v>
      </c>
      <c r="R122" s="5">
        <v>-1.0519045612308826E-2</v>
      </c>
      <c r="S122" s="5">
        <v>-1.2065547906150369E-3</v>
      </c>
      <c r="T122" s="5">
        <v>-6.2827598938093544E-3</v>
      </c>
      <c r="U122" s="5">
        <v>3.7148264397474295E-3</v>
      </c>
      <c r="V122" s="5">
        <v>-9.4961774685535481E-3</v>
      </c>
      <c r="W122" s="5">
        <v>9.7243555047059008E-3</v>
      </c>
      <c r="X122" s="5">
        <v>-1.405103106277145E-2</v>
      </c>
      <c r="Y122" s="5">
        <v>-1.9875204637120926E-2</v>
      </c>
      <c r="Z122" s="5">
        <v>-1.7653655080443732E-2</v>
      </c>
      <c r="AA122" s="5">
        <v>2.686165023707246E-2</v>
      </c>
      <c r="AB122" s="5">
        <v>0.10142401774402107</v>
      </c>
      <c r="AC122" s="5">
        <v>1.4635793519862531E-2</v>
      </c>
      <c r="AD122" s="5">
        <v>1.5663422755897414E-2</v>
      </c>
      <c r="AE122" s="5">
        <v>3.4106761184111642E-2</v>
      </c>
      <c r="AF122" s="5">
        <v>8.6615643501926673E-2</v>
      </c>
      <c r="AG122" s="5">
        <v>1.4035656207952319E-2</v>
      </c>
      <c r="AH122" s="5">
        <v>7.5572618640471559E-3</v>
      </c>
      <c r="AI122" s="5">
        <v>6.9867839166176922E-3</v>
      </c>
      <c r="AJ122" s="5">
        <v>2.5619147881351823E-2</v>
      </c>
      <c r="AK122" s="5">
        <v>8.1195753928073738E-3</v>
      </c>
      <c r="AL122" s="5">
        <v>6.0106903979296723E-2</v>
      </c>
      <c r="AM122" s="5">
        <v>1.5101441292782073E-2</v>
      </c>
      <c r="AN122" s="5">
        <v>2.7294602464467566E-2</v>
      </c>
      <c r="AO122" s="5">
        <v>1.3116861510601175E-2</v>
      </c>
      <c r="AP122" s="5">
        <v>3.3161631961726008E-2</v>
      </c>
      <c r="AQ122" s="5">
        <v>9.3908011825170781E-4</v>
      </c>
      <c r="AR122" s="5">
        <v>3.4384107155146955E-2</v>
      </c>
      <c r="AS122" s="5"/>
      <c r="AT122" s="5"/>
      <c r="AU122" s="5"/>
      <c r="AV122" s="5"/>
      <c r="AW122" s="5"/>
      <c r="AX122" s="5"/>
      <c r="AY122" s="5"/>
      <c r="AZ122" s="5"/>
      <c r="BA122" s="5"/>
      <c r="BB122" s="5"/>
    </row>
    <row r="123" spans="1:54" x14ac:dyDescent="0.25">
      <c r="A123" s="5">
        <v>15820</v>
      </c>
      <c r="B123" s="5"/>
      <c r="C123" s="5">
        <v>0.12448891860343865</v>
      </c>
      <c r="D123" s="5">
        <v>-1.3726456018144897E-2</v>
      </c>
      <c r="E123" s="5">
        <v>-9.683180112561007E-3</v>
      </c>
      <c r="F123" s="5">
        <v>-2.3817879827376355E-2</v>
      </c>
      <c r="G123" s="5">
        <v>-7.7303090228381622E-3</v>
      </c>
      <c r="H123" s="5">
        <v>-1.8645180066991177E-2</v>
      </c>
      <c r="I123" s="5">
        <v>-3.3053200862564622E-2</v>
      </c>
      <c r="J123" s="5">
        <v>-2.2113911818316914E-2</v>
      </c>
      <c r="K123" s="5">
        <v>-2.9913108722334414E-3</v>
      </c>
      <c r="L123" s="5">
        <v>-1.0437630302343296E-2</v>
      </c>
      <c r="M123" s="5">
        <v>-1.6277832936189073E-2</v>
      </c>
      <c r="N123" s="5">
        <v>-2.9103925826916215E-2</v>
      </c>
      <c r="O123" s="5">
        <v>-3.97913404773329E-3</v>
      </c>
      <c r="P123" s="5">
        <v>-1.4733746679856993E-2</v>
      </c>
      <c r="Q123" s="5">
        <v>-7.882554556668548E-3</v>
      </c>
      <c r="R123" s="5">
        <v>-1.0485785177172493E-2</v>
      </c>
      <c r="S123" s="5">
        <v>-1.2033918409354207E-3</v>
      </c>
      <c r="T123" s="5">
        <v>-6.2696976647580336E-3</v>
      </c>
      <c r="U123" s="5">
        <v>3.7091253957244898E-3</v>
      </c>
      <c r="V123" s="5">
        <v>-9.4867923903319169E-3</v>
      </c>
      <c r="W123" s="5">
        <v>9.7200774846335526E-3</v>
      </c>
      <c r="X123" s="5">
        <v>-1.4052583101236379E-2</v>
      </c>
      <c r="Y123" s="5">
        <v>-1.9888379315080511E-2</v>
      </c>
      <c r="Z123" s="5">
        <v>-1.7675145295449078E-2</v>
      </c>
      <c r="AA123" s="5">
        <v>2.6909298307625572E-2</v>
      </c>
      <c r="AB123" s="5">
        <v>0.10166058018429291</v>
      </c>
      <c r="AC123" s="5">
        <v>1.4678135920414077E-2</v>
      </c>
      <c r="AD123" s="5">
        <v>1.571755289505106E-2</v>
      </c>
      <c r="AE123" s="5">
        <v>3.4243894317107018E-2</v>
      </c>
      <c r="AF123" s="5">
        <v>8.701301016492527E-2</v>
      </c>
      <c r="AG123" s="5">
        <v>1.4108035861101726E-2</v>
      </c>
      <c r="AH123" s="5">
        <v>7.6005509099783888E-3</v>
      </c>
      <c r="AI123" s="5">
        <v>7.0308118943672639E-3</v>
      </c>
      <c r="AJ123" s="5">
        <v>2.5795337570620653E-2</v>
      </c>
      <c r="AK123" s="5">
        <v>8.1801078498778511E-3</v>
      </c>
      <c r="AL123" s="5">
        <v>6.0589875256458259E-2</v>
      </c>
      <c r="AM123" s="5">
        <v>1.5231578233327723E-2</v>
      </c>
      <c r="AN123" s="5">
        <v>2.7545769620731759E-2</v>
      </c>
      <c r="AO123" s="5">
        <v>1.3245261309024045E-2</v>
      </c>
      <c r="AP123" s="5">
        <v>3.3505784196045933E-2</v>
      </c>
      <c r="AQ123" s="5">
        <v>9.4938129846685215E-4</v>
      </c>
      <c r="AR123" s="5">
        <v>3.4781696272800727E-2</v>
      </c>
      <c r="AS123" s="5"/>
      <c r="AT123" s="5"/>
      <c r="AU123" s="5"/>
      <c r="AV123" s="5"/>
      <c r="AW123" s="5"/>
      <c r="AX123" s="5"/>
      <c r="AY123" s="5"/>
      <c r="AZ123" s="5"/>
      <c r="BA123" s="5"/>
      <c r="BB123" s="5"/>
    </row>
    <row r="124" spans="1:54" x14ac:dyDescent="0.25">
      <c r="A124" s="5">
        <v>15810</v>
      </c>
      <c r="B124" s="5"/>
      <c r="C124" s="5">
        <v>0.12680621506304027</v>
      </c>
      <c r="D124" s="5">
        <v>-1.3580315848950388E-2</v>
      </c>
      <c r="E124" s="5">
        <v>-9.5850700274646254E-3</v>
      </c>
      <c r="F124" s="5">
        <v>-2.3588855992432118E-2</v>
      </c>
      <c r="G124" s="5">
        <v>-7.6599829887016701E-3</v>
      </c>
      <c r="H124" s="5">
        <v>-1.8485252073338215E-2</v>
      </c>
      <c r="I124" s="5">
        <v>-3.2786936734360297E-2</v>
      </c>
      <c r="J124" s="5">
        <v>-2.1947350586654885E-2</v>
      </c>
      <c r="K124" s="5">
        <v>-2.9703523692579809E-3</v>
      </c>
      <c r="L124" s="5">
        <v>-1.0370003893151855E-2</v>
      </c>
      <c r="M124" s="5">
        <v>-1.6180982127167769E-2</v>
      </c>
      <c r="N124" s="5">
        <v>-2.8946219300958215E-2</v>
      </c>
      <c r="O124" s="5">
        <v>-3.959693118659304E-3</v>
      </c>
      <c r="P124" s="5">
        <v>-1.4669643236844897E-2</v>
      </c>
      <c r="Q124" s="5">
        <v>-7.8524909672130407E-3</v>
      </c>
      <c r="R124" s="5">
        <v>-1.0451442611605657E-2</v>
      </c>
      <c r="S124" s="5">
        <v>-1.2001012611321331E-3</v>
      </c>
      <c r="T124" s="5">
        <v>-6.25595620335945E-3</v>
      </c>
      <c r="U124" s="5">
        <v>3.7030162530348317E-3</v>
      </c>
      <c r="V124" s="5">
        <v>-9.4763531143112877E-3</v>
      </c>
      <c r="W124" s="5">
        <v>9.7147144949512425E-3</v>
      </c>
      <c r="X124" s="5">
        <v>-1.4052568045978875E-2</v>
      </c>
      <c r="Y124" s="5">
        <v>-1.9899350325609862E-2</v>
      </c>
      <c r="Z124" s="5">
        <v>-1.7694700580809474E-2</v>
      </c>
      <c r="AA124" s="5">
        <v>2.6954053072351592E-2</v>
      </c>
      <c r="AB124" s="5">
        <v>0.10188647410384984</v>
      </c>
      <c r="AC124" s="5">
        <v>1.4718985092536682E-2</v>
      </c>
      <c r="AD124" s="5">
        <v>1.5770144577697785E-2</v>
      </c>
      <c r="AE124" s="5">
        <v>3.4377829538862946E-2</v>
      </c>
      <c r="AF124" s="5">
        <v>8.7402698800466569E-2</v>
      </c>
      <c r="AG124" s="5">
        <v>1.4179252501104444E-2</v>
      </c>
      <c r="AH124" s="5">
        <v>7.6432625519859895E-3</v>
      </c>
      <c r="AI124" s="5">
        <v>7.0743559340524596E-3</v>
      </c>
      <c r="AJ124" s="5">
        <v>2.5969953311166312E-2</v>
      </c>
      <c r="AK124" s="5">
        <v>8.240210692363626E-3</v>
      </c>
      <c r="AL124" s="5">
        <v>6.107022103276942E-2</v>
      </c>
      <c r="AM124" s="5">
        <v>1.5361205695449428E-2</v>
      </c>
      <c r="AN124" s="5">
        <v>2.7796307022026491E-2</v>
      </c>
      <c r="AO124" s="5">
        <v>1.3373507920773024E-2</v>
      </c>
      <c r="AP124" s="5">
        <v>3.3849951451471356E-2</v>
      </c>
      <c r="AQ124" s="5">
        <v>9.5969499723656674E-4</v>
      </c>
      <c r="AR124" s="5">
        <v>3.5180212489891914E-2</v>
      </c>
      <c r="AS124" s="5"/>
      <c r="AT124" s="5"/>
      <c r="AU124" s="5"/>
      <c r="AV124" s="5"/>
      <c r="AW124" s="5"/>
      <c r="AX124" s="5"/>
      <c r="AY124" s="5"/>
      <c r="AZ124" s="5"/>
      <c r="BA124" s="5"/>
      <c r="BB124" s="5"/>
    </row>
    <row r="125" spans="1:54" x14ac:dyDescent="0.25">
      <c r="A125" s="5">
        <v>15800</v>
      </c>
      <c r="B125" s="5"/>
      <c r="C125" s="5">
        <v>0.12911526875597032</v>
      </c>
      <c r="D125" s="5">
        <v>-1.3434139456989814E-2</v>
      </c>
      <c r="E125" s="5">
        <v>-9.4868328038299286E-3</v>
      </c>
      <c r="F125" s="5">
        <v>-2.3359281382978613E-2</v>
      </c>
      <c r="G125" s="5">
        <v>-7.589404812745967E-3</v>
      </c>
      <c r="H125" s="5">
        <v>-1.8324548382620022E-2</v>
      </c>
      <c r="I125" s="5">
        <v>-3.2519017424184671E-2</v>
      </c>
      <c r="J125" s="5">
        <v>-2.1779506053881102E-2</v>
      </c>
      <c r="K125" s="5">
        <v>-2.9491980468161609E-3</v>
      </c>
      <c r="L125" s="5">
        <v>-1.0301622167759291E-2</v>
      </c>
      <c r="M125" s="5">
        <v>-1.6082849739542625E-2</v>
      </c>
      <c r="N125" s="5">
        <v>-2.8786051824141394E-2</v>
      </c>
      <c r="O125" s="5">
        <v>-3.9398947188868921E-3</v>
      </c>
      <c r="P125" s="5">
        <v>-1.4604146535104435E-2</v>
      </c>
      <c r="Q125" s="5">
        <v>-7.8216491358926686E-3</v>
      </c>
      <c r="R125" s="5">
        <v>-1.0416027015889309E-2</v>
      </c>
      <c r="S125" s="5">
        <v>-1.1966838884503593E-3</v>
      </c>
      <c r="T125" s="5">
        <v>-6.241538765181881E-3</v>
      </c>
      <c r="U125" s="5">
        <v>3.696500270355675E-3</v>
      </c>
      <c r="V125" s="5">
        <v>-9.4648611295316543E-3</v>
      </c>
      <c r="W125" s="5">
        <v>9.7082662737943519E-3</v>
      </c>
      <c r="X125" s="5">
        <v>-1.4050982926723233E-2</v>
      </c>
      <c r="Y125" s="5">
        <v>-1.9908109806426513E-2</v>
      </c>
      <c r="Z125" s="5">
        <v>-1.7712310724334525E-2</v>
      </c>
      <c r="AA125" s="5">
        <v>2.6995894142721806E-2</v>
      </c>
      <c r="AB125" s="5">
        <v>0.10210160455489672</v>
      </c>
      <c r="AC125" s="5">
        <v>1.4758324808641083E-2</v>
      </c>
      <c r="AD125" s="5">
        <v>1.5821177821373399E-2</v>
      </c>
      <c r="AE125" s="5">
        <v>3.4508517874012504E-2</v>
      </c>
      <c r="AF125" s="5">
        <v>8.778457184573997E-2</v>
      </c>
      <c r="AG125" s="5">
        <v>1.4249281827879795E-2</v>
      </c>
      <c r="AH125" s="5">
        <v>7.6853827028918907E-3</v>
      </c>
      <c r="AI125" s="5">
        <v>7.1174021655580483E-3</v>
      </c>
      <c r="AJ125" s="5">
        <v>2.6142941470882718E-2</v>
      </c>
      <c r="AK125" s="5">
        <v>8.299866158775069E-3</v>
      </c>
      <c r="AL125" s="5">
        <v>6.1547805105074418E-2</v>
      </c>
      <c r="AM125" s="5">
        <v>1.5490288528249251E-2</v>
      </c>
      <c r="AN125" s="5">
        <v>2.8046149952627247E-2</v>
      </c>
      <c r="AO125" s="5">
        <v>1.3501569935404484E-2</v>
      </c>
      <c r="AP125" s="5">
        <v>3.4194054234314861E-2</v>
      </c>
      <c r="AQ125" s="5">
        <v>9.700189823546358E-4</v>
      </c>
      <c r="AR125" s="5">
        <v>3.5579575598303846E-2</v>
      </c>
      <c r="AS125" s="5"/>
      <c r="AT125" s="5"/>
      <c r="AU125" s="5"/>
      <c r="AV125" s="5"/>
      <c r="AW125" s="5"/>
      <c r="AX125" s="5"/>
      <c r="AY125" s="5"/>
      <c r="AZ125" s="5"/>
      <c r="BA125" s="5"/>
      <c r="BB125" s="5"/>
    </row>
    <row r="126" spans="1:54" x14ac:dyDescent="0.25">
      <c r="A126" s="5">
        <v>15790</v>
      </c>
      <c r="B126" s="5"/>
      <c r="C126" s="5">
        <v>0.13141543546942963</v>
      </c>
      <c r="D126" s="5">
        <v>-1.3287958754986628E-2</v>
      </c>
      <c r="E126" s="5">
        <v>-9.3884907738647112E-3</v>
      </c>
      <c r="F126" s="5">
        <v>-2.3129210114162101E-2</v>
      </c>
      <c r="G126" s="5">
        <v>-7.5185916781027127E-3</v>
      </c>
      <c r="H126" s="5">
        <v>-1.816310925602492E-2</v>
      </c>
      <c r="I126" s="5">
        <v>-3.2249511757598819E-2</v>
      </c>
      <c r="J126" s="5">
        <v>-2.1610422278345805E-2</v>
      </c>
      <c r="K126" s="5">
        <v>-2.9278535593191433E-3</v>
      </c>
      <c r="L126" s="5">
        <v>-1.0232503672197328E-2</v>
      </c>
      <c r="M126" s="5">
        <v>-1.59834626772642E-2</v>
      </c>
      <c r="N126" s="5">
        <v>-2.8623467603128706E-2</v>
      </c>
      <c r="O126" s="5">
        <v>-3.9197443238172718E-3</v>
      </c>
      <c r="P126" s="5">
        <v>-1.4537274622434685E-2</v>
      </c>
      <c r="Q126" s="5">
        <v>-7.7900374691902601E-3</v>
      </c>
      <c r="R126" s="5">
        <v>-1.037954784294778E-2</v>
      </c>
      <c r="S126" s="5">
        <v>-1.1931406024533475E-3</v>
      </c>
      <c r="T126" s="5">
        <v>-6.2264488335297668E-3</v>
      </c>
      <c r="U126" s="5">
        <v>3.6895788439479868E-3</v>
      </c>
      <c r="V126" s="5">
        <v>-9.4523182804782391E-3</v>
      </c>
      <c r="W126" s="5">
        <v>9.7007329232105706E-3</v>
      </c>
      <c r="X126" s="5">
        <v>-1.4047825293205668E-2</v>
      </c>
      <c r="Y126" s="5">
        <v>-1.9914650614448037E-2</v>
      </c>
      <c r="Z126" s="5">
        <v>-1.7727966130886959E-2</v>
      </c>
      <c r="AA126" s="5">
        <v>2.7034802025053685E-2</v>
      </c>
      <c r="AB126" s="5">
        <v>0.10230587976113617</v>
      </c>
      <c r="AC126" s="5">
        <v>1.4796139263083343E-2</v>
      </c>
      <c r="AD126" s="5">
        <v>1.5870633050901833E-2</v>
      </c>
      <c r="AE126" s="5">
        <v>3.4635911124829742E-2</v>
      </c>
      <c r="AF126" s="5">
        <v>8.8158493404212834E-2</v>
      </c>
      <c r="AG126" s="5">
        <v>1.4318099756548016E-2</v>
      </c>
      <c r="AH126" s="5">
        <v>7.7268973594444039E-3</v>
      </c>
      <c r="AI126" s="5">
        <v>7.1599367647436534E-3</v>
      </c>
      <c r="AJ126" s="5">
        <v>2.6314248463368502E-2</v>
      </c>
      <c r="AK126" s="5">
        <v>8.359056461209026E-3</v>
      </c>
      <c r="AL126" s="5">
        <v>6.2022490759475489E-2</v>
      </c>
      <c r="AM126" s="5">
        <v>1.561879137074999E-2</v>
      </c>
      <c r="AN126" s="5">
        <v>2.829523316581949E-2</v>
      </c>
      <c r="AO126" s="5">
        <v>1.3629415613490934E-2</v>
      </c>
      <c r="AP126" s="5">
        <v>3.4538012031388836E-2</v>
      </c>
      <c r="AQ126" s="5">
        <v>9.8035098744318695E-4</v>
      </c>
      <c r="AR126" s="5">
        <v>3.5979703947188614E-2</v>
      </c>
      <c r="AS126" s="5"/>
      <c r="AT126" s="5"/>
      <c r="AU126" s="5"/>
      <c r="AV126" s="5"/>
      <c r="AW126" s="5"/>
      <c r="AX126" s="5"/>
      <c r="AY126" s="5"/>
      <c r="AZ126" s="5"/>
      <c r="BA126" s="5"/>
      <c r="BB126" s="5"/>
    </row>
    <row r="127" spans="1:54" x14ac:dyDescent="0.25">
      <c r="A127" s="5">
        <v>15780</v>
      </c>
      <c r="B127" s="5"/>
      <c r="C127" s="5">
        <v>0.13370607098721879</v>
      </c>
      <c r="D127" s="5">
        <v>-1.314180540142738E-2</v>
      </c>
      <c r="E127" s="5">
        <v>-9.2900661365443067E-3</v>
      </c>
      <c r="F127" s="5">
        <v>-2.2898696085635471E-2</v>
      </c>
      <c r="G127" s="5">
        <v>-7.447560733748605E-3</v>
      </c>
      <c r="H127" s="5">
        <v>-1.8000974956570451E-2</v>
      </c>
      <c r="I127" s="5">
        <v>-3.1978488707991526E-2</v>
      </c>
      <c r="J127" s="5">
        <v>-2.1440143510270869E-2</v>
      </c>
      <c r="K127" s="5">
        <v>-2.9063245991184854E-3</v>
      </c>
      <c r="L127" s="5">
        <v>-1.0162667124383459E-2</v>
      </c>
      <c r="M127" s="5">
        <v>-1.5882848169927289E-2</v>
      </c>
      <c r="N127" s="5">
        <v>-2.8458511521923118E-2</v>
      </c>
      <c r="O127" s="5">
        <v>-3.899247513303305E-3</v>
      </c>
      <c r="P127" s="5">
        <v>-1.4469045972670101E-2</v>
      </c>
      <c r="Q127" s="5">
        <v>-7.7576646199358475E-3</v>
      </c>
      <c r="R127" s="5">
        <v>-1.0342014894284256E-2</v>
      </c>
      <c r="S127" s="5">
        <v>-1.1894723246703097E-3</v>
      </c>
      <c r="T127" s="5">
        <v>-6.2106901182274101E-3</v>
      </c>
      <c r="U127" s="5">
        <v>3.6822535073120304E-3</v>
      </c>
      <c r="V127" s="5">
        <v>-9.4387267671739231E-3</v>
      </c>
      <c r="W127" s="5">
        <v>9.6921149102556121E-3</v>
      </c>
      <c r="X127" s="5">
        <v>-1.4043093218195409E-2</v>
      </c>
      <c r="Y127" s="5">
        <v>-1.9918966332064327E-2</v>
      </c>
      <c r="Z127" s="5">
        <v>-1.7741657829678154E-2</v>
      </c>
      <c r="AA127" s="5">
        <v>2.7070758134126193E-2</v>
      </c>
      <c r="AB127" s="5">
        <v>0.10249921117814229</v>
      </c>
      <c r="AC127" s="5">
        <v>1.4832413082077455E-2</v>
      </c>
      <c r="AD127" s="5">
        <v>1.5918491110170952E-2</v>
      </c>
      <c r="AE127" s="5">
        <v>3.4759961899117661E-2</v>
      </c>
      <c r="AF127" s="5">
        <v>8.8524329321315862E-2</v>
      </c>
      <c r="AG127" s="5">
        <v>1.4385682430331254E-2</v>
      </c>
      <c r="AH127" s="5">
        <v>7.7677926095182596E-3</v>
      </c>
      <c r="AI127" s="5">
        <v>7.2019459602455354E-3</v>
      </c>
      <c r="AJ127" s="5">
        <v>2.6483820773051652E-2</v>
      </c>
      <c r="AK127" s="5">
        <v>8.4177637932525834E-3</v>
      </c>
      <c r="AL127" s="5">
        <v>6.2494140828492348E-2</v>
      </c>
      <c r="AM127" s="5">
        <v>1.5746678665678318E-2</v>
      </c>
      <c r="AN127" s="5">
        <v>2.8543490907320064E-2</v>
      </c>
      <c r="AO127" s="5">
        <v>1.3757012896941262E-2</v>
      </c>
      <c r="AP127" s="5">
        <v>3.4881743333168805E-2</v>
      </c>
      <c r="AQ127" s="5">
        <v>9.90688712509686E-4</v>
      </c>
      <c r="AR127" s="5">
        <v>3.638051445915385E-2</v>
      </c>
      <c r="AS127" s="5"/>
      <c r="AT127" s="5"/>
      <c r="AU127" s="5"/>
      <c r="AV127" s="5"/>
      <c r="AW127" s="5"/>
      <c r="AX127" s="5"/>
      <c r="AY127" s="5"/>
      <c r="AZ127" s="5"/>
      <c r="BA127" s="5"/>
      <c r="BB127" s="5"/>
    </row>
    <row r="128" spans="1:54" x14ac:dyDescent="0.25">
      <c r="A128" s="5">
        <v>15770</v>
      </c>
      <c r="B128" s="5"/>
      <c r="C128" s="5">
        <v>0.13598653137770694</v>
      </c>
      <c r="D128" s="5">
        <v>-1.2995710788624545E-2</v>
      </c>
      <c r="E128" s="5">
        <v>-9.191580948834193E-3</v>
      </c>
      <c r="F128" s="5">
        <v>-2.2667792959379714E-2</v>
      </c>
      <c r="G128" s="5">
        <v>-7.3763290872085451E-3</v>
      </c>
      <c r="H128" s="5">
        <v>-1.7838185731484435E-2</v>
      </c>
      <c r="I128" s="5">
        <v>-3.1706017365690828E-2</v>
      </c>
      <c r="J128" s="5">
        <v>-2.1268714171561152E-2</v>
      </c>
      <c r="K128" s="5">
        <v>-2.8846168938717076E-3</v>
      </c>
      <c r="L128" s="5">
        <v>-1.0092131405371515E-2</v>
      </c>
      <c r="M128" s="5">
        <v>-1.5781033759972661E-2</v>
      </c>
      <c r="N128" s="5">
        <v>-2.8291229120760202E-2</v>
      </c>
      <c r="O128" s="5">
        <v>-3.8784099690392327E-3</v>
      </c>
      <c r="P128" s="5">
        <v>-1.4399479477146E-2</v>
      </c>
      <c r="Q128" s="5">
        <v>-7.724539483398153E-3</v>
      </c>
      <c r="R128" s="5">
        <v>-1.0303438315716713E-2</v>
      </c>
      <c r="S128" s="5">
        <v>-1.1856800182202438E-3</v>
      </c>
      <c r="T128" s="5">
        <v>-6.1942665542730532E-3</v>
      </c>
      <c r="U128" s="5">
        <v>3.6745259307649934E-3</v>
      </c>
      <c r="V128" s="5">
        <v>-9.4240891450723188E-3</v>
      </c>
      <c r="W128" s="5">
        <v>9.6824130678880658E-3</v>
      </c>
      <c r="X128" s="5">
        <v>-1.4036785300234869E-2</v>
      </c>
      <c r="Y128" s="5">
        <v>-1.9921051273032557E-2</v>
      </c>
      <c r="Z128" s="5">
        <v>-1.7753377481252046E-2</v>
      </c>
      <c r="AA128" s="5">
        <v>2.7103744806365702E-2</v>
      </c>
      <c r="AB128" s="5">
        <v>0.10268151355231236</v>
      </c>
      <c r="AC128" s="5">
        <v>1.4867131333435531E-2</v>
      </c>
      <c r="AD128" s="5">
        <v>1.5964733273762972E-2</v>
      </c>
      <c r="AE128" s="5">
        <v>3.4880623637873864E-2</v>
      </c>
      <c r="AF128" s="5">
        <v>8.8881947259820737E-2</v>
      </c>
      <c r="AG128" s="5">
        <v>1.445200623344883E-2</v>
      </c>
      <c r="AH128" s="5">
        <v>7.8080546393359887E-3</v>
      </c>
      <c r="AI128" s="5">
        <v>7.2434160403218664E-3</v>
      </c>
      <c r="AJ128" s="5">
        <v>2.6651604980560094E-2</v>
      </c>
      <c r="AK128" s="5">
        <v>8.4759703379923019E-3</v>
      </c>
      <c r="AL128" s="5">
        <v>6.2962617749202726E-2</v>
      </c>
      <c r="AM128" s="5">
        <v>1.5873914673543002E-2</v>
      </c>
      <c r="AN128" s="5">
        <v>2.87908569393154E-2</v>
      </c>
      <c r="AO128" s="5">
        <v>1.3884329419654392E-2</v>
      </c>
      <c r="AP128" s="5">
        <v>3.5225165657883306E-2</v>
      </c>
      <c r="AQ128" s="5">
        <v>1.0010298245322138E-3</v>
      </c>
      <c r="AR128" s="5">
        <v>3.6781922647544242E-2</v>
      </c>
      <c r="AS128" s="5"/>
      <c r="AT128" s="5"/>
      <c r="AU128" s="5"/>
      <c r="AV128" s="5"/>
      <c r="AW128" s="5"/>
      <c r="AX128" s="5"/>
      <c r="AY128" s="5"/>
      <c r="AZ128" s="5"/>
      <c r="BA128" s="5"/>
      <c r="BB128" s="5"/>
    </row>
    <row r="129" spans="1:54" x14ac:dyDescent="0.25">
      <c r="A129" s="5">
        <v>15760</v>
      </c>
      <c r="B129" s="5"/>
      <c r="C129" s="5">
        <v>0.1382561732834337</v>
      </c>
      <c r="D129" s="5">
        <v>-1.2849706030998683E-2</v>
      </c>
      <c r="E129" s="5">
        <v>-9.0930571170404553E-3</v>
      </c>
      <c r="F129" s="5">
        <v>-2.2436554137770969E-2</v>
      </c>
      <c r="G129" s="5">
        <v>-7.3049137973154573E-3</v>
      </c>
      <c r="H129" s="5">
        <v>-1.7674781794668078E-2</v>
      </c>
      <c r="I129" s="5">
        <v>-3.1432166907123762E-2</v>
      </c>
      <c r="J129" s="5">
        <v>-2.1096178835584227E-2</v>
      </c>
      <c r="K129" s="5">
        <v>-2.8627362038952352E-3</v>
      </c>
      <c r="L129" s="5">
        <v>-1.0020915550530096E-2</v>
      </c>
      <c r="M129" s="5">
        <v>-1.5678047289735462E-2</v>
      </c>
      <c r="N129" s="5">
        <v>-2.8121666574658248E-2</v>
      </c>
      <c r="O129" s="5">
        <v>-3.8572374718950585E-3</v>
      </c>
      <c r="P129" s="5">
        <v>-1.4328594435931156E-2</v>
      </c>
      <c r="Q129" s="5">
        <v>-7.690671193238607E-3</v>
      </c>
      <c r="R129" s="5">
        <v>-1.0263828592916744E-2</v>
      </c>
      <c r="S129" s="5">
        <v>-1.1817646874118521E-3</v>
      </c>
      <c r="T129" s="5">
        <v>-6.1771823003638534E-3</v>
      </c>
      <c r="U129" s="5">
        <v>3.6663979209406949E-3</v>
      </c>
      <c r="V129" s="5">
        <v>-9.40840832475082E-3</v>
      </c>
      <c r="W129" s="5">
        <v>9.6716285956617246E-3</v>
      </c>
      <c r="X129" s="5">
        <v>-1.4028900666095582E-2</v>
      </c>
      <c r="Y129" s="5">
        <v>-1.9920900487988575E-2</v>
      </c>
      <c r="Z129" s="5">
        <v>-1.7763117384150783E-2</v>
      </c>
      <c r="AA129" s="5">
        <v>2.7133745312590229E-2</v>
      </c>
      <c r="AB129" s="5">
        <v>0.10285270497834446</v>
      </c>
      <c r="AC129" s="5">
        <v>1.4900279536127742E-2</v>
      </c>
      <c r="AD129" s="5">
        <v>1.6009341258430877E-2</v>
      </c>
      <c r="AE129" s="5">
        <v>3.4997850642713525E-2</v>
      </c>
      <c r="AF129" s="5">
        <v>8.9231216774855238E-2</v>
      </c>
      <c r="AG129" s="5">
        <v>1.4517047803997443E-2</v>
      </c>
      <c r="AH129" s="5">
        <v>7.8476697407061612E-3</v>
      </c>
      <c r="AI129" s="5">
        <v>7.2843333597368502E-3</v>
      </c>
      <c r="AJ129" s="5">
        <v>2.6817547788323855E-2</v>
      </c>
      <c r="AK129" s="5">
        <v>8.5336582761247701E-3</v>
      </c>
      <c r="AL129" s="5">
        <v>6.3427783622336087E-2</v>
      </c>
      <c r="AM129" s="5">
        <v>1.6000463487002292E-2</v>
      </c>
      <c r="AN129" s="5">
        <v>2.903726456510879E-2</v>
      </c>
      <c r="AO129" s="5">
        <v>1.401133251850355E-2</v>
      </c>
      <c r="AP129" s="5">
        <v>3.5568195576528426E-2</v>
      </c>
      <c r="AQ129" s="5">
        <v>1.0113719580730808E-3</v>
      </c>
      <c r="AR129" s="5">
        <v>3.7183842634825263E-2</v>
      </c>
      <c r="AS129" s="5"/>
      <c r="AT129" s="5"/>
      <c r="AU129" s="5"/>
      <c r="AV129" s="5"/>
      <c r="AW129" s="5"/>
      <c r="AX129" s="5"/>
      <c r="AY129" s="5"/>
      <c r="AZ129" s="5"/>
      <c r="BA129" s="5"/>
      <c r="BB129" s="5"/>
    </row>
    <row r="130" spans="1:54" x14ac:dyDescent="0.25">
      <c r="A130" s="5">
        <v>15750</v>
      </c>
      <c r="B130" s="5"/>
      <c r="C130" s="5">
        <v>0.1405143542121805</v>
      </c>
      <c r="D130" s="5">
        <v>-1.2703821953586597E-2</v>
      </c>
      <c r="E130" s="5">
        <v>-8.9945163882929249E-3</v>
      </c>
      <c r="F130" s="5">
        <v>-2.2205032741905627E-2</v>
      </c>
      <c r="G130" s="5">
        <v>-7.2333318670317172E-3</v>
      </c>
      <c r="H130" s="5">
        <v>-1.7510803309252303E-2</v>
      </c>
      <c r="I130" s="5">
        <v>-3.1157006564044472E-2</v>
      </c>
      <c r="J130" s="5">
        <v>-2.0922582206931894E-2</v>
      </c>
      <c r="K130" s="5">
        <v>-2.8406883195064227E-3</v>
      </c>
      <c r="L130" s="5">
        <v>-9.9490387406547427E-3</v>
      </c>
      <c r="M130" s="5">
        <v>-1.5573916888348454E-2</v>
      </c>
      <c r="N130" s="5">
        <v>-2.7949870671639544E-2</v>
      </c>
      <c r="O130" s="5">
        <v>-3.8357358991973228E-3</v>
      </c>
      <c r="P130" s="5">
        <v>-1.4256410548833151E-2</v>
      </c>
      <c r="Q130" s="5">
        <v>-7.6560691173302902E-3</v>
      </c>
      <c r="R130" s="5">
        <v>-1.0223196546753861E-2</v>
      </c>
      <c r="S130" s="5">
        <v>-1.1777273773197876E-3</v>
      </c>
      <c r="T130" s="5">
        <v>-6.1594417372922688E-3</v>
      </c>
      <c r="U130" s="5">
        <v>3.6578714202113775E-3</v>
      </c>
      <c r="V130" s="5">
        <v>-9.3916875714028618E-3</v>
      </c>
      <c r="W130" s="5">
        <v>9.6597630602140334E-3</v>
      </c>
      <c r="X130" s="5">
        <v>-1.4019438972946699E-2</v>
      </c>
      <c r="Y130" s="5">
        <v>-1.9918509769568743E-2</v>
      </c>
      <c r="Z130" s="5">
        <v>-1.7770870481255453E-2</v>
      </c>
      <c r="AA130" s="5">
        <v>2.7160743870300534E-2</v>
      </c>
      <c r="AB130" s="5">
        <v>0.10301270695519124</v>
      </c>
      <c r="AC130" s="5">
        <v>1.493184366965363E-2</v>
      </c>
      <c r="AD130" s="5">
        <v>1.6052297234411025E-2</v>
      </c>
      <c r="AE130" s="5">
        <v>3.5111598103027879E-2</v>
      </c>
      <c r="AF130" s="5">
        <v>8.9572009388500934E-2</v>
      </c>
      <c r="AG130" s="5">
        <v>1.4580784046807594E-2</v>
      </c>
      <c r="AH130" s="5">
        <v>7.8866243182735378E-3</v>
      </c>
      <c r="AI130" s="5">
        <v>7.3246843466798122E-3</v>
      </c>
      <c r="AJ130" s="5">
        <v>2.6981596046392831E-2</v>
      </c>
      <c r="AK130" s="5">
        <v>8.5908097941638749E-3</v>
      </c>
      <c r="AL130" s="5">
        <v>6.388950027229448E-2</v>
      </c>
      <c r="AM130" s="5">
        <v>1.6126289045515149E-2</v>
      </c>
      <c r="AN130" s="5">
        <v>2.9282646654367896E-2</v>
      </c>
      <c r="AO130" s="5">
        <v>1.4137989244649504E-2</v>
      </c>
      <c r="AP130" s="5">
        <v>3.5910748738803691E-2</v>
      </c>
      <c r="AQ130" s="5">
        <v>1.02171271592081E-3</v>
      </c>
      <c r="AR130" s="5">
        <v>3.7586187172076263E-2</v>
      </c>
      <c r="AS130" s="5"/>
      <c r="AT130" s="5"/>
      <c r="AU130" s="5"/>
      <c r="AV130" s="5"/>
      <c r="AW130" s="5"/>
      <c r="AX130" s="5"/>
      <c r="AY130" s="5"/>
      <c r="AZ130" s="5"/>
      <c r="BA130" s="5"/>
      <c r="BB130" s="5"/>
    </row>
    <row r="131" spans="1:54" x14ac:dyDescent="0.25">
      <c r="A131" s="5">
        <v>15740</v>
      </c>
      <c r="B131" s="5"/>
      <c r="C131" s="5">
        <v>0.1427604328293344</v>
      </c>
      <c r="D131" s="5">
        <v>-1.2558089080781482E-2</v>
      </c>
      <c r="E131" s="5">
        <v>-8.8959803421660138E-3</v>
      </c>
      <c r="F131" s="5">
        <v>-2.1973281590197794E-2</v>
      </c>
      <c r="G131" s="5">
        <v>-7.1616002363363625E-3</v>
      </c>
      <c r="H131" s="5">
        <v>-1.7346290370258564E-2</v>
      </c>
      <c r="I131" s="5">
        <v>-3.0880605592850673E-2</v>
      </c>
      <c r="J131" s="5">
        <v>-2.0747969101176739E-2</v>
      </c>
      <c r="K131" s="5">
        <v>-2.8184790583565245E-3</v>
      </c>
      <c r="L131" s="5">
        <v>-9.8765202930199917E-3</v>
      </c>
      <c r="M131" s="5">
        <v>-1.5468670958509484E-2</v>
      </c>
      <c r="N131" s="5">
        <v>-2.7775888790637904E-2</v>
      </c>
      <c r="O131" s="5">
        <v>-3.8139112219580653E-3</v>
      </c>
      <c r="P131" s="5">
        <v>-1.4182947906182217E-2</v>
      </c>
      <c r="Q131" s="5">
        <v>-7.6207428534445735E-3</v>
      </c>
      <c r="R131" s="5">
        <v>-1.018155332844799E-2</v>
      </c>
      <c r="S131" s="5">
        <v>-1.1735691733374242E-3</v>
      </c>
      <c r="T131" s="5">
        <v>-6.1410494662146146E-3</v>
      </c>
      <c r="U131" s="5">
        <v>3.6489485060317455E-3</v>
      </c>
      <c r="V131" s="5">
        <v>-9.3739305041289599E-3</v>
      </c>
      <c r="W131" s="5">
        <v>9.6468183955492753E-3</v>
      </c>
      <c r="X131" s="5">
        <v>-1.4008400410232973E-2</v>
      </c>
      <c r="Y131" s="5">
        <v>-1.9913875657136385E-2</v>
      </c>
      <c r="Z131" s="5">
        <v>-1.7776630365795475E-2</v>
      </c>
      <c r="AA131" s="5">
        <v>2.7184725655506187E-2</v>
      </c>
      <c r="AB131" s="5">
        <v>0.1031614444404394</v>
      </c>
      <c r="AC131" s="5">
        <v>1.4961810183217152E-2</v>
      </c>
      <c r="AD131" s="5">
        <v>1.6093583836563313E-2</v>
      </c>
      <c r="AE131" s="5">
        <v>3.522182212285746E-2</v>
      </c>
      <c r="AF131" s="5">
        <v>8.9904198663917398E-2</v>
      </c>
      <c r="AG131" s="5">
        <v>1.4643192146266967E-2</v>
      </c>
      <c r="AH131" s="5">
        <v>7.9249048967761464E-3</v>
      </c>
      <c r="AI131" s="5">
        <v>7.3644555097144241E-3</v>
      </c>
      <c r="AJ131" s="5">
        <v>2.7143696778456322E-2</v>
      </c>
      <c r="AK131" s="5">
        <v>8.6474070927407051E-3</v>
      </c>
      <c r="AL131" s="5">
        <v>6.4347629308067464E-2</v>
      </c>
      <c r="AM131" s="5">
        <v>1.6251355150269743E-2</v>
      </c>
      <c r="AN131" s="5">
        <v>2.9526935668964825E-2</v>
      </c>
      <c r="AO131" s="5">
        <v>1.4264266375178521E-2</v>
      </c>
      <c r="AP131" s="5">
        <v>3.6252739899966135E-2</v>
      </c>
      <c r="AQ131" s="5">
        <v>1.032049669760494E-3</v>
      </c>
      <c r="AR131" s="5">
        <v>3.7988867659595298E-2</v>
      </c>
      <c r="AS131" s="5"/>
      <c r="AT131" s="5"/>
      <c r="AU131" s="5"/>
      <c r="AV131" s="5"/>
      <c r="AW131" s="5"/>
      <c r="AX131" s="5"/>
      <c r="AY131" s="5"/>
      <c r="AZ131" s="5"/>
      <c r="BA131" s="5"/>
      <c r="BB131" s="5"/>
    </row>
    <row r="132" spans="1:54" x14ac:dyDescent="0.25">
      <c r="A132" s="5">
        <v>15730</v>
      </c>
      <c r="B132" s="5"/>
      <c r="C132" s="5">
        <v>0.14499376925137075</v>
      </c>
      <c r="D132" s="5">
        <v>-1.2412537625311684E-2</v>
      </c>
      <c r="E132" s="5">
        <v>-8.7974703824419843E-3</v>
      </c>
      <c r="F132" s="5">
        <v>-2.1741353177260867E-2</v>
      </c>
      <c r="G132" s="5">
        <v>-7.0897357751826054E-3</v>
      </c>
      <c r="H132" s="5">
        <v>-1.7181282987375146E-2</v>
      </c>
      <c r="I132" s="5">
        <v>-3.0603033244008947E-2</v>
      </c>
      <c r="J132" s="5">
        <v>-2.0572384424637696E-2</v>
      </c>
      <c r="K132" s="5">
        <v>-2.7961142627563203E-3</v>
      </c>
      <c r="L132" s="5">
        <v>-9.8033796523772729E-3</v>
      </c>
      <c r="M132" s="5">
        <v>-1.5362338163121502E-2</v>
      </c>
      <c r="N132" s="5">
        <v>-2.7599768879107124E-2</v>
      </c>
      <c r="O132" s="5">
        <v>-3.7917695020538615E-3</v>
      </c>
      <c r="P132" s="5">
        <v>-1.410822697939966E-2</v>
      </c>
      <c r="Q132" s="5">
        <v>-7.5847022248080181E-3</v>
      </c>
      <c r="R132" s="5">
        <v>-1.0138910414533069E-2</v>
      </c>
      <c r="S132" s="5">
        <v>-1.1692912007064209E-3</v>
      </c>
      <c r="T132" s="5">
        <v>-6.1220103067925148E-3</v>
      </c>
      <c r="U132" s="5">
        <v>3.6396313902053862E-3</v>
      </c>
      <c r="V132" s="5">
        <v>-9.3551410950261805E-3</v>
      </c>
      <c r="W132" s="5">
        <v>9.6327969031154391E-3</v>
      </c>
      <c r="X132" s="5">
        <v>-1.3995785701259597E-2</v>
      </c>
      <c r="Y132" s="5">
        <v>-1.9906995441107436E-2</v>
      </c>
      <c r="Z132" s="5">
        <v>-1.7780391287020525E-2</v>
      </c>
      <c r="AA132" s="5">
        <v>2.720567681407552E-2</v>
      </c>
      <c r="AB132" s="5">
        <v>0.10329884590306657</v>
      </c>
      <c r="AC132" s="5">
        <v>1.4990166004697403E-2</v>
      </c>
      <c r="AD132" s="5">
        <v>1.6133184175329249E-2</v>
      </c>
      <c r="AE132" s="5">
        <v>3.5328479747458848E-2</v>
      </c>
      <c r="AF132" s="5">
        <v>9.0227660278937527E-2</v>
      </c>
      <c r="AG132" s="5">
        <v>1.470424957910153E-2</v>
      </c>
      <c r="AH132" s="5">
        <v>7.9624981283045286E-3</v>
      </c>
      <c r="AI132" s="5">
        <v>7.4036334447540059E-3</v>
      </c>
      <c r="AJ132" s="5">
        <v>2.7303797208047258E-2</v>
      </c>
      <c r="AK132" s="5">
        <v>8.7034323949911237E-3</v>
      </c>
      <c r="AL132" s="5">
        <v>6.4802032185013347E-2</v>
      </c>
      <c r="AM132" s="5">
        <v>1.6375625479382087E-2</v>
      </c>
      <c r="AN132" s="5">
        <v>2.977006368939733E-2</v>
      </c>
      <c r="AO132" s="5">
        <v>1.4390130425062802E-2</v>
      </c>
      <c r="AP132" s="5">
        <v>3.6594082948596431E-2</v>
      </c>
      <c r="AQ132" s="5">
        <v>1.0423803608725223E-3</v>
      </c>
      <c r="AR132" s="5">
        <v>3.8391794168621055E-2</v>
      </c>
      <c r="AS132" s="5"/>
      <c r="AT132" s="5"/>
      <c r="AU132" s="5"/>
      <c r="AV132" s="5"/>
      <c r="AW132" s="5"/>
      <c r="AX132" s="5"/>
      <c r="AY132" s="5"/>
      <c r="AZ132" s="5"/>
      <c r="BA132" s="5"/>
      <c r="BB132" s="5"/>
    </row>
    <row r="133" spans="1:54" x14ac:dyDescent="0.25">
      <c r="A133" s="5">
        <v>15720</v>
      </c>
      <c r="B133" s="5"/>
      <c r="C133" s="5">
        <v>0.14721372534028165</v>
      </c>
      <c r="D133" s="5">
        <v>-1.2267197477463307E-2</v>
      </c>
      <c r="E133" s="5">
        <v>-8.699007729021423E-3</v>
      </c>
      <c r="F133" s="5">
        <v>-2.1509299653086587E-2</v>
      </c>
      <c r="G133" s="5">
        <v>-7.0177552765301673E-3</v>
      </c>
      <c r="H133" s="5">
        <v>-1.7015821067860058E-2</v>
      </c>
      <c r="I133" s="5">
        <v>-3.0324358731607891E-2</v>
      </c>
      <c r="J133" s="5">
        <v>-2.0395873154167261E-2</v>
      </c>
      <c r="K133" s="5">
        <v>-2.7735997969962098E-3</v>
      </c>
      <c r="L133" s="5">
        <v>-9.7296363819046293E-3</v>
      </c>
      <c r="M133" s="5">
        <v>-1.5254947411814832E-2</v>
      </c>
      <c r="N133" s="5">
        <v>-2.7421559430345466E-2</v>
      </c>
      <c r="O133" s="5">
        <v>-3.7693168893567302E-3</v>
      </c>
      <c r="P133" s="5">
        <v>-1.4032268611356999E-2</v>
      </c>
      <c r="Q133" s="5">
        <v>-7.5479572755324867E-3</v>
      </c>
      <c r="R133" s="5">
        <v>-1.0095279601634841E-2</v>
      </c>
      <c r="S133" s="5">
        <v>-1.1648946240233318E-3</v>
      </c>
      <c r="T133" s="5">
        <v>-6.1023292952082182E-3</v>
      </c>
      <c r="U133" s="5">
        <v>3.6299224180738133E-3</v>
      </c>
      <c r="V133" s="5">
        <v>-9.3353236680758719E-3</v>
      </c>
      <c r="W133" s="5">
        <v>9.6177012516736986E-3</v>
      </c>
      <c r="X133" s="5">
        <v>-1.3981596104481173E-2</v>
      </c>
      <c r="Y133" s="5">
        <v>-1.9897867166870066E-2</v>
      </c>
      <c r="Z133" s="5">
        <v>-1.7782148155528955E-2</v>
      </c>
      <c r="AA133" s="5">
        <v>2.722358447259856E-2</v>
      </c>
      <c r="AB133" s="5">
        <v>0.10342484337452743</v>
      </c>
      <c r="AC133" s="5">
        <v>1.5016898549407343E-2</v>
      </c>
      <c r="AD133" s="5">
        <v>1.6171081847499318E-2</v>
      </c>
      <c r="AE133" s="5">
        <v>3.5431528989544173E-2</v>
      </c>
      <c r="AF133" s="5">
        <v>9.0542272099078155E-2</v>
      </c>
      <c r="AG133" s="5">
        <v>1.4763934127105291E-2</v>
      </c>
      <c r="AH133" s="5">
        <v>7.9993907995580781E-3</v>
      </c>
      <c r="AI133" s="5">
        <v>7.4422048420579893E-3</v>
      </c>
      <c r="AJ133" s="5">
        <v>2.7461844784915819E-2</v>
      </c>
      <c r="AK133" s="5">
        <v>8.7588679550264382E-3</v>
      </c>
      <c r="AL133" s="5">
        <v>6.5252570267473359E-2</v>
      </c>
      <c r="AM133" s="5">
        <v>1.6499063603358947E-2</v>
      </c>
      <c r="AN133" s="5">
        <v>3.0011962441782326E-2</v>
      </c>
      <c r="AO133" s="5">
        <v>1.4515547659439331E-2</v>
      </c>
      <c r="AP133" s="5">
        <v>3.6934690935273747E-2</v>
      </c>
      <c r="AQ133" s="5">
        <v>1.0527023008596163E-3</v>
      </c>
      <c r="AR133" s="5">
        <v>3.8794875464176287E-2</v>
      </c>
      <c r="AS133" s="5"/>
      <c r="AT133" s="5"/>
      <c r="AU133" s="5"/>
      <c r="AV133" s="5"/>
      <c r="AW133" s="5"/>
      <c r="AX133" s="5"/>
      <c r="AY133" s="5"/>
      <c r="AZ133" s="5"/>
      <c r="BA133" s="5"/>
      <c r="BB133" s="5"/>
    </row>
    <row r="134" spans="1:54" x14ac:dyDescent="0.25">
      <c r="A134" s="5">
        <v>15710</v>
      </c>
      <c r="B134" s="5"/>
      <c r="C134" s="5">
        <v>0.14941966499876674</v>
      </c>
      <c r="D134" s="5">
        <v>-1.2122098194552792E-2</v>
      </c>
      <c r="E134" s="5">
        <v>-8.6006134099853911E-3</v>
      </c>
      <c r="F134" s="5">
        <v>-2.1277172802533321E-2</v>
      </c>
      <c r="G134" s="5">
        <v>-6.9456754494564357E-3</v>
      </c>
      <c r="H134" s="5">
        <v>-1.6849944399581193E-2</v>
      </c>
      <c r="I134" s="5">
        <v>-3.0044651203060012E-2</v>
      </c>
      <c r="J134" s="5">
        <v>-2.0218480316974357E-2</v>
      </c>
      <c r="K134" s="5">
        <v>-2.7509415446626286E-3</v>
      </c>
      <c r="L134" s="5">
        <v>-9.6553101541145252E-3</v>
      </c>
      <c r="M134" s="5">
        <v>-1.5146527847360119E-2</v>
      </c>
      <c r="N134" s="5">
        <v>-2.7241309460551411E-2</v>
      </c>
      <c r="O134" s="5">
        <v>-3.7465596188189223E-3</v>
      </c>
      <c r="P134" s="5">
        <v>-1.3955094006532217E-2</v>
      </c>
      <c r="Q134" s="5">
        <v>-7.5105182659213014E-3</v>
      </c>
      <c r="R134" s="5">
        <v>-1.0050673001066027E-2</v>
      </c>
      <c r="S134" s="5">
        <v>-1.1603806467235388E-3</v>
      </c>
      <c r="T134" s="5">
        <v>-6.0820116820547018E-3</v>
      </c>
      <c r="U134" s="5">
        <v>3.6198240676284339E-3</v>
      </c>
      <c r="V134" s="5">
        <v>-9.3144828978296325E-3</v>
      </c>
      <c r="W134" s="5">
        <v>9.601534476959786E-3</v>
      </c>
      <c r="X134" s="5">
        <v>-1.3965833414492632E-2</v>
      </c>
      <c r="Y134" s="5">
        <v>-1.9886489638293356E-2</v>
      </c>
      <c r="Z134" s="5">
        <v>-1.7781896548247106E-2</v>
      </c>
      <c r="AA134" s="5">
        <v>2.7238436748752076E-2</v>
      </c>
      <c r="AB134" s="5">
        <v>0.10353937249812162</v>
      </c>
      <c r="AC134" s="5">
        <v>1.5041995728632851E-2</v>
      </c>
      <c r="AD134" s="5">
        <v>1.6207260946780242E-2</v>
      </c>
      <c r="AE134" s="5">
        <v>3.5530928855171826E-2</v>
      </c>
      <c r="AF134" s="5">
        <v>9.0847914249909845E-2</v>
      </c>
      <c r="AG134" s="5">
        <v>1.4822223889809059E-2</v>
      </c>
      <c r="AH134" s="5">
        <v>8.035569839093289E-3</v>
      </c>
      <c r="AI134" s="5">
        <v>7.4801564932451868E-3</v>
      </c>
      <c r="AJ134" s="5">
        <v>2.7617787211556315E-2</v>
      </c>
      <c r="AK134" s="5">
        <v>8.8136960664823068E-3</v>
      </c>
      <c r="AL134" s="5">
        <v>6.5699104892186569E-2</v>
      </c>
      <c r="AM134" s="5">
        <v>1.6621633000816542E-2</v>
      </c>
      <c r="AN134" s="5">
        <v>3.0252563325410271E-2</v>
      </c>
      <c r="AO134" s="5">
        <v>1.4640484106202866E-2</v>
      </c>
      <c r="AP134" s="5">
        <v>3.7274476102151323E-2</v>
      </c>
      <c r="AQ134" s="5">
        <v>1.0630129724021546E-3</v>
      </c>
      <c r="AR134" s="5">
        <v>3.9198019029032659E-2</v>
      </c>
      <c r="AS134" s="5"/>
      <c r="AT134" s="5"/>
      <c r="AU134" s="5"/>
      <c r="AV134" s="5"/>
      <c r="AW134" s="5"/>
      <c r="AX134" s="5"/>
      <c r="AY134" s="5"/>
      <c r="AZ134" s="5"/>
      <c r="BA134" s="5"/>
      <c r="BB134" s="5"/>
    </row>
    <row r="135" spans="1:54" x14ac:dyDescent="0.25">
      <c r="A135" s="5">
        <v>15700</v>
      </c>
      <c r="B135" s="5"/>
      <c r="C135" s="5">
        <v>0.15161095446601019</v>
      </c>
      <c r="D135" s="5">
        <v>-1.1977268990654747E-2</v>
      </c>
      <c r="E135" s="5">
        <v>-8.5023082538137357E-3</v>
      </c>
      <c r="F135" s="5">
        <v>-2.1045024025136121E-2</v>
      </c>
      <c r="G135" s="5">
        <v>-6.8735129123508112E-3</v>
      </c>
      <c r="H135" s="5">
        <v>-1.668369263420456E-2</v>
      </c>
      <c r="I135" s="5">
        <v>-2.97639797089711E-2</v>
      </c>
      <c r="J135" s="5">
        <v>-2.0040250970495804E-2</v>
      </c>
      <c r="K135" s="5">
        <v>-2.7281454059524864E-3</v>
      </c>
      <c r="L135" s="5">
        <v>-9.5804207417258709E-3</v>
      </c>
      <c r="M135" s="5">
        <v>-1.5037108831981765E-2</v>
      </c>
      <c r="N135" s="5">
        <v>-2.7059068485626381E-2</v>
      </c>
      <c r="O135" s="5">
        <v>-3.7235040075134806E-3</v>
      </c>
      <c r="P135" s="5">
        <v>-1.3876724720969572E-2</v>
      </c>
      <c r="Q135" s="5">
        <v>-7.4723956676545928E-3</v>
      </c>
      <c r="R135" s="5">
        <v>-1.0005103033242211E-2</v>
      </c>
      <c r="S135" s="5">
        <v>-1.1557505105428297E-3</v>
      </c>
      <c r="T135" s="5">
        <v>-6.0610629301016909E-3</v>
      </c>
      <c r="U135" s="5">
        <v>3.6093389485458158E-3</v>
      </c>
      <c r="V135" s="5">
        <v>-9.2926238078936563E-3</v>
      </c>
      <c r="W135" s="5">
        <v>9.5842999811365064E-3</v>
      </c>
      <c r="X135" s="5">
        <v>-1.3948499962719865E-2</v>
      </c>
      <c r="Y135" s="5">
        <v>-1.987286242082046E-2</v>
      </c>
      <c r="Z135" s="5">
        <v>-1.777963271305389E-2</v>
      </c>
      <c r="AA135" s="5">
        <v>2.7250222761156555E-2</v>
      </c>
      <c r="AB135" s="5">
        <v>0.10364237257659796</v>
      </c>
      <c r="AC135" s="5">
        <v>1.5065445957944529E-2</v>
      </c>
      <c r="AD135" s="5">
        <v>1.6241706074153588E-2</v>
      </c>
      <c r="AE135" s="5">
        <v>3.5626639369267944E-2</v>
      </c>
      <c r="AF135" s="5">
        <v>9.1144469188729663E-2</v>
      </c>
      <c r="AG135" s="5">
        <v>1.4879097297079116E-2</v>
      </c>
      <c r="AH135" s="5">
        <v>8.0710223245589567E-3</v>
      </c>
      <c r="AI135" s="5">
        <v>7.5174752983190787E-3</v>
      </c>
      <c r="AJ135" s="5">
        <v>2.7771572469869908E-2</v>
      </c>
      <c r="AK135" s="5">
        <v>8.8678990711406561E-3</v>
      </c>
      <c r="AL135" s="5">
        <v>6.6141497432470692E-2</v>
      </c>
      <c r="AM135" s="5">
        <v>1.6743297074448476E-2</v>
      </c>
      <c r="AN135" s="5">
        <v>3.0491797440849084E-2</v>
      </c>
      <c r="AO135" s="5">
        <v>1.4764905568909508E-2</v>
      </c>
      <c r="AP135" s="5">
        <v>3.7613349913426505E-2</v>
      </c>
      <c r="AQ135" s="5">
        <v>1.0733098300416508E-3</v>
      </c>
      <c r="AR135" s="5">
        <v>3.9601131088799868E-2</v>
      </c>
      <c r="AS135" s="5"/>
      <c r="AT135" s="5"/>
      <c r="AU135" s="5"/>
      <c r="AV135" s="5"/>
      <c r="AW135" s="5"/>
      <c r="AX135" s="5"/>
      <c r="AY135" s="5"/>
      <c r="AZ135" s="5"/>
      <c r="BA135" s="5"/>
      <c r="BB135" s="5"/>
    </row>
    <row r="136" spans="1:54" x14ac:dyDescent="0.25">
      <c r="A136" s="5">
        <v>15690</v>
      </c>
      <c r="B136" s="5"/>
      <c r="C136" s="5">
        <v>0.15378696261385885</v>
      </c>
      <c r="D136" s="5">
        <v>-1.1832738726590065E-2</v>
      </c>
      <c r="E136" s="5">
        <v>-8.4041128817636222E-3</v>
      </c>
      <c r="F136" s="5">
        <v>-2.0812904315249559E-2</v>
      </c>
      <c r="G136" s="5">
        <v>-6.8012841861964613E-3</v>
      </c>
      <c r="H136" s="5">
        <v>-1.6517105270541142E-2</v>
      </c>
      <c r="I136" s="5">
        <v>-2.9482413173196921E-2</v>
      </c>
      <c r="J136" s="5">
        <v>-1.9861230182329787E-2</v>
      </c>
      <c r="K136" s="5">
        <v>-2.7052172949874912E-3</v>
      </c>
      <c r="L136" s="5">
        <v>-9.5049880085061739E-3</v>
      </c>
      <c r="M136" s="5">
        <v>-1.4926719933580806E-2</v>
      </c>
      <c r="N136" s="5">
        <v>-2.687488649773994E-2</v>
      </c>
      <c r="O136" s="5">
        <v>-3.7001564516326172E-3</v>
      </c>
      <c r="P136" s="5">
        <v>-1.3797182652049766E-2</v>
      </c>
      <c r="Q136" s="5">
        <v>-7.4336001588568307E-3</v>
      </c>
      <c r="R136" s="5">
        <v>-9.9585824219220413E-3</v>
      </c>
      <c r="S136" s="5">
        <v>-1.1510054949569154E-3</v>
      </c>
      <c r="T136" s="5">
        <v>-6.0394887119388421E-3</v>
      </c>
      <c r="U136" s="5">
        <v>3.5984698011466087E-3</v>
      </c>
      <c r="V136" s="5">
        <v>-9.2697517692117426E-3</v>
      </c>
      <c r="W136" s="5">
        <v>9.5660015320369659E-3</v>
      </c>
      <c r="X136" s="5">
        <v>-1.3929598617808269E-2</v>
      </c>
      <c r="Y136" s="5">
        <v>-1.9856985844141903E-2</v>
      </c>
      <c r="Z136" s="5">
        <v>-1.7775353573045528E-2</v>
      </c>
      <c r="AA136" s="5">
        <v>2.7258932638715032E-2</v>
      </c>
      <c r="AB136" s="5">
        <v>0.10373378661794982</v>
      </c>
      <c r="AC136" s="5">
        <v>1.508723816527483E-2</v>
      </c>
      <c r="AD136" s="5">
        <v>1.6274402348016512E-2</v>
      </c>
      <c r="AE136" s="5">
        <v>3.5718621600757353E-2</v>
      </c>
      <c r="AF136" s="5">
        <v>9.1431821775481231E-2</v>
      </c>
      <c r="AG136" s="5">
        <v>1.4934533121636149E-2</v>
      </c>
      <c r="AH136" s="5">
        <v>8.1057354899131528E-3</v>
      </c>
      <c r="AI136" s="5">
        <v>7.5541482727002366E-3</v>
      </c>
      <c r="AJ136" s="5">
        <v>2.7923148847946454E-2</v>
      </c>
      <c r="AK136" s="5">
        <v>8.9214593676197607E-3</v>
      </c>
      <c r="AL136" s="5">
        <v>6.6579609363134451E-2</v>
      </c>
      <c r="AM136" s="5">
        <v>1.6864019167234588E-2</v>
      </c>
      <c r="AN136" s="5">
        <v>3.0729595618585421E-2</v>
      </c>
      <c r="AO136" s="5">
        <v>1.4888777639985893E-2</v>
      </c>
      <c r="AP136" s="5">
        <v>3.7951223086696913E-2</v>
      </c>
      <c r="AQ136" s="5">
        <v>1.0835903009923046E-3</v>
      </c>
      <c r="AR136" s="5">
        <v>4.0004116638140456E-2</v>
      </c>
      <c r="AS136" s="5"/>
      <c r="AT136" s="5"/>
      <c r="AU136" s="5"/>
      <c r="AV136" s="5"/>
      <c r="AW136" s="5"/>
      <c r="AX136" s="5"/>
      <c r="AY136" s="5"/>
      <c r="AZ136" s="5"/>
      <c r="BA136" s="5"/>
      <c r="BB136" s="5"/>
    </row>
    <row r="137" spans="1:54" x14ac:dyDescent="0.25">
      <c r="A137" s="5">
        <v>15680</v>
      </c>
      <c r="B137" s="5"/>
      <c r="C137" s="5">
        <v>0.15594706124321964</v>
      </c>
      <c r="D137" s="5">
        <v>-1.1688535900179865E-2</v>
      </c>
      <c r="E137" s="5">
        <v>-8.3060477004127508E-3</v>
      </c>
      <c r="F137" s="5">
        <v>-2.0580864242535614E-2</v>
      </c>
      <c r="G137" s="5">
        <v>-6.7290056879432628E-3</v>
      </c>
      <c r="H137" s="5">
        <v>-1.6350221638062736E-2</v>
      </c>
      <c r="I137" s="5">
        <v>-2.9200020363106382E-2</v>
      </c>
      <c r="J137" s="5">
        <v>-1.9681463010244482E-2</v>
      </c>
      <c r="K137" s="5">
        <v>-2.6821631371301102E-3</v>
      </c>
      <c r="L137" s="5">
        <v>-9.4290319000903677E-3</v>
      </c>
      <c r="M137" s="5">
        <v>-1.4815390911876508E-2</v>
      </c>
      <c r="N137" s="5">
        <v>-2.6688813941673672E-2</v>
      </c>
      <c r="O137" s="5">
        <v>-3.6765234234459139E-3</v>
      </c>
      <c r="P137" s="5">
        <v>-1.3716490028077222E-2</v>
      </c>
      <c r="Q137" s="5">
        <v>-7.394142619049947E-3</v>
      </c>
      <c r="R137" s="5">
        <v>-9.9111241882753418E-3</v>
      </c>
      <c r="S137" s="5">
        <v>-1.1461469165992449E-3</v>
      </c>
      <c r="T137" s="5">
        <v>-6.0172949074973042E-3</v>
      </c>
      <c r="U137" s="5">
        <v>3.5872194952786965E-3</v>
      </c>
      <c r="V137" s="5">
        <v>-9.2458724981474734E-3</v>
      </c>
      <c r="W137" s="5">
        <v>9.5466432621981508E-3</v>
      </c>
      <c r="X137" s="5">
        <v>-1.3909132785707466E-2</v>
      </c>
      <c r="Y137" s="5">
        <v>-1.9838861004445034E-2</v>
      </c>
      <c r="Z137" s="5">
        <v>-1.7769056730435384E-2</v>
      </c>
      <c r="AA137" s="5">
        <v>2.7264557529424117E-2</v>
      </c>
      <c r="AB137" s="5">
        <v>0.10381356137935724</v>
      </c>
      <c r="AC137" s="5">
        <v>1.510736179875323E-2</v>
      </c>
      <c r="AD137" s="5">
        <v>1.6305335414096216E-2</v>
      </c>
      <c r="AE137" s="5">
        <v>3.5806837687283918E-2</v>
      </c>
      <c r="AF137" s="5">
        <v>9.1709859342865768E-2</v>
      </c>
      <c r="AG137" s="5">
        <v>1.4988510491485234E-2</v>
      </c>
      <c r="AH137" s="5">
        <v>8.1396967326165873E-3</v>
      </c>
      <c r="AI137" s="5">
        <v>7.5901625542613444E-3</v>
      </c>
      <c r="AJ137" s="5">
        <v>2.8072464966948745E-2</v>
      </c>
      <c r="AK137" s="5">
        <v>8.9743594201270524E-3</v>
      </c>
      <c r="AL137" s="5">
        <v>6.7013302326084739E-2</v>
      </c>
      <c r="AM137" s="5">
        <v>1.6983762578882212E-2</v>
      </c>
      <c r="AN137" s="5">
        <v>3.096588844819061E-2</v>
      </c>
      <c r="AO137" s="5">
        <v>1.5012065714238817E-2</v>
      </c>
      <c r="AP137" s="5">
        <v>3.8288005625194028E-2</v>
      </c>
      <c r="AQ137" s="5">
        <v>1.0938517859804861E-3</v>
      </c>
      <c r="AR137" s="5">
        <v>4.0406879468108128E-2</v>
      </c>
      <c r="AS137" s="5"/>
      <c r="AT137" s="5"/>
      <c r="AU137" s="5"/>
      <c r="AV137" s="5"/>
      <c r="AW137" s="5"/>
      <c r="AX137" s="5"/>
      <c r="AY137" s="5"/>
      <c r="AZ137" s="5"/>
      <c r="BA137" s="5"/>
      <c r="BB137" s="5"/>
    </row>
    <row r="138" spans="1:54" x14ac:dyDescent="0.25">
      <c r="A138" s="5">
        <v>15670</v>
      </c>
      <c r="B138" s="5"/>
      <c r="C138" s="5">
        <v>0.15809062538048929</v>
      </c>
      <c r="D138" s="5">
        <v>-1.1544688636769267E-2</v>
      </c>
      <c r="E138" s="5">
        <v>-8.208132894370921E-3</v>
      </c>
      <c r="F138" s="5">
        <v>-2.0348953932807067E-2</v>
      </c>
      <c r="G138" s="5">
        <v>-6.656693723976208E-3</v>
      </c>
      <c r="H138" s="5">
        <v>-1.6183080880597028E-2</v>
      </c>
      <c r="I138" s="5">
        <v>-2.8916869860070048E-2</v>
      </c>
      <c r="J138" s="5">
        <v>-1.9500994482274749E-2</v>
      </c>
      <c r="K138" s="5">
        <v>-2.6589888663030039E-3</v>
      </c>
      <c r="L138" s="5">
        <v>-9.352572434782257E-3</v>
      </c>
      <c r="M138" s="5">
        <v>-1.4703151704476508E-2</v>
      </c>
      <c r="N138" s="5">
        <v>-2.6500901690959484E-2</v>
      </c>
      <c r="O138" s="5">
        <v>-3.6526114682203918E-3</v>
      </c>
      <c r="P138" s="5">
        <v>-1.3634669397691484E-2</v>
      </c>
      <c r="Q138" s="5">
        <v>-7.3540341239952626E-3</v>
      </c>
      <c r="R138" s="5">
        <v>-9.8627416447829488E-3</v>
      </c>
      <c r="S138" s="5">
        <v>-1.1411761286574732E-3</v>
      </c>
      <c r="T138" s="5">
        <v>-5.9944876014511612E-3</v>
      </c>
      <c r="U138" s="5">
        <v>3.5755910291250504E-3</v>
      </c>
      <c r="V138" s="5">
        <v>-9.2209920543661703E-3</v>
      </c>
      <c r="W138" s="5">
        <v>9.5262296676846582E-3</v>
      </c>
      <c r="X138" s="5">
        <v>-1.3887106409450822E-2</v>
      </c>
      <c r="Y138" s="5">
        <v>-1.9818489766235976E-2</v>
      </c>
      <c r="Z138" s="5">
        <v>-1.7760740470084184E-2</v>
      </c>
      <c r="AA138" s="5">
        <v>2.7267089608647925E-2</v>
      </c>
      <c r="AB138" s="5">
        <v>0.10388164740923392</v>
      </c>
      <c r="AC138" s="5">
        <v>1.5125806834292228E-2</v>
      </c>
      <c r="AD138" s="5">
        <v>1.6334491455129298E-2</v>
      </c>
      <c r="AE138" s="5">
        <v>3.5891250859498902E-2</v>
      </c>
      <c r="AF138" s="5">
        <v>9.1978471765588127E-2</v>
      </c>
      <c r="AG138" s="5">
        <v>1.5041008902247077E-2</v>
      </c>
      <c r="AH138" s="5">
        <v>8.1728936207973932E-3</v>
      </c>
      <c r="AI138" s="5">
        <v>7.6255054103595956E-3</v>
      </c>
      <c r="AJ138" s="5">
        <v>2.8219469808080166E-2</v>
      </c>
      <c r="AK138" s="5">
        <v>9.0265817672692851E-3</v>
      </c>
      <c r="AL138" s="5">
        <v>6.7442438196591209E-2</v>
      </c>
      <c r="AM138" s="5">
        <v>1.7102490582492056E-2</v>
      </c>
      <c r="AN138" s="5">
        <v>3.1200606307998053E-2</v>
      </c>
      <c r="AO138" s="5">
        <v>1.5134735002660693E-2</v>
      </c>
      <c r="AP138" s="5">
        <v>3.8623606850884541E-2</v>
      </c>
      <c r="AQ138" s="5">
        <v>1.1040916601119835E-3</v>
      </c>
      <c r="AR138" s="5">
        <v>4.0809322194608762E-2</v>
      </c>
      <c r="AS138" s="5"/>
      <c r="AT138" s="5"/>
      <c r="AU138" s="5"/>
      <c r="AV138" s="5"/>
      <c r="AW138" s="5"/>
      <c r="AX138" s="5"/>
      <c r="AY138" s="5"/>
      <c r="AZ138" s="5"/>
      <c r="BA138" s="5"/>
      <c r="BB138" s="5"/>
    </row>
    <row r="139" spans="1:54" x14ac:dyDescent="0.25">
      <c r="A139" s="5">
        <v>15660</v>
      </c>
      <c r="B139" s="5"/>
      <c r="C139" s="5">
        <v>0.16021703357383152</v>
      </c>
      <c r="D139" s="5">
        <v>-1.1401224680026096E-2</v>
      </c>
      <c r="E139" s="5">
        <v>-8.1103884191639462E-3</v>
      </c>
      <c r="F139" s="5">
        <v>-2.0117223049237454E-2</v>
      </c>
      <c r="G139" s="5">
        <v>-6.5843644836828764E-3</v>
      </c>
      <c r="H139" s="5">
        <v>-1.6015721940211978E-2</v>
      </c>
      <c r="I139" s="5">
        <v>-2.8633030030193234E-2</v>
      </c>
      <c r="J139" s="5">
        <v>-1.9319869576920268E-2</v>
      </c>
      <c r="K139" s="5">
        <v>-2.635700422313654E-3</v>
      </c>
      <c r="L139" s="5">
        <v>-9.2756296943447437E-3</v>
      </c>
      <c r="M139" s="5">
        <v>-1.4590032412884341E-2</v>
      </c>
      <c r="N139" s="5">
        <v>-2.6311201023828897E-2</v>
      </c>
      <c r="O139" s="5">
        <v>-3.6284272011046096E-3</v>
      </c>
      <c r="P139" s="5">
        <v>-1.355174361910994E-2</v>
      </c>
      <c r="Q139" s="5">
        <v>-7.3132859404276603E-3</v>
      </c>
      <c r="R139" s="5">
        <v>-9.8134483889722301E-3</v>
      </c>
      <c r="S139" s="5">
        <v>-1.1360945202489366E-3</v>
      </c>
      <c r="T139" s="5">
        <v>-5.9710730805001425E-3</v>
      </c>
      <c r="U139" s="5">
        <v>3.5635875279369164E-3</v>
      </c>
      <c r="V139" s="5">
        <v>-9.1951168385173854E-3</v>
      </c>
      <c r="W139" s="5">
        <v>9.504765606702683E-3</v>
      </c>
      <c r="X139" s="5">
        <v>-1.3863523968628614E-2</v>
      </c>
      <c r="Y139" s="5">
        <v>-1.9795874763730636E-2</v>
      </c>
      <c r="Z139" s="5">
        <v>-1.7750403762656179E-2</v>
      </c>
      <c r="AA139" s="5">
        <v>2.7266522086845844E-2</v>
      </c>
      <c r="AB139" s="5">
        <v>0.10393799908733665</v>
      </c>
      <c r="AC139" s="5">
        <v>1.5142563782917149E-2</v>
      </c>
      <c r="AD139" s="5">
        <v>1.6361857200297477E-2</v>
      </c>
      <c r="AE139" s="5">
        <v>3.5971825464897481E-2</v>
      </c>
      <c r="AF139" s="5">
        <v>9.2237551528682196E-2</v>
      </c>
      <c r="AG139" s="5">
        <v>1.5092008229381202E-2</v>
      </c>
      <c r="AH139" s="5">
        <v>8.2053139003817662E-3</v>
      </c>
      <c r="AI139" s="5">
        <v>7.6601642448618761E-3</v>
      </c>
      <c r="AJ139" s="5">
        <v>2.8364112739619467E-2</v>
      </c>
      <c r="AK139" s="5">
        <v>9.0781090309146727E-3</v>
      </c>
      <c r="AL139" s="5">
        <v>6.7866879150170326E-2</v>
      </c>
      <c r="AM139" s="5">
        <v>1.7220166441439418E-2</v>
      </c>
      <c r="AN139" s="5">
        <v>3.143367939527756E-2</v>
      </c>
      <c r="AO139" s="5">
        <v>1.5256750546524958E-2</v>
      </c>
      <c r="AP139" s="5">
        <v>3.8957935438428605E-2</v>
      </c>
      <c r="AQ139" s="5">
        <v>1.1143072737668329E-3</v>
      </c>
      <c r="AR139" s="5">
        <v>4.1211346287983779E-2</v>
      </c>
      <c r="AS139" s="5"/>
      <c r="AT139" s="5"/>
      <c r="AU139" s="5"/>
      <c r="AV139" s="5"/>
      <c r="AW139" s="5"/>
      <c r="AX139" s="5"/>
      <c r="AY139" s="5"/>
      <c r="AZ139" s="5"/>
      <c r="BA139" s="5"/>
      <c r="BB139" s="5"/>
    </row>
    <row r="140" spans="1:54" x14ac:dyDescent="0.25">
      <c r="A140" s="5">
        <v>15650</v>
      </c>
      <c r="B140" s="5">
        <v>3.4859893939301534</v>
      </c>
      <c r="C140" s="5">
        <v>0.16232566818911276</v>
      </c>
      <c r="D140" s="5">
        <v>-1.1258171383018583E-2</v>
      </c>
      <c r="E140" s="5">
        <v>-8.0128339942935091E-3</v>
      </c>
      <c r="F140" s="5">
        <v>-1.9885720773947943E-2</v>
      </c>
      <c r="G140" s="5">
        <v>-6.5120340331238898E-3</v>
      </c>
      <c r="H140" s="5">
        <v>-1.5848183541299393E-2</v>
      </c>
      <c r="I140" s="5">
        <v>-2.8348568995311397E-2</v>
      </c>
      <c r="J140" s="5">
        <v>-1.9138133203457582E-2</v>
      </c>
      <c r="K140" s="5">
        <v>-2.6123037481859792E-3</v>
      </c>
      <c r="L140" s="5">
        <v>-9.1982238147852516E-3</v>
      </c>
      <c r="M140" s="5">
        <v>-1.4476063288454554E-2</v>
      </c>
      <c r="N140" s="5">
        <v>-2.6119763598989609E-2</v>
      </c>
      <c r="O140" s="5">
        <v>-3.6039773039788238E-3</v>
      </c>
      <c r="P140" s="5">
        <v>-1.3467735849209073E-2</v>
      </c>
      <c r="Q140" s="5">
        <v>-7.2719095206855711E-3</v>
      </c>
      <c r="R140" s="5">
        <v>-9.7632582969923876E-3</v>
      </c>
      <c r="S140" s="5">
        <v>-1.1309035157755546E-3</v>
      </c>
      <c r="T140" s="5">
        <v>-5.9470578305353518E-3</v>
      </c>
      <c r="U140" s="5">
        <v>3.5512122426930052E-3</v>
      </c>
      <c r="V140" s="5">
        <v>-9.1682535897189103E-3</v>
      </c>
      <c r="W140" s="5">
        <v>9.4822562980042685E-3</v>
      </c>
      <c r="X140" s="5">
        <v>-1.3838390478553789E-2</v>
      </c>
      <c r="Y140" s="5">
        <v>-1.9771019401811831E-2</v>
      </c>
      <c r="Z140" s="5">
        <v>-1.7738046267397074E-2</v>
      </c>
      <c r="AA140" s="5">
        <v>2.7262849216745721E-2</v>
      </c>
      <c r="AB140" s="5">
        <v>0.10398257466289758</v>
      </c>
      <c r="AC140" s="5">
        <v>1.5157623697832943E-2</v>
      </c>
      <c r="AD140" s="5">
        <v>1.638741993441142E-2</v>
      </c>
      <c r="AE140" s="5">
        <v>3.6048526991182842E-2</v>
      </c>
      <c r="AF140" s="5">
        <v>9.2486993794860167E-2</v>
      </c>
      <c r="AG140" s="5">
        <v>1.5141488740291554E-2</v>
      </c>
      <c r="AH140" s="5">
        <v>8.2369455021853721E-3</v>
      </c>
      <c r="AI140" s="5">
        <v>7.6941266051573972E-3</v>
      </c>
      <c r="AJ140" s="5">
        <v>2.8506343544003148E-2</v>
      </c>
      <c r="AK140" s="5">
        <v>9.1289239251011959E-3</v>
      </c>
      <c r="AL140" s="5">
        <v>6.8286487730049084E-2</v>
      </c>
      <c r="AM140" s="5">
        <v>1.733675342646155E-2</v>
      </c>
      <c r="AN140" s="5">
        <v>3.1665037756893326E-2</v>
      </c>
      <c r="AO140" s="5">
        <v>1.5378077231765255E-2</v>
      </c>
      <c r="AP140" s="5">
        <v>3.9290899449984415E-2</v>
      </c>
      <c r="AQ140" s="5">
        <v>1.124495953521517E-3</v>
      </c>
      <c r="AR140" s="5">
        <v>4.1612852103709796E-2</v>
      </c>
      <c r="AS140" s="5"/>
      <c r="AT140" s="5"/>
      <c r="AU140" s="5"/>
      <c r="AV140" s="5"/>
      <c r="AW140" s="5"/>
      <c r="AX140" s="5"/>
      <c r="AY140" s="5"/>
      <c r="AZ140" s="5"/>
      <c r="BA140" s="5"/>
      <c r="BB140" s="5"/>
    </row>
    <row r="141" spans="1:54" x14ac:dyDescent="0.25">
      <c r="A141" s="5">
        <v>15640</v>
      </c>
      <c r="B141" s="5"/>
      <c r="C141" s="5">
        <v>0.16441591570530623</v>
      </c>
      <c r="D141" s="5">
        <v>-1.1115555699576124E-2</v>
      </c>
      <c r="E141" s="5">
        <v>-7.9154890964765502E-3</v>
      </c>
      <c r="F141" s="5">
        <v>-1.9654495789981494E-2</v>
      </c>
      <c r="G141" s="5">
        <v>-6.4397183088101021E-3</v>
      </c>
      <c r="H141" s="5">
        <v>-1.5680504174867375E-2</v>
      </c>
      <c r="I141" s="5">
        <v>-2.8063554604267175E-2</v>
      </c>
      <c r="J141" s="5">
        <v>-1.8955830182378973E-2</v>
      </c>
      <c r="K141" s="5">
        <v>-2.5888047875007618E-3</v>
      </c>
      <c r="L141" s="5">
        <v>-9.1203749771423676E-3</v>
      </c>
      <c r="M141" s="5">
        <v>-1.4361274718304215E-2</v>
      </c>
      <c r="N141" s="5">
        <v>-2.5926641431245796E-2</v>
      </c>
      <c r="O141" s="5">
        <v>-3.5792685222734294E-3</v>
      </c>
      <c r="P141" s="5">
        <v>-1.3382669532451702E-2</v>
      </c>
      <c r="Q141" s="5">
        <v>-7.2299164972403395E-3</v>
      </c>
      <c r="R141" s="5">
        <v>-9.71218551703373E-3</v>
      </c>
      <c r="S141" s="5">
        <v>-1.1256045742585553E-3</v>
      </c>
      <c r="T141" s="5">
        <v>-5.9224485336895711E-3</v>
      </c>
      <c r="U141" s="5">
        <v>3.5384685486854273E-3</v>
      </c>
      <c r="V141" s="5">
        <v>-9.1404093828434223E-3</v>
      </c>
      <c r="W141" s="5">
        <v>9.4587073190823441E-3</v>
      </c>
      <c r="X141" s="5">
        <v>-1.3811711489119707E-2</v>
      </c>
      <c r="Y141" s="5">
        <v>-1.9743927856549728E-2</v>
      </c>
      <c r="Z141" s="5">
        <v>-1.7723668334529732E-2</v>
      </c>
      <c r="AA141" s="5">
        <v>2.7256066299954224E-2</v>
      </c>
      <c r="AB141" s="5">
        <v>0.10401533629073964</v>
      </c>
      <c r="AC141" s="5">
        <v>1.5170978181221062E-2</v>
      </c>
      <c r="AD141" s="5">
        <v>1.6411167506834259E-2</v>
      </c>
      <c r="AE141" s="5">
        <v>3.6121322089138229E-2</v>
      </c>
      <c r="AF141" s="5">
        <v>9.2726696470830011E-2</v>
      </c>
      <c r="AG141" s="5">
        <v>1.5189431106304807E-2</v>
      </c>
      <c r="AH141" s="5">
        <v>8.2677765489600867E-3</v>
      </c>
      <c r="AI141" s="5">
        <v>7.7273801891531019E-3</v>
      </c>
      <c r="AJ141" s="5">
        <v>2.864611244493746E-2</v>
      </c>
      <c r="AK141" s="5">
        <v>9.1790092649855805E-3</v>
      </c>
      <c r="AL141" s="5">
        <v>6.870112691516847E-2</v>
      </c>
      <c r="AM141" s="5">
        <v>1.7452214832942136E-2</v>
      </c>
      <c r="AN141" s="5">
        <v>3.1894611320428659E-2</v>
      </c>
      <c r="AO141" s="5">
        <v>1.5498679803632846E-2</v>
      </c>
      <c r="AP141" s="5">
        <v>3.9622406370844916E-2</v>
      </c>
      <c r="AQ141" s="5">
        <v>1.1346550030982908E-3</v>
      </c>
      <c r="AR141" s="5">
        <v>4.2013738914211722E-2</v>
      </c>
      <c r="AS141" s="5"/>
      <c r="AT141" s="5"/>
      <c r="AU141" s="5"/>
      <c r="AV141" s="5"/>
      <c r="AW141" s="5"/>
      <c r="AX141" s="5"/>
      <c r="AY141" s="5"/>
      <c r="AZ141" s="5"/>
      <c r="BA141" s="5"/>
      <c r="BB141" s="5"/>
    </row>
    <row r="142" spans="1:54" x14ac:dyDescent="0.25">
      <c r="A142" s="5">
        <v>15630</v>
      </c>
      <c r="B142" s="5"/>
      <c r="C142" s="5">
        <v>0.16648716700917818</v>
      </c>
      <c r="D142" s="5">
        <v>-1.0973404175936789E-2</v>
      </c>
      <c r="E142" s="5">
        <v>-7.8183729530674484E-3</v>
      </c>
      <c r="F142" s="5">
        <v>-1.9423596263673338E-2</v>
      </c>
      <c r="G142" s="5">
        <v>-6.367433111589842E-3</v>
      </c>
      <c r="H142" s="5">
        <v>-1.5512722083051142E-2</v>
      </c>
      <c r="I142" s="5">
        <v>-2.7778054404486208E-2</v>
      </c>
      <c r="J142" s="5">
        <v>-1.8773005225970883E-2</v>
      </c>
      <c r="K142" s="5">
        <v>-2.5652094817465378E-3</v>
      </c>
      <c r="L142" s="5">
        <v>-9.0421033982798302E-3</v>
      </c>
      <c r="M142" s="5">
        <v>-1.4245697211191063E-2</v>
      </c>
      <c r="N142" s="5">
        <v>-2.5731886866978821E-2</v>
      </c>
      <c r="O142" s="5">
        <v>-3.5543076617578252E-3</v>
      </c>
      <c r="P142" s="5">
        <v>-1.3296568389667713E-2</v>
      </c>
      <c r="Q142" s="5">
        <v>-7.1873186771286013E-3</v>
      </c>
      <c r="R142" s="5">
        <v>-9.6602444625952834E-3</v>
      </c>
      <c r="S142" s="5">
        <v>-1.1201991886534398E-3</v>
      </c>
      <c r="T142" s="5">
        <v>-5.8972520652740132E-3</v>
      </c>
      <c r="U142" s="5">
        <v>3.5253599440331156E-3</v>
      </c>
      <c r="V142" s="5">
        <v>-9.1115916256090147E-3</v>
      </c>
      <c r="W142" s="5">
        <v>9.4341246041568828E-3</v>
      </c>
      <c r="X142" s="5">
        <v>-1.3783493083349339E-2</v>
      </c>
      <c r="Y142" s="5">
        <v>-1.9714605075283331E-2</v>
      </c>
      <c r="Z142" s="5">
        <v>-1.770727100726413E-2</v>
      </c>
      <c r="AA142" s="5">
        <v>2.7246169692996425E-2</v>
      </c>
      <c r="AB142" s="5">
        <v>0.1040362500653382</v>
      </c>
      <c r="AC142" s="5">
        <v>1.5182619390760108E-2</v>
      </c>
      <c r="AD142" s="5">
        <v>1.6433088340136733E-2</v>
      </c>
      <c r="AE142" s="5">
        <v>3.6190178594986341E-2</v>
      </c>
      <c r="AF142" s="5">
        <v>9.2956560272526273E-2</v>
      </c>
      <c r="AG142" s="5">
        <v>1.5235816414512183E-2</v>
      </c>
      <c r="AH142" s="5">
        <v>8.2977953623906246E-3</v>
      </c>
      <c r="AI142" s="5">
        <v>7.7599128522464061E-3</v>
      </c>
      <c r="AJ142" s="5">
        <v>2.8783370134521914E-2</v>
      </c>
      <c r="AK142" s="5">
        <v>9.22834797582699E-3</v>
      </c>
      <c r="AL142" s="5">
        <v>6.9110660188684739E-2</v>
      </c>
      <c r="AM142" s="5">
        <v>1.7566513998383139E-2</v>
      </c>
      <c r="AN142" s="5">
        <v>3.2122329925763048E-2</v>
      </c>
      <c r="AO142" s="5">
        <v>1.5618522881625319E-2</v>
      </c>
      <c r="AP142" s="5">
        <v>3.9952363145895828E-2</v>
      </c>
      <c r="AQ142" s="5">
        <v>1.1447817043413716E-3</v>
      </c>
      <c r="AR142" s="5">
        <v>4.2413904941785305E-2</v>
      </c>
      <c r="AS142" s="5"/>
      <c r="AT142" s="5"/>
      <c r="AU142" s="5"/>
      <c r="AV142" s="5"/>
      <c r="AW142" s="5"/>
      <c r="AX142" s="5"/>
      <c r="AY142" s="5"/>
      <c r="AZ142" s="5"/>
      <c r="BA142" s="5"/>
      <c r="BB142" s="5"/>
    </row>
    <row r="143" spans="1:54" x14ac:dyDescent="0.25">
      <c r="A143" s="5">
        <v>15620</v>
      </c>
      <c r="B143" s="5"/>
      <c r="C143" s="5">
        <v>0.16853881768906137</v>
      </c>
      <c r="D143" s="5">
        <v>-1.0831742942685534E-2</v>
      </c>
      <c r="E143" s="5">
        <v>-7.7215045356663877E-3</v>
      </c>
      <c r="F143" s="5">
        <v>-1.9193069827428189E-2</v>
      </c>
      <c r="G143" s="5">
        <v>-6.2951941006500912E-3</v>
      </c>
      <c r="H143" s="5">
        <v>-1.5344875243851466E-2</v>
      </c>
      <c r="I143" s="5">
        <v>-2.7492135613869949E-2</v>
      </c>
      <c r="J143" s="5">
        <v>-1.8589702919044181E-2</v>
      </c>
      <c r="K143" s="5">
        <v>-2.5415237676827806E-3</v>
      </c>
      <c r="L143" s="5">
        <v>-8.9634293216942183E-3</v>
      </c>
      <c r="M143" s="5">
        <v>-1.4129361383367258E-2</v>
      </c>
      <c r="N143" s="5">
        <v>-2.5535552559505258E-2</v>
      </c>
      <c r="O143" s="5">
        <v>-3.5291015853019226E-3</v>
      </c>
      <c r="P143" s="5">
        <v>-1.3209456406695996E-2</v>
      </c>
      <c r="Q143" s="5">
        <v>-7.1441280362915735E-3</v>
      </c>
      <c r="R143" s="5">
        <v>-9.607449805605222E-3</v>
      </c>
      <c r="S143" s="5">
        <v>-1.1146888851456555E-3</v>
      </c>
      <c r="T143" s="5">
        <v>-5.8714754906034426E-3</v>
      </c>
      <c r="U143" s="5">
        <v>3.5118900481236484E-3</v>
      </c>
      <c r="V143" s="5">
        <v>-9.0818080554750484E-3</v>
      </c>
      <c r="W143" s="5">
        <v>9.4085144419529428E-3</v>
      </c>
      <c r="X143" s="5">
        <v>-1.3753741875635755E-2</v>
      </c>
      <c r="Y143" s="5">
        <v>-1.9683056776260865E-2</v>
      </c>
      <c r="Z143" s="5">
        <v>-1.7688856023418187E-2</v>
      </c>
      <c r="AA143" s="5">
        <v>2.7233156812777569E-2</v>
      </c>
      <c r="AB143" s="5">
        <v>0.10404528605279187</v>
      </c>
      <c r="AC143" s="5">
        <v>1.5192540045863668E-2</v>
      </c>
      <c r="AD143" s="5">
        <v>1.6453171438476018E-2</v>
      </c>
      <c r="AE143" s="5">
        <v>3.6255065552217344E-2</v>
      </c>
      <c r="AF143" s="5">
        <v>9.317648878919968E-2</v>
      </c>
      <c r="AG143" s="5">
        <v>1.5280626179464907E-2</v>
      </c>
      <c r="AH143" s="5">
        <v>8.3269904700358863E-3</v>
      </c>
      <c r="AI143" s="5">
        <v>7.7917126142705156E-3</v>
      </c>
      <c r="AJ143" s="5">
        <v>2.8918067800364312E-2</v>
      </c>
      <c r="AK143" s="5">
        <v>9.276923101999535E-3</v>
      </c>
      <c r="AL143" s="5">
        <v>6.9514951606926889E-2</v>
      </c>
      <c r="AM143" s="5">
        <v>1.7679614320053463E-2</v>
      </c>
      <c r="AN143" s="5">
        <v>3.2348123357084528E-2</v>
      </c>
      <c r="AO143" s="5">
        <v>1.5737570974679611E-2</v>
      </c>
      <c r="AP143" s="5">
        <v>4.0280676216879065E-2</v>
      </c>
      <c r="AQ143" s="5">
        <v>1.1548733182196987E-3</v>
      </c>
      <c r="AR143" s="5">
        <v>4.2813247392620504E-2</v>
      </c>
      <c r="AS143" s="5"/>
      <c r="AT143" s="5"/>
      <c r="AU143" s="5"/>
      <c r="AV143" s="5"/>
      <c r="AW143" s="5"/>
      <c r="AX143" s="5"/>
      <c r="AY143" s="5"/>
      <c r="AZ143" s="5"/>
      <c r="BA143" s="5"/>
      <c r="BB143" s="5"/>
    </row>
    <row r="144" spans="1:54" x14ac:dyDescent="0.25">
      <c r="A144" s="5">
        <v>15610</v>
      </c>
      <c r="B144" s="5"/>
      <c r="C144" s="5">
        <v>0.170570268327527</v>
      </c>
      <c r="D144" s="5">
        <v>-1.0690597706985893E-2</v>
      </c>
      <c r="E144" s="5">
        <v>-7.6249025539166003E-3</v>
      </c>
      <c r="F144" s="5">
        <v>-1.8962963562912518E-2</v>
      </c>
      <c r="G144" s="5">
        <v>-6.2230167876345822E-3</v>
      </c>
      <c r="H144" s="5">
        <v>-1.5177001356109911E-2</v>
      </c>
      <c r="I144" s="5">
        <v>-2.7205865093022689E-2</v>
      </c>
      <c r="J144" s="5">
        <v>-1.8405967699828864E-2</v>
      </c>
      <c r="K144" s="5">
        <v>-2.5177535747170415E-3</v>
      </c>
      <c r="L144" s="5">
        <v>-8.8843730083424059E-3</v>
      </c>
      <c r="M144" s="5">
        <v>-1.40122979444188E-2</v>
      </c>
      <c r="N144" s="5">
        <v>-2.5337691444328812E-2</v>
      </c>
      <c r="O144" s="5">
        <v>-3.5036572096124679E-3</v>
      </c>
      <c r="P144" s="5">
        <v>-1.3121357822895325E-2</v>
      </c>
      <c r="Q144" s="5">
        <v>-7.1003567138249778E-3</v>
      </c>
      <c r="R144" s="5">
        <v>-9.5538164693987019E-3</v>
      </c>
      <c r="S144" s="5">
        <v>-1.1090752224274046E-3</v>
      </c>
      <c r="T144" s="5">
        <v>-5.8451260617115386E-3</v>
      </c>
      <c r="U144" s="5">
        <v>3.4980625999843475E-3</v>
      </c>
      <c r="V144" s="5">
        <v>-9.0510667363449763E-3</v>
      </c>
      <c r="W144" s="5">
        <v>9.3818834732714573E-3</v>
      </c>
      <c r="X144" s="5">
        <v>-1.3722465009673885E-2</v>
      </c>
      <c r="Y144" s="5">
        <v>-1.9649289447837507E-2</v>
      </c>
      <c r="Z144" s="5">
        <v>-1.7668425816646384E-2</v>
      </c>
      <c r="AA144" s="5">
        <v>2.721702614145971E-2</v>
      </c>
      <c r="AB144" s="5">
        <v>0.10404241832066823</v>
      </c>
      <c r="AC144" s="5">
        <v>1.52007334336292E-2</v>
      </c>
      <c r="AD144" s="5">
        <v>1.6471406395690311E-2</v>
      </c>
      <c r="AE144" s="5">
        <v>3.631595323286553E-2</v>
      </c>
      <c r="AF144" s="5">
        <v>9.3386388546311067E-2</v>
      </c>
      <c r="AG144" s="5">
        <v>1.532384235471412E-2</v>
      </c>
      <c r="AH144" s="5">
        <v>8.3553506122094855E-3</v>
      </c>
      <c r="AI144" s="5">
        <v>7.8227676664068355E-3</v>
      </c>
      <c r="AJ144" s="5">
        <v>2.9050157152668871E-2</v>
      </c>
      <c r="AK144" s="5">
        <v>9.3247178160276549E-3</v>
      </c>
      <c r="AL144" s="5">
        <v>6.9913865868766495E-2</v>
      </c>
      <c r="AM144" s="5">
        <v>1.7791479272805198E-2</v>
      </c>
      <c r="AN144" s="5">
        <v>3.2571921375320577E-2</v>
      </c>
      <c r="AO144" s="5">
        <v>1.5855788496622621E-2</v>
      </c>
      <c r="AP144" s="5">
        <v>4.0607251560447373E-2</v>
      </c>
      <c r="AQ144" s="5">
        <v>1.1649270858559474E-3</v>
      </c>
      <c r="AR144" s="5">
        <v>4.3211662491920273E-2</v>
      </c>
      <c r="AS144" s="5"/>
      <c r="AT144" s="5"/>
      <c r="AU144" s="5"/>
      <c r="AV144" s="5"/>
      <c r="AW144" s="5"/>
      <c r="AX144" s="5"/>
      <c r="AY144" s="5"/>
      <c r="AZ144" s="5"/>
      <c r="BA144" s="5"/>
      <c r="BB144" s="5"/>
    </row>
    <row r="145" spans="1:54" x14ac:dyDescent="0.25">
      <c r="A145" s="5">
        <v>15600</v>
      </c>
      <c r="B145" s="5"/>
      <c r="C145" s="5">
        <v>0.17258092479276305</v>
      </c>
      <c r="D145" s="5">
        <v>-1.0549993745108576E-2</v>
      </c>
      <c r="E145" s="5">
        <v>-7.5285854494938024E-3</v>
      </c>
      <c r="F145" s="5">
        <v>-1.8733323984670733E-2</v>
      </c>
      <c r="G145" s="5">
        <v>-6.1509165308823157E-3</v>
      </c>
      <c r="H145" s="5">
        <v>-1.500913782472961E-2</v>
      </c>
      <c r="I145" s="5">
        <v>-2.6919309317829876E-2</v>
      </c>
      <c r="J145" s="5">
        <v>-1.8221843841044832E-2</v>
      </c>
      <c r="K145" s="5">
        <v>-2.4939048222978443E-3</v>
      </c>
      <c r="L145" s="5">
        <v>-8.8049547274947123E-3</v>
      </c>
      <c r="M145" s="5">
        <v>-1.389453768309996E-2</v>
      </c>
      <c r="N145" s="5">
        <v>-2.5138356714303211E-2</v>
      </c>
      <c r="O145" s="5">
        <v>-3.4779815019465197E-3</v>
      </c>
      <c r="P145" s="5">
        <v>-1.3032297119532013E-2</v>
      </c>
      <c r="Q145" s="5">
        <v>-7.0560170061435513E-3</v>
      </c>
      <c r="R145" s="5">
        <v>-9.4993596215578544E-3</v>
      </c>
      <c r="S145" s="5">
        <v>-1.1033597909560927E-3</v>
      </c>
      <c r="T145" s="5">
        <v>-5.8182112139587312E-3</v>
      </c>
      <c r="U145" s="5">
        <v>3.4838814565836041E-3</v>
      </c>
      <c r="V145" s="5">
        <v>-9.0193760550778025E-3</v>
      </c>
      <c r="W145" s="5">
        <v>9.3542386883536839E-3</v>
      </c>
      <c r="X145" s="5">
        <v>-1.3689670156083805E-2</v>
      </c>
      <c r="Y145" s="5">
        <v>-1.9613310347228918E-2</v>
      </c>
      <c r="Z145" s="5">
        <v>-1.7645983517273457E-2</v>
      </c>
      <c r="AA145" s="5">
        <v>2.7197777230746865E-2</v>
      </c>
      <c r="AB145" s="5">
        <v>0.10402762496569078</v>
      </c>
      <c r="AC145" s="5">
        <v>1.5207193414491973E-2</v>
      </c>
      <c r="AD145" s="5">
        <v>1.6487783403101669E-2</v>
      </c>
      <c r="AE145" s="5">
        <v>3.6372813158215785E-2</v>
      </c>
      <c r="AF145" s="5">
        <v>9.3586169067176012E-2</v>
      </c>
      <c r="AG145" s="5">
        <v>1.5365447344185545E-2</v>
      </c>
      <c r="AH145" s="5">
        <v>8.3828647487940305E-3</v>
      </c>
      <c r="AI145" s="5">
        <v>7.8530663780595773E-3</v>
      </c>
      <c r="AJ145" s="5">
        <v>2.9179590451278152E-2</v>
      </c>
      <c r="AK145" s="5">
        <v>9.3717154276380544E-3</v>
      </c>
      <c r="AL145" s="5">
        <v>7.0307268385356184E-2</v>
      </c>
      <c r="AM145" s="5">
        <v>1.7902072427045768E-2</v>
      </c>
      <c r="AN145" s="5">
        <v>3.2793653750969945E-2</v>
      </c>
      <c r="AO145" s="5">
        <v>1.5973139781871766E-2</v>
      </c>
      <c r="AP145" s="5">
        <v>4.0931994726994082E-2</v>
      </c>
      <c r="AQ145" s="5">
        <v>1.17494022958145E-3</v>
      </c>
      <c r="AR145" s="5">
        <v>4.3609045520105361E-2</v>
      </c>
      <c r="AS145" s="5"/>
      <c r="AT145" s="5"/>
      <c r="AU145" s="5"/>
      <c r="AV145" s="5"/>
      <c r="AW145" s="5"/>
      <c r="AX145" s="5"/>
      <c r="AY145" s="5"/>
      <c r="AZ145" s="5"/>
      <c r="BA145" s="5"/>
      <c r="BB145" s="5"/>
    </row>
    <row r="146" spans="1:54" x14ac:dyDescent="0.25">
      <c r="A146" s="5">
        <v>15590</v>
      </c>
      <c r="B146" s="5"/>
      <c r="C146" s="5">
        <v>0.17457019852846561</v>
      </c>
      <c r="D146" s="5">
        <v>-1.0409955895259735E-2</v>
      </c>
      <c r="E146" s="5">
        <v>-7.4325713902902071E-3</v>
      </c>
      <c r="F146" s="5">
        <v>-1.8504197024173597E-2</v>
      </c>
      <c r="G146" s="5">
        <v>-6.0789085297896948E-3</v>
      </c>
      <c r="H146" s="5">
        <v>-1.4841321746150261E-2</v>
      </c>
      <c r="I146" s="5">
        <v>-2.6632534352404792E-2</v>
      </c>
      <c r="J146" s="5">
        <v>-1.803737543116159E-2</v>
      </c>
      <c r="K146" s="5">
        <v>-2.4699834173249236E-3</v>
      </c>
      <c r="L146" s="5">
        <v>-8.7251947476201484E-3</v>
      </c>
      <c r="M146" s="5">
        <v>-1.3776111453172165E-2</v>
      </c>
      <c r="N146" s="5">
        <v>-2.4937601794722937E-2</v>
      </c>
      <c r="O146" s="5">
        <v>-3.4520814768042099E-3</v>
      </c>
      <c r="P146" s="5">
        <v>-1.2942299008052452E-2</v>
      </c>
      <c r="Q146" s="5">
        <v>-7.0111213610641807E-3</v>
      </c>
      <c r="R146" s="5">
        <v>-9.4440946666187273E-3</v>
      </c>
      <c r="S146" s="5">
        <v>-1.0975442121948936E-3</v>
      </c>
      <c r="T146" s="5">
        <v>-5.7907385625345486E-3</v>
      </c>
      <c r="U146" s="5">
        <v>3.4693505910635123E-3</v>
      </c>
      <c r="V146" s="5">
        <v>-8.9867447178101755E-3</v>
      </c>
      <c r="W146" s="5">
        <v>9.3255874240406305E-3</v>
      </c>
      <c r="X146" s="5">
        <v>-1.3655365509726194E-2</v>
      </c>
      <c r="Y146" s="5">
        <v>-1.9575127498819865E-2</v>
      </c>
      <c r="Z146" s="5">
        <v>-1.7621532952730778E-2</v>
      </c>
      <c r="AA146" s="5">
        <v>2.7175410705572594E-2</v>
      </c>
      <c r="AB146" s="5">
        <v>0.10400088813923536</v>
      </c>
      <c r="AC146" s="5">
        <v>1.5211914427578179E-2</v>
      </c>
      <c r="AD146" s="5">
        <v>1.6502293257019469E-2</v>
      </c>
      <c r="AE146" s="5">
        <v>3.6425618118921164E-2</v>
      </c>
      <c r="AF146" s="5">
        <v>9.3775742933306649E-2</v>
      </c>
      <c r="AG146" s="5">
        <v>1.5405424013379802E-2</v>
      </c>
      <c r="AH146" s="5">
        <v>8.4095220659839136E-3</v>
      </c>
      <c r="AI146" s="5">
        <v>7.8825973036871395E-3</v>
      </c>
      <c r="AJ146" s="5">
        <v>2.9306320532648644E-2</v>
      </c>
      <c r="AK146" s="5">
        <v>9.4178993928223063E-3</v>
      </c>
      <c r="AL146" s="5">
        <v>7.0695025350191648E-2</v>
      </c>
      <c r="AM146" s="5">
        <v>1.8011357466856167E-2</v>
      </c>
      <c r="AN146" s="5">
        <v>3.3013250297317283E-2</v>
      </c>
      <c r="AO146" s="5">
        <v>1.608958910137729E-2</v>
      </c>
      <c r="AP146" s="5">
        <v>4.1254810880241369E-2</v>
      </c>
      <c r="AQ146" s="5">
        <v>1.1849099540166329E-3</v>
      </c>
      <c r="AR146" s="5">
        <v>4.4005290850097523E-2</v>
      </c>
      <c r="AS146" s="5"/>
      <c r="AT146" s="5"/>
      <c r="AU146" s="5"/>
      <c r="AV146" s="5"/>
      <c r="AW146" s="5"/>
      <c r="AX146" s="5"/>
      <c r="AY146" s="5"/>
      <c r="AZ146" s="5"/>
      <c r="BA146" s="5"/>
      <c r="BB146" s="5"/>
    </row>
    <row r="147" spans="1:54" x14ac:dyDescent="0.25">
      <c r="A147" s="5">
        <v>15580</v>
      </c>
      <c r="B147" s="5"/>
      <c r="C147" s="5">
        <v>0.1765375068420528</v>
      </c>
      <c r="D147" s="5">
        <v>-1.0270508550711249E-2</v>
      </c>
      <c r="E147" s="5">
        <v>-7.3368782647957849E-3</v>
      </c>
      <c r="F147" s="5">
        <v>-1.827562801430703E-2</v>
      </c>
      <c r="G147" s="5">
        <v>-6.0070078192991719E-3</v>
      </c>
      <c r="H147" s="5">
        <v>-1.4673589894085719E-2</v>
      </c>
      <c r="I147" s="5">
        <v>-2.6345605822419228E-2</v>
      </c>
      <c r="J147" s="5">
        <v>-1.7852606355857729E-2</v>
      </c>
      <c r="K147" s="5">
        <v>-2.4459952515785855E-3</v>
      </c>
      <c r="L147" s="5">
        <v>-8.6451133273096285E-3</v>
      </c>
      <c r="M147" s="5">
        <v>-1.3657050159257325E-2</v>
      </c>
      <c r="N147" s="5">
        <v>-2.4735480318358906E-2</v>
      </c>
      <c r="O147" s="5">
        <v>-3.4259641926031557E-3</v>
      </c>
      <c r="P147" s="5">
        <v>-1.2851388418248464E-2</v>
      </c>
      <c r="Q147" s="5">
        <v>-6.9656823718116708E-3</v>
      </c>
      <c r="R147" s="5">
        <v>-9.3880372386501536E-3</v>
      </c>
      <c r="S147" s="5">
        <v>-1.0916301378359281E-3</v>
      </c>
      <c r="T147" s="5">
        <v>-5.7627158988567823E-3</v>
      </c>
      <c r="U147" s="5">
        <v>3.4544740909048565E-3</v>
      </c>
      <c r="V147" s="5">
        <v>-8.9531817460911742E-3</v>
      </c>
      <c r="W147" s="5">
        <v>9.295937360728701E-3</v>
      </c>
      <c r="X147" s="5">
        <v>-1.3619559786710558E-2</v>
      </c>
      <c r="Y147" s="5">
        <v>-1.9534749692027009E-2</v>
      </c>
      <c r="Z147" s="5">
        <v>-1.7595078647593139E-2</v>
      </c>
      <c r="AA147" s="5">
        <v>2.7149928267184271E-2</v>
      </c>
      <c r="AB147" s="5">
        <v>0.10396219407060567</v>
      </c>
      <c r="AC147" s="5">
        <v>1.5214891495751637E-2</v>
      </c>
      <c r="AD147" s="5">
        <v>1.6514927365937331E-2</v>
      </c>
      <c r="AE147" s="5">
        <v>3.6474342194513044E-2</v>
      </c>
      <c r="AF147" s="5">
        <v>9.3955025843398363E-2</v>
      </c>
      <c r="AG147" s="5">
        <v>1.5443755700388705E-2</v>
      </c>
      <c r="AH147" s="5">
        <v>8.435311982951138E-3</v>
      </c>
      <c r="AI147" s="5">
        <v>7.9113491895851651E-3</v>
      </c>
      <c r="AJ147" s="5">
        <v>2.9430300836741152E-2</v>
      </c>
      <c r="AK147" s="5">
        <v>9.4632533229035646E-3</v>
      </c>
      <c r="AL147" s="5">
        <v>7.107700380945145E-2</v>
      </c>
      <c r="AM147" s="5">
        <v>1.8119298208243699E-2</v>
      </c>
      <c r="AN147" s="5">
        <v>3.323064090401192E-2</v>
      </c>
      <c r="AO147" s="5">
        <v>1.6205100678798864E-2</v>
      </c>
      <c r="AP147" s="5">
        <v>4.1575604837569169E-2</v>
      </c>
      <c r="AQ147" s="5">
        <v>1.1948334471766256E-3</v>
      </c>
      <c r="AR147" s="5">
        <v>4.4400291985668597E-2</v>
      </c>
      <c r="AS147" s="5"/>
      <c r="AT147" s="5"/>
      <c r="AU147" s="5"/>
      <c r="AV147" s="5"/>
      <c r="AW147" s="5"/>
      <c r="AX147" s="5"/>
      <c r="AY147" s="5"/>
      <c r="AZ147" s="5"/>
      <c r="BA147" s="5"/>
      <c r="BB147" s="5"/>
    </row>
    <row r="148" spans="1:54" x14ac:dyDescent="0.25">
      <c r="A148" s="5">
        <v>15570</v>
      </c>
      <c r="B148" s="5"/>
      <c r="C148" s="5">
        <v>0.17848227319100637</v>
      </c>
      <c r="D148" s="5">
        <v>-1.0131675653235793E-2</v>
      </c>
      <c r="E148" s="5">
        <v>-7.2415236766791274E-3</v>
      </c>
      <c r="F148" s="5">
        <v>-1.804766167430813E-2</v>
      </c>
      <c r="G148" s="5">
        <v>-5.9352292645173787E-3</v>
      </c>
      <c r="H148" s="5">
        <v>-1.4505978705532361E-2</v>
      </c>
      <c r="I148" s="5">
        <v>-2.6058588888835287E-2</v>
      </c>
      <c r="J148" s="5">
        <v>-1.7667580279692445E-2</v>
      </c>
      <c r="K148" s="5">
        <v>-2.4219461991697618E-3</v>
      </c>
      <c r="L148" s="5">
        <v>-8.5647307062430532E-3</v>
      </c>
      <c r="M148" s="5">
        <v>-1.3537384742714532E-2</v>
      </c>
      <c r="N148" s="5">
        <v>-2.453204610045593E-2</v>
      </c>
      <c r="O148" s="5">
        <v>-3.399636748336772E-3</v>
      </c>
      <c r="P148" s="5">
        <v>-1.2759590486323694E-2</v>
      </c>
      <c r="Q148" s="5">
        <v>-6.9197127709512227E-3</v>
      </c>
      <c r="R148" s="5">
        <v>-9.3312031937096158E-3</v>
      </c>
      <c r="S148" s="5">
        <v>-1.0856192490065991E-3</v>
      </c>
      <c r="T148" s="5">
        <v>-5.7341511868698762E-3</v>
      </c>
      <c r="U148" s="5">
        <v>3.4392561560255947E-3</v>
      </c>
      <c r="V148" s="5">
        <v>-8.9186964728319683E-3</v>
      </c>
      <c r="W148" s="5">
        <v>9.2652965191230962E-3</v>
      </c>
      <c r="X148" s="5">
        <v>-1.3582262221097411E-2</v>
      </c>
      <c r="Y148" s="5">
        <v>-1.9492186478715812E-2</v>
      </c>
      <c r="Z148" s="5">
        <v>-1.7566625823214277E-2</v>
      </c>
      <c r="AA148" s="5">
        <v>2.7121332695618883E-2</v>
      </c>
      <c r="AB148" s="5">
        <v>0.1039115330880593</v>
      </c>
      <c r="AC148" s="5">
        <v>1.5216120230348629E-2</v>
      </c>
      <c r="AD148" s="5">
        <v>1.6525677757416306E-2</v>
      </c>
      <c r="AE148" s="5">
        <v>3.6518960772285662E-2</v>
      </c>
      <c r="AF148" s="5">
        <v>9.4123936670909E-2</v>
      </c>
      <c r="AG148" s="5">
        <v>1.5480426226718474E-2</v>
      </c>
      <c r="AH148" s="5">
        <v>8.460224158428703E-3</v>
      </c>
      <c r="AI148" s="5">
        <v>7.9393109806160222E-3</v>
      </c>
      <c r="AJ148" s="5">
        <v>2.9551485433805418E-2</v>
      </c>
      <c r="AK148" s="5">
        <v>9.5077609936011585E-3</v>
      </c>
      <c r="AL148" s="5">
        <v>7.1453071732567763E-2</v>
      </c>
      <c r="AM148" s="5">
        <v>1.8225858617517719E-2</v>
      </c>
      <c r="AN148" s="5">
        <v>3.3445755570991179E-2</v>
      </c>
      <c r="AO148" s="5">
        <v>1.6319638706907794E-2</v>
      </c>
      <c r="AP148" s="5">
        <v>4.1894281111066439E-2</v>
      </c>
      <c r="AQ148" s="5">
        <v>1.2047078816015348E-3</v>
      </c>
      <c r="AR148" s="5">
        <v>4.4793941600845086E-2</v>
      </c>
      <c r="AS148" s="5"/>
      <c r="AT148" s="5"/>
      <c r="AU148" s="5"/>
      <c r="AV148" s="5"/>
      <c r="AW148" s="5"/>
      <c r="AX148" s="5"/>
      <c r="AY148" s="5"/>
      <c r="AZ148" s="5"/>
      <c r="BA148" s="5"/>
      <c r="BB148" s="5"/>
    </row>
    <row r="149" spans="1:54" x14ac:dyDescent="0.25">
      <c r="A149" s="5">
        <v>15560</v>
      </c>
      <c r="B149" s="5"/>
      <c r="C149" s="5">
        <v>0.18040392746715195</v>
      </c>
      <c r="D149" s="5">
        <v>-9.9934806868482058E-3</v>
      </c>
      <c r="E149" s="5">
        <v>-7.1465249395701227E-3</v>
      </c>
      <c r="F149" s="5">
        <v>-1.7820342095156486E-2</v>
      </c>
      <c r="G149" s="5">
        <v>-5.8635875554658001E-3</v>
      </c>
      <c r="H149" s="5">
        <v>-1.4338524267056041E-2</v>
      </c>
      <c r="I149" s="5">
        <v>-2.5771548222053037E-2</v>
      </c>
      <c r="J149" s="5">
        <v>-1.7482340628000179E-2</v>
      </c>
      <c r="K149" s="5">
        <v>-2.3978421140125042E-3</v>
      </c>
      <c r="L149" s="5">
        <v>-8.4840670962064435E-3</v>
      </c>
      <c r="M149" s="5">
        <v>-1.3417146167550267E-2</v>
      </c>
      <c r="N149" s="5">
        <v>-2.4327353113709226E-2</v>
      </c>
      <c r="O149" s="5">
        <v>-3.3731062802187768E-3</v>
      </c>
      <c r="P149" s="5">
        <v>-1.2666930542869293E-2</v>
      </c>
      <c r="Q149" s="5">
        <v>-6.8732254242519176E-3</v>
      </c>
      <c r="R149" s="5">
        <v>-9.2736086021812155E-3</v>
      </c>
      <c r="S149" s="5">
        <v>-1.0795132554596016E-3</v>
      </c>
      <c r="T149" s="5">
        <v>-5.7050525592448444E-3</v>
      </c>
      <c r="U149" s="5">
        <v>3.4237010968140628E-3</v>
      </c>
      <c r="V149" s="5">
        <v>-8.8832985380728133E-3</v>
      </c>
      <c r="W149" s="5">
        <v>9.2336732567907722E-3</v>
      </c>
      <c r="X149" s="5">
        <v>-1.3543482561295585E-2</v>
      </c>
      <c r="Y149" s="5">
        <v>-1.944744817017147E-2</v>
      </c>
      <c r="Z149" s="5">
        <v>-1.753618039695954E-2</v>
      </c>
      <c r="AA149" s="5">
        <v>2.7089627851565663E-2</v>
      </c>
      <c r="AB149" s="5">
        <v>0.10384889963755703</v>
      </c>
      <c r="AC149" s="5">
        <v>1.5215596835595748E-2</v>
      </c>
      <c r="AD149" s="5">
        <v>1.6534537084647506E-2</v>
      </c>
      <c r="AE149" s="5">
        <v>3.6559450565537575E-2</v>
      </c>
      <c r="AF149" s="5">
        <v>9.4282397520179445E-2</v>
      </c>
      <c r="AG149" s="5">
        <v>1.551541990791051E-2</v>
      </c>
      <c r="AH149" s="5">
        <v>8.4842484972063766E-3</v>
      </c>
      <c r="AI149" s="5">
        <v>7.9664718268793438E-3</v>
      </c>
      <c r="AJ149" s="5">
        <v>2.9669829051039313E-2</v>
      </c>
      <c r="AK149" s="5">
        <v>9.5514063540866664E-3</v>
      </c>
      <c r="AL149" s="5">
        <v>7.1823098082981179E-2</v>
      </c>
      <c r="AM149" s="5">
        <v>1.8331002829777426E-2</v>
      </c>
      <c r="AN149" s="5">
        <v>3.3658524442729397E-2</v>
      </c>
      <c r="AO149" s="5">
        <v>1.6433167364205678E-2</v>
      </c>
      <c r="AP149" s="5">
        <v>4.2210743949285652E-2</v>
      </c>
      <c r="AQ149" s="5">
        <v>1.2145304155109944E-3</v>
      </c>
      <c r="AR149" s="5">
        <v>4.5186131580356934E-2</v>
      </c>
      <c r="AS149" s="5"/>
      <c r="AT149" s="5"/>
      <c r="AU149" s="5"/>
      <c r="AV149" s="5"/>
      <c r="AW149" s="5"/>
      <c r="AX149" s="5"/>
      <c r="AY149" s="5"/>
      <c r="AZ149" s="5"/>
      <c r="BA149" s="5"/>
      <c r="BB149" s="5"/>
    </row>
    <row r="150" spans="1:54" x14ac:dyDescent="0.25">
      <c r="A150" s="5">
        <v>15550</v>
      </c>
      <c r="B150" s="5"/>
      <c r="C150" s="5">
        <v>0.18230190627868245</v>
      </c>
      <c r="D150" s="5">
        <v>-9.8559466718553639E-3</v>
      </c>
      <c r="E150" s="5">
        <v>-7.0518990720464664E-3</v>
      </c>
      <c r="F150" s="5">
        <v>-1.7593712725426803E-2</v>
      </c>
      <c r="G150" s="5">
        <v>-5.7920972019662714E-3</v>
      </c>
      <c r="H150" s="5">
        <v>-1.4171262301365417E-2</v>
      </c>
      <c r="I150" s="5">
        <v>-2.548454797648983E-2</v>
      </c>
      <c r="J150" s="5">
        <v>-1.7296930569019799E-2</v>
      </c>
      <c r="K150" s="5">
        <v>-2.3736888273204202E-3</v>
      </c>
      <c r="L150" s="5">
        <v>-8.4031426721649441E-3</v>
      </c>
      <c r="M150" s="5">
        <v>-1.3296365406370905E-2</v>
      </c>
      <c r="N150" s="5">
        <v>-2.4121455463236775E-2</v>
      </c>
      <c r="O150" s="5">
        <v>-3.3463799583162155E-3</v>
      </c>
      <c r="P150" s="5">
        <v>-1.2573434100757142E-2</v>
      </c>
      <c r="Q150" s="5">
        <v>-6.8262333244853615E-3</v>
      </c>
      <c r="R150" s="5">
        <v>-9.2152697410010764E-3</v>
      </c>
      <c r="S150" s="5">
        <v>-1.073313894747152E-3</v>
      </c>
      <c r="T150" s="5">
        <v>-5.6754283134833761E-3</v>
      </c>
      <c r="U150" s="5">
        <v>3.4078133320981489E-3</v>
      </c>
      <c r="V150" s="5">
        <v>-8.8469978845698693E-3</v>
      </c>
      <c r="W150" s="5">
        <v>9.2010762645146175E-3</v>
      </c>
      <c r="X150" s="5">
        <v>-1.3503231066156248E-2</v>
      </c>
      <c r="Y150" s="5">
        <v>-1.9400545833624449E-2</v>
      </c>
      <c r="Z150" s="5">
        <v>-1.7503748981034489E-2</v>
      </c>
      <c r="AA150" s="5">
        <v>2.7054818677611191E-2</v>
      </c>
      <c r="AB150" s="5">
        <v>0.10377429229921031</v>
      </c>
      <c r="AC150" s="5">
        <v>1.5213318112705664E-2</v>
      </c>
      <c r="AD150" s="5">
        <v>1.6541498632687439E-2</v>
      </c>
      <c r="AE150" s="5">
        <v>3.6595789631152384E-2</v>
      </c>
      <c r="AF150" s="5">
        <v>9.4430333781044734E-2</v>
      </c>
      <c r="AG150" s="5">
        <v>1.5548721563950711E-2</v>
      </c>
      <c r="AH150" s="5">
        <v>8.5073751565333568E-3</v>
      </c>
      <c r="AI150" s="5">
        <v>7.9928210903185554E-3</v>
      </c>
      <c r="AJ150" s="5">
        <v>2.9785287099102754E-2</v>
      </c>
      <c r="AK150" s="5">
        <v>9.5941735360247967E-3</v>
      </c>
      <c r="AL150" s="5">
        <v>7.2186952889030681E-2</v>
      </c>
      <c r="AM150" s="5">
        <v>1.8434695167499467E-2</v>
      </c>
      <c r="AN150" s="5">
        <v>3.3868877842790954E-2</v>
      </c>
      <c r="AO150" s="5">
        <v>1.6545650831751284E-2</v>
      </c>
      <c r="AP150" s="5">
        <v>4.2524897379678989E-2</v>
      </c>
      <c r="AQ150" s="5">
        <v>1.2242981939824785E-3</v>
      </c>
      <c r="AR150" s="5">
        <v>4.5576753061114757E-2</v>
      </c>
      <c r="AS150" s="5"/>
      <c r="AT150" s="5"/>
      <c r="AU150" s="5"/>
      <c r="AV150" s="5"/>
      <c r="AW150" s="5"/>
      <c r="AX150" s="5"/>
      <c r="AY150" s="5"/>
      <c r="AZ150" s="5"/>
      <c r="BA150" s="5"/>
      <c r="BB150" s="5"/>
    </row>
    <row r="151" spans="1:54" x14ac:dyDescent="0.25">
      <c r="A151" s="5">
        <v>15540</v>
      </c>
      <c r="B151" s="5"/>
      <c r="C151" s="5">
        <v>0.18417565322973556</v>
      </c>
      <c r="D151" s="5">
        <v>-9.719096159215939E-3</v>
      </c>
      <c r="E151" s="5">
        <v>-6.9576627928259497E-3</v>
      </c>
      <c r="F151" s="5">
        <v>-1.7367816357609544E-2</v>
      </c>
      <c r="G151" s="5">
        <v>-5.720772528664337E-3</v>
      </c>
      <c r="H151" s="5">
        <v>-1.4004228154178877E-2</v>
      </c>
      <c r="I151" s="5">
        <v>-2.5197651765605834E-2</v>
      </c>
      <c r="J151" s="5">
        <v>-1.7111392996268984E-2</v>
      </c>
      <c r="K151" s="5">
        <v>-2.3494921451286985E-3</v>
      </c>
      <c r="L151" s="5">
        <v>-8.3219775633973196E-3</v>
      </c>
      <c r="M151" s="5">
        <v>-1.3175073426387541E-2</v>
      </c>
      <c r="N151" s="5">
        <v>-2.3914407361564666E-2</v>
      </c>
      <c r="O151" s="5">
        <v>-3.3194649831732731E-3</v>
      </c>
      <c r="P151" s="5">
        <v>-1.2479126842958991E-2</v>
      </c>
      <c r="Q151" s="5">
        <v>-6.7787495851637652E-3</v>
      </c>
      <c r="R151" s="5">
        <v>-9.1562030857754492E-3</v>
      </c>
      <c r="S151" s="5">
        <v>-1.0670229313800217E-3</v>
      </c>
      <c r="T151" s="5">
        <v>-5.6452869079285798E-3</v>
      </c>
      <c r="U151" s="5">
        <v>3.3915973870517107E-3</v>
      </c>
      <c r="V151" s="5">
        <v>-8.8098047532045656E-3</v>
      </c>
      <c r="W151" s="5">
        <v>9.1675145624510821E-3</v>
      </c>
      <c r="X151" s="5">
        <v>-1.3461518500765357E-2</v>
      </c>
      <c r="Y151" s="5">
        <v>-1.9351491288331302E-2</v>
      </c>
      <c r="Z151" s="5">
        <v>-1.7469338880908611E-2</v>
      </c>
      <c r="AA151" s="5">
        <v>2.7016911198863292E-2</v>
      </c>
      <c r="AB151" s="5">
        <v>0.10368771380140292</v>
      </c>
      <c r="AC151" s="5">
        <v>1.5209281463646151E-2</v>
      </c>
      <c r="AD151" s="5">
        <v>1.654655632435955E-2</v>
      </c>
      <c r="AE151" s="5">
        <v>3.6627957386501882E-2</v>
      </c>
      <c r="AF151" s="5">
        <v>9.4567674181886135E-2</v>
      </c>
      <c r="AG151" s="5">
        <v>1.558031652945815E-2</v>
      </c>
      <c r="AH151" s="5">
        <v>8.5295945524224946E-3</v>
      </c>
      <c r="AI151" s="5">
        <v>8.0183483512578889E-3</v>
      </c>
      <c r="AJ151" s="5">
        <v>2.9897815698465564E-2</v>
      </c>
      <c r="AK151" s="5">
        <v>9.63604686259272E-3</v>
      </c>
      <c r="AL151" s="5">
        <v>7.2544507314931062E-2</v>
      </c>
      <c r="AM151" s="5">
        <v>1.8536900159213106E-2</v>
      </c>
      <c r="AN151" s="5">
        <v>3.4076746308667472E-2</v>
      </c>
      <c r="AO151" s="5">
        <v>1.6657053310185806E-2</v>
      </c>
      <c r="AP151" s="5">
        <v>4.2836645251697038E-2</v>
      </c>
      <c r="AQ151" s="5">
        <v>1.2340083501528759E-3</v>
      </c>
      <c r="AR151" s="5">
        <v>4.596569647470182E-2</v>
      </c>
      <c r="AS151" s="5"/>
      <c r="AT151" s="5"/>
      <c r="AU151" s="5"/>
      <c r="AV151" s="5"/>
      <c r="AW151" s="5"/>
      <c r="AX151" s="5"/>
      <c r="AY151" s="5"/>
      <c r="AZ151" s="5"/>
      <c r="BA151" s="5"/>
      <c r="BB151" s="5"/>
    </row>
    <row r="152" spans="1:54" x14ac:dyDescent="0.25">
      <c r="A152" s="5">
        <v>15530</v>
      </c>
      <c r="B152" s="5"/>
      <c r="C152" s="5">
        <v>0.18602461919733393</v>
      </c>
      <c r="D152" s="5">
        <v>-9.582951225211446E-3</v>
      </c>
      <c r="E152" s="5">
        <v>-6.8638325161659878E-3</v>
      </c>
      <c r="F152" s="5">
        <v>-1.7142695114905303E-2</v>
      </c>
      <c r="G152" s="5">
        <v>-5.6496276701926088E-3</v>
      </c>
      <c r="H152" s="5">
        <v>-1.3837456781392305E-2</v>
      </c>
      <c r="I152" s="5">
        <v>-2.4910922637390521E-2</v>
      </c>
      <c r="J152" s="5">
        <v>-1.6925770511174699E-2</v>
      </c>
      <c r="K152" s="5">
        <v>-2.3252578458433266E-3</v>
      </c>
      <c r="L152" s="5">
        <v>-8.2405918446981016E-3</v>
      </c>
      <c r="M152" s="5">
        <v>-1.3053301175481868E-2</v>
      </c>
      <c r="N152" s="5">
        <v>-2.3706263103642423E-2</v>
      </c>
      <c r="O152" s="5">
        <v>-3.2923685824282761E-3</v>
      </c>
      <c r="P152" s="5">
        <v>-1.2384034610299979E-2</v>
      </c>
      <c r="Q152" s="5">
        <v>-6.730787434221867E-3</v>
      </c>
      <c r="R152" s="5">
        <v>-9.0964253027970218E-3</v>
      </c>
      <c r="S152" s="5">
        <v>-1.0606421559719195E-3</v>
      </c>
      <c r="T152" s="5">
        <v>-5.6146369576851995E-3</v>
      </c>
      <c r="U152" s="5">
        <v>3.3750578910396504E-3</v>
      </c>
      <c r="V152" s="5">
        <v>-8.7717296782183485E-3</v>
      </c>
      <c r="W152" s="5">
        <v>9.1329974960932831E-3</v>
      </c>
      <c r="X152" s="5">
        <v>-1.3418356131936687E-2</v>
      </c>
      <c r="Y152" s="5">
        <v>-1.9300297101212012E-2</v>
      </c>
      <c r="Z152" s="5">
        <v>-1.743295809333362E-2</v>
      </c>
      <c r="AA152" s="5">
        <v>2.6975912522950351E-2</v>
      </c>
      <c r="AB152" s="5">
        <v>0.10358917103256497</v>
      </c>
      <c r="AC152" s="5">
        <v>1.5203484894577814E-2</v>
      </c>
      <c r="AD152" s="5">
        <v>1.6549704725815878E-2</v>
      </c>
      <c r="AE152" s="5">
        <v>3.6655934625655251E-2</v>
      </c>
      <c r="AF152" s="5">
        <v>9.4694350841075192E-2</v>
      </c>
      <c r="AG152" s="5">
        <v>1.5610190663644255E-2</v>
      </c>
      <c r="AH152" s="5">
        <v>8.5508973658509208E-3</v>
      </c>
      <c r="AI152" s="5">
        <v>8.043043414864913E-3</v>
      </c>
      <c r="AJ152" s="5">
        <v>3.0007371705569413E-2</v>
      </c>
      <c r="AK152" s="5">
        <v>9.6770108574711234E-3</v>
      </c>
      <c r="AL152" s="5">
        <v>7.2895633731787063E-2</v>
      </c>
      <c r="AM152" s="5">
        <v>1.863758255825131E-2</v>
      </c>
      <c r="AN152" s="5">
        <v>3.4282060626877442E-2</v>
      </c>
      <c r="AO152" s="5">
        <v>1.676733903694675E-2</v>
      </c>
      <c r="AP152" s="5">
        <v>4.3145891280526469E-2</v>
      </c>
      <c r="AQ152" s="5">
        <v>1.2436580064427922E-3</v>
      </c>
      <c r="AR152" s="5">
        <v>4.6352851590866474E-2</v>
      </c>
      <c r="AS152" s="5"/>
      <c r="AT152" s="5"/>
      <c r="AU152" s="5"/>
      <c r="AV152" s="5"/>
      <c r="AW152" s="5"/>
      <c r="AX152" s="5"/>
      <c r="AY152" s="5"/>
      <c r="AZ152" s="5"/>
      <c r="BA152" s="5"/>
      <c r="BB152" s="5"/>
    </row>
    <row r="153" spans="1:54" x14ac:dyDescent="0.25">
      <c r="A153" s="5">
        <v>15520</v>
      </c>
      <c r="B153" s="5"/>
      <c r="C153" s="5">
        <v>0.18784826260549681</v>
      </c>
      <c r="D153" s="5">
        <v>-9.4475334664294447E-3</v>
      </c>
      <c r="E153" s="5">
        <v>-6.7704243474722148E-3</v>
      </c>
      <c r="F153" s="5">
        <v>-1.6918390438498868E-2</v>
      </c>
      <c r="G153" s="5">
        <v>-5.5786765664765404E-3</v>
      </c>
      <c r="H153" s="5">
        <v>-1.3670982736554458E-2</v>
      </c>
      <c r="I153" s="5">
        <v>-2.4624423050324081E-2</v>
      </c>
      <c r="J153" s="5">
        <v>-1.6740105405970495E-2</v>
      </c>
      <c r="K153" s="5">
        <v>-2.3009916778189594E-3</v>
      </c>
      <c r="L153" s="5">
        <v>-8.159005527652842E-3</v>
      </c>
      <c r="M153" s="5">
        <v>-1.2931079568342866E-2</v>
      </c>
      <c r="N153" s="5">
        <v>-2.3497077041905016E-2</v>
      </c>
      <c r="O153" s="5">
        <v>-3.2650980074260981E-3</v>
      </c>
      <c r="P153" s="5">
        <v>-1.2288183389154942E-2</v>
      </c>
      <c r="Q153" s="5">
        <v>-6.6823602076470489E-3</v>
      </c>
      <c r="R153" s="5">
        <v>-9.0359532409649557E-3</v>
      </c>
      <c r="S153" s="5">
        <v>-1.0541733843698329E-3</v>
      </c>
      <c r="T153" s="5">
        <v>-5.5834872304519126E-3</v>
      </c>
      <c r="U153" s="5">
        <v>3.358199575403053E-3</v>
      </c>
      <c r="V153" s="5">
        <v>-8.7327834822758001E-3</v>
      </c>
      <c r="W153" s="5">
        <v>9.0975347320420147E-3</v>
      </c>
      <c r="X153" s="5">
        <v>-1.337375572340754E-2</v>
      </c>
      <c r="Y153" s="5">
        <v>-1.9246976582045425E-2</v>
      </c>
      <c r="Z153" s="5">
        <v>-1.7394615303955994E-2</v>
      </c>
      <c r="AA153" s="5">
        <v>2.6931830839393184E-2</v>
      </c>
      <c r="AB153" s="5">
        <v>0.10347867505057955</v>
      </c>
      <c r="AC153" s="5">
        <v>1.5195927018956275E-2</v>
      </c>
      <c r="AD153" s="5">
        <v>1.6550939051752561E-2</v>
      </c>
      <c r="AE153" s="5">
        <v>3.6679703534877837E-2</v>
      </c>
      <c r="AF153" s="5">
        <v>9.481029931676152E-2</v>
      </c>
      <c r="AG153" s="5">
        <v>1.5638330360033609E-2</v>
      </c>
      <c r="AH153" s="5">
        <v>8.5712745488515998E-3</v>
      </c>
      <c r="AI153" s="5">
        <v>8.0668963175330004E-3</v>
      </c>
      <c r="AJ153" s="5">
        <v>3.0113912738783631E-2</v>
      </c>
      <c r="AK153" s="5">
        <v>9.7170502538002895E-3</v>
      </c>
      <c r="AL153" s="5">
        <v>7.3240205788595261E-2</v>
      </c>
      <c r="AM153" s="5">
        <v>1.873670736156479E-2</v>
      </c>
      <c r="AN153" s="5">
        <v>3.4484751868306351E-2</v>
      </c>
      <c r="AO153" s="5">
        <v>1.6876472303661037E-2</v>
      </c>
      <c r="AP153" s="5">
        <v>4.3452539091444503E-2</v>
      </c>
      <c r="AQ153" s="5">
        <v>1.2532442758030143E-3</v>
      </c>
      <c r="AR153" s="5">
        <v>4.6738107561995874E-2</v>
      </c>
      <c r="AS153" s="5"/>
      <c r="AT153" s="5"/>
      <c r="AU153" s="5"/>
      <c r="AV153" s="5"/>
      <c r="AW153" s="5"/>
      <c r="AX153" s="5"/>
      <c r="AY153" s="5"/>
      <c r="AZ153" s="5"/>
      <c r="BA153" s="5"/>
      <c r="BB153" s="5"/>
    </row>
    <row r="154" spans="1:54" x14ac:dyDescent="0.25">
      <c r="A154" s="5">
        <v>15510</v>
      </c>
      <c r="B154" s="5"/>
      <c r="C154" s="5">
        <v>0.18964604969633495</v>
      </c>
      <c r="D154" s="5">
        <v>-9.3128639950600355E-3</v>
      </c>
      <c r="E154" s="5">
        <v>-6.6774540791172624E-3</v>
      </c>
      <c r="F154" s="5">
        <v>-1.6694943075317319E-2</v>
      </c>
      <c r="G154" s="5">
        <v>-5.5079329581850392E-3</v>
      </c>
      <c r="H154" s="5">
        <v>-1.3504840158656569E-2</v>
      </c>
      <c r="I154" s="5">
        <v>-2.4338214849826904E-2</v>
      </c>
      <c r="J154" s="5">
        <v>-1.6554439646870246E-2</v>
      </c>
      <c r="K154" s="5">
        <v>-2.2766993569670099E-3</v>
      </c>
      <c r="L154" s="5">
        <v>-8.0772385519920498E-3</v>
      </c>
      <c r="M154" s="5">
        <v>-1.2808439472683262E-2</v>
      </c>
      <c r="N154" s="5">
        <v>-2.3286903561398724E-2</v>
      </c>
      <c r="O154" s="5">
        <v>-3.2376605298283664E-3</v>
      </c>
      <c r="P154" s="5">
        <v>-1.2191599299096075E-2</v>
      </c>
      <c r="Q154" s="5">
        <v>-6.6334813430619765E-3</v>
      </c>
      <c r="R154" s="5">
        <v>-8.9748039236141712E-3</v>
      </c>
      <c r="S154" s="5">
        <v>-1.0476184567709229E-3</v>
      </c>
      <c r="T154" s="5">
        <v>-5.5518466422685934E-3</v>
      </c>
      <c r="U154" s="5">
        <v>3.3410272711857916E-3</v>
      </c>
      <c r="V154" s="5">
        <v>-8.6929772713592902E-3</v>
      </c>
      <c r="W154" s="5">
        <v>9.0611362535872216E-3</v>
      </c>
      <c r="X154" s="5">
        <v>-1.3327729530739846E-2</v>
      </c>
      <c r="Y154" s="5">
        <v>-1.9191543778224497E-2</v>
      </c>
      <c r="Z154" s="5">
        <v>-1.7354319884524044E-2</v>
      </c>
      <c r="AA154" s="5">
        <v>2.6884675418347315E-2</v>
      </c>
      <c r="AB154" s="5">
        <v>0.10335624108980276</v>
      </c>
      <c r="AC154" s="5">
        <v>1.5186607060294708E-2</v>
      </c>
      <c r="AD154" s="5">
        <v>1.655025517027367E-2</v>
      </c>
      <c r="AE154" s="5">
        <v>3.6699247707404264E-2</v>
      </c>
      <c r="AF154" s="5">
        <v>9.4915458654957235E-2</v>
      </c>
      <c r="AG154" s="5">
        <v>1.5664722555937659E-2</v>
      </c>
      <c r="AH154" s="5">
        <v>8.5907173304907974E-3</v>
      </c>
      <c r="AI154" s="5">
        <v>8.0898973331788217E-3</v>
      </c>
      <c r="AJ154" s="5">
        <v>3.0217397204133835E-2</v>
      </c>
      <c r="AK154" s="5">
        <v>9.7561500030945957E-3</v>
      </c>
      <c r="AL154" s="5">
        <v>7.3578098483182253E-2</v>
      </c>
      <c r="AM154" s="5">
        <v>1.8834239828586199E-2</v>
      </c>
      <c r="AN154" s="5">
        <v>3.4684751423765064E-2</v>
      </c>
      <c r="AO154" s="5">
        <v>1.6984417473706836E-2</v>
      </c>
      <c r="AP154" s="5">
        <v>4.3756492264766376E-2</v>
      </c>
      <c r="AQ154" s="5">
        <v>1.2627642629825441E-3</v>
      </c>
      <c r="AR154" s="5">
        <v>4.7121352968554117E-2</v>
      </c>
      <c r="AS154" s="5"/>
      <c r="AT154" s="5"/>
      <c r="AU154" s="5"/>
      <c r="AV154" s="5"/>
      <c r="AW154" s="5"/>
      <c r="AX154" s="5"/>
      <c r="AY154" s="5"/>
      <c r="AZ154" s="5"/>
      <c r="BA154" s="5"/>
      <c r="BB154" s="5"/>
    </row>
    <row r="155" spans="1:54" x14ac:dyDescent="0.25">
      <c r="A155" s="5">
        <v>15500</v>
      </c>
      <c r="B155" s="5"/>
      <c r="C155" s="5">
        <v>0.19141745479794048</v>
      </c>
      <c r="D155" s="5">
        <v>-9.1789634345058012E-3</v>
      </c>
      <c r="E155" s="5">
        <v>-6.5849371864709835E-3</v>
      </c>
      <c r="F155" s="5">
        <v>-1.6472393066277777E-2</v>
      </c>
      <c r="G155" s="5">
        <v>-5.4374103823276298E-3</v>
      </c>
      <c r="H155" s="5">
        <v>-1.3339062760242446E-2</v>
      </c>
      <c r="I155" s="5">
        <v>-2.4052359245211041E-2</v>
      </c>
      <c r="J155" s="5">
        <v>-1.6368814857528887E-2</v>
      </c>
      <c r="K155" s="5">
        <v>-2.2523865643954135E-3</v>
      </c>
      <c r="L155" s="5">
        <v>-7.9953107770295989E-3</v>
      </c>
      <c r="M155" s="5">
        <v>-1.2685411695544671E-2</v>
      </c>
      <c r="N155" s="5">
        <v>-2.3075797054987308E-2</v>
      </c>
      <c r="O155" s="5">
        <v>-3.2100634382237598E-3</v>
      </c>
      <c r="P155" s="5">
        <v>-1.2094308580500401E-2</v>
      </c>
      <c r="Q155" s="5">
        <v>-6.5841643732644133E-3</v>
      </c>
      <c r="R155" s="5">
        <v>-8.9129945402597367E-3</v>
      </c>
      <c r="S155" s="5">
        <v>-1.0409792368265645E-3</v>
      </c>
      <c r="T155" s="5">
        <v>-5.5197242531815306E-3</v>
      </c>
      <c r="U155" s="5">
        <v>3.3235459068042144E-3</v>
      </c>
      <c r="V155" s="5">
        <v>-8.6523224294983957E-3</v>
      </c>
      <c r="W155" s="5">
        <v>9.0238123561024782E-3</v>
      </c>
      <c r="X155" s="5">
        <v>-1.3280290295929319E-2</v>
      </c>
      <c r="Y155" s="5">
        <v>-1.9134013469073934E-2</v>
      </c>
      <c r="Z155" s="5">
        <v>-1.7312081889689801E-2</v>
      </c>
      <c r="AA155" s="5">
        <v>2.6834456608713635E-2</v>
      </c>
      <c r="AB155" s="5">
        <v>0.10322188856568167</v>
      </c>
      <c r="AC155" s="5">
        <v>1.5175524854583053E-2</v>
      </c>
      <c r="AD155" s="5">
        <v>1.6547649607397671E-2</v>
      </c>
      <c r="AE155" s="5">
        <v>3.6714552157470451E-2</v>
      </c>
      <c r="AF155" s="5">
        <v>9.5009771435872706E-2</v>
      </c>
      <c r="AG155" s="5">
        <v>1.5689354741672719E-2</v>
      </c>
      <c r="AH155" s="5">
        <v>8.6092172227261714E-3</v>
      </c>
      <c r="AI155" s="5">
        <v>8.1120369794493458E-3</v>
      </c>
      <c r="AJ155" s="5">
        <v>3.0317784320783848E-2</v>
      </c>
      <c r="AK155" s="5">
        <v>9.7942952841084847E-3</v>
      </c>
      <c r="AL155" s="5">
        <v>7.3909188233028333E-2</v>
      </c>
      <c r="AM155" s="5">
        <v>1.8930145500132254E-2</v>
      </c>
      <c r="AN155" s="5">
        <v>3.4881991039743612E-2</v>
      </c>
      <c r="AO155" s="5">
        <v>1.7091138999933413E-2</v>
      </c>
      <c r="AP155" s="5">
        <v>4.4057654381361319E-2</v>
      </c>
      <c r="AQ155" s="5">
        <v>1.2722150658175948E-3</v>
      </c>
      <c r="AR155" s="5">
        <v>4.7502475865467277E-2</v>
      </c>
      <c r="AS155" s="5"/>
      <c r="AT155" s="5"/>
      <c r="AU155" s="5"/>
      <c r="AV155" s="5"/>
      <c r="AW155" s="5"/>
      <c r="AX155" s="5"/>
      <c r="AY155" s="5"/>
      <c r="AZ155" s="5"/>
      <c r="BA155" s="5"/>
      <c r="BB155" s="5"/>
    </row>
    <row r="156" spans="1:54" x14ac:dyDescent="0.25">
      <c r="A156" s="5">
        <v>15490</v>
      </c>
      <c r="B156" s="5"/>
      <c r="C156" s="5">
        <v>0.19316196058888349</v>
      </c>
      <c r="D156" s="5">
        <v>-9.0458519153057936E-3</v>
      </c>
      <c r="E156" s="5">
        <v>-6.4928888241430824E-3</v>
      </c>
      <c r="F156" s="5">
        <v>-1.6250779735028476E-2</v>
      </c>
      <c r="G156" s="5">
        <v>-5.3671221680005425E-3</v>
      </c>
      <c r="H156" s="5">
        <v>-1.3173683815845055E-2</v>
      </c>
      <c r="I156" s="5">
        <v>-2.3766916787145806E-2</v>
      </c>
      <c r="J156" s="5">
        <v>-1.6183272302799513E-2</v>
      </c>
      <c r="K156" s="5">
        <v>-2.2280589440815653E-3</v>
      </c>
      <c r="L156" s="5">
        <v>-7.9132419731909546E-3</v>
      </c>
      <c r="M156" s="5">
        <v>-1.2562026969700929E-2</v>
      </c>
      <c r="N156" s="5">
        <v>-2.2863811898655183E-2</v>
      </c>
      <c r="O156" s="5">
        <v>-3.1823140347407228E-3</v>
      </c>
      <c r="P156" s="5">
        <v>-1.1996337582125736E-2</v>
      </c>
      <c r="Q156" s="5">
        <v>-6.5344229197285162E-3</v>
      </c>
      <c r="R156" s="5">
        <v>-8.8505424382618412E-3</v>
      </c>
      <c r="S156" s="5">
        <v>-1.0342576107341787E-3</v>
      </c>
      <c r="T156" s="5">
        <v>-5.4871292628293671E-3</v>
      </c>
      <c r="U156" s="5">
        <v>3.3057605056614147E-3</v>
      </c>
      <c r="V156" s="5">
        <v>-8.6108306133376045E-3</v>
      </c>
      <c r="W156" s="5">
        <v>8.9855736422554903E-3</v>
      </c>
      <c r="X156" s="5">
        <v>-1.3231451241725731E-2</v>
      </c>
      <c r="Y156" s="5">
        <v>-1.9074401159732406E-2</v>
      </c>
      <c r="Z156" s="5">
        <v>-1.7267912053406557E-2</v>
      </c>
      <c r="AA156" s="5">
        <v>2.6781185835616263E-2</v>
      </c>
      <c r="AB156" s="5">
        <v>0.1030756410769547</v>
      </c>
      <c r="AC156" s="5">
        <v>1.5162680852360342E-2</v>
      </c>
      <c r="AD156" s="5">
        <v>1.654311955120134E-2</v>
      </c>
      <c r="AE156" s="5">
        <v>3.6725603333589943E-2</v>
      </c>
      <c r="AF156" s="5">
        <v>9.5093183818457133E-2</v>
      </c>
      <c r="AG156" s="5">
        <v>1.5712214969513826E-2</v>
      </c>
      <c r="AH156" s="5">
        <v>8.6267660261403374E-3</v>
      </c>
      <c r="AI156" s="5">
        <v>8.133306023833423E-3</v>
      </c>
      <c r="AJ156" s="5">
        <v>3.0415034146249804E-2</v>
      </c>
      <c r="AK156" s="5">
        <v>9.831471511647337E-3</v>
      </c>
      <c r="AL156" s="5">
        <v>7.4233352945924869E-2</v>
      </c>
      <c r="AM156" s="5">
        <v>1.902439021732976E-2</v>
      </c>
      <c r="AN156" s="5">
        <v>3.5076402854336768E-2</v>
      </c>
      <c r="AO156" s="5">
        <v>1.7196601442528742E-2</v>
      </c>
      <c r="AP156" s="5">
        <v>4.4355929068711553E-2</v>
      </c>
      <c r="AQ156" s="5">
        <v>1.2815937765408929E-3</v>
      </c>
      <c r="AR156" s="5">
        <v>4.7881363829432595E-2</v>
      </c>
      <c r="AS156" s="5"/>
      <c r="AT156" s="5"/>
      <c r="AU156" s="5"/>
      <c r="AV156" s="5"/>
      <c r="AW156" s="5"/>
      <c r="AX156" s="5"/>
      <c r="AY156" s="5"/>
      <c r="AZ156" s="5"/>
      <c r="BA156" s="5"/>
      <c r="BB156" s="5"/>
    </row>
    <row r="157" spans="1:54" x14ac:dyDescent="0.25">
      <c r="A157" s="5">
        <v>15480</v>
      </c>
      <c r="B157" s="5"/>
      <c r="C157" s="5">
        <v>0.19487905835913238</v>
      </c>
      <c r="D157" s="5">
        <v>-8.9135490713734642E-3</v>
      </c>
      <c r="E157" s="5">
        <v>-6.4013238224389923E-3</v>
      </c>
      <c r="F157" s="5">
        <v>-1.6030141677187273E-2</v>
      </c>
      <c r="G157" s="5">
        <v>-5.2970814322832035E-3</v>
      </c>
      <c r="H157" s="5">
        <v>-1.3008736150755294E-2</v>
      </c>
      <c r="I157" s="5">
        <v>-2.3481947345649779E-2</v>
      </c>
      <c r="J157" s="5">
        <v>-1.5997852872796391E-2</v>
      </c>
      <c r="K157" s="5">
        <v>-2.2037221005797854E-3</v>
      </c>
      <c r="L157" s="5">
        <v>-7.8310518136364259E-3</v>
      </c>
      <c r="M157" s="5">
        <v>-1.243831594016789E-2</v>
      </c>
      <c r="N157" s="5">
        <v>-2.2651002426924648E-2</v>
      </c>
      <c r="O157" s="5">
        <v>-3.1544196316649017E-3</v>
      </c>
      <c r="P157" s="5">
        <v>-1.1897712748663575E-2</v>
      </c>
      <c r="Q157" s="5">
        <v>-6.4842706860722601E-3</v>
      </c>
      <c r="R157" s="5">
        <v>-8.7874651144174316E-3</v>
      </c>
      <c r="S157" s="5">
        <v>-1.0274554863174807E-3</v>
      </c>
      <c r="T157" s="5">
        <v>-5.4540710059530388E-3</v>
      </c>
      <c r="U157" s="5">
        <v>3.2876761837076912E-3</v>
      </c>
      <c r="V157" s="5">
        <v>-8.5685137465457539E-3</v>
      </c>
      <c r="W157" s="5">
        <v>8.9464310170374491E-3</v>
      </c>
      <c r="X157" s="5">
        <v>-1.3181226065667562E-2</v>
      </c>
      <c r="Y157" s="5">
        <v>-1.9012723074602774E-2</v>
      </c>
      <c r="Z157" s="5">
        <v>-1.722182178492318E-2</v>
      </c>
      <c r="AA157" s="5">
        <v>2.6724875597246761E-2</v>
      </c>
      <c r="AB157" s="5">
        <v>0.10291752640542262</v>
      </c>
      <c r="AC157" s="5">
        <v>1.5148076120436785E-2</v>
      </c>
      <c r="AD157" s="5">
        <v>1.6536662855596081E-2</v>
      </c>
      <c r="AE157" s="5">
        <v>3.6732389131060542E-2</v>
      </c>
      <c r="AF157" s="5">
        <v>9.5165645583101866E-2</v>
      </c>
      <c r="AG157" s="5">
        <v>1.5733291862376104E-2</v>
      </c>
      <c r="AH157" s="5">
        <v>8.6433558355449355E-3</v>
      </c>
      <c r="AI157" s="5">
        <v>8.1536954896725359E-3</v>
      </c>
      <c r="AJ157" s="5">
        <v>3.0509107601326146E-2</v>
      </c>
      <c r="AK157" s="5">
        <v>9.8676643453162686E-3</v>
      </c>
      <c r="AL157" s="5">
        <v>7.4550472090413017E-2</v>
      </c>
      <c r="AM157" s="5">
        <v>1.9116940140553089E-2</v>
      </c>
      <c r="AN157" s="5">
        <v>3.5267919433318549E-2</v>
      </c>
      <c r="AO157" s="5">
        <v>1.7300769487023658E-2</v>
      </c>
      <c r="AP157" s="5">
        <v>4.4651220047488775E-2</v>
      </c>
      <c r="AQ157" s="5">
        <v>1.2908974831106295E-3</v>
      </c>
      <c r="AR157" s="5">
        <v>4.8257904007132403E-2</v>
      </c>
      <c r="AS157" s="5"/>
      <c r="AT157" s="5"/>
      <c r="AU157" s="5"/>
      <c r="AV157" s="5"/>
      <c r="AW157" s="5"/>
      <c r="AX157" s="5"/>
      <c r="AY157" s="5"/>
      <c r="AZ157" s="5"/>
      <c r="BA157" s="5"/>
      <c r="BB157" s="5"/>
    </row>
    <row r="158" spans="1:54" x14ac:dyDescent="0.25">
      <c r="A158" s="5">
        <v>15470</v>
      </c>
      <c r="B158" s="5"/>
      <c r="C158" s="5">
        <v>0.19656824826721084</v>
      </c>
      <c r="D158" s="5">
        <v>-8.7820740365482965E-3</v>
      </c>
      <c r="E158" s="5">
        <v>-6.3102566840296265E-3</v>
      </c>
      <c r="F158" s="5">
        <v>-1.5810516750081164E-2</v>
      </c>
      <c r="G158" s="5">
        <v>-5.2273010762870263E-3</v>
      </c>
      <c r="H158" s="5">
        <v>-1.284425213012853E-2</v>
      </c>
      <c r="I158" s="5">
        <v>-2.3197510088621136E-2</v>
      </c>
      <c r="J158" s="5">
        <v>-1.5812597067273001E-2</v>
      </c>
      <c r="K158" s="5">
        <v>-2.1793815967647229E-3</v>
      </c>
      <c r="L158" s="5">
        <v>-7.7487598659850719E-3</v>
      </c>
      <c r="M158" s="5">
        <v>-1.2314309150829098E-2</v>
      </c>
      <c r="N158" s="5">
        <v>-2.2437422908402668E-2</v>
      </c>
      <c r="O158" s="5">
        <v>-3.1263875480635741E-3</v>
      </c>
      <c r="P158" s="5">
        <v>-1.1798460608277623E-2</v>
      </c>
      <c r="Q158" s="5">
        <v>-6.4337214514954225E-3</v>
      </c>
      <c r="R158" s="5">
        <v>-8.7237802064842156E-3</v>
      </c>
      <c r="S158" s="5">
        <v>-1.020574792095759E-3</v>
      </c>
      <c r="T158" s="5">
        <v>-5.4205589478325848E-3</v>
      </c>
      <c r="U158" s="5">
        <v>3.2692981469488965E-3</v>
      </c>
      <c r="V158" s="5">
        <v>-8.5253840140709948E-3</v>
      </c>
      <c r="W158" s="5">
        <v>8.9063956826144538E-3</v>
      </c>
      <c r="X158" s="5">
        <v>-1.3129628933834538E-2</v>
      </c>
      <c r="Y158" s="5">
        <v>-1.8948996150373393E-2</v>
      </c>
      <c r="Z158" s="5">
        <v>-1.7173823164376583E-2</v>
      </c>
      <c r="AA158" s="5">
        <v>2.6665539461074462E-2</v>
      </c>
      <c r="AB158" s="5">
        <v>0.10274757651327818</v>
      </c>
      <c r="AC158" s="5">
        <v>1.5131712343262835E-2</v>
      </c>
      <c r="AD158" s="5">
        <v>1.6528278043731907E-2</v>
      </c>
      <c r="AE158" s="5">
        <v>3.6734898903687273E-2</v>
      </c>
      <c r="AF158" s="5">
        <v>9.5227110172462159E-2</v>
      </c>
      <c r="AG158" s="5">
        <v>1.5752574622215517E-2</v>
      </c>
      <c r="AH158" s="5">
        <v>8.6589790454501096E-3</v>
      </c>
      <c r="AI158" s="5">
        <v>8.1731966620657986E-3</v>
      </c>
      <c r="AJ158" s="5">
        <v>3.0599966494703573E-2</v>
      </c>
      <c r="AK158" s="5">
        <v>9.9028596982000169E-3</v>
      </c>
      <c r="AL158" s="5">
        <v>7.4860426765951518E-2</v>
      </c>
      <c r="AM158" s="5">
        <v>1.9207761768359331E-2</v>
      </c>
      <c r="AN158" s="5">
        <v>3.545647380634033E-2</v>
      </c>
      <c r="AO158" s="5">
        <v>1.740360796242094E-2</v>
      </c>
      <c r="AP158" s="5">
        <v>4.4943431178619916E-2</v>
      </c>
      <c r="AQ158" s="5">
        <v>1.3001232705583427E-3</v>
      </c>
      <c r="AR158" s="5">
        <v>4.8631983164331073E-2</v>
      </c>
      <c r="AS158" s="5"/>
      <c r="AT158" s="5"/>
      <c r="AU158" s="5"/>
      <c r="AV158" s="5"/>
      <c r="AW158" s="5"/>
      <c r="AX158" s="5"/>
      <c r="AY158" s="5"/>
      <c r="AZ158" s="5"/>
      <c r="BA158" s="5"/>
      <c r="BB158" s="5"/>
    </row>
    <row r="159" spans="1:54" x14ac:dyDescent="0.25">
      <c r="A159" s="5">
        <v>15460</v>
      </c>
      <c r="B159" s="5"/>
      <c r="C159" s="5">
        <v>0.19822903959341134</v>
      </c>
      <c r="D159" s="5">
        <v>-8.6514454414610802E-3</v>
      </c>
      <c r="E159" s="5">
        <v>-6.219701580835589E-3</v>
      </c>
      <c r="F159" s="5">
        <v>-1.5591942062989366E-2</v>
      </c>
      <c r="G159" s="5">
        <v>-5.1577937813581153E-3</v>
      </c>
      <c r="H159" s="5">
        <v>-1.2680263648433618E-2</v>
      </c>
      <c r="I159" s="5">
        <v>-2.2913663460917374E-2</v>
      </c>
      <c r="J159" s="5">
        <v>-1.5627544980323819E-2</v>
      </c>
      <c r="K159" s="5">
        <v>-2.155042951612111E-3</v>
      </c>
      <c r="L159" s="5">
        <v>-7.6663855841442186E-3</v>
      </c>
      <c r="M159" s="5">
        <v>-1.2190037031185395E-2</v>
      </c>
      <c r="N159" s="5">
        <v>-2.2223127521474335E-2</v>
      </c>
      <c r="O159" s="5">
        <v>-3.0982251064194648E-3</v>
      </c>
      <c r="P159" s="5">
        <v>-1.1698607760136481E-2</v>
      </c>
      <c r="Q159" s="5">
        <v>-6.3827890641928479E-3</v>
      </c>
      <c r="R159" s="5">
        <v>-8.6595054846430129E-3</v>
      </c>
      <c r="S159" s="5">
        <v>-1.0136174763428854E-3</v>
      </c>
      <c r="T159" s="5">
        <v>-5.3866026796542035E-3</v>
      </c>
      <c r="U159" s="5">
        <v>3.2506316889043705E-3</v>
      </c>
      <c r="V159" s="5">
        <v>-8.4814538562450574E-3</v>
      </c>
      <c r="W159" s="5">
        <v>8.8654791330044017E-3</v>
      </c>
      <c r="X159" s="5">
        <v>-1.3076674474321847E-2</v>
      </c>
      <c r="Y159" s="5">
        <v>-1.8883238028614323E-2</v>
      </c>
      <c r="Z159" s="5">
        <v>-1.7123928937984194E-2</v>
      </c>
      <c r="AA159" s="5">
        <v>2.6603192059422957E-2</v>
      </c>
      <c r="AB159" s="5">
        <v>0.10256582753798667</v>
      </c>
      <c r="AC159" s="5">
        <v>1.5113591823942295E-2</v>
      </c>
      <c r="AD159" s="5">
        <v>1.6517964311024667E-2</v>
      </c>
      <c r="AE159" s="5">
        <v>3.6733123474709049E-2</v>
      </c>
      <c r="AF159" s="5">
        <v>9.527753473035705E-2</v>
      </c>
      <c r="AG159" s="5">
        <v>1.5770053038140948E-2</v>
      </c>
      <c r="AH159" s="5">
        <v>8.6736283553944943E-3</v>
      </c>
      <c r="AI159" s="5">
        <v>8.1918010936639432E-3</v>
      </c>
      <c r="AJ159" s="5">
        <v>3.0687573547258061E-2</v>
      </c>
      <c r="AK159" s="5">
        <v>9.9370437454672205E-3</v>
      </c>
      <c r="AL159" s="5">
        <v>7.5163099772760297E-2</v>
      </c>
      <c r="AM159" s="5">
        <v>1.9296821956407376E-2</v>
      </c>
      <c r="AN159" s="5">
        <v>3.5641999503228827E-2</v>
      </c>
      <c r="AO159" s="5">
        <v>1.7505081859438342E-2</v>
      </c>
      <c r="AP159" s="5">
        <v>4.5232466510816013E-2</v>
      </c>
      <c r="AQ159" s="5">
        <v>1.3092682223550538E-3</v>
      </c>
      <c r="AR159" s="5">
        <v>4.9003487735829951E-2</v>
      </c>
      <c r="AS159" s="5"/>
      <c r="AT159" s="5"/>
      <c r="AU159" s="5"/>
      <c r="AV159" s="5"/>
      <c r="AW159" s="5"/>
      <c r="AX159" s="5"/>
      <c r="AY159" s="5"/>
      <c r="AZ159" s="5"/>
      <c r="BA159" s="5"/>
      <c r="BB159" s="5"/>
    </row>
    <row r="160" spans="1:54" x14ac:dyDescent="0.25">
      <c r="A160" s="5">
        <v>15450</v>
      </c>
      <c r="B160" s="5"/>
      <c r="C160" s="5">
        <v>0.19986095098888429</v>
      </c>
      <c r="D160" s="5">
        <v>-8.5216814107115183E-3</v>
      </c>
      <c r="E160" s="5">
        <v>-6.1296723511258481E-3</v>
      </c>
      <c r="F160" s="5">
        <v>-1.5374453967893323E-2</v>
      </c>
      <c r="G160" s="5">
        <v>-5.0885720054351501E-3</v>
      </c>
      <c r="H160" s="5">
        <v>-1.2516802119249743E-2</v>
      </c>
      <c r="I160" s="5">
        <v>-2.2630465163995542E-2</v>
      </c>
      <c r="J160" s="5">
        <v>-1.544273628541879E-2</v>
      </c>
      <c r="K160" s="5">
        <v>-2.1307116380180876E-3</v>
      </c>
      <c r="L160" s="5">
        <v>-7.5839483002496169E-3</v>
      </c>
      <c r="M160" s="5">
        <v>-1.2065529883237638E-2</v>
      </c>
      <c r="N160" s="5">
        <v>-2.2008170330158693E-2</v>
      </c>
      <c r="O160" s="5">
        <v>-3.0699396292760877E-3</v>
      </c>
      <c r="P160" s="5">
        <v>-1.1598180861949069E-2</v>
      </c>
      <c r="Q160" s="5">
        <v>-6.3314874347473642E-3</v>
      </c>
      <c r="R160" s="5">
        <v>-8.5946588429044006E-3</v>
      </c>
      <c r="S160" s="5">
        <v>-1.0065855061366581E-3</v>
      </c>
      <c r="T160" s="5">
        <v>-5.3522119138106027E-3</v>
      </c>
      <c r="U160" s="5">
        <v>3.23168218801615E-3</v>
      </c>
      <c r="V160" s="5">
        <v>-8.4367359627408323E-3</v>
      </c>
      <c r="W160" s="5">
        <v>8.8236931485825443E-3</v>
      </c>
      <c r="X160" s="5">
        <v>-1.3022377770439932E-2</v>
      </c>
      <c r="Y160" s="5">
        <v>-1.8815467047952505E-2</v>
      </c>
      <c r="Z160" s="5">
        <v>-1.7072152512838463E-2</v>
      </c>
      <c r="AA160" s="5">
        <v>2.6537849084413884E-2</v>
      </c>
      <c r="AB160" s="5">
        <v>0.10237231978470984</v>
      </c>
      <c r="AC160" s="5">
        <v>1.5093717484887187E-2</v>
      </c>
      <c r="AD160" s="5">
        <v>1.6505721527802265E-2</v>
      </c>
      <c r="AE160" s="5">
        <v>3.6727055146916161E-2</v>
      </c>
      <c r="AF160" s="5">
        <v>9.5316880138706456E-2</v>
      </c>
      <c r="AG160" s="5">
        <v>1.5785717494229884E-2</v>
      </c>
      <c r="AH160" s="5">
        <v>8.6872967751308351E-3</v>
      </c>
      <c r="AI160" s="5">
        <v>8.2095006103473644E-3</v>
      </c>
      <c r="AJ160" s="5">
        <v>3.0771892415990886E-2</v>
      </c>
      <c r="AK160" s="5">
        <v>9.9702029328919226E-3</v>
      </c>
      <c r="AL160" s="5">
        <v>7.5458375681286938E-2</v>
      </c>
      <c r="AM160" s="5">
        <v>1.938408793634747E-2</v>
      </c>
      <c r="AN160" s="5">
        <v>3.582443059035878E-2</v>
      </c>
      <c r="AO160" s="5">
        <v>1.7605156348853585E-2</v>
      </c>
      <c r="AP160" s="5">
        <v>4.5518230328534658E-2</v>
      </c>
      <c r="AQ160" s="5">
        <v>1.3183294217948512E-3</v>
      </c>
      <c r="AR160" s="5">
        <v>4.9372303876256844E-2</v>
      </c>
      <c r="AS160" s="5"/>
      <c r="AT160" s="5"/>
      <c r="AU160" s="5"/>
      <c r="AV160" s="5"/>
      <c r="AW160" s="5"/>
      <c r="AX160" s="5"/>
      <c r="AY160" s="5"/>
      <c r="AZ160" s="5"/>
      <c r="BA160" s="5"/>
      <c r="BB160" s="5"/>
    </row>
    <row r="161" spans="1:54" x14ac:dyDescent="0.25">
      <c r="A161" s="5">
        <v>15440</v>
      </c>
      <c r="B161" s="5"/>
      <c r="C161" s="5">
        <v>0.20146351072042445</v>
      </c>
      <c r="D161" s="5">
        <v>-8.39279956035777E-3</v>
      </c>
      <c r="E161" s="5">
        <v>-6.0401824968314369E-3</v>
      </c>
      <c r="F161" s="5">
        <v>-1.5158088050735295E-2</v>
      </c>
      <c r="G161" s="5">
        <v>-5.0196479795638401E-3</v>
      </c>
      <c r="H161" s="5">
        <v>-1.2353898465415226E-2</v>
      </c>
      <c r="I161" s="5">
        <v>-2.2347972136122368E-2</v>
      </c>
      <c r="J161" s="5">
        <v>-1.525821022077815E-2</v>
      </c>
      <c r="K161" s="5">
        <v>-2.1063930806584459E-3</v>
      </c>
      <c r="L161" s="5">
        <v>-7.5014672167214398E-3</v>
      </c>
      <c r="M161" s="5">
        <v>-1.1940817868510308E-2</v>
      </c>
      <c r="N161" s="5">
        <v>-2.1792605260142924E-2</v>
      </c>
      <c r="O161" s="5">
        <v>-3.0415384358969807E-3</v>
      </c>
      <c r="P161" s="5">
        <v>-1.1497206617511396E-2</v>
      </c>
      <c r="Q161" s="5">
        <v>-6.2798305295071371E-3</v>
      </c>
      <c r="R161" s="5">
        <v>-8.5292582904656911E-3</v>
      </c>
      <c r="S161" s="5">
        <v>-9.9948086639918597E-4</v>
      </c>
      <c r="T161" s="5">
        <v>-5.3173964791380108E-3</v>
      </c>
      <c r="U161" s="5">
        <v>3.2124551050113151E-3</v>
      </c>
      <c r="V161" s="5">
        <v>-8.3912432663872903E-3</v>
      </c>
      <c r="W161" s="5">
        <v>8.781049790419649E-3</v>
      </c>
      <c r="X161" s="5">
        <v>-1.2966754353644241E-2</v>
      </c>
      <c r="Y161" s="5">
        <v>-1.8745702235830337E-2</v>
      </c>
      <c r="Z161" s="5">
        <v>-1.7018507951305877E-2</v>
      </c>
      <c r="AA161" s="5">
        <v>2.64695272822787E-2</v>
      </c>
      <c r="AB161" s="5">
        <v>0.10216709771626849</v>
      </c>
      <c r="AC161" s="5">
        <v>1.5072092868112083E-2</v>
      </c>
      <c r="AD161" s="5">
        <v>1.6491550241566018E-2</v>
      </c>
      <c r="AE161" s="5">
        <v>3.6716687711946847E-2</v>
      </c>
      <c r="AF161" s="5">
        <v>9.5345111052466971E-2</v>
      </c>
      <c r="AG161" s="5">
        <v>1.5799558977039926E-2</v>
      </c>
      <c r="AH161" s="5">
        <v>8.6999776296624292E-3</v>
      </c>
      <c r="AI161" s="5">
        <v>8.2262873167831176E-3</v>
      </c>
      <c r="AJ161" s="5">
        <v>3.0852887717599763E-2</v>
      </c>
      <c r="AK161" s="5">
        <v>1.0002323985285741E-2</v>
      </c>
      <c r="AL161" s="5">
        <v>7.5746140901242015E-2</v>
      </c>
      <c r="AM161" s="5">
        <v>1.9469527334667416E-2</v>
      </c>
      <c r="AN161" s="5">
        <v>3.6003701707074912E-2</v>
      </c>
      <c r="AO161" s="5">
        <v>1.770379679993896E-2</v>
      </c>
      <c r="AP161" s="5">
        <v>4.5800627200347152E-2</v>
      </c>
      <c r="AQ161" s="5">
        <v>1.3273039533951917E-3</v>
      </c>
      <c r="AR161" s="5">
        <v>4.9738317511665631E-2</v>
      </c>
      <c r="AS161" s="5"/>
      <c r="AT161" s="5"/>
      <c r="AU161" s="5"/>
      <c r="AV161" s="5"/>
      <c r="AW161" s="5"/>
      <c r="AX161" s="5"/>
      <c r="AY161" s="5"/>
      <c r="AZ161" s="5"/>
      <c r="BA161" s="5"/>
      <c r="BB161" s="5"/>
    </row>
    <row r="162" spans="1:54" x14ac:dyDescent="0.25">
      <c r="A162" s="5">
        <v>15430</v>
      </c>
      <c r="B162" s="5"/>
      <c r="C162" s="5">
        <v>0.20303625691077748</v>
      </c>
      <c r="D162" s="5">
        <v>-8.2648169957165469E-3</v>
      </c>
      <c r="E162" s="5">
        <v>-5.9512451810737662E-3</v>
      </c>
      <c r="F162" s="5">
        <v>-1.4942879123187489E-2</v>
      </c>
      <c r="G162" s="5">
        <v>-4.9510337045692741E-3</v>
      </c>
      <c r="H162" s="5">
        <v>-1.2191583109532641E-2</v>
      </c>
      <c r="I162" s="5">
        <v>-2.2066240533165284E-2</v>
      </c>
      <c r="J162" s="5">
        <v>-1.5074005575095995E-2</v>
      </c>
      <c r="K162" s="5">
        <v>-2.0820926538890022E-3</v>
      </c>
      <c r="L162" s="5">
        <v>-7.4189613984408584E-3</v>
      </c>
      <c r="M162" s="5">
        <v>-1.1815930995224771E-2</v>
      </c>
      <c r="N162" s="5">
        <v>-2.1576486075010823E-2</v>
      </c>
      <c r="O162" s="5">
        <v>-3.0130288389410642E-3</v>
      </c>
      <c r="P162" s="5">
        <v>-1.1395711764273137E-2</v>
      </c>
      <c r="Q162" s="5">
        <v>-6.2278323639519736E-3</v>
      </c>
      <c r="R162" s="5">
        <v>-8.4633219430242535E-3</v>
      </c>
      <c r="S162" s="5">
        <v>-9.9230555892897577E-4</v>
      </c>
      <c r="T162" s="5">
        <v>-5.2821663160932224E-3</v>
      </c>
      <c r="U162" s="5">
        <v>3.1929559802192781E-3</v>
      </c>
      <c r="V162" s="5">
        <v>-8.344988936846022E-3</v>
      </c>
      <c r="W162" s="5">
        <v>8.7375613944561965E-3</v>
      </c>
      <c r="X162" s="5">
        <v>-1.2909820196199174E-2</v>
      </c>
      <c r="Y162" s="5">
        <v>-1.8673963299852391E-2</v>
      </c>
      <c r="Z162" s="5">
        <v>-1.6963009965033304E-2</v>
      </c>
      <c r="AA162" s="5">
        <v>2.6398244447040912E-2</v>
      </c>
      <c r="AB162" s="5">
        <v>0.10195020994064044</v>
      </c>
      <c r="AC162" s="5">
        <v>1.5048722135166153E-2</v>
      </c>
      <c r="AD162" s="5">
        <v>1.6475451678863585E-2</v>
      </c>
      <c r="AE162" s="5">
        <v>3.6702016458751596E-2</v>
      </c>
      <c r="AF162" s="5">
        <v>9.5362195932528537E-2</v>
      </c>
      <c r="AG162" s="5">
        <v>1.581156908280882E-2</v>
      </c>
      <c r="AH162" s="5">
        <v>8.7116645641257089E-3</v>
      </c>
      <c r="AI162" s="5">
        <v>8.2421536018560358E-3</v>
      </c>
      <c r="AJ162" s="5">
        <v>3.0930525051660523E-2</v>
      </c>
      <c r="AK162" s="5">
        <v>1.0033393914833651E-2</v>
      </c>
      <c r="AL162" s="5">
        <v>7.602628375015015E-2</v>
      </c>
      <c r="AM162" s="5">
        <v>1.9553108191480935E-2</v>
      </c>
      <c r="AN162" s="5">
        <v>3.6179748102137643E-2</v>
      </c>
      <c r="AO162" s="5">
        <v>1.780096879897387E-2</v>
      </c>
      <c r="AP162" s="5">
        <v>4.6079562027680279E-2</v>
      </c>
      <c r="AQ162" s="5">
        <v>1.3361889043131091E-3</v>
      </c>
      <c r="AR162" s="5">
        <v>5.0101414391917551E-2</v>
      </c>
      <c r="AS162" s="5"/>
      <c r="AT162" s="5"/>
      <c r="AU162" s="5"/>
      <c r="AV162" s="5"/>
      <c r="AW162" s="5"/>
      <c r="AX162" s="5"/>
      <c r="AY162" s="5"/>
      <c r="AZ162" s="5"/>
      <c r="BA162" s="5"/>
      <c r="BB162" s="5"/>
    </row>
    <row r="163" spans="1:54" x14ac:dyDescent="0.25">
      <c r="A163" s="5">
        <v>15420</v>
      </c>
      <c r="B163" s="5"/>
      <c r="C163" s="5">
        <v>0.20457873777429472</v>
      </c>
      <c r="D163" s="5">
        <v>-8.1377503094723826E-3</v>
      </c>
      <c r="E163" s="5">
        <v>-5.8628732259075559E-3</v>
      </c>
      <c r="F163" s="5">
        <v>-1.4728861214933123E-2</v>
      </c>
      <c r="G163" s="5">
        <v>-4.8827409478868784E-3</v>
      </c>
      <c r="H163" s="5">
        <v>-1.202988596483413E-2</v>
      </c>
      <c r="I163" s="5">
        <v>-2.178532570997253E-2</v>
      </c>
      <c r="J163" s="5">
        <v>-1.489016067361997E-2</v>
      </c>
      <c r="K163" s="5">
        <v>-2.0578156796883626E-3</v>
      </c>
      <c r="L163" s="5">
        <v>-7.3364497650518249E-3</v>
      </c>
      <c r="M163" s="5">
        <v>-1.1690899105630209E-2</v>
      </c>
      <c r="N163" s="5">
        <v>-2.1359866352680848E-2</v>
      </c>
      <c r="O163" s="5">
        <v>-2.9844181411563262E-3</v>
      </c>
      <c r="P163" s="5">
        <v>-1.1293723060932643E-2</v>
      </c>
      <c r="Q163" s="5">
        <v>-6.1755069960531548E-3</v>
      </c>
      <c r="R163" s="5">
        <v>-8.3968680140533037E-3</v>
      </c>
      <c r="S163" s="5">
        <v>-9.8506160142537952E-4</v>
      </c>
      <c r="T163" s="5">
        <v>-5.2465314718738972E-3</v>
      </c>
      <c r="U163" s="5">
        <v>3.1731904308458297E-3</v>
      </c>
      <c r="V163" s="5">
        <v>-8.297986374153684E-3</v>
      </c>
      <c r="W163" s="5">
        <v>8.6932405655166557E-3</v>
      </c>
      <c r="X163" s="5">
        <v>-1.2851591703581128E-2</v>
      </c>
      <c r="Y163" s="5">
        <v>-1.8600270618725538E-2</v>
      </c>
      <c r="Z163" s="5">
        <v>-1.6905673908564671E-2</v>
      </c>
      <c r="AA163" s="5">
        <v>2.6324019413570522E-2</v>
      </c>
      <c r="AB163" s="5">
        <v>0.10172170919599391</v>
      </c>
      <c r="AC163" s="5">
        <v>1.5023610066701271E-2</v>
      </c>
      <c r="AD163" s="5">
        <v>1.645742774677007E-2</v>
      </c>
      <c r="AE163" s="5">
        <v>3.6683038181214427E-2</v>
      </c>
      <c r="AF163" s="5">
        <v>9.5368107076536396E-2</v>
      </c>
      <c r="AG163" s="5">
        <v>1.5821740024335645E-2</v>
      </c>
      <c r="AH163" s="5">
        <v>8.722351548514343E-3</v>
      </c>
      <c r="AI163" s="5">
        <v>8.2570921439689797E-3</v>
      </c>
      <c r="AJ163" s="5">
        <v>3.1004771023399918E-2</v>
      </c>
      <c r="AK163" s="5">
        <v>1.006340002932656E-2</v>
      </c>
      <c r="AL163" s="5">
        <v>7.6298694521362204E-2</v>
      </c>
      <c r="AM163" s="5">
        <v>1.9634798979244732E-2</v>
      </c>
      <c r="AN163" s="5">
        <v>3.6352505670166471E-2</v>
      </c>
      <c r="AO163" s="5">
        <v>1.7896638167822589E-2</v>
      </c>
      <c r="AP163" s="5">
        <v>4.6354940093902286E-2</v>
      </c>
      <c r="AQ163" s="5">
        <v>1.3449813657765003E-3</v>
      </c>
      <c r="AR163" s="5">
        <v>5.0461480143817738E-2</v>
      </c>
      <c r="AS163" s="5"/>
      <c r="AT163" s="5"/>
      <c r="AU163" s="5"/>
      <c r="AV163" s="5"/>
      <c r="AW163" s="5"/>
      <c r="AX163" s="5"/>
      <c r="AY163" s="5"/>
      <c r="AZ163" s="5"/>
      <c r="BA163" s="5"/>
      <c r="BB163" s="5"/>
    </row>
    <row r="164" spans="1:54" x14ac:dyDescent="0.25">
      <c r="A164" s="5">
        <v>15410</v>
      </c>
      <c r="B164" s="5"/>
      <c r="C164" s="5">
        <v>0.20609051184776331</v>
      </c>
      <c r="D164" s="5">
        <v>-8.0116155800944132E-3</v>
      </c>
      <c r="E164" s="5">
        <v>-5.7750791102779159E-3</v>
      </c>
      <c r="F164" s="5">
        <v>-1.4516067566460563E-2</v>
      </c>
      <c r="G164" s="5">
        <v>-4.814781240553281E-3</v>
      </c>
      <c r="H164" s="5">
        <v>-1.1868836426410505E-2</v>
      </c>
      <c r="I164" s="5">
        <v>-2.1505282202351567E-2</v>
      </c>
      <c r="J164" s="5">
        <v>-1.4706713364594521E-2</v>
      </c>
      <c r="K164" s="5">
        <v>-2.0335674256441493E-3</v>
      </c>
      <c r="L164" s="5">
        <v>-7.2539510833929399E-3</v>
      </c>
      <c r="M164" s="5">
        <v>-1.1565751863499767E-2</v>
      </c>
      <c r="N164" s="5">
        <v>-2.1142799462069373E-2</v>
      </c>
      <c r="O164" s="5">
        <v>-2.9557136320940538E-3</v>
      </c>
      <c r="P164" s="5">
        <v>-1.1191267275068712E-2</v>
      </c>
      <c r="Q164" s="5">
        <v>-6.1228685196314456E-3</v>
      </c>
      <c r="R164" s="5">
        <v>-8.3299148060462357E-3</v>
      </c>
      <c r="S164" s="5">
        <v>-9.7775102650613107E-4</v>
      </c>
      <c r="T164" s="5">
        <v>-5.2105020954857761E-3</v>
      </c>
      <c r="U164" s="5">
        <v>3.153164148205928E-3</v>
      </c>
      <c r="V164" s="5">
        <v>-8.2502492021347563E-3</v>
      </c>
      <c r="W164" s="5">
        <v>8.6481001711679172E-3</v>
      </c>
      <c r="X164" s="5">
        <v>-1.2792085706625451E-2</v>
      </c>
      <c r="Y164" s="5">
        <v>-1.8524645232797815E-2</v>
      </c>
      <c r="Z164" s="5">
        <v>-1.6846515772571517E-2</v>
      </c>
      <c r="AA164" s="5">
        <v>2.6246872050013692E-2</v>
      </c>
      <c r="AB164" s="5">
        <v>0.10148165233325601</v>
      </c>
      <c r="AC164" s="5">
        <v>1.4996762061674851E-2</v>
      </c>
      <c r="AD164" s="5">
        <v>1.6437481033974362E-2</v>
      </c>
      <c r="AE164" s="5">
        <v>3.6659751184920999E-2</v>
      </c>
      <c r="AF164" s="5">
        <v>9.5362820647602847E-2</v>
      </c>
      <c r="AG164" s="5">
        <v>1.5830064637536174E-2</v>
      </c>
      <c r="AH164" s="5">
        <v>8.7320328822402867E-3</v>
      </c>
      <c r="AI164" s="5">
        <v>8.271095916207458E-3</v>
      </c>
      <c r="AJ164" s="5">
        <v>3.1075593266039418E-2</v>
      </c>
      <c r="AK164" s="5">
        <v>1.0092329940283881E-2</v>
      </c>
      <c r="AL164" s="5">
        <v>7.6563265551474954E-2</v>
      </c>
      <c r="AM164" s="5">
        <v>1.9714568621389678E-2</v>
      </c>
      <c r="AN164" s="5">
        <v>3.6521910988054747E-2</v>
      </c>
      <c r="AO164" s="5">
        <v>1.7990770982564262E-2</v>
      </c>
      <c r="AP164" s="5">
        <v>4.6626667113721286E-2</v>
      </c>
      <c r="AQ164" s="5">
        <v>1.3536784345296545E-3</v>
      </c>
      <c r="AR164" s="5">
        <v>5.081840032497912E-2</v>
      </c>
      <c r="AS164" s="5"/>
      <c r="AT164" s="5"/>
      <c r="AU164" s="5"/>
      <c r="AV164" s="5"/>
      <c r="AW164" s="5"/>
      <c r="AX164" s="5"/>
      <c r="AY164" s="5"/>
      <c r="AZ164" s="5"/>
      <c r="BA164" s="5"/>
      <c r="BB164" s="5"/>
    </row>
    <row r="165" spans="1:54" x14ac:dyDescent="0.25">
      <c r="A165" s="5">
        <v>15400</v>
      </c>
      <c r="B165" s="5"/>
      <c r="C165" s="5">
        <v>0.20757114821624381</v>
      </c>
      <c r="D165" s="5">
        <v>-7.8864283705590409E-3</v>
      </c>
      <c r="E165" s="5">
        <v>-5.6878749681910689E-3</v>
      </c>
      <c r="F165" s="5">
        <v>-1.4304530622370502E-2</v>
      </c>
      <c r="G165" s="5">
        <v>-4.7471658743575579E-3</v>
      </c>
      <c r="H165" s="5">
        <v>-1.1708463362807415E-2</v>
      </c>
      <c r="I165" s="5">
        <v>-2.1226163709653797E-2</v>
      </c>
      <c r="J165" s="5">
        <v>-1.4523701006074521E-2</v>
      </c>
      <c r="K165" s="5">
        <v>-2.0093531029839102E-3</v>
      </c>
      <c r="L165" s="5">
        <v>-7.1714839600637943E-3</v>
      </c>
      <c r="M165" s="5">
        <v>-1.1440518741800552E-2</v>
      </c>
      <c r="N165" s="5">
        <v>-2.0925338539994058E-2</v>
      </c>
      <c r="O165" s="5">
        <v>-2.9269225848458638E-3</v>
      </c>
      <c r="P165" s="5">
        <v>-1.1088371170817676E-2</v>
      </c>
      <c r="Q165" s="5">
        <v>-6.069931057717917E-3</v>
      </c>
      <c r="R165" s="5">
        <v>-8.2624807017356409E-3</v>
      </c>
      <c r="S165" s="5">
        <v>-9.7037588071861825E-4</v>
      </c>
      <c r="T165" s="5">
        <v>-5.1740884327600338E-3</v>
      </c>
      <c r="U165" s="5">
        <v>3.1328828949171257E-3</v>
      </c>
      <c r="V165" s="5">
        <v>-8.2017912616893351E-3</v>
      </c>
      <c r="W165" s="5">
        <v>8.6021533354258533E-3</v>
      </c>
      <c r="X165" s="5">
        <v>-1.2731319453422416E-2</v>
      </c>
      <c r="Y165" s="5">
        <v>-1.8447108834202048E-2</v>
      </c>
      <c r="Z165" s="5">
        <v>-1.6785552176701107E-2</v>
      </c>
      <c r="AA165" s="5">
        <v>2.616682324960138E-2</v>
      </c>
      <c r="AB165" s="5">
        <v>0.10123010029622104</v>
      </c>
      <c r="AC165" s="5">
        <v>1.4968184136186512E-2</v>
      </c>
      <c r="AD165" s="5">
        <v>1.6415614811468065E-2</v>
      </c>
      <c r="AE165" s="5">
        <v>3.6632155293064392E-2</v>
      </c>
      <c r="AF165" s="5">
        <v>9.534631670087676E-2</v>
      </c>
      <c r="AG165" s="5">
        <v>1.5836536387665592E-2</v>
      </c>
      <c r="AH165" s="5">
        <v>8.7407031985274226E-3</v>
      </c>
      <c r="AI165" s="5">
        <v>8.2841581913638603E-3</v>
      </c>
      <c r="AJ165" s="5">
        <v>3.1142960462690505E-2</v>
      </c>
      <c r="AK165" s="5">
        <v>1.0120171570959194E-2</v>
      </c>
      <c r="AL165" s="5">
        <v>7.6819891287104078E-2</v>
      </c>
      <c r="AM165" s="5">
        <v>1.9792386510851696E-2</v>
      </c>
      <c r="AN165" s="5">
        <v>3.6687901351329148E-2</v>
      </c>
      <c r="AO165" s="5">
        <v>1.8083333592162871E-2</v>
      </c>
      <c r="AP165" s="5">
        <v>4.6894649282864367E-2</v>
      </c>
      <c r="AQ165" s="5">
        <v>1.3622772142921464E-3</v>
      </c>
      <c r="AR165" s="5">
        <v>5.117206047838254E-2</v>
      </c>
      <c r="AS165" s="5"/>
      <c r="AT165" s="5"/>
      <c r="AU165" s="5"/>
      <c r="AV165" s="5"/>
      <c r="AW165" s="5"/>
      <c r="AX165" s="5"/>
      <c r="AY165" s="5"/>
      <c r="AZ165" s="5"/>
      <c r="BA165" s="5"/>
      <c r="BB165" s="5"/>
    </row>
    <row r="166" spans="1:54" x14ac:dyDescent="0.25">
      <c r="A166" s="5">
        <v>15390</v>
      </c>
      <c r="B166" s="5"/>
      <c r="C166" s="5">
        <v>0.20902022673374998</v>
      </c>
      <c r="D166" s="5">
        <v>-7.7622037273760063E-3</v>
      </c>
      <c r="E166" s="5">
        <v>-5.6012725870979883E-3</v>
      </c>
      <c r="F166" s="5">
        <v>-1.4094282025197061E-2</v>
      </c>
      <c r="G166" s="5">
        <v>-4.6799058991535813E-3</v>
      </c>
      <c r="H166" s="5">
        <v>-1.1548795107991528E-2</v>
      </c>
      <c r="I166" s="5">
        <v>-2.094802307797352E-2</v>
      </c>
      <c r="J166" s="5">
        <v>-1.4341160453115889E-2</v>
      </c>
      <c r="K166" s="5">
        <v>-1.985177864651719E-3</v>
      </c>
      <c r="L166" s="5">
        <v>-7.0890668341299975E-3</v>
      </c>
      <c r="M166" s="5">
        <v>-1.1315229010544143E-2</v>
      </c>
      <c r="N166" s="5">
        <v>-2.0707536468332254E-2</v>
      </c>
      <c r="O166" s="5">
        <v>-2.8980522528055858E-3</v>
      </c>
      <c r="P166" s="5">
        <v>-1.0985061496604092E-2</v>
      </c>
      <c r="Q166" s="5">
        <v>-6.0167087559219916E-3</v>
      </c>
      <c r="R166" s="5">
        <v>-8.1945841552931095E-3</v>
      </c>
      <c r="S166" s="5">
        <v>-9.629382235456195E-4</v>
      </c>
      <c r="T166" s="5">
        <v>-5.1373008213245206E-3</v>
      </c>
      <c r="U166" s="5">
        <v>3.1123525020555717E-3</v>
      </c>
      <c r="V166" s="5">
        <v>-8.1526266039604004E-3</v>
      </c>
      <c r="W166" s="5">
        <v>8.5554134323144911E-3</v>
      </c>
      <c r="X166" s="5">
        <v>-1.2669310600967636E-2</v>
      </c>
      <c r="Y166" s="5">
        <v>-1.8367683756610183E-2</v>
      </c>
      <c r="Z166" s="5">
        <v>-1.6722800362046285E-2</v>
      </c>
      <c r="AA166" s="5">
        <v>2.6083894921840173E-2</v>
      </c>
      <c r="AB166" s="5">
        <v>0.10096711809920242</v>
      </c>
      <c r="AC166" s="5">
        <v>1.4937882921947759E-2</v>
      </c>
      <c r="AD166" s="5">
        <v>1.6391833032834542E-2</v>
      </c>
      <c r="AE166" s="5">
        <v>3.6600251851479207E-2</v>
      </c>
      <c r="AF166" s="5">
        <v>9.5318579207938334E-2</v>
      </c>
      <c r="AG166" s="5">
        <v>1.584114937520192E-2</v>
      </c>
      <c r="AH166" s="5">
        <v>8.7483574686334064E-3</v>
      </c>
      <c r="AI166" s="5">
        <v>8.2962725468166219E-3</v>
      </c>
      <c r="AJ166" s="5">
        <v>3.1206842367782255E-2</v>
      </c>
      <c r="AK166" s="5">
        <v>1.0146913164222327E-2</v>
      </c>
      <c r="AL166" s="5">
        <v>7.7068468350956015E-2</v>
      </c>
      <c r="AM166" s="5">
        <v>1.9868222528488501E-2</v>
      </c>
      <c r="AN166" s="5">
        <v>3.6850414810427438E-2</v>
      </c>
      <c r="AO166" s="5">
        <v>1.8174292637163754E-2</v>
      </c>
      <c r="AP166" s="5">
        <v>4.7158793328004926E-2</v>
      </c>
      <c r="AQ166" s="5">
        <v>1.3707748172302047E-3</v>
      </c>
      <c r="AR166" s="5">
        <v>5.1522346187603173E-2</v>
      </c>
      <c r="AS166" s="5"/>
      <c r="AT166" s="5"/>
      <c r="AU166" s="5"/>
      <c r="AV166" s="5"/>
      <c r="AW166" s="5"/>
      <c r="AX166" s="5"/>
      <c r="AY166" s="5"/>
      <c r="AZ166" s="5"/>
      <c r="BA166" s="5"/>
      <c r="BB166" s="5"/>
    </row>
    <row r="167" spans="1:54" x14ac:dyDescent="0.25">
      <c r="A167" s="5">
        <v>15380</v>
      </c>
      <c r="B167" s="5"/>
      <c r="C167" s="5">
        <v>0.21043733823860605</v>
      </c>
      <c r="D167" s="5">
        <v>-7.6389561799159065E-3</v>
      </c>
      <c r="E167" s="5">
        <v>-5.5152834064901603E-3</v>
      </c>
      <c r="F167" s="5">
        <v>-1.3885352609742076E-2</v>
      </c>
      <c r="G167" s="5">
        <v>-4.6130121203341919E-3</v>
      </c>
      <c r="H167" s="5">
        <v>-1.1389859453689409E-2</v>
      </c>
      <c r="I167" s="5">
        <v>-2.0670912283967502E-2</v>
      </c>
      <c r="J167" s="5">
        <v>-1.4159128045349832E-2</v>
      </c>
      <c r="K167" s="5">
        <v>-1.9610468034315957E-3</v>
      </c>
      <c r="L167" s="5">
        <v>-7.0067179699714556E-3</v>
      </c>
      <c r="M167" s="5">
        <v>-1.1189911724826014E-2</v>
      </c>
      <c r="N167" s="5">
        <v>-2.0489445851449146E-2</v>
      </c>
      <c r="O167" s="5">
        <v>-2.8691098664582249E-3</v>
      </c>
      <c r="P167" s="5">
        <v>-1.0881364972933341E-2</v>
      </c>
      <c r="Q167" s="5">
        <v>-5.9632157758115261E-3</v>
      </c>
      <c r="R167" s="5">
        <v>-8.1262436835160372E-3</v>
      </c>
      <c r="S167" s="5">
        <v>-9.5544012640619584E-4</v>
      </c>
      <c r="T167" s="5">
        <v>-5.1001496855322499E-3</v>
      </c>
      <c r="U167" s="5">
        <v>3.0915788662766838E-3</v>
      </c>
      <c r="V167" s="5">
        <v>-8.1027694833854767E-3</v>
      </c>
      <c r="W167" s="5">
        <v>8.5078940792820985E-3</v>
      </c>
      <c r="X167" s="5">
        <v>-1.2606077206572424E-2</v>
      </c>
      <c r="Y167" s="5">
        <v>-1.8286392964605172E-2</v>
      </c>
      <c r="Z167" s="5">
        <v>-1.6658278183241393E-2</v>
      </c>
      <c r="AA167" s="5">
        <v>2.5998109983090222E-2</v>
      </c>
      <c r="AB167" s="5">
        <v>0.10069277480223646</v>
      </c>
      <c r="AC167" s="5">
        <v>1.490586566438434E-2</v>
      </c>
      <c r="AD167" s="5">
        <v>1.6366140334136064E-2</v>
      </c>
      <c r="AE167" s="5">
        <v>3.656404373279655E-2</v>
      </c>
      <c r="AF167" s="5">
        <v>9.527959607898942E-2</v>
      </c>
      <c r="AG167" s="5">
        <v>1.5843898341383819E-2</v>
      </c>
      <c r="AH167" s="5">
        <v>8.7549910058955221E-3</v>
      </c>
      <c r="AI167" s="5">
        <v>8.3074328692597146E-3</v>
      </c>
      <c r="AJ167" s="5">
        <v>3.1267209828001664E-2</v>
      </c>
      <c r="AK167" s="5">
        <v>1.0172543290311012E-2</v>
      </c>
      <c r="AL167" s="5">
        <v>7.7308895607144698E-2</v>
      </c>
      <c r="AM167" s="5">
        <v>1.9942047061367089E-2</v>
      </c>
      <c r="AN167" s="5">
        <v>3.7009390206866652E-2</v>
      </c>
      <c r="AO167" s="5">
        <v>1.82636150684032E-2</v>
      </c>
      <c r="AP167" s="5">
        <v>4.741900655690378E-2</v>
      </c>
      <c r="AQ167" s="5">
        <v>1.3791683654396376E-3</v>
      </c>
      <c r="AR167" s="5">
        <v>5.1869143132672768E-2</v>
      </c>
      <c r="AS167" s="5"/>
      <c r="AT167" s="5"/>
      <c r="AU167" s="5"/>
      <c r="AV167" s="5"/>
      <c r="AW167" s="5"/>
      <c r="AX167" s="5"/>
      <c r="AY167" s="5"/>
      <c r="AZ167" s="5"/>
      <c r="BA167" s="5"/>
      <c r="BB167" s="5"/>
    </row>
    <row r="168" spans="1:54" x14ac:dyDescent="0.25">
      <c r="A168" s="5">
        <v>15370</v>
      </c>
      <c r="B168" s="5"/>
      <c r="C168" s="5">
        <v>0.21182208476332504</v>
      </c>
      <c r="D168" s="5">
        <v>-7.5166997400364869E-3</v>
      </c>
      <c r="E168" s="5">
        <v>-5.429918516706253E-3</v>
      </c>
      <c r="F168" s="5">
        <v>-1.3677772397922016E-2</v>
      </c>
      <c r="G168" s="5">
        <v>-4.5464950964671704E-3</v>
      </c>
      <c r="H168" s="5">
        <v>-1.1231683642101425E-2</v>
      </c>
      <c r="I168" s="5">
        <v>-2.0394882419302811E-2</v>
      </c>
      <c r="J168" s="5">
        <v>-1.3977639594946092E-2</v>
      </c>
      <c r="K168" s="5">
        <v>-1.9369649501186467E-3</v>
      </c>
      <c r="L168" s="5">
        <v>-6.9244554502778527E-3</v>
      </c>
      <c r="M168" s="5">
        <v>-1.10645957130603E-2</v>
      </c>
      <c r="N168" s="5">
        <v>-2.0271118993909879E-2</v>
      </c>
      <c r="O168" s="5">
        <v>-2.8401026301980831E-3</v>
      </c>
      <c r="P168" s="5">
        <v>-1.0777308280254467E-2</v>
      </c>
      <c r="Q168" s="5">
        <v>-5.9094662883093178E-3</v>
      </c>
      <c r="R168" s="5">
        <v>-8.0574778570075313E-3</v>
      </c>
      <c r="S168" s="5">
        <v>-9.4788367165242438E-4</v>
      </c>
      <c r="T168" s="5">
        <v>-5.0626455313508194E-3</v>
      </c>
      <c r="U168" s="5">
        <v>3.0705679469024178E-3</v>
      </c>
      <c r="V168" s="5">
        <v>-8.0522343506375382E-3</v>
      </c>
      <c r="W168" s="5">
        <v>8.4596091304787232E-3</v>
      </c>
      <c r="X168" s="5">
        <v>-1.2541637719039905E-2</v>
      </c>
      <c r="Y168" s="5">
        <v>-1.8203260042676785E-2</v>
      </c>
      <c r="Z168" s="5">
        <v>-1.6592004100189073E-2</v>
      </c>
      <c r="AA168" s="5">
        <v>2.5909492346535223E-2</v>
      </c>
      <c r="AB168" s="5">
        <v>0.10040714348384697</v>
      </c>
      <c r="AC168" s="5">
        <v>1.487214022037114E-2</v>
      </c>
      <c r="AD168" s="5">
        <v>1.6338542033397345E-2</v>
      </c>
      <c r="AE168" s="5">
        <v>3.6523535339711852E-2</v>
      </c>
      <c r="AF168" s="5">
        <v>9.522935918281146E-2</v>
      </c>
      <c r="AG168" s="5">
        <v>1.5844778673396683E-2</v>
      </c>
      <c r="AH168" s="5">
        <v>8.7605994695964685E-3</v>
      </c>
      <c r="AI168" s="5">
        <v>8.3176333592780045E-3</v>
      </c>
      <c r="AJ168" s="5">
        <v>3.1324034802728044E-2</v>
      </c>
      <c r="AK168" s="5">
        <v>1.0197050854445465E-2</v>
      </c>
      <c r="AL168" s="5">
        <v>7.7541074225699363E-2</v>
      </c>
      <c r="AM168" s="5">
        <v>2.0013831020908101E-2</v>
      </c>
      <c r="AN168" s="5">
        <v>3.716476720927505E-2</v>
      </c>
      <c r="AO168" s="5">
        <v>1.8351268165718301E-2</v>
      </c>
      <c r="AP168" s="5">
        <v>4.7675196908731843E-2</v>
      </c>
      <c r="AQ168" s="5">
        <v>1.3874549924393822E-3</v>
      </c>
      <c r="AR168" s="5">
        <v>5.2212337146543185E-2</v>
      </c>
      <c r="AS168" s="5"/>
      <c r="AT168" s="5"/>
      <c r="AU168" s="5"/>
      <c r="AV168" s="5"/>
      <c r="AW168" s="5"/>
      <c r="AX168" s="5"/>
      <c r="AY168" s="5"/>
      <c r="AZ168" s="5"/>
      <c r="BA168" s="5"/>
      <c r="BB168" s="5"/>
    </row>
    <row r="169" spans="1:54" x14ac:dyDescent="0.25">
      <c r="A169" s="5">
        <v>15360</v>
      </c>
      <c r="B169" s="5"/>
      <c r="C169" s="5">
        <v>0.21317407973884869</v>
      </c>
      <c r="D169" s="5">
        <v>-7.3954479020048921E-3</v>
      </c>
      <c r="E169" s="5">
        <v>-5.3451886579487101E-3</v>
      </c>
      <c r="F169" s="5">
        <v>-1.3471570594126344E-2</v>
      </c>
      <c r="G169" s="5">
        <v>-4.4803651370937097E-3</v>
      </c>
      <c r="H169" s="5">
        <v>-1.1074294358992653E-2</v>
      </c>
      <c r="I169" s="5">
        <v>-2.0119983675738102E-2</v>
      </c>
      <c r="J169" s="5">
        <v>-1.3796730374971273E-2</v>
      </c>
      <c r="K169" s="5">
        <v>-1.9129372717389473E-3</v>
      </c>
      <c r="L169" s="5">
        <v>-6.8422971691951464E-3</v>
      </c>
      <c r="M169" s="5">
        <v>-1.0939309565417794E-2</v>
      </c>
      <c r="N169" s="5">
        <v>-2.0052607878489739E-2</v>
      </c>
      <c r="O169" s="5">
        <v>-2.811037719178123E-3</v>
      </c>
      <c r="P169" s="5">
        <v>-1.0672918046901198E-2</v>
      </c>
      <c r="Q169" s="5">
        <v>-5.8554744671106256E-3</v>
      </c>
      <c r="R169" s="5">
        <v>-7.9883052913555606E-3</v>
      </c>
      <c r="S169" s="5">
        <v>-9.402709515627071E-4</v>
      </c>
      <c r="T169" s="5">
        <v>-5.0247989412164074E-3</v>
      </c>
      <c r="U169" s="5">
        <v>3.0493257629772745E-3</v>
      </c>
      <c r="V169" s="5">
        <v>-8.001035845460051E-3</v>
      </c>
      <c r="W169" s="5">
        <v>8.4105726698999825E-3</v>
      </c>
      <c r="X169" s="5">
        <v>-1.2476010969612901E-2</v>
      </c>
      <c r="Y169" s="5">
        <v>-1.8118309183849074E-2</v>
      </c>
      <c r="Z169" s="5">
        <v>-1.6523997169423009E-2</v>
      </c>
      <c r="AA169" s="5">
        <v>2.581806691154951E-2</v>
      </c>
      <c r="AB169" s="5">
        <v>0.10011030121138172</v>
      </c>
      <c r="AC169" s="5">
        <v>1.4836715055599897E-2</v>
      </c>
      <c r="AD169" s="5">
        <v>1.6309044129684036E-2</v>
      </c>
      <c r="AE169" s="5">
        <v>3.6478732607359204E-2</v>
      </c>
      <c r="AF169" s="5">
        <v>9.5167864364463714E-2</v>
      </c>
      <c r="AG169" s="5">
        <v>1.5843786409201054E-2</v>
      </c>
      <c r="AH169" s="5">
        <v>8.7651788686460494E-3</v>
      </c>
      <c r="AI169" s="5">
        <v>8.3268685357640003E-3</v>
      </c>
      <c r="AJ169" s="5">
        <v>3.1377290383942658E-2</v>
      </c>
      <c r="AK169" s="5">
        <v>1.022042510429922E-2</v>
      </c>
      <c r="AL169" s="5">
        <v>7.7764907746208992E-2</v>
      </c>
      <c r="AM169" s="5">
        <v>2.0083545860872239E-2</v>
      </c>
      <c r="AN169" s="5">
        <v>3.7316486349260131E-2</v>
      </c>
      <c r="AO169" s="5">
        <v>1.8437219556643038E-2</v>
      </c>
      <c r="AP169" s="5">
        <v>4.7927273004538348E-2</v>
      </c>
      <c r="AQ169" s="5">
        <v>1.395631844674713E-3</v>
      </c>
      <c r="AR169" s="5">
        <v>5.2551814272118566E-2</v>
      </c>
      <c r="AS169" s="5"/>
      <c r="AT169" s="5"/>
      <c r="AU169" s="5"/>
      <c r="AV169" s="5"/>
      <c r="AW169" s="5"/>
      <c r="AX169" s="5"/>
      <c r="AY169" s="5"/>
      <c r="AZ169" s="5"/>
      <c r="BA169" s="5"/>
      <c r="BB169" s="5"/>
    </row>
    <row r="170" spans="1:54" x14ac:dyDescent="0.25">
      <c r="A170" s="5">
        <v>15350</v>
      </c>
      <c r="B170" s="5"/>
      <c r="C170" s="5">
        <v>0.21449294819299744</v>
      </c>
      <c r="D170" s="5">
        <v>-7.2752136427132715E-3</v>
      </c>
      <c r="E170" s="5">
        <v>-5.2611042195088312E-3</v>
      </c>
      <c r="F170" s="5">
        <v>-1.3266775581086254E-2</v>
      </c>
      <c r="G170" s="5">
        <v>-4.4146323006891324E-3</v>
      </c>
      <c r="H170" s="5">
        <v>-1.091771772716257E-2</v>
      </c>
      <c r="I170" s="5">
        <v>-1.9846265330844118E-2</v>
      </c>
      <c r="J170" s="5">
        <v>-1.3616435108147241E-2</v>
      </c>
      <c r="K170" s="5">
        <v>-1.8889686698190869E-3</v>
      </c>
      <c r="L170" s="5">
        <v>-6.7602608256272399E-3</v>
      </c>
      <c r="M170" s="5">
        <v>-1.0814081622473307E-2</v>
      </c>
      <c r="N170" s="5">
        <v>-1.9833964144496306E-2</v>
      </c>
      <c r="O170" s="5">
        <v>-2.7819222761926248E-3</v>
      </c>
      <c r="P170" s="5">
        <v>-1.0568220837119601E-2</v>
      </c>
      <c r="Q170" s="5">
        <v>-5.8012544821261867E-3</v>
      </c>
      <c r="R170" s="5">
        <v>-7.9187446383175378E-3</v>
      </c>
      <c r="S170" s="5">
        <v>-9.3260406733235363E-4</v>
      </c>
      <c r="T170" s="5">
        <v>-4.9866205688558502E-3</v>
      </c>
      <c r="U170" s="5">
        <v>3.0278583902951127E-3</v>
      </c>
      <c r="V170" s="5">
        <v>-7.9491887894012955E-3</v>
      </c>
      <c r="W170" s="5">
        <v>8.3607990044016287E-3</v>
      </c>
      <c r="X170" s="5">
        <v>-1.2409216162699592E-2</v>
      </c>
      <c r="Y170" s="5">
        <v>-1.8031565177946542E-2</v>
      </c>
      <c r="Z170" s="5">
        <v>-1.6454277035111896E-2</v>
      </c>
      <c r="AA170" s="5">
        <v>2.5723859552468736E-2</v>
      </c>
      <c r="AB170" s="5">
        <v>9.9802329008934904E-2</v>
      </c>
      <c r="AC170" s="5">
        <v>1.4799599241580082E-2</v>
      </c>
      <c r="AD170" s="5">
        <v>1.6277653301775059E-2</v>
      </c>
      <c r="AE170" s="5">
        <v>3.6429643004785836E-2</v>
      </c>
      <c r="AF170" s="5">
        <v>9.5095111460697129E-2</v>
      </c>
      <c r="AG170" s="5">
        <v>1.5840918241997851E-2</v>
      </c>
      <c r="AH170" s="5">
        <v>8.7687255650749345E-3</v>
      </c>
      <c r="AI170" s="5">
        <v>8.3351332401717347E-3</v>
      </c>
      <c r="AJ170" s="5">
        <v>3.142695081559517E-2</v>
      </c>
      <c r="AK170" s="5">
        <v>1.0242655637319589E-2</v>
      </c>
      <c r="AL170" s="5">
        <v>7.7980302140549948E-2</v>
      </c>
      <c r="AM170" s="5">
        <v>2.0151163595174097E-2</v>
      </c>
      <c r="AN170" s="5">
        <v>3.7464489057084764E-2</v>
      </c>
      <c r="AO170" s="5">
        <v>1.8521437235076814E-2</v>
      </c>
      <c r="AP170" s="5">
        <v>4.8175144197830436E-2</v>
      </c>
      <c r="AQ170" s="5">
        <v>1.4036960830291229E-3</v>
      </c>
      <c r="AR170" s="5">
        <v>5.2887460819822776E-2</v>
      </c>
      <c r="AS170" s="5"/>
      <c r="AT170" s="5"/>
      <c r="AU170" s="5"/>
      <c r="AV170" s="5"/>
      <c r="AW170" s="5"/>
      <c r="AX170" s="5"/>
      <c r="AY170" s="5"/>
      <c r="AZ170" s="5"/>
      <c r="BA170" s="5"/>
      <c r="BB170" s="5"/>
    </row>
    <row r="171" spans="1:54" x14ac:dyDescent="0.25">
      <c r="A171" s="5">
        <v>15340</v>
      </c>
      <c r="B171" s="5"/>
      <c r="C171" s="5">
        <v>0.21577832694298227</v>
      </c>
      <c r="D171" s="5">
        <v>-7.1560094221840677E-3</v>
      </c>
      <c r="E171" s="5">
        <v>-5.1776752391988158E-3</v>
      </c>
      <c r="F171" s="5">
        <v>-1.3063414916251095E-2</v>
      </c>
      <c r="G171" s="5">
        <v>-4.3493063927860101E-3</v>
      </c>
      <c r="H171" s="5">
        <v>-1.0761979300294874E-2</v>
      </c>
      <c r="I171" s="5">
        <v>-1.9573775734368474E-2</v>
      </c>
      <c r="J171" s="5">
        <v>-1.3436787956014631E-2</v>
      </c>
      <c r="K171" s="5">
        <v>-1.8650639787061835E-3</v>
      </c>
      <c r="L171" s="5">
        <v>-6.6783639166963574E-3</v>
      </c>
      <c r="M171" s="5">
        <v>-1.0688939964069732E-2</v>
      </c>
      <c r="N171" s="5">
        <v>-1.9615239066416785E-2</v>
      </c>
      <c r="O171" s="5">
        <v>-2.7527634085951365E-3</v>
      </c>
      <c r="P171" s="5">
        <v>-1.0463243139189912E-2</v>
      </c>
      <c r="Q171" s="5">
        <v>-5.7468204929552961E-3</v>
      </c>
      <c r="R171" s="5">
        <v>-7.848814577016406E-3</v>
      </c>
      <c r="S171" s="5">
        <v>-9.2488512806212695E-4</v>
      </c>
      <c r="T171" s="5">
        <v>-4.9481211340806778E-3</v>
      </c>
      <c r="U171" s="5">
        <v>3.0061719583988206E-3</v>
      </c>
      <c r="V171" s="5">
        <v>-7.8967081784530394E-3</v>
      </c>
      <c r="W171" s="5">
        <v>8.3103026565901107E-3</v>
      </c>
      <c r="X171" s="5">
        <v>-1.234127286638358E-2</v>
      </c>
      <c r="Y171" s="5">
        <v>-1.7943053399507046E-2</v>
      </c>
      <c r="Z171" s="5">
        <v>-1.6382863919710479E-2</v>
      </c>
      <c r="AA171" s="5">
        <v>2.5626897106770317E-2</v>
      </c>
      <c r="AB171" s="5">
        <v>9.9483311822870374E-2</v>
      </c>
      <c r="AC171" s="5">
        <v>1.4760802452273953E-2</v>
      </c>
      <c r="AD171" s="5">
        <v>1.6244376906428111E-2</v>
      </c>
      <c r="AE171" s="5">
        <v>3.6376275535521752E-2</v>
      </c>
      <c r="AF171" s="5">
        <v>9.5011104313060923E-2</v>
      </c>
      <c r="AG171" s="5">
        <v>1.5836171524324955E-2</v>
      </c>
      <c r="AH171" s="5">
        <v>8.7712362773367768E-3</v>
      </c>
      <c r="AI171" s="5">
        <v>8.3424226406035116E-3</v>
      </c>
      <c r="AJ171" s="5">
        <v>3.1472991512408885E-2</v>
      </c>
      <c r="AK171" s="5">
        <v>1.0263732407891298E-2</v>
      </c>
      <c r="AL171" s="5">
        <v>7.8187165874643458E-2</v>
      </c>
      <c r="AM171" s="5">
        <v>2.0216656815509208E-2</v>
      </c>
      <c r="AN171" s="5">
        <v>3.7608717697124136E-2</v>
      </c>
      <c r="AO171" s="5">
        <v>1.8603889579911957E-2</v>
      </c>
      <c r="AP171" s="5">
        <v>4.8418720625228132E-2</v>
      </c>
      <c r="AQ171" s="5">
        <v>1.411644884343909E-3</v>
      </c>
      <c r="AR171" s="5">
        <v>5.3219163425664663E-2</v>
      </c>
      <c r="AS171" s="5"/>
      <c r="AT171" s="5"/>
      <c r="AU171" s="5"/>
      <c r="AV171" s="5"/>
      <c r="AW171" s="5"/>
      <c r="AX171" s="5"/>
      <c r="AY171" s="5"/>
      <c r="AZ171" s="5"/>
      <c r="BA171" s="5"/>
      <c r="BB171" s="5"/>
    </row>
    <row r="172" spans="1:54" x14ac:dyDescent="0.25">
      <c r="A172" s="5">
        <v>15330</v>
      </c>
      <c r="B172" s="5"/>
      <c r="C172" s="5">
        <v>0.21702986478182998</v>
      </c>
      <c r="D172" s="5">
        <v>-7.0378471843620906E-3</v>
      </c>
      <c r="E172" s="5">
        <v>-5.0949114029891704E-3</v>
      </c>
      <c r="F172" s="5">
        <v>-1.286151532867125E-2</v>
      </c>
      <c r="G172" s="5">
        <v>-4.2843969642596316E-3</v>
      </c>
      <c r="H172" s="5">
        <v>-1.060710405718847E-2</v>
      </c>
      <c r="I172" s="5">
        <v>-1.93025622952488E-2</v>
      </c>
      <c r="J172" s="5">
        <v>-1.3257822508505971E-2</v>
      </c>
      <c r="K172" s="5">
        <v>-1.8412279639392509E-3</v>
      </c>
      <c r="L172" s="5">
        <v>-6.5966237313655144E-3</v>
      </c>
      <c r="M172" s="5">
        <v>-1.0563912398405022E-2</v>
      </c>
      <c r="N172" s="5">
        <v>-1.9396483532904026E-2</v>
      </c>
      <c r="O172" s="5">
        <v>-2.7235681852537472E-3</v>
      </c>
      <c r="P172" s="5">
        <v>-1.0358011353650724E-2</v>
      </c>
      <c r="Q172" s="5">
        <v>-5.692186642393196E-3</v>
      </c>
      <c r="R172" s="5">
        <v>-7.7785338051543735E-3</v>
      </c>
      <c r="S172" s="5">
        <v>-9.1711624974550492E-4</v>
      </c>
      <c r="T172" s="5">
        <v>-4.909311417556547E-3</v>
      </c>
      <c r="U172" s="5">
        <v>2.9842726475550673E-3</v>
      </c>
      <c r="V172" s="5">
        <v>-7.8436091755988251E-3</v>
      </c>
      <c r="W172" s="5">
        <v>8.2590983575938047E-3</v>
      </c>
      <c r="X172" s="5">
        <v>-1.2272201002724688E-2</v>
      </c>
      <c r="Y172" s="5">
        <v>-1.7852799795349532E-2</v>
      </c>
      <c r="Z172" s="5">
        <v>-1.6309778614263519E-2</v>
      </c>
      <c r="AA172" s="5">
        <v>2.5527207362670674E-2</v>
      </c>
      <c r="AB172" s="5">
        <v>9.9153338484963605E-2</v>
      </c>
      <c r="AC172" s="5">
        <v>1.472033496036675E-2</v>
      </c>
      <c r="AD172" s="5">
        <v>1.6209222976237857E-2</v>
      </c>
      <c r="AE172" s="5">
        <v>3.6318640737239484E-2</v>
      </c>
      <c r="AF172" s="5">
        <v>9.4915850778679645E-2</v>
      </c>
      <c r="AG172" s="5">
        <v>1.5829544271780193E-2</v>
      </c>
      <c r="AH172" s="5">
        <v>8.7727080834150359E-3</v>
      </c>
      <c r="AI172" s="5">
        <v>8.3487322357254558E-3</v>
      </c>
      <c r="AJ172" s="5">
        <v>3.1515389078106769E-2</v>
      </c>
      <c r="AK172" s="5">
        <v>1.0283645734336763E-2</v>
      </c>
      <c r="AL172" s="5">
        <v>7.8385409969189246E-2</v>
      </c>
      <c r="AM172" s="5">
        <v>2.027999870877956E-2</v>
      </c>
      <c r="AN172" s="5">
        <v>3.7749115603074992E-2</v>
      </c>
      <c r="AO172" s="5">
        <v>1.8684545373605945E-2</v>
      </c>
      <c r="AP172" s="5">
        <v>4.8657913257158708E-2</v>
      </c>
      <c r="AQ172" s="5">
        <v>1.4194754429443946E-3</v>
      </c>
      <c r="AR172" s="5">
        <v>5.3546809109765871E-2</v>
      </c>
      <c r="AS172" s="5"/>
      <c r="AT172" s="5"/>
      <c r="AU172" s="5"/>
      <c r="AV172" s="5"/>
      <c r="AW172" s="5"/>
      <c r="AX172" s="5"/>
      <c r="AY172" s="5"/>
      <c r="AZ172" s="5"/>
      <c r="BA172" s="5"/>
      <c r="BB172" s="5"/>
    </row>
    <row r="173" spans="1:54" x14ac:dyDescent="0.25">
      <c r="A173" s="5">
        <v>15320</v>
      </c>
      <c r="B173" s="5"/>
      <c r="C173" s="5">
        <v>0.2182472226585834</v>
      </c>
      <c r="D173" s="5">
        <v>-6.9207383581895805E-3</v>
      </c>
      <c r="E173" s="5">
        <v>-5.0128220448496215E-3</v>
      </c>
      <c r="F173" s="5">
        <v>-1.2661102716383954E-2</v>
      </c>
      <c r="G173" s="5">
        <v>-4.219913309775317E-3</v>
      </c>
      <c r="H173" s="5">
        <v>-1.0453116396370494E-2</v>
      </c>
      <c r="I173" s="5">
        <v>-1.903267146927861E-2</v>
      </c>
      <c r="J173" s="5">
        <v>-1.3079571773932371E-2</v>
      </c>
      <c r="K173" s="5">
        <v>-1.8174653206726402E-3</v>
      </c>
      <c r="L173" s="5">
        <v>-6.5150573442267785E-3</v>
      </c>
      <c r="M173" s="5">
        <v>-1.0439026451348147E-2</v>
      </c>
      <c r="N173" s="5">
        <v>-1.9177748026113658E-2</v>
      </c>
      <c r="O173" s="5">
        <v>-2.6943436335455525E-3</v>
      </c>
      <c r="P173" s="5">
        <v>-1.025255178163322E-2</v>
      </c>
      <c r="Q173" s="5">
        <v>-5.6373670499774032E-3</v>
      </c>
      <c r="R173" s="5">
        <v>-7.7079210302503313E-3</v>
      </c>
      <c r="S173" s="5">
        <v>-9.0929955425532222E-4</v>
      </c>
      <c r="T173" s="5">
        <v>-4.8702022555520436E-3</v>
      </c>
      <c r="U173" s="5">
        <v>2.9621666857062483E-3</v>
      </c>
      <c r="V173" s="5">
        <v>-7.7899071032770757E-3</v>
      </c>
      <c r="W173" s="5">
        <v>8.2072010397201949E-3</v>
      </c>
      <c r="X173" s="5">
        <v>-1.220202083785739E-2</v>
      </c>
      <c r="Y173" s="5">
        <v>-1.7760830871804956E-2</v>
      </c>
      <c r="Z173" s="5">
        <v>-1.623504246836905E-2</v>
      </c>
      <c r="AA173" s="5">
        <v>2.5424819046146997E-2</v>
      </c>
      <c r="AB173" s="5">
        <v>9.8812501673181716E-2</v>
      </c>
      <c r="AC173" s="5">
        <v>1.4678207633173498E-2</v>
      </c>
      <c r="AD173" s="5">
        <v>1.6172200217086742E-2</v>
      </c>
      <c r="AE173" s="5">
        <v>3.6256750680500577E-2</v>
      </c>
      <c r="AF173" s="5">
        <v>9.4809362738681971E-2</v>
      </c>
      <c r="AG173" s="5">
        <v>1.58210351663658E-2</v>
      </c>
      <c r="AH173" s="5">
        <v>8.7731384237310882E-3</v>
      </c>
      <c r="AI173" s="5">
        <v>8.3540578585078254E-3</v>
      </c>
      <c r="AJ173" s="5">
        <v>3.1554121323040939E-2</v>
      </c>
      <c r="AK173" s="5">
        <v>1.0302386305746659E-2</v>
      </c>
      <c r="AL173" s="5">
        <v>7.8574948059322858E-2</v>
      </c>
      <c r="AM173" s="5">
        <v>2.0341163074302931E-2</v>
      </c>
      <c r="AN173" s="5">
        <v>3.7885627112889619E-2</v>
      </c>
      <c r="AO173" s="5">
        <v>1.8763373820684069E-2</v>
      </c>
      <c r="AP173" s="5">
        <v>4.88926339485539E-2</v>
      </c>
      <c r="AQ173" s="5">
        <v>1.427184972171789E-3</v>
      </c>
      <c r="AR173" s="5">
        <v>5.3870285335314849E-2</v>
      </c>
      <c r="AS173" s="5"/>
      <c r="AT173" s="5"/>
      <c r="AU173" s="5"/>
      <c r="AV173" s="5"/>
      <c r="AW173" s="5"/>
      <c r="AX173" s="5"/>
      <c r="AY173" s="5"/>
      <c r="AZ173" s="5"/>
      <c r="BA173" s="5"/>
      <c r="BB173" s="5"/>
    </row>
    <row r="174" spans="1:54" x14ac:dyDescent="0.25">
      <c r="A174" s="5">
        <v>15310</v>
      </c>
      <c r="B174" s="5"/>
      <c r="C174" s="5">
        <v>0.21943007385213623</v>
      </c>
      <c r="D174" s="5">
        <v>-6.8046938589606436E-3</v>
      </c>
      <c r="E174" s="5">
        <v>-4.9314161467916683E-3</v>
      </c>
      <c r="F174" s="5">
        <v>-1.2462202144299567E-2</v>
      </c>
      <c r="G174" s="5">
        <v>-4.1558644663973032E-3</v>
      </c>
      <c r="H174" s="5">
        <v>-1.0300040131091762E-2</v>
      </c>
      <c r="I174" s="5">
        <v>-1.8764148747428294E-2</v>
      </c>
      <c r="J174" s="5">
        <v>-1.2902068169388261E-2</v>
      </c>
      <c r="K174" s="5">
        <v>-1.793780672152365E-3</v>
      </c>
      <c r="L174" s="5">
        <v>-6.4336816094584318E-3</v>
      </c>
      <c r="M174" s="5">
        <v>-1.0314309355990713E-2</v>
      </c>
      <c r="N174" s="5">
        <v>-1.8959082601405185E-2</v>
      </c>
      <c r="O174" s="5">
        <v>-2.6650967363922766E-3</v>
      </c>
      <c r="P174" s="5">
        <v>-1.0146890613313099E-2</v>
      </c>
      <c r="Q174" s="5">
        <v>-5.5823758055771975E-3</v>
      </c>
      <c r="R174" s="5">
        <v>-7.6369949609070651E-3</v>
      </c>
      <c r="S174" s="5">
        <v>-9.0143716833054053E-4</v>
      </c>
      <c r="T174" s="5">
        <v>-4.8308045346703377E-3</v>
      </c>
      <c r="U174" s="5">
        <v>2.9398603454017435E-3</v>
      </c>
      <c r="V174" s="5">
        <v>-7.7356174357646095E-3</v>
      </c>
      <c r="W174" s="5">
        <v>8.1546258290042493E-3</v>
      </c>
      <c r="X174" s="5">
        <v>-1.2130752971893663E-2</v>
      </c>
      <c r="Y174" s="5">
        <v>-1.7667173681619144E-2</v>
      </c>
      <c r="Z174" s="5">
        <v>-1.6158677379807536E-2</v>
      </c>
      <c r="AA174" s="5">
        <v>2.5319761807391299E-2</v>
      </c>
      <c r="AB174" s="5">
        <v>9.846089787012352E-2</v>
      </c>
      <c r="AC174" s="5">
        <v>1.4634431928184297E-2</v>
      </c>
      <c r="AD174" s="5">
        <v>1.6133318005188715E-2</v>
      </c>
      <c r="AE174" s="5">
        <v>3.6190618966585222E-2</v>
      </c>
      <c r="AF174" s="5">
        <v>9.4691656104262972E-2</v>
      </c>
      <c r="AG174" s="5">
        <v>1.5810643559449934E-2</v>
      </c>
      <c r="AH174" s="5">
        <v>8.7725251038503066E-3</v>
      </c>
      <c r="AI174" s="5">
        <v>8.3583956797862371E-3</v>
      </c>
      <c r="AJ174" s="5">
        <v>3.1589167281208468E-2</v>
      </c>
      <c r="AK174" s="5">
        <v>1.0319945188634506E-2</v>
      </c>
      <c r="AL174" s="5">
        <v>7.8755696453144147E-2</v>
      </c>
      <c r="AM174" s="5">
        <v>2.0400124340791932E-2</v>
      </c>
      <c r="AN174" s="5">
        <v>3.8018197603405954E-2</v>
      </c>
      <c r="AO174" s="5">
        <v>1.8840344566158785E-2</v>
      </c>
      <c r="AP174" s="5">
        <v>4.9122795489512899E-2</v>
      </c>
      <c r="AQ174" s="5">
        <v>1.4347707059196096E-3</v>
      </c>
      <c r="AR174" s="5">
        <v>5.4189480067907234E-2</v>
      </c>
      <c r="AS174" s="5"/>
      <c r="AT174" s="5"/>
      <c r="AU174" s="5"/>
      <c r="AV174" s="5"/>
      <c r="AW174" s="5"/>
      <c r="AX174" s="5"/>
      <c r="AY174" s="5"/>
      <c r="AZ174" s="5"/>
      <c r="BA174" s="5"/>
      <c r="BB174" s="5"/>
    </row>
    <row r="175" spans="1:54" x14ac:dyDescent="0.25">
      <c r="A175" s="5">
        <v>15300</v>
      </c>
      <c r="B175" s="5"/>
      <c r="C175" s="5">
        <v>0.2205781041385709</v>
      </c>
      <c r="D175" s="5">
        <v>-6.6897240899509419E-3</v>
      </c>
      <c r="E175" s="5">
        <v>-4.8507023391106529E-3</v>
      </c>
      <c r="F175" s="5">
        <v>-1.2264837842584538E-2</v>
      </c>
      <c r="G175" s="5">
        <v>-4.0922592123588258E-3</v>
      </c>
      <c r="H175" s="5">
        <v>-1.014789848470472E-2</v>
      </c>
      <c r="I175" s="5">
        <v>-1.8497038644825044E-2</v>
      </c>
      <c r="J175" s="5">
        <v>-1.2725343511576767E-2</v>
      </c>
      <c r="K175" s="5">
        <v>-1.7701785682458903E-3</v>
      </c>
      <c r="L175" s="5">
        <v>-6.3525131549539522E-3</v>
      </c>
      <c r="M175" s="5">
        <v>-1.0189788042439335E-2</v>
      </c>
      <c r="N175" s="5">
        <v>-1.8740536867418944E-2</v>
      </c>
      <c r="O175" s="5">
        <v>-2.6358344293388862E-3</v>
      </c>
      <c r="P175" s="5">
        <v>-1.0041053916487745E-2</v>
      </c>
      <c r="Q175" s="5">
        <v>-5.5272269630306141E-3</v>
      </c>
      <c r="R175" s="5">
        <v>-7.5657742981142017E-3</v>
      </c>
      <c r="S175" s="5">
        <v>-8.935312225638412E-4</v>
      </c>
      <c r="T175" s="5">
        <v>-4.7911291865675573E-3</v>
      </c>
      <c r="U175" s="5">
        <v>2.9173599407107719E-3</v>
      </c>
      <c r="V175" s="5">
        <v>-7.6807557914856817E-3</v>
      </c>
      <c r="W175" s="5">
        <v>8.1013880376530571E-3</v>
      </c>
      <c r="X175" s="5">
        <v>-1.2058418328637461E-2</v>
      </c>
      <c r="Y175" s="5">
        <v>-1.7571855810536642E-2</v>
      </c>
      <c r="Z175" s="5">
        <v>-1.6080705783843779E-2</v>
      </c>
      <c r="AA175" s="5">
        <v>2.5212066206705352E-2</v>
      </c>
      <c r="AB175" s="5">
        <v>9.8098627319142803E-2</v>
      </c>
      <c r="AC175" s="5">
        <v>1.4589019888249895E-2</v>
      </c>
      <c r="AD175" s="5">
        <v>1.6092586383726473E-2</v>
      </c>
      <c r="AE175" s="5">
        <v>3.6120260724403087E-2</v>
      </c>
      <c r="AF175" s="5">
        <v>9.4562750820364083E-2</v>
      </c>
      <c r="AG175" s="5">
        <v>1.5798369474340965E-2</v>
      </c>
      <c r="AH175" s="5">
        <v>8.7708662969829092E-3</v>
      </c>
      <c r="AI175" s="5">
        <v>8.361742211640032E-3</v>
      </c>
      <c r="AJ175" s="5">
        <v>3.1620507226636681E-2</v>
      </c>
      <c r="AK175" s="5">
        <v>1.0336313833409033E-2</v>
      </c>
      <c r="AL175" s="5">
        <v>7.8927574189064709E-2</v>
      </c>
      <c r="AM175" s="5">
        <v>2.0456857583088048E-2</v>
      </c>
      <c r="AN175" s="5">
        <v>3.8146773524646377E-2</v>
      </c>
      <c r="AO175" s="5">
        <v>1.8915427713851088E-2</v>
      </c>
      <c r="AP175" s="5">
        <v>4.9348311655894067E-2</v>
      </c>
      <c r="AQ175" s="5">
        <v>1.442229900173601E-3</v>
      </c>
      <c r="AR175" s="5">
        <v>5.4504281835234758E-2</v>
      </c>
      <c r="AS175" s="5"/>
      <c r="AT175" s="5"/>
      <c r="AU175" s="5"/>
      <c r="AV175" s="5"/>
      <c r="AW175" s="5"/>
      <c r="AX175" s="5"/>
      <c r="AY175" s="5"/>
      <c r="AZ175" s="5"/>
      <c r="BA175" s="5"/>
      <c r="BB175" s="5"/>
    </row>
    <row r="176" spans="1:54" x14ac:dyDescent="0.25">
      <c r="A176" s="5">
        <v>15290</v>
      </c>
      <c r="B176" s="5"/>
      <c r="C176" s="5">
        <v>0.22169101195186849</v>
      </c>
      <c r="D176" s="5">
        <v>-6.5758389443189274E-3</v>
      </c>
      <c r="E176" s="5">
        <v>-4.7706889008249861E-3</v>
      </c>
      <c r="F176" s="5">
        <v>-1.2069033205537743E-2</v>
      </c>
      <c r="G176" s="5">
        <v>-4.0291060659923524E-3</v>
      </c>
      <c r="H176" s="5">
        <v>-9.996714086423884E-3</v>
      </c>
      <c r="I176" s="5">
        <v>-1.8231384690393128E-2</v>
      </c>
      <c r="J176" s="5">
        <v>-1.2549429008059467E-2</v>
      </c>
      <c r="K176" s="5">
        <v>-1.7466634840260799E-3</v>
      </c>
      <c r="L176" s="5">
        <v>-6.2715683766260463E-3</v>
      </c>
      <c r="M176" s="5">
        <v>-1.0065489127855116E-2</v>
      </c>
      <c r="N176" s="5">
        <v>-1.8522159966540795E-2</v>
      </c>
      <c r="O176" s="5">
        <v>-2.6065635976770217E-3</v>
      </c>
      <c r="P176" s="5">
        <v>-9.9350676252860995E-3</v>
      </c>
      <c r="Q176" s="5">
        <v>-5.4719345338331872E-3</v>
      </c>
      <c r="R176" s="5">
        <v>-7.4942777265929253E-3</v>
      </c>
      <c r="S176" s="5">
        <v>-8.8558385039073288E-4</v>
      </c>
      <c r="T176" s="5">
        <v>-4.7511871826616259E-3</v>
      </c>
      <c r="U176" s="5">
        <v>2.8946718241189915E-3</v>
      </c>
      <c r="V176" s="5">
        <v>-7.6253379252523195E-3</v>
      </c>
      <c r="W176" s="5">
        <v>8.0475031563923827E-3</v>
      </c>
      <c r="X176" s="5">
        <v>-1.1985038145117958E-2</v>
      </c>
      <c r="Y176" s="5">
        <v>-1.7474905363574735E-2</v>
      </c>
      <c r="Z176" s="5">
        <v>-1.6001150642208771E-2</v>
      </c>
      <c r="AA176" s="5">
        <v>2.510176369984558E-2</v>
      </c>
      <c r="AB176" s="5">
        <v>9.7725793978180375E-2</v>
      </c>
      <c r="AC176" s="5">
        <v>1.4541984136410082E-2</v>
      </c>
      <c r="AD176" s="5">
        <v>1.6050016059083093E-2</v>
      </c>
      <c r="AE176" s="5">
        <v>3.6045692606483215E-2</v>
      </c>
      <c r="AF176" s="5">
        <v>9.4422670866956729E-2</v>
      </c>
      <c r="AG176" s="5">
        <v>1.5784213608470637E-2</v>
      </c>
      <c r="AH176" s="5">
        <v>8.7681605462765818E-3</v>
      </c>
      <c r="AI176" s="5">
        <v>8.3640943105841355E-3</v>
      </c>
      <c r="AJ176" s="5">
        <v>3.1648122689121663E-2</v>
      </c>
      <c r="AK176" s="5">
        <v>1.0351484080658254E-2</v>
      </c>
      <c r="AL176" s="5">
        <v>7.9090503091923156E-2</v>
      </c>
      <c r="AM176" s="5">
        <v>2.0511338538636278E-2</v>
      </c>
      <c r="AN176" s="5">
        <v>3.8271302433756128E-2</v>
      </c>
      <c r="AO176" s="5">
        <v>1.8988593844599569E-2</v>
      </c>
      <c r="AP176" s="5">
        <v>4.9569097259796531E-2</v>
      </c>
      <c r="AQ176" s="5">
        <v>1.4495598345540554E-3</v>
      </c>
      <c r="AR176" s="5">
        <v>5.4814579787083442E-2</v>
      </c>
      <c r="AS176" s="5"/>
      <c r="AT176" s="5"/>
      <c r="AU176" s="5"/>
      <c r="AV176" s="5"/>
      <c r="AW176" s="5"/>
      <c r="AX176" s="5"/>
      <c r="AY176" s="5"/>
      <c r="AZ176" s="5"/>
      <c r="BA176" s="5"/>
      <c r="BB176" s="5"/>
    </row>
    <row r="177" spans="1:54" x14ac:dyDescent="0.25">
      <c r="A177" s="5">
        <v>15280</v>
      </c>
      <c r="B177" s="5"/>
      <c r="C177" s="5">
        <v>0.22276850853786745</v>
      </c>
      <c r="D177" s="5">
        <v>-6.463047807273822E-3</v>
      </c>
      <c r="E177" s="5">
        <v>-4.6913837603104391E-3</v>
      </c>
      <c r="F177" s="5">
        <v>-1.1874810790955405E-2</v>
      </c>
      <c r="G177" s="5">
        <v>-3.9664132848196924E-3</v>
      </c>
      <c r="H177" s="5">
        <v>-9.8465089674681667E-3</v>
      </c>
      <c r="I177" s="5">
        <v>-1.796722941715647E-2</v>
      </c>
      <c r="J177" s="5">
        <v>-1.2374355248933051E-2</v>
      </c>
      <c r="K177" s="5">
        <v>-1.7232398184099235E-3</v>
      </c>
      <c r="L177" s="5">
        <v>-6.1908634328883922E-3</v>
      </c>
      <c r="M177" s="5">
        <v>-9.9414389067449607E-3</v>
      </c>
      <c r="N177" s="5">
        <v>-1.8304000555766042E-2</v>
      </c>
      <c r="O177" s="5">
        <v>-2.5772910736150349E-3</v>
      </c>
      <c r="P177" s="5">
        <v>-9.8289575290184308E-3</v>
      </c>
      <c r="Q177" s="5">
        <v>-5.4165124808827503E-3</v>
      </c>
      <c r="R177" s="5">
        <v>-7.4225239061883148E-3</v>
      </c>
      <c r="S177" s="5">
        <v>-8.7759718708090885E-4</v>
      </c>
      <c r="T177" s="5">
        <v>-4.710989528835181E-3</v>
      </c>
      <c r="U177" s="5">
        <v>2.8718023834110179E-3</v>
      </c>
      <c r="V177" s="5">
        <v>-7.5693797204413379E-3</v>
      </c>
      <c r="W177" s="5">
        <v>7.9929868467203905E-3</v>
      </c>
      <c r="X177" s="5">
        <v>-1.1910633960949124E-2</v>
      </c>
      <c r="Y177" s="5">
        <v>-1.7376350950997332E-2</v>
      </c>
      <c r="Z177" s="5">
        <v>-1.5920035431769005E-2</v>
      </c>
      <c r="AA177" s="5">
        <v>2.4988886622827382E-2</v>
      </c>
      <c r="AB177" s="5">
        <v>9.7342505471333621E-2</v>
      </c>
      <c r="AC177" s="5">
        <v>1.4493337870367565E-2</v>
      </c>
      <c r="AD177" s="5">
        <v>1.6005618396669453E-2</v>
      </c>
      <c r="AE177" s="5">
        <v>3.5966932784042768E-2</v>
      </c>
      <c r="AF177" s="5">
        <v>9.42714442579176E-2</v>
      </c>
      <c r="AG177" s="5">
        <v>1.5768177335182546E-2</v>
      </c>
      <c r="AH177" s="5">
        <v>8.7644067668979763E-3</v>
      </c>
      <c r="AI177" s="5">
        <v>8.3654491805709424E-3</v>
      </c>
      <c r="AJ177" s="5">
        <v>3.1671996469304062E-2</v>
      </c>
      <c r="AK177" s="5">
        <v>1.0365448167239237E-2</v>
      </c>
      <c r="AL177" s="5">
        <v>7.9244407827816804E-2</v>
      </c>
      <c r="AM177" s="5">
        <v>2.0563543623686422E-2</v>
      </c>
      <c r="AN177" s="5">
        <v>3.8391733028553983E-2</v>
      </c>
      <c r="AO177" s="5">
        <v>1.9059814034342905E-2</v>
      </c>
      <c r="AP177" s="5">
        <v>4.978506819989504E-2</v>
      </c>
      <c r="AQ177" s="5">
        <v>1.4567578138594357E-3</v>
      </c>
      <c r="AR177" s="5">
        <v>5.5120263755599516E-2</v>
      </c>
      <c r="AS177" s="5"/>
      <c r="AT177" s="5"/>
      <c r="AU177" s="5"/>
      <c r="AV177" s="5"/>
      <c r="AW177" s="5"/>
      <c r="AX177" s="5"/>
      <c r="AY177" s="5"/>
      <c r="AZ177" s="5"/>
      <c r="BA177" s="5"/>
      <c r="BB177" s="5"/>
    </row>
    <row r="178" spans="1:54" x14ac:dyDescent="0.25">
      <c r="A178" s="5">
        <v>15270</v>
      </c>
      <c r="B178" s="5"/>
      <c r="C178" s="5">
        <v>0.22381031810134921</v>
      </c>
      <c r="D178" s="5">
        <v>-6.3513595585062855E-3</v>
      </c>
      <c r="E178" s="5">
        <v>-4.6127944961267585E-3</v>
      </c>
      <c r="F178" s="5">
        <v>-1.1682192319980805E-2</v>
      </c>
      <c r="G178" s="5">
        <v>-3.9041888648006506E-3</v>
      </c>
      <c r="H178" s="5">
        <v>-9.6973045575843731E-3</v>
      </c>
      <c r="I178" s="5">
        <v>-1.7704614353204477E-2</v>
      </c>
      <c r="J178" s="5">
        <v>-1.2200152198935256E-2</v>
      </c>
      <c r="K178" s="5">
        <v>-1.6999118928524841E-3</v>
      </c>
      <c r="L178" s="5">
        <v>-6.1104142393175196E-3</v>
      </c>
      <c r="M178" s="5">
        <v>-9.8176633415105602E-3</v>
      </c>
      <c r="N178" s="5">
        <v>-1.8086106787973358E-2</v>
      </c>
      <c r="O178" s="5">
        <v>-2.5480236334963274E-3</v>
      </c>
      <c r="P178" s="5">
        <v>-9.722749261173242E-3</v>
      </c>
      <c r="Q178" s="5">
        <v>-5.3609747122842404E-3</v>
      </c>
      <c r="R178" s="5">
        <v>-7.3505314633152321E-3</v>
      </c>
      <c r="S178" s="5">
        <v>-8.6957336873254147E-4</v>
      </c>
      <c r="T178" s="5">
        <v>-4.6705472601364841E-3</v>
      </c>
      <c r="U178" s="5">
        <v>2.8487580385411653E-3</v>
      </c>
      <c r="V178" s="5">
        <v>-7.5128971811137379E-3</v>
      </c>
      <c r="W178" s="5">
        <v>7.9378549330741417E-3</v>
      </c>
      <c r="X178" s="5">
        <v>-1.1835227607522928E-2</v>
      </c>
      <c r="Y178" s="5">
        <v>-1.7276221673998362E-2</v>
      </c>
      <c r="Z178" s="5">
        <v>-1.5837384132890868E-2</v>
      </c>
      <c r="AA178" s="5">
        <v>2.4873468176198548E-2</v>
      </c>
      <c r="AB178" s="5">
        <v>9.694887303819158E-2</v>
      </c>
      <c r="AC178" s="5">
        <v>1.4443094856610172E-2</v>
      </c>
      <c r="AD178" s="5">
        <v>1.5959405416349007E-2</v>
      </c>
      <c r="AE178" s="5">
        <v>3.5884000941133809E-2</v>
      </c>
      <c r="AF178" s="5">
        <v>9.4109103037485625E-2</v>
      </c>
      <c r="AG178" s="5">
        <v>1.5750262705122448E-2</v>
      </c>
      <c r="AH178" s="5">
        <v>8.75960424790043E-3</v>
      </c>
      <c r="AI178" s="5">
        <v>8.3658043757988132E-3</v>
      </c>
      <c r="AJ178" s="5">
        <v>3.1692112653066595E-2</v>
      </c>
      <c r="AK178" s="5">
        <v>1.0378198732167727E-2</v>
      </c>
      <c r="AL178" s="5">
        <v>7.9389215957600096E-2</v>
      </c>
      <c r="AM178" s="5">
        <v>2.0613449949206372E-2</v>
      </c>
      <c r="AN178" s="5">
        <v>3.8508015180666544E-2</v>
      </c>
      <c r="AO178" s="5">
        <v>1.9129059872061177E-2</v>
      </c>
      <c r="AP178" s="5">
        <v>4.9996141511588314E-2</v>
      </c>
      <c r="AQ178" s="5">
        <v>1.4638211696101754E-3</v>
      </c>
      <c r="AR178" s="5">
        <v>5.5421224315782183E-2</v>
      </c>
      <c r="AS178" s="5"/>
      <c r="AT178" s="5"/>
      <c r="AU178" s="5"/>
      <c r="AV178" s="5"/>
      <c r="AW178" s="5"/>
      <c r="AX178" s="5"/>
      <c r="AY178" s="5"/>
      <c r="AZ178" s="5"/>
      <c r="BA178" s="5"/>
      <c r="BB178" s="5"/>
    </row>
    <row r="179" spans="1:54" x14ac:dyDescent="0.25">
      <c r="A179" s="5">
        <v>15260</v>
      </c>
      <c r="B179" s="5"/>
      <c r="C179" s="5">
        <v>0.22481617794613687</v>
      </c>
      <c r="D179" s="5">
        <v>-6.2407825748770022E-3</v>
      </c>
      <c r="E179" s="5">
        <v>-4.5349283380340848E-3</v>
      </c>
      <c r="F179" s="5">
        <v>-1.1491198677433555E-2</v>
      </c>
      <c r="G179" s="5">
        <v>-3.8424405397394284E-3</v>
      </c>
      <c r="H179" s="5">
        <v>-9.5491216819507587E-3</v>
      </c>
      <c r="I179" s="5">
        <v>-1.744358001332184E-2</v>
      </c>
      <c r="J179" s="5">
        <v>-1.2026849189982152E-2</v>
      </c>
      <c r="K179" s="5">
        <v>-1.6766839500966524E-3</v>
      </c>
      <c r="L179" s="5">
        <v>-6.0302364634975949E-3</v>
      </c>
      <c r="M179" s="5">
        <v>-9.6941880532592818E-3</v>
      </c>
      <c r="N179" s="5">
        <v>-1.7868526293619669E-2</v>
      </c>
      <c r="O179" s="5">
        <v>-2.5187679950677533E-3</v>
      </c>
      <c r="P179" s="5">
        <v>-9.6164682885682175E-3</v>
      </c>
      <c r="Q179" s="5">
        <v>-5.3053350752188116E-3</v>
      </c>
      <c r="R179" s="5">
        <v>-7.2783189824635192E-3</v>
      </c>
      <c r="S179" s="5">
        <v>-8.6151453127019241E-4</v>
      </c>
      <c r="T179" s="5">
        <v>-4.6298714354819134E-3</v>
      </c>
      <c r="U179" s="5">
        <v>2.8255452384946108E-3</v>
      </c>
      <c r="V179" s="5">
        <v>-7.4559064240820525E-3</v>
      </c>
      <c r="W179" s="5">
        <v>7.8821233949145919E-3</v>
      </c>
      <c r="X179" s="5">
        <v>-1.1758841197044187E-2</v>
      </c>
      <c r="Y179" s="5">
        <v>-1.7174547110104986E-2</v>
      </c>
      <c r="Z179" s="5">
        <v>-1.57532212175082E-2</v>
      </c>
      <c r="AA179" s="5">
        <v>2.4755542408792804E-2</v>
      </c>
      <c r="AB179" s="5">
        <v>9.6545011480968321E-2</v>
      </c>
      <c r="AC179" s="5">
        <v>1.4391269424184778E-2</v>
      </c>
      <c r="AD179" s="5">
        <v>1.5911389787461878E-2</v>
      </c>
      <c r="AE179" s="5">
        <v>3.579691826786955E-2</v>
      </c>
      <c r="AF179" s="5">
        <v>9.3935683274292331E-2</v>
      </c>
      <c r="AG179" s="5">
        <v>1.5730472447227636E-2</v>
      </c>
      <c r="AH179" s="5">
        <v>8.7537526538752977E-3</v>
      </c>
      <c r="AI179" s="5">
        <v>8.3651578033239835E-3</v>
      </c>
      <c r="AJ179" s="5">
        <v>3.1708456625238302E-2</v>
      </c>
      <c r="AK179" s="5">
        <v>1.0389728822301804E-2</v>
      </c>
      <c r="AL179" s="5">
        <v>7.9524857988999581E-2</v>
      </c>
      <c r="AM179" s="5">
        <v>2.0661035336493709E-2</v>
      </c>
      <c r="AN179" s="5">
        <v>3.8620099968218406E-2</v>
      </c>
      <c r="AO179" s="5">
        <v>1.9196303477561336E-2</v>
      </c>
      <c r="AP179" s="5">
        <v>5.0202235416922848E-2</v>
      </c>
      <c r="AQ179" s="5">
        <v>1.4707472615915274E-3</v>
      </c>
      <c r="AR179" s="5">
        <v>5.5717352846162284E-2</v>
      </c>
      <c r="AS179" s="5"/>
      <c r="AT179" s="5"/>
      <c r="AU179" s="5"/>
      <c r="AV179" s="5"/>
      <c r="AW179" s="5"/>
      <c r="AX179" s="5"/>
      <c r="AY179" s="5"/>
      <c r="AZ179" s="5"/>
      <c r="BA179" s="5"/>
      <c r="BB179" s="5"/>
    </row>
    <row r="180" spans="1:54" x14ac:dyDescent="0.25">
      <c r="A180" s="5">
        <v>15250</v>
      </c>
      <c r="B180" s="5"/>
      <c r="C180" s="5">
        <v>0.22578583860809359</v>
      </c>
      <c r="D180" s="5">
        <v>-6.1313247333583364E-3</v>
      </c>
      <c r="E180" s="5">
        <v>-4.4577921681963955E-3</v>
      </c>
      <c r="F180" s="5">
        <v>-1.1301849912613285E-2</v>
      </c>
      <c r="G180" s="5">
        <v>-3.7811757808477236E-3</v>
      </c>
      <c r="H180" s="5">
        <v>-9.4019805584593143E-3</v>
      </c>
      <c r="I180" s="5">
        <v>-1.71841658912824E-2</v>
      </c>
      <c r="J180" s="5">
        <v>-1.1854474914138175E-2</v>
      </c>
      <c r="K180" s="5">
        <v>-1.6535601529790744E-3</v>
      </c>
      <c r="L180" s="5">
        <v>-5.9503455200502512E-3</v>
      </c>
      <c r="M180" s="5">
        <v>-9.5710383128821998E-3</v>
      </c>
      <c r="N180" s="5">
        <v>-1.7651306162866101E-2</v>
      </c>
      <c r="O180" s="5">
        <v>-2.4895308147996208E-3</v>
      </c>
      <c r="P180" s="5">
        <v>-9.5101399006621203E-3</v>
      </c>
      <c r="Q180" s="5">
        <v>-5.2496073498811587E-3</v>
      </c>
      <c r="R180" s="5">
        <v>-7.2059049977682924E-3</v>
      </c>
      <c r="S180" s="5">
        <v>-8.5342280944707626E-4</v>
      </c>
      <c r="T180" s="5">
        <v>-4.5889731323638097E-3</v>
      </c>
      <c r="U180" s="5">
        <v>2.8021704581411562E-3</v>
      </c>
      <c r="V180" s="5">
        <v>-7.3984236709314002E-3</v>
      </c>
      <c r="W180" s="5">
        <v>7.82580835873555E-3</v>
      </c>
      <c r="X180" s="5">
        <v>-1.1681497111414658E-2</v>
      </c>
      <c r="Y180" s="5">
        <v>-1.7071357298310608E-2</v>
      </c>
      <c r="Z180" s="5">
        <v>-1.5667571636901311E-2</v>
      </c>
      <c r="AA180" s="5">
        <v>2.4635144200973597E-2</v>
      </c>
      <c r="AB180" s="5">
        <v>9.6131039109467437E-2</v>
      </c>
      <c r="AC180" s="5">
        <v>1.4337876458126486E-2</v>
      </c>
      <c r="AD180" s="5">
        <v>1.5861584823450674E-2</v>
      </c>
      <c r="AE180" s="5">
        <v>3.5705707452730745E-2</v>
      </c>
      <c r="AF180" s="5">
        <v>9.3751225052959242E-2</v>
      </c>
      <c r="AG180" s="5">
        <v>1.5708809969312516E-2</v>
      </c>
      <c r="AH180" s="5">
        <v>8.7468520263845589E-3</v>
      </c>
      <c r="AI180" s="5">
        <v>8.3635077254727887E-3</v>
      </c>
      <c r="AJ180" s="5">
        <v>3.1721015082590918E-2</v>
      </c>
      <c r="AK180" s="5">
        <v>1.0400031897813996E-2</v>
      </c>
      <c r="AL180" s="5">
        <v>7.9651267427296849E-2</v>
      </c>
      <c r="AM180" s="5">
        <v>2.070627833247142E-2</v>
      </c>
      <c r="AN180" s="5">
        <v>3.872793970805001E-2</v>
      </c>
      <c r="AO180" s="5">
        <v>1.9261517519092577E-2</v>
      </c>
      <c r="AP180" s="5">
        <v>5.0403269374252893E-2</v>
      </c>
      <c r="AQ180" s="5">
        <v>1.4775334793943101E-3</v>
      </c>
      <c r="AR180" s="5">
        <v>5.6008541589622741E-2</v>
      </c>
      <c r="AS180" s="5"/>
      <c r="AT180" s="5"/>
      <c r="AU180" s="5"/>
      <c r="AV180" s="5"/>
      <c r="AW180" s="5"/>
      <c r="AX180" s="5"/>
      <c r="AY180" s="5"/>
      <c r="AZ180" s="5"/>
      <c r="BA180" s="5"/>
      <c r="BB180" s="5"/>
    </row>
    <row r="181" spans="1:54" x14ac:dyDescent="0.25">
      <c r="A181" s="5">
        <v>15240</v>
      </c>
      <c r="B181" s="5"/>
      <c r="C181" s="5">
        <v>0.22671906398091751</v>
      </c>
      <c r="D181" s="5">
        <v>-6.0229934142244229E-3</v>
      </c>
      <c r="E181" s="5">
        <v>-4.3813925225691091E-3</v>
      </c>
      <c r="F181" s="5">
        <v>-1.1114165240572561E-2</v>
      </c>
      <c r="G181" s="5">
        <v>-3.7204017964629619E-3</v>
      </c>
      <c r="H181" s="5">
        <v>-9.2559007953750966E-3</v>
      </c>
      <c r="I181" s="5">
        <v>-1.6926410452805869E-2</v>
      </c>
      <c r="J181" s="5">
        <v>-1.1683057417020809E-2</v>
      </c>
      <c r="K181" s="5">
        <v>-1.6305445832927371E-3</v>
      </c>
      <c r="L181" s="5">
        <v>-5.8707565658514677E-3</v>
      </c>
      <c r="M181" s="5">
        <v>-9.4482390324035648E-3</v>
      </c>
      <c r="N181" s="5">
        <v>-1.7434492928144731E-2</v>
      </c>
      <c r="O181" s="5">
        <v>-2.4603186852589589E-3</v>
      </c>
      <c r="P181" s="5">
        <v>-9.4037891990343143E-3</v>
      </c>
      <c r="Q181" s="5">
        <v>-5.193805243489019E-3</v>
      </c>
      <c r="R181" s="5">
        <v>-7.1333079846509582E-3</v>
      </c>
      <c r="S181" s="5">
        <v>-8.4530033585231579E-4</v>
      </c>
      <c r="T181" s="5">
        <v>-4.5478634415674962E-3</v>
      </c>
      <c r="U181" s="5">
        <v>2.7786401950839258E-3</v>
      </c>
      <c r="V181" s="5">
        <v>-7.3404652399999383E-3</v>
      </c>
      <c r="W181" s="5">
        <v>7.7689260900025998E-3</v>
      </c>
      <c r="X181" s="5">
        <v>-1.1603217990974484E-2</v>
      </c>
      <c r="Y181" s="5">
        <v>-1.6966682723948627E-2</v>
      </c>
      <c r="Z181" s="5">
        <v>-1.5580460809195881E-2</v>
      </c>
      <c r="AA181" s="5">
        <v>2.4512309247380234E-2</v>
      </c>
      <c r="AB181" s="5">
        <v>9.5707077683913719E-2</v>
      </c>
      <c r="AC181" s="5">
        <v>1.4282931392546969E-2</v>
      </c>
      <c r="AD181" s="5">
        <v>1.5810004476090576E-2</v>
      </c>
      <c r="AE181" s="5">
        <v>3.5610392673955285E-2</v>
      </c>
      <c r="AF181" s="5">
        <v>9.3555772463259176E-2</v>
      </c>
      <c r="AG181" s="5">
        <v>1.5685279358248167E-2</v>
      </c>
      <c r="AH181" s="5">
        <v>8.7389027851724754E-3</v>
      </c>
      <c r="AI181" s="5">
        <v>8.3608527620512713E-3</v>
      </c>
      <c r="AJ181" s="5">
        <v>3.1729776046113364E-2</v>
      </c>
      <c r="AK181" s="5">
        <v>1.0409101837446331E-2</v>
      </c>
      <c r="AL181" s="5">
        <v>7.976838082453154E-2</v>
      </c>
      <c r="AM181" s="5">
        <v>2.0749158224654004E-2</v>
      </c>
      <c r="AN181" s="5">
        <v>3.8831487987435645E-2</v>
      </c>
      <c r="AO181" s="5">
        <v>1.9324675230776897E-2</v>
      </c>
      <c r="AP181" s="5">
        <v>5.0599164127597587E-2</v>
      </c>
      <c r="AQ181" s="5">
        <v>1.4841772439524005E-3</v>
      </c>
      <c r="AR181" s="5">
        <v>5.6294683714318172E-2</v>
      </c>
      <c r="AS181" s="5"/>
      <c r="AT181" s="5"/>
      <c r="AU181" s="5"/>
      <c r="AV181" s="5"/>
      <c r="AW181" s="5"/>
      <c r="AX181" s="5"/>
      <c r="AY181" s="5"/>
      <c r="AZ181" s="5"/>
      <c r="BA181" s="5"/>
      <c r="BB181" s="5"/>
    </row>
    <row r="182" spans="1:54" x14ac:dyDescent="0.25">
      <c r="A182" s="5">
        <v>15230</v>
      </c>
      <c r="B182" s="5"/>
      <c r="C182" s="5">
        <v>0.22761563143463023</v>
      </c>
      <c r="D182" s="5">
        <v>-5.9157955044841972E-3</v>
      </c>
      <c r="E182" s="5">
        <v>-4.3057355924678064E-3</v>
      </c>
      <c r="F182" s="5">
        <v>-1.0928163043852485E-2</v>
      </c>
      <c r="G182" s="5">
        <v>-3.6601255319206978E-3</v>
      </c>
      <c r="H182" s="5">
        <v>-9.1109013893706046E-3</v>
      </c>
      <c r="I182" s="5">
        <v>-1.667035112917746E-2</v>
      </c>
      <c r="J182" s="5">
        <v>-1.1512624091640045E-2</v>
      </c>
      <c r="K182" s="5">
        <v>-1.6076412407064575E-3</v>
      </c>
      <c r="L182" s="5">
        <v>-5.7914844954376817E-3</v>
      </c>
      <c r="M182" s="5">
        <v>-9.3258147566055421E-3</v>
      </c>
      <c r="N182" s="5">
        <v>-1.7218132547175847E-2</v>
      </c>
      <c r="O182" s="5">
        <v>-2.4311381325375619E-3</v>
      </c>
      <c r="P182" s="5">
        <v>-9.2974410870383731E-3</v>
      </c>
      <c r="Q182" s="5">
        <v>-5.1379423843687291E-3</v>
      </c>
      <c r="R182" s="5">
        <v>-7.060546351536588E-3</v>
      </c>
      <c r="S182" s="5">
        <v>-8.371492399239115E-4</v>
      </c>
      <c r="T182" s="5">
        <v>-4.506553461900974E-3</v>
      </c>
      <c r="U182" s="5">
        <v>2.7549609665051917E-3</v>
      </c>
      <c r="V182" s="5">
        <v>-7.2820475383243988E-3</v>
      </c>
      <c r="W182" s="5">
        <v>7.711492985027572E-3</v>
      </c>
      <c r="X182" s="5">
        <v>-1.1524026723108994E-2</v>
      </c>
      <c r="Y182" s="5">
        <v>-1.6860554303317433E-2</v>
      </c>
      <c r="Z182" s="5">
        <v>-1.5491914606590582E-2</v>
      </c>
      <c r="AA182" s="5">
        <v>2.438707403918753E-2</v>
      </c>
      <c r="AB182" s="5">
        <v>9.527325235568869E-2</v>
      </c>
      <c r="AC182" s="5">
        <v>1.4226450203386073E-2</v>
      </c>
      <c r="AD182" s="5">
        <v>1.5756663329326837E-2</v>
      </c>
      <c r="AE182" s="5">
        <v>3.5510999590013304E-2</v>
      </c>
      <c r="AF182" s="5">
        <v>9.334937358683798E-2</v>
      </c>
      <c r="AG182" s="5">
        <v>1.5659885379733767E-2</v>
      </c>
      <c r="AH182" s="5">
        <v>8.729905729154273E-3</v>
      </c>
      <c r="AI182" s="5">
        <v>8.3571918923493645E-3</v>
      </c>
      <c r="AJ182" s="5">
        <v>3.1734728872550598E-2</v>
      </c>
      <c r="AK182" s="5">
        <v>1.0416932943542973E-2</v>
      </c>
      <c r="AL182" s="5">
        <v>7.9876137827176744E-2</v>
      </c>
      <c r="AM182" s="5">
        <v>2.0789655055770274E-2</v>
      </c>
      <c r="AN182" s="5">
        <v>3.8930699695273428E-2</v>
      </c>
      <c r="AO182" s="5">
        <v>1.9385750429840167E-2</v>
      </c>
      <c r="AP182" s="5">
        <v>5.0789841755655582E-2</v>
      </c>
      <c r="AQ182" s="5">
        <v>1.4906760090757985E-3</v>
      </c>
      <c r="AR182" s="5">
        <v>5.6575673374650623E-2</v>
      </c>
      <c r="AS182" s="5"/>
      <c r="AT182" s="5"/>
      <c r="AU182" s="5"/>
      <c r="AV182" s="5"/>
      <c r="AW182" s="5"/>
      <c r="AX182" s="5"/>
      <c r="AY182" s="5"/>
      <c r="AZ182" s="5"/>
      <c r="BA182" s="5"/>
      <c r="BB182" s="5"/>
    </row>
    <row r="183" spans="1:54" x14ac:dyDescent="0.25">
      <c r="A183" s="5">
        <v>15220</v>
      </c>
      <c r="B183" s="5"/>
      <c r="C183" s="5">
        <v>0.22847533192666292</v>
      </c>
      <c r="D183" s="5">
        <v>-5.8097374015524707E-3</v>
      </c>
      <c r="E183" s="5">
        <v>-4.2308272263150894E-3</v>
      </c>
      <c r="F183" s="5">
        <v>-1.0743860874675782E-2</v>
      </c>
      <c r="G183" s="5">
        <v>-3.6003536695793708E-3</v>
      </c>
      <c r="H183" s="5">
        <v>-8.9670007239330083E-3</v>
      </c>
      <c r="I183" s="5">
        <v>-1.6416024311527905E-2</v>
      </c>
      <c r="J183" s="5">
        <v>-1.1343201672673784E-2</v>
      </c>
      <c r="K183" s="5">
        <v>-1.5848540417416367E-3</v>
      </c>
      <c r="L183" s="5">
        <v>-5.7125439366028808E-3</v>
      </c>
      <c r="M183" s="5">
        <v>-9.2037896549328931E-3</v>
      </c>
      <c r="N183" s="5">
        <v>-1.700227038644447E-2</v>
      </c>
      <c r="O183" s="5">
        <v>-2.4019956137362819E-3</v>
      </c>
      <c r="P183" s="5">
        <v>-9.1911202596361985E-3</v>
      </c>
      <c r="Q183" s="5">
        <v>-5.0820323161207158E-3</v>
      </c>
      <c r="R183" s="5">
        <v>-6.9876384316531499E-3</v>
      </c>
      <c r="S183" s="5">
        <v>-8.2897164696808313E-4</v>
      </c>
      <c r="T183" s="5">
        <v>-4.4650542949412047E-3</v>
      </c>
      <c r="U183" s="5">
        <v>2.7311393060115282E-3</v>
      </c>
      <c r="V183" s="5">
        <v>-7.2231870535567014E-3</v>
      </c>
      <c r="W183" s="5">
        <v>7.6535255627845035E-3</v>
      </c>
      <c r="X183" s="5">
        <v>-1.1443946430729138E-2</v>
      </c>
      <c r="Y183" s="5">
        <v>-1.6753003368067766E-2</v>
      </c>
      <c r="Z183" s="5">
        <v>-1.540195934232241E-2</v>
      </c>
      <c r="AA183" s="5">
        <v>2.4259475845891366E-2</v>
      </c>
      <c r="AB183" s="5">
        <v>9.4829691606009417E-2</v>
      </c>
      <c r="AC183" s="5">
        <v>1.4168449400831246E-2</v>
      </c>
      <c r="AD183" s="5">
        <v>1.5701576592722911E-2</v>
      </c>
      <c r="AE183" s="5">
        <v>3.5407555329171954E-2</v>
      </c>
      <c r="AF183" s="5">
        <v>9.313208048149782E-2</v>
      </c>
      <c r="AG183" s="5">
        <v>1.563263347765833E-2</v>
      </c>
      <c r="AH183" s="5">
        <v>8.7198620371799762E-3</v>
      </c>
      <c r="AI183" s="5">
        <v>8.3525244569370525E-3</v>
      </c>
      <c r="AJ183" s="5">
        <v>3.1735864265194022E-2</v>
      </c>
      <c r="AK183" s="5">
        <v>1.0423519946855206E-2</v>
      </c>
      <c r="AL183" s="5">
        <v>7.9974481222240573E-2</v>
      </c>
      <c r="AM183" s="5">
        <v>2.082774963802933E-2</v>
      </c>
      <c r="AN183" s="5">
        <v>3.9025531052720511E-2</v>
      </c>
      <c r="AO183" s="5">
        <v>1.9444717533629412E-2</v>
      </c>
      <c r="AP183" s="5">
        <v>5.0975225720438222E-2</v>
      </c>
      <c r="AQ183" s="5">
        <v>1.4970272629780802E-3</v>
      </c>
      <c r="AR183" s="5">
        <v>5.6851405772255281E-2</v>
      </c>
      <c r="AS183" s="5"/>
      <c r="AT183" s="5"/>
      <c r="AU183" s="5"/>
      <c r="AV183" s="5"/>
      <c r="AW183" s="5"/>
      <c r="AX183" s="5"/>
      <c r="AY183" s="5"/>
      <c r="AZ183" s="5"/>
      <c r="BA183" s="5"/>
      <c r="BB183" s="5"/>
    </row>
    <row r="184" spans="1:54" x14ac:dyDescent="0.25">
      <c r="A184" s="5">
        <v>15210</v>
      </c>
      <c r="B184" s="5"/>
      <c r="C184" s="5">
        <v>0.22929797010545136</v>
      </c>
      <c r="D184" s="5">
        <v>-5.7048250171536086E-3</v>
      </c>
      <c r="E184" s="5">
        <v>-4.1566729315620976E-3</v>
      </c>
      <c r="F184" s="5">
        <v>-1.0561275457590204E-2</v>
      </c>
      <c r="G184" s="5">
        <v>-3.5410926289960094E-3</v>
      </c>
      <c r="H184" s="5">
        <v>-8.8242165681417222E-3</v>
      </c>
      <c r="I184" s="5">
        <v>-1.6163465345772197E-2</v>
      </c>
      <c r="J184" s="5">
        <v>-1.1174816231179111E-2</v>
      </c>
      <c r="K184" s="5">
        <v>-1.5621868188064967E-3</v>
      </c>
      <c r="L184" s="5">
        <v>-5.6339492461880639E-3</v>
      </c>
      <c r="M184" s="5">
        <v>-9.0821875136804422E-3</v>
      </c>
      <c r="N184" s="5">
        <v>-1.6786951205144972E-2</v>
      </c>
      <c r="O184" s="5">
        <v>-2.3728975145070066E-3</v>
      </c>
      <c r="P184" s="5">
        <v>-9.0848511934187946E-3</v>
      </c>
      <c r="Q184" s="5">
        <v>-5.0260884918684511E-3</v>
      </c>
      <c r="R184" s="5">
        <v>-6.9146024749180482E-3</v>
      </c>
      <c r="S184" s="5">
        <v>-8.2076967718564388E-4</v>
      </c>
      <c r="T184" s="5">
        <v>-4.4233770398004312E-3</v>
      </c>
      <c r="U184" s="5">
        <v>2.7071817604806194E-3</v>
      </c>
      <c r="V184" s="5">
        <v>-7.1639003458571337E-3</v>
      </c>
      <c r="W184" s="5">
        <v>7.595040456673122E-3</v>
      </c>
      <c r="X184" s="5">
        <v>-1.1363000460633797E-2</v>
      </c>
      <c r="Y184" s="5">
        <v>-1.6644061649363599E-2</v>
      </c>
      <c r="Z184" s="5">
        <v>-1.5310621757378989E-2</v>
      </c>
      <c r="AA184" s="5">
        <v>2.4129552696633125E-2</v>
      </c>
      <c r="AB184" s="5">
        <v>9.4376527182591693E-2</v>
      </c>
      <c r="AC184" s="5">
        <v>1.4108946021409496E-2</v>
      </c>
      <c r="AD184" s="5">
        <v>1.5644760094523043E-2</v>
      </c>
      <c r="AE184" s="5">
        <v>3.5300088478154606E-2</v>
      </c>
      <c r="AF184" s="5">
        <v>9.2903949163043786E-2</v>
      </c>
      <c r="AG184" s="5">
        <v>1.5603529773051208E-2</v>
      </c>
      <c r="AH184" s="5">
        <v>8.7087732685717113E-3</v>
      </c>
      <c r="AI184" s="5">
        <v>8.346850159250005E-3</v>
      </c>
      <c r="AJ184" s="5">
        <v>3.1733174283910724E-2</v>
      </c>
      <c r="AK184" s="5">
        <v>1.0428858011113757E-2</v>
      </c>
      <c r="AL184" s="5">
        <v>8.0063356981749059E-2</v>
      </c>
      <c r="AM184" s="5">
        <v>2.0863423567016495E-2</v>
      </c>
      <c r="AN184" s="5">
        <v>3.9115939643245383E-2</v>
      </c>
      <c r="AO184" s="5">
        <v>1.9501551576401759E-2</v>
      </c>
      <c r="AP184" s="5">
        <v>5.1155240915480661E-2</v>
      </c>
      <c r="AQ184" s="5">
        <v>1.5032285297970774E-3</v>
      </c>
      <c r="AR184" s="5">
        <v>5.7121777216952142E-2</v>
      </c>
      <c r="AS184" s="5"/>
      <c r="AT184" s="5"/>
      <c r="AU184" s="5"/>
      <c r="AV184" s="5"/>
      <c r="AW184" s="5"/>
      <c r="AX184" s="5"/>
      <c r="AY184" s="5"/>
      <c r="AZ184" s="5"/>
      <c r="BA184" s="5"/>
      <c r="BB184" s="5"/>
    </row>
    <row r="185" spans="1:54" x14ac:dyDescent="0.25">
      <c r="A185" s="5">
        <v>15200</v>
      </c>
      <c r="B185" s="5"/>
      <c r="C185" s="5">
        <v>0.23008336440645216</v>
      </c>
      <c r="D185" s="5">
        <v>-5.6010637814522812E-3</v>
      </c>
      <c r="E185" s="5">
        <v>-4.0832778767816713E-3</v>
      </c>
      <c r="F185" s="5">
        <v>-1.0380422692555746E-2</v>
      </c>
      <c r="G185" s="5">
        <v>-3.4823485672512088E-3</v>
      </c>
      <c r="H185" s="5">
        <v>-8.6825660758134103E-3</v>
      </c>
      <c r="I185" s="5">
        <v>-1.5912708528204363E-2</v>
      </c>
      <c r="J185" s="5">
        <v>-1.1007493169739407E-2</v>
      </c>
      <c r="K185" s="5">
        <v>-1.5396433192880437E-3</v>
      </c>
      <c r="L185" s="5">
        <v>-5.5557145060648998E-3</v>
      </c>
      <c r="M185" s="5">
        <v>-8.9610317284676225E-3</v>
      </c>
      <c r="N185" s="5">
        <v>-1.6572219139601559E-2</v>
      </c>
      <c r="O185" s="5">
        <v>-2.3438501466537397E-3</v>
      </c>
      <c r="P185" s="5">
        <v>-8.9786581368196637E-3</v>
      </c>
      <c r="Q185" s="5">
        <v>-4.9701242685947552E-3</v>
      </c>
      <c r="R185" s="5">
        <v>-6.8414566399172564E-3</v>
      </c>
      <c r="S185" s="5">
        <v>-8.1254544470609077E-4</v>
      </c>
      <c r="T185" s="5">
        <v>-4.381532787916388E-3</v>
      </c>
      <c r="U185" s="5">
        <v>2.6830948869118925E-3</v>
      </c>
      <c r="V185" s="5">
        <v>-7.1042040397701779E-3</v>
      </c>
      <c r="W185" s="5">
        <v>7.5360544062354788E-3</v>
      </c>
      <c r="X185" s="5">
        <v>-1.1281212371762463E-2</v>
      </c>
      <c r="Y185" s="5">
        <v>-1.6533761261828078E-2</v>
      </c>
      <c r="Z185" s="5">
        <v>-1.5217929006967251E-2</v>
      </c>
      <c r="AA185" s="5">
        <v>2.3997343361075462E-2</v>
      </c>
      <c r="AB185" s="5">
        <v>9.3913894034340223E-2</v>
      </c>
      <c r="AC185" s="5">
        <v>1.4047957619757056E-2</v>
      </c>
      <c r="AD185" s="5">
        <v>1.558623027433321E-2</v>
      </c>
      <c r="AE185" s="5">
        <v>3.5188629069899301E-2</v>
      </c>
      <c r="AF185" s="5">
        <v>9.2665039584697448E-2</v>
      </c>
      <c r="AG185" s="5">
        <v>1.5572581062620605E-2</v>
      </c>
      <c r="AH185" s="5">
        <v>8.6966413634329935E-3</v>
      </c>
      <c r="AI185" s="5">
        <v>8.3401690669624006E-3</v>
      </c>
      <c r="AJ185" s="5">
        <v>3.1726652354399788E-2</v>
      </c>
      <c r="AK185" s="5">
        <v>1.0432942737363528E-2</v>
      </c>
      <c r="AL185" s="5">
        <v>8.0142714305565105E-2</v>
      </c>
      <c r="AM185" s="5">
        <v>2.0896659235205943E-2</v>
      </c>
      <c r="AN185" s="5">
        <v>3.9201884442070942E-2</v>
      </c>
      <c r="AO185" s="5">
        <v>1.955622822587038E-2</v>
      </c>
      <c r="AP185" s="5">
        <v>5.1329813713592479E-2</v>
      </c>
      <c r="AQ185" s="5">
        <v>1.5092773711075525E-3</v>
      </c>
      <c r="AR185" s="5">
        <v>5.7386685187618615E-2</v>
      </c>
      <c r="AS185" s="5"/>
      <c r="AT185" s="5"/>
      <c r="AU185" s="5"/>
      <c r="AV185" s="5"/>
      <c r="AW185" s="5"/>
      <c r="AX185" s="5"/>
      <c r="AY185" s="5"/>
      <c r="AZ185" s="5"/>
      <c r="BA185" s="5"/>
      <c r="BB185" s="5"/>
    </row>
    <row r="186" spans="1:54" x14ac:dyDescent="0.25">
      <c r="A186" s="5">
        <v>15190</v>
      </c>
      <c r="B186" s="5"/>
      <c r="C186" s="5">
        <v>0.2308313471405018</v>
      </c>
      <c r="D186" s="5">
        <v>-5.4984586474056771E-3</v>
      </c>
      <c r="E186" s="5">
        <v>-4.0106468939294744E-3</v>
      </c>
      <c r="F186" s="5">
        <v>-1.0201317658468653E-2</v>
      </c>
      <c r="G186" s="5">
        <v>-3.4241273794214716E-3</v>
      </c>
      <c r="H186" s="5">
        <v>-8.5420657850114896E-3</v>
      </c>
      <c r="I186" s="5">
        <v>-1.5663787101744955E-2</v>
      </c>
      <c r="J186" s="5">
        <v>-1.0841257218046756E-2</v>
      </c>
      <c r="K186" s="5">
        <v>-1.5172272047018489E-3</v>
      </c>
      <c r="L186" s="5">
        <v>-5.4778535193146394E-3</v>
      </c>
      <c r="M186" s="5">
        <v>-8.8403452970024499E-3</v>
      </c>
      <c r="N186" s="5">
        <v>-1.6358117688173107E-2</v>
      </c>
      <c r="O186" s="5">
        <v>-2.314859745794034E-3</v>
      </c>
      <c r="P186" s="5">
        <v>-8.8725651005266623E-3</v>
      </c>
      <c r="Q186" s="5">
        <v>-4.9141529015688298E-3</v>
      </c>
      <c r="R186" s="5">
        <v>-6.7682189859824644E-3</v>
      </c>
      <c r="S186" s="5">
        <v>-8.0430105663005405E-4</v>
      </c>
      <c r="T186" s="5">
        <v>-4.3395326178698197E-3</v>
      </c>
      <c r="U186" s="5">
        <v>2.6588852492831919E-3</v>
      </c>
      <c r="V186" s="5">
        <v>-7.0441148160886261E-3</v>
      </c>
      <c r="W186" s="5">
        <v>7.4765842488321065E-3</v>
      </c>
      <c r="X186" s="5">
        <v>-1.1198605923346764E-2</v>
      </c>
      <c r="Y186" s="5">
        <v>-1.6422134687285733E-2</v>
      </c>
      <c r="Z186" s="5">
        <v>-1.5123908646748216E-2</v>
      </c>
      <c r="AA186" s="5">
        <v>2.3862887329843156E-2</v>
      </c>
      <c r="AB186" s="5">
        <v>9.3441930244110294E-2</v>
      </c>
      <c r="AC186" s="5">
        <v>1.3985502260071895E-2</v>
      </c>
      <c r="AD186" s="5">
        <v>1.5526004175424865E-2</v>
      </c>
      <c r="AE186" s="5">
        <v>3.5073208570423252E-2</v>
      </c>
      <c r="AF186" s="5">
        <v>9.2415415614084132E-2</v>
      </c>
      <c r="AG186" s="5">
        <v>1.5539794816879195E-2</v>
      </c>
      <c r="AH186" s="5">
        <v>8.6834686427287085E-3</v>
      </c>
      <c r="AI186" s="5">
        <v>8.3324816131447633E-3</v>
      </c>
      <c r="AJ186" s="5">
        <v>3.1716293276664087E-2</v>
      </c>
      <c r="AK186" s="5">
        <v>1.0435770168056009E-2</v>
      </c>
      <c r="AL186" s="5">
        <v>8.0212505662500766E-2</v>
      </c>
      <c r="AM186" s="5">
        <v>2.0927439845077191E-2</v>
      </c>
      <c r="AN186" s="5">
        <v>3.9283325844981024E-2</v>
      </c>
      <c r="AO186" s="5">
        <v>1.9608723799493348E-2</v>
      </c>
      <c r="AP186" s="5">
        <v>5.1498872014107001E-2</v>
      </c>
      <c r="AQ186" s="5">
        <v>1.5151713874246944E-3</v>
      </c>
      <c r="AR186" s="5">
        <v>5.76460283929357E-2</v>
      </c>
      <c r="AS186" s="5"/>
      <c r="AT186" s="5"/>
      <c r="AU186" s="5"/>
      <c r="AV186" s="5"/>
      <c r="AW186" s="5"/>
      <c r="AX186" s="5"/>
      <c r="AY186" s="5"/>
      <c r="AZ186" s="5"/>
      <c r="BA186" s="5"/>
      <c r="BB186" s="5"/>
    </row>
    <row r="187" spans="1:54" x14ac:dyDescent="0.25">
      <c r="A187" s="5">
        <v>15180</v>
      </c>
      <c r="B187" s="5"/>
      <c r="C187" s="5">
        <v>0.23154176457444353</v>
      </c>
      <c r="D187" s="5">
        <v>-5.3970140953317047E-3</v>
      </c>
      <c r="E187" s="5">
        <v>-3.9387844807696843E-3</v>
      </c>
      <c r="F187" s="5">
        <v>-1.0023974617114972E-2</v>
      </c>
      <c r="G187" s="5">
        <v>-3.3664346991970628E-3</v>
      </c>
      <c r="H187" s="5">
        <v>-8.4027316179166832E-3</v>
      </c>
      <c r="I187" s="5">
        <v>-1.541673325283816E-2</v>
      </c>
      <c r="J187" s="5">
        <v>-1.0676132428918676E-2</v>
      </c>
      <c r="K187" s="5">
        <v>-1.4949420498997653E-3</v>
      </c>
      <c r="L187" s="5">
        <v>-5.400379806603366E-3</v>
      </c>
      <c r="M187" s="5">
        <v>-8.7201508121387064E-3</v>
      </c>
      <c r="N187" s="5">
        <v>-1.6144689696648652E-2</v>
      </c>
      <c r="O187" s="5">
        <v>-2.2859324690820944E-3</v>
      </c>
      <c r="P187" s="5">
        <v>-8.7665958480979429E-3</v>
      </c>
      <c r="Q187" s="5">
        <v>-4.8581875388675252E-3</v>
      </c>
      <c r="R187" s="5">
        <v>-6.6949074653710611E-3</v>
      </c>
      <c r="S187" s="5">
        <v>-7.9603861208073223E-4</v>
      </c>
      <c r="T187" s="5">
        <v>-4.2973875902329924E-3</v>
      </c>
      <c r="U187" s="5">
        <v>2.6345594154157611E-3</v>
      </c>
      <c r="V187" s="5">
        <v>-6.98364940371191E-3</v>
      </c>
      <c r="W187" s="5">
        <v>7.4166469112833654E-3</v>
      </c>
      <c r="X187" s="5">
        <v>-1.1115205062969299E-2</v>
      </c>
      <c r="Y187" s="5">
        <v>-1.6309214758313317E-2</v>
      </c>
      <c r="Z187" s="5">
        <v>-1.502858861884776E-2</v>
      </c>
      <c r="AA187" s="5">
        <v>2.3726224794543053E-2</v>
      </c>
      <c r="AB187" s="5">
        <v>9.2960776959587349E-2</v>
      </c>
      <c r="AC187" s="5">
        <v>1.3921598507254851E-2</v>
      </c>
      <c r="AD187" s="5">
        <v>1.5464099436666195E-2</v>
      </c>
      <c r="AE187" s="5">
        <v>3.4953859864799777E-2</v>
      </c>
      <c r="AF187" s="5">
        <v>9.2155145007802183E-2</v>
      </c>
      <c r="AG187" s="5">
        <v>1.5505179177856742E-2</v>
      </c>
      <c r="AH187" s="5">
        <v>8.6692578081345728E-3</v>
      </c>
      <c r="AI187" s="5">
        <v>8.3237885972048918E-3</v>
      </c>
      <c r="AJ187" s="5">
        <v>3.1702093232687009E-2</v>
      </c>
      <c r="AK187" s="5">
        <v>1.0437336790894812E-2</v>
      </c>
      <c r="AL187" s="5">
        <v>8.0272686829680778E-2</v>
      </c>
      <c r="AM187" s="5">
        <v>2.0955749421822864E-2</v>
      </c>
      <c r="AN187" s="5">
        <v>3.9360225696464302E-2</v>
      </c>
      <c r="AO187" s="5">
        <v>1.9659015280490987E-2</v>
      </c>
      <c r="AP187" s="5">
        <v>5.1662345289590385E-2</v>
      </c>
      <c r="AQ187" s="5">
        <v>1.5209082196972197E-3</v>
      </c>
      <c r="AR187" s="5">
        <v>5.7899706831961974E-2</v>
      </c>
      <c r="AS187" s="5"/>
      <c r="AT187" s="5"/>
      <c r="AU187" s="5"/>
      <c r="AV187" s="5"/>
      <c r="AW187" s="5"/>
      <c r="AX187" s="5"/>
      <c r="AY187" s="5"/>
      <c r="AZ187" s="5"/>
      <c r="BA187" s="5"/>
      <c r="BB187" s="5"/>
    </row>
    <row r="188" spans="1:54" x14ac:dyDescent="0.25">
      <c r="A188" s="5">
        <v>15170</v>
      </c>
      <c r="B188" s="5"/>
      <c r="C188" s="5">
        <v>0.23221447700395337</v>
      </c>
      <c r="D188" s="5">
        <v>-5.2967341376869313E-3</v>
      </c>
      <c r="E188" s="5">
        <v>-3.86769480346156E-3</v>
      </c>
      <c r="F188" s="5">
        <v>-9.8484070175456229E-3</v>
      </c>
      <c r="G188" s="5">
        <v>-3.3092758996434929E-3</v>
      </c>
      <c r="H188" s="5">
        <v>-8.26457888105505E-3</v>
      </c>
      <c r="I188" s="5">
        <v>-1.5171578108993378E-2</v>
      </c>
      <c r="J188" s="5">
        <v>-1.0512142174748359E-2</v>
      </c>
      <c r="K188" s="5">
        <v>-1.4727913423357021E-3</v>
      </c>
      <c r="L188" s="5">
        <v>-5.3233066027547349E-3</v>
      </c>
      <c r="M188" s="5">
        <v>-8.6004704552281406E-3</v>
      </c>
      <c r="N188" s="5">
        <v>-1.5931977344141215E-2</v>
      </c>
      <c r="O188" s="5">
        <v>-2.2570743929947396E-3</v>
      </c>
      <c r="P188" s="5">
        <v>-8.6607738867873589E-3</v>
      </c>
      <c r="Q188" s="5">
        <v>-4.8022412159942386E-3</v>
      </c>
      <c r="R188" s="5">
        <v>-6.6215399155543832E-3</v>
      </c>
      <c r="S188" s="5">
        <v>-7.8776020126498729E-4</v>
      </c>
      <c r="T188" s="5">
        <v>-4.2551087424527942E-3</v>
      </c>
      <c r="U188" s="5">
        <v>2.6101239538497212E-3</v>
      </c>
      <c r="V188" s="5">
        <v>-6.9228245715043917E-3</v>
      </c>
      <c r="W188" s="5">
        <v>7.3562594014821708E-3</v>
      </c>
      <c r="X188" s="5">
        <v>-1.103103391453869E-2</v>
      </c>
      <c r="Y188" s="5">
        <v>-1.6195034641610654E-2</v>
      </c>
      <c r="Z188" s="5">
        <v>-1.4931997237653417E-2</v>
      </c>
      <c r="AA188" s="5">
        <v>2.3587396627376848E-2</v>
      </c>
      <c r="AB188" s="5">
        <v>9.2470578322332325E-2</v>
      </c>
      <c r="AC188" s="5">
        <v>1.38562654177453E-2</v>
      </c>
      <c r="AD188" s="5">
        <v>1.5400534284085851E-2</v>
      </c>
      <c r="AE188" s="5">
        <v>3.4830617242255904E-2</v>
      </c>
      <c r="AF188" s="5">
        <v>9.1884299383584042E-2</v>
      </c>
      <c r="AG188" s="5">
        <v>1.546874295639963E-2</v>
      </c>
      <c r="AH188" s="5">
        <v>8.6540119416552621E-3</v>
      </c>
      <c r="AI188" s="5">
        <v>8.3140911856100196E-3</v>
      </c>
      <c r="AJ188" s="5">
        <v>3.168404979330379E-2</v>
      </c>
      <c r="AK188" s="5">
        <v>1.0437639542429955E-2</v>
      </c>
      <c r="AL188" s="5">
        <v>8.0323216930115668E-2</v>
      </c>
      <c r="AM188" s="5">
        <v>2.0981572825635071E-2</v>
      </c>
      <c r="AN188" s="5">
        <v>3.943254731716915E-2</v>
      </c>
      <c r="AO188" s="5">
        <v>1.970708033357732E-2</v>
      </c>
      <c r="AP188" s="5">
        <v>5.1820164631970367E-2</v>
      </c>
      <c r="AQ188" s="5">
        <v>1.5264855507888654E-3</v>
      </c>
      <c r="AR188" s="5">
        <v>5.8147621854489295E-2</v>
      </c>
      <c r="AS188" s="5"/>
      <c r="AT188" s="5"/>
      <c r="AU188" s="5"/>
      <c r="AV188" s="5"/>
      <c r="AW188" s="5"/>
      <c r="AX188" s="5"/>
      <c r="AY188" s="5"/>
      <c r="AZ188" s="5"/>
      <c r="BA188" s="5"/>
      <c r="BB188" s="5"/>
    </row>
    <row r="189" spans="1:54" x14ac:dyDescent="0.25">
      <c r="A189" s="5">
        <v>15160</v>
      </c>
      <c r="B189" s="5"/>
      <c r="C189" s="5">
        <v>0.23284935881850205</v>
      </c>
      <c r="D189" s="5">
        <v>-5.1976223240487165E-3</v>
      </c>
      <c r="E189" s="5">
        <v>-3.7973816993031977E-3</v>
      </c>
      <c r="F189" s="5">
        <v>-9.6746275008658088E-3</v>
      </c>
      <c r="G189" s="5">
        <v>-3.2526560941042977E-3</v>
      </c>
      <c r="H189" s="5">
        <v>-8.1276222658796474E-3</v>
      </c>
      <c r="I189" s="5">
        <v>-1.4928351736967882E-2</v>
      </c>
      <c r="J189" s="5">
        <v>-1.0349309144386365E-2</v>
      </c>
      <c r="K189" s="5">
        <v>-1.4507784813893557E-3</v>
      </c>
      <c r="L189" s="5">
        <v>-5.2466468535208909E-3</v>
      </c>
      <c r="M189" s="5">
        <v>-8.4813259897708292E-3</v>
      </c>
      <c r="N189" s="5">
        <v>-1.572002212948579E-2</v>
      </c>
      <c r="O189" s="5">
        <v>-2.2282915111813788E-3</v>
      </c>
      <c r="P189" s="5">
        <v>-8.5551224585846131E-3</v>
      </c>
      <c r="Q189" s="5">
        <v>-4.7463268505987342E-3</v>
      </c>
      <c r="R189" s="5">
        <v>-6.5481340516188981E-3</v>
      </c>
      <c r="S189" s="5">
        <v>-7.7946790454467825E-4</v>
      </c>
      <c r="T189" s="5">
        <v>-4.2127070837717521E-3</v>
      </c>
      <c r="U189" s="5">
        <v>2.5855854307321687E-3</v>
      </c>
      <c r="V189" s="5">
        <v>-6.8616571201594676E-3</v>
      </c>
      <c r="W189" s="5">
        <v>7.2954387999842416E-3</v>
      </c>
      <c r="X189" s="5">
        <v>-1.0946116766189357E-2</v>
      </c>
      <c r="Y189" s="5">
        <v>-1.6079627821203871E-2</v>
      </c>
      <c r="Z189" s="5">
        <v>-1.4834163175407486E-2</v>
      </c>
      <c r="AA189" s="5">
        <v>2.3446444360361463E-2</v>
      </c>
      <c r="AB189" s="5">
        <v>9.1971481395042035E-2</v>
      </c>
      <c r="AC189" s="5">
        <v>1.3789522530057418E-2</v>
      </c>
      <c r="AD189" s="5">
        <v>1.5335327522074536E-2</v>
      </c>
      <c r="AE189" s="5">
        <v>3.4703516380398494E-2</v>
      </c>
      <c r="AF189" s="5">
        <v>9.160295419006223E-2</v>
      </c>
      <c r="AG189" s="5">
        <v>1.5430495629057661E-2</v>
      </c>
      <c r="AH189" s="5">
        <v>8.6377345050103541E-3</v>
      </c>
      <c r="AI189" s="5">
        <v>8.3033909123886272E-3</v>
      </c>
      <c r="AJ189" s="5">
        <v>3.1662161924257949E-2</v>
      </c>
      <c r="AK189" s="5">
        <v>1.0436675811396685E-2</v>
      </c>
      <c r="AL189" s="5">
        <v>8.0364058468445174E-2</v>
      </c>
      <c r="AM189" s="5">
        <v>2.1004895763558504E-2</v>
      </c>
      <c r="AN189" s="5">
        <v>3.9500255530643784E-2</v>
      </c>
      <c r="AO189" s="5">
        <v>1.9752897320391864E-2</v>
      </c>
      <c r="AP189" s="5">
        <v>5.1972262798045288E-2</v>
      </c>
      <c r="AQ189" s="5">
        <v>1.5319011069470651E-3</v>
      </c>
      <c r="AR189" s="5">
        <v>5.838967622113158E-2</v>
      </c>
      <c r="AS189" s="5"/>
      <c r="AT189" s="5"/>
      <c r="AU189" s="5"/>
      <c r="AV189" s="5"/>
      <c r="AW189" s="5"/>
      <c r="AX189" s="5"/>
      <c r="AY189" s="5"/>
      <c r="AZ189" s="5"/>
      <c r="BA189" s="5"/>
      <c r="BB189" s="5"/>
    </row>
    <row r="190" spans="1:54" x14ac:dyDescent="0.25">
      <c r="A190" s="5">
        <v>15150</v>
      </c>
      <c r="B190" s="5"/>
      <c r="C190" s="5">
        <v>0.23344629855839544</v>
      </c>
      <c r="D190" s="5">
        <v>-5.0996817462953242E-3</v>
      </c>
      <c r="E190" s="5">
        <v>-3.727848679628643E-3</v>
      </c>
      <c r="F190" s="5">
        <v>-9.5026479054300672E-3</v>
      </c>
      <c r="G190" s="5">
        <v>-3.1965801372432108E-3</v>
      </c>
      <c r="H190" s="5">
        <v>-7.9918758497016674E-3</v>
      </c>
      <c r="I190" s="5">
        <v>-1.4687083141584484E-2</v>
      </c>
      <c r="J190" s="5">
        <v>-1.0187655340452266E-2</v>
      </c>
      <c r="K190" s="5">
        <v>-1.4289067777479394E-3</v>
      </c>
      <c r="L190" s="5">
        <v>-5.1704132125520406E-3</v>
      </c>
      <c r="M190" s="5">
        <v>-8.3627387553654956E-3</v>
      </c>
      <c r="N190" s="5">
        <v>-1.5508864858147878E-2</v>
      </c>
      <c r="O190" s="5">
        <v>-2.1995897323790958E-3</v>
      </c>
      <c r="P190" s="5">
        <v>-8.449664531475113E-3</v>
      </c>
      <c r="Q190" s="5">
        <v>-4.6904572373009318E-3</v>
      </c>
      <c r="R190" s="5">
        <v>-6.4747074587852395E-3</v>
      </c>
      <c r="S190" s="5">
        <v>-7.7116379151888619E-4</v>
      </c>
      <c r="T190" s="5">
        <v>-4.1701935901906672E-3</v>
      </c>
      <c r="U190" s="5">
        <v>2.5609504067201903E-3</v>
      </c>
      <c r="V190" s="5">
        <v>-6.8001638740752589E-3</v>
      </c>
      <c r="W190" s="5">
        <v>7.2342022515816604E-3</v>
      </c>
      <c r="X190" s="5">
        <v>-1.0860478058114938E-2</v>
      </c>
      <c r="Y190" s="5">
        <v>-1.5963028081493167E-2</v>
      </c>
      <c r="Z190" s="5">
        <v>-1.4735115447606939E-2</v>
      </c>
      <c r="AA190" s="5">
        <v>2.3303410164172284E-2</v>
      </c>
      <c r="AB190" s="5">
        <v>9.1463636087076389E-2</v>
      </c>
      <c r="AC190" s="5">
        <v>1.3721389855023575E-2</v>
      </c>
      <c r="AD190" s="5">
        <v>1.5268498524230173E-2</v>
      </c>
      <c r="AE190" s="5">
        <v>3.457259432857894E-2</v>
      </c>
      <c r="AF190" s="5">
        <v>9.1311188674154359E-2</v>
      </c>
      <c r="AG190" s="5">
        <v>1.5390447334559063E-2</v>
      </c>
      <c r="AH190" s="5">
        <v>8.6204293387876392E-3</v>
      </c>
      <c r="AI190" s="5">
        <v>8.2916896794104546E-3</v>
      </c>
      <c r="AJ190" s="5">
        <v>3.1636429991433915E-2</v>
      </c>
      <c r="AK190" s="5">
        <v>1.0434443441794837E-2</v>
      </c>
      <c r="AL190" s="5">
        <v>8.0395177364813164E-2</v>
      </c>
      <c r="AM190" s="5">
        <v>2.1025704800898073E-2</v>
      </c>
      <c r="AN190" s="5">
        <v>3.9563316689336277E-2</v>
      </c>
      <c r="AO190" s="5">
        <v>1.9796445314617543E-2</v>
      </c>
      <c r="AP190" s="5">
        <v>5.2118574254334103E-2</v>
      </c>
      <c r="AQ190" s="5">
        <v>1.5371526592575877E-3</v>
      </c>
      <c r="AR190" s="5">
        <v>5.8625774163099956E-2</v>
      </c>
      <c r="AS190" s="5"/>
      <c r="AT190" s="5"/>
      <c r="AU190" s="5"/>
      <c r="AV190" s="5"/>
      <c r="AW190" s="5"/>
      <c r="AX190" s="5"/>
      <c r="AY190" s="5"/>
      <c r="AZ190" s="5"/>
      <c r="BA190" s="5"/>
      <c r="BB190" s="5"/>
    </row>
    <row r="191" spans="1:54" x14ac:dyDescent="0.25">
      <c r="A191" s="5">
        <v>15140</v>
      </c>
      <c r="B191" s="5"/>
      <c r="C191" s="5">
        <v>0.23400519896384231</v>
      </c>
      <c r="D191" s="5">
        <v>-5.0029150439778701E-3</v>
      </c>
      <c r="E191" s="5">
        <v>-3.6590989328545765E-3</v>
      </c>
      <c r="F191" s="5">
        <v>-9.3324792724349213E-3</v>
      </c>
      <c r="G191" s="5">
        <v>-3.1410526262232044E-3</v>
      </c>
      <c r="H191" s="5">
        <v>-7.8573530969667585E-3</v>
      </c>
      <c r="I191" s="5">
        <v>-1.4447800265179181E-2</v>
      </c>
      <c r="J191" s="5">
        <v>-1.002720207707386E-2</v>
      </c>
      <c r="K191" s="5">
        <v>-1.4071794528457732E-3</v>
      </c>
      <c r="L191" s="5">
        <v>-5.0946180385653839E-3</v>
      </c>
      <c r="M191" s="5">
        <v>-8.2447296619615109E-3</v>
      </c>
      <c r="N191" s="5">
        <v>-1.5298545629647633E-2</v>
      </c>
      <c r="O191" s="5">
        <v>-2.1709748783938264E-3</v>
      </c>
      <c r="P191" s="5">
        <v>-8.3444227909243874E-3</v>
      </c>
      <c r="Q191" s="5">
        <v>-4.6346450426219491E-3</v>
      </c>
      <c r="R191" s="5">
        <v>-6.4012775850498015E-3</v>
      </c>
      <c r="S191" s="5">
        <v>-7.6284992011761731E-4</v>
      </c>
      <c r="T191" s="5">
        <v>-4.1275791994760478E-3</v>
      </c>
      <c r="U191" s="5">
        <v>2.5362254339008671E-3</v>
      </c>
      <c r="V191" s="5">
        <v>-6.738361673247607E-3</v>
      </c>
      <c r="W191" s="5">
        <v>7.1725669568661523E-3</v>
      </c>
      <c r="X191" s="5">
        <v>-1.0774142370344108E-2</v>
      </c>
      <c r="Y191" s="5">
        <v>-1.5845269490157507E-2</v>
      </c>
      <c r="Z191" s="5">
        <v>-1.4634883398220663E-2</v>
      </c>
      <c r="AA191" s="5">
        <v>2.3158336826623667E-2</v>
      </c>
      <c r="AB191" s="5">
        <v>9.094719507830458E-2</v>
      </c>
      <c r="AC191" s="5">
        <v>1.3651887865751583E-2</v>
      </c>
      <c r="AD191" s="5">
        <v>1.5200067223852583E-2</v>
      </c>
      <c r="AE191" s="5">
        <v>3.4437889490405625E-2</v>
      </c>
      <c r="AF191" s="5">
        <v>9.1009085846084109E-2</v>
      </c>
      <c r="AG191" s="5">
        <v>1.5348608869874528E-2</v>
      </c>
      <c r="AH191" s="5">
        <v>8.6021006613633214E-3</v>
      </c>
      <c r="AI191" s="5">
        <v>8.2789897564434136E-3</v>
      </c>
      <c r="AJ191" s="5">
        <v>3.1606855765257603E-2</v>
      </c>
      <c r="AK191" s="5">
        <v>1.0430940735704908E-2</v>
      </c>
      <c r="AL191" s="5">
        <v>8.0416542986837009E-2</v>
      </c>
      <c r="AM191" s="5">
        <v>2.1043987372169688E-2</v>
      </c>
      <c r="AN191" s="5">
        <v>3.96216986998294E-2</v>
      </c>
      <c r="AO191" s="5">
        <v>1.9837704116770886E-2</v>
      </c>
      <c r="AP191" s="5">
        <v>5.2259035221227955E-2</v>
      </c>
      <c r="AQ191" s="5">
        <v>1.5422380250839219E-3</v>
      </c>
      <c r="AR191" s="5">
        <v>5.8855821441617107E-2</v>
      </c>
      <c r="AS191" s="5"/>
      <c r="AT191" s="5"/>
      <c r="AU191" s="5"/>
      <c r="AV191" s="5"/>
      <c r="AW191" s="5"/>
      <c r="AX191" s="5"/>
      <c r="AY191" s="5"/>
      <c r="AZ191" s="5"/>
      <c r="BA191" s="5"/>
      <c r="BB191" s="5"/>
    </row>
    <row r="192" spans="1:54" x14ac:dyDescent="0.25">
      <c r="A192" s="5">
        <v>15130</v>
      </c>
      <c r="B192" s="5"/>
      <c r="C192" s="5">
        <v>0.23452597701600281</v>
      </c>
      <c r="D192" s="5">
        <v>-4.9073244098781707E-3</v>
      </c>
      <c r="E192" s="5">
        <v>-3.5911353276723741E-3</v>
      </c>
      <c r="F192" s="5">
        <v>-9.1641318519003791E-3</v>
      </c>
      <c r="G192" s="5">
        <v>-3.0860779020201313E-3</v>
      </c>
      <c r="H192" s="5">
        <v>-7.7240668608718173E-3</v>
      </c>
      <c r="I192" s="5">
        <v>-1.4210529987672433E-2</v>
      </c>
      <c r="J192" s="5">
        <v>-9.8679699780514669E-3</v>
      </c>
      <c r="K192" s="5">
        <v>-1.3855996383616617E-3</v>
      </c>
      <c r="L192" s="5">
        <v>-5.0192733927135668E-3</v>
      </c>
      <c r="M192" s="5">
        <v>-8.1273191844147465E-3</v>
      </c>
      <c r="N192" s="5">
        <v>-1.5089103825504924E-2</v>
      </c>
      <c r="O192" s="5">
        <v>-2.1424526821487064E-3</v>
      </c>
      <c r="P192" s="5">
        <v>-8.2394196315916397E-3</v>
      </c>
      <c r="Q192" s="5">
        <v>-4.5789028000251973E-3</v>
      </c>
      <c r="R192" s="5">
        <v>-6.3278617339534481E-3</v>
      </c>
      <c r="S192" s="5">
        <v>-7.5452833570755916E-4</v>
      </c>
      <c r="T192" s="5">
        <v>-4.0848748062159452E-3</v>
      </c>
      <c r="U192" s="5">
        <v>2.5114170527304018E-3</v>
      </c>
      <c r="V192" s="5">
        <v>-6.6762673651863001E-3</v>
      </c>
      <c r="W192" s="5">
        <v>7.1105501637878541E-3</v>
      </c>
      <c r="X192" s="5">
        <v>-1.0687134410467727E-2</v>
      </c>
      <c r="Y192" s="5">
        <v>-1.5726386380928541E-2</v>
      </c>
      <c r="Z192" s="5">
        <v>-1.4533496684734842E-2</v>
      </c>
      <c r="AA192" s="5">
        <v>2.3011267730803271E-2</v>
      </c>
      <c r="AB192" s="5">
        <v>9.0422313741324478E-2</v>
      </c>
      <c r="AC192" s="5">
        <v>1.3581037487302647E-2</v>
      </c>
      <c r="AD192" s="5">
        <v>1.513005410409401E-2</v>
      </c>
      <c r="AE192" s="5">
        <v>3.4299441605415697E-2</v>
      </c>
      <c r="AF192" s="5">
        <v>9.0696732442056477E-2</v>
      </c>
      <c r="AG192" s="5">
        <v>1.5304991685871983E-2</v>
      </c>
      <c r="AH192" s="5">
        <v>8.5827530675890752E-3</v>
      </c>
      <c r="AI192" s="5">
        <v>8.265293780986371E-3</v>
      </c>
      <c r="AJ192" s="5">
        <v>3.157344242425715E-2</v>
      </c>
      <c r="AK192" s="5">
        <v>1.042616645583724E-2</v>
      </c>
      <c r="AL192" s="5">
        <v>8.0428128179635155E-2</v>
      </c>
      <c r="AM192" s="5">
        <v>2.1059731791582686E-2</v>
      </c>
      <c r="AN192" s="5">
        <v>3.9675371047285732E-2</v>
      </c>
      <c r="AO192" s="5">
        <v>1.9876654268650953E-2</v>
      </c>
      <c r="AP192" s="5">
        <v>5.2393583716404367E-2</v>
      </c>
      <c r="AQ192" s="5">
        <v>1.547155069490192E-3</v>
      </c>
      <c r="AR192" s="5">
        <v>5.9079725406921482E-2</v>
      </c>
      <c r="AS192" s="5"/>
      <c r="AT192" s="5"/>
      <c r="AU192" s="5"/>
      <c r="AV192" s="5"/>
      <c r="AW192" s="5"/>
      <c r="AX192" s="5"/>
      <c r="AY192" s="5"/>
      <c r="AZ192" s="5"/>
      <c r="BA192" s="5"/>
      <c r="BB192" s="5"/>
    </row>
    <row r="193" spans="1:54" x14ac:dyDescent="0.25">
      <c r="A193" s="5">
        <v>15120</v>
      </c>
      <c r="B193" s="5"/>
      <c r="C193" s="5">
        <v>0.2350085639699786</v>
      </c>
      <c r="D193" s="5">
        <v>-4.8129115957458255E-3</v>
      </c>
      <c r="E193" s="5">
        <v>-3.523960416381821E-3</v>
      </c>
      <c r="F193" s="5">
        <v>-8.9976151090317754E-3</v>
      </c>
      <c r="G193" s="5">
        <v>-3.0316600508686403E-3</v>
      </c>
      <c r="H193" s="5">
        <v>-7.5920293853175887E-3</v>
      </c>
      <c r="I193" s="5">
        <v>-1.3975298127257738E-2</v>
      </c>
      <c r="J193" s="5">
        <v>-9.709978975444445E-3</v>
      </c>
      <c r="K193" s="5">
        <v>-1.3641703757738054E-3</v>
      </c>
      <c r="L193" s="5">
        <v>-4.944391036152648E-3</v>
      </c>
      <c r="M193" s="5">
        <v>-8.0105273573479584E-3</v>
      </c>
      <c r="N193" s="5">
        <v>-1.4880578097709835E-2</v>
      </c>
      <c r="O193" s="5">
        <v>-2.1140287858003575E-3</v>
      </c>
      <c r="P193" s="5">
        <v>-8.134677149276846E-3</v>
      </c>
      <c r="Q193" s="5">
        <v>-4.5232429050704754E-3</v>
      </c>
      <c r="R193" s="5">
        <v>-6.2544770574818487E-3</v>
      </c>
      <c r="S193" s="5">
        <v>-7.462010702105115E-4</v>
      </c>
      <c r="T193" s="5">
        <v>-4.0420912569273321E-3</v>
      </c>
      <c r="U193" s="5">
        <v>2.4865317889945452E-3</v>
      </c>
      <c r="V193" s="5">
        <v>-6.6138977968600004E-3</v>
      </c>
      <c r="W193" s="5">
        <v>7.0481691592157777E-3</v>
      </c>
      <c r="X193" s="5">
        <v>-1.0599479001326203E-2</v>
      </c>
      <c r="Y193" s="5">
        <v>-1.560641333624658E-2</v>
      </c>
      <c r="Z193" s="5">
        <v>-1.4430985263037436E-2</v>
      </c>
      <c r="AA193" s="5">
        <v>2.2862246832875223E-2</v>
      </c>
      <c r="AB193" s="5">
        <v>8.9889150062111595E-2</v>
      </c>
      <c r="AC193" s="5">
        <v>1.3508860086097344E-2</v>
      </c>
      <c r="AD193" s="5">
        <v>1.5058480187772108E-2</v>
      </c>
      <c r="AE193" s="5">
        <v>3.4157291729916973E-2</v>
      </c>
      <c r="AF193" s="5">
        <v>9.0374218884608684E-2</v>
      </c>
      <c r="AG193" s="5">
        <v>1.5259607882563673E-2</v>
      </c>
      <c r="AH193" s="5">
        <v>8.5623915272459456E-3</v>
      </c>
      <c r="AI193" s="5">
        <v>8.2506047578768636E-3</v>
      </c>
      <c r="AJ193" s="5">
        <v>3.15361945577773E-2</v>
      </c>
      <c r="AK193" s="5">
        <v>1.0420119827810895E-2</v>
      </c>
      <c r="AL193" s="5">
        <v>8.0429909293878762E-2</v>
      </c>
      <c r="AM193" s="5">
        <v>2.1072927263043068E-2</v>
      </c>
      <c r="AN193" s="5">
        <v>3.9724304819079057E-2</v>
      </c>
      <c r="AO193" s="5">
        <v>1.9913277067433399E-2</v>
      </c>
      <c r="AP193" s="5">
        <v>5.2522159597465257E-2</v>
      </c>
      <c r="AQ193" s="5">
        <v>1.551901706646388E-3</v>
      </c>
      <c r="AR193" s="5">
        <v>5.9297395056814049E-2</v>
      </c>
      <c r="AS193" s="5"/>
      <c r="AT193" s="5"/>
      <c r="AU193" s="5"/>
      <c r="AV193" s="5"/>
      <c r="AW193" s="5"/>
      <c r="AX193" s="5"/>
      <c r="AY193" s="5"/>
      <c r="AZ193" s="5"/>
      <c r="BA193" s="5"/>
      <c r="BB193" s="5"/>
    </row>
    <row r="194" spans="1:54" x14ac:dyDescent="0.25">
      <c r="A194" s="5">
        <v>15110</v>
      </c>
      <c r="B194" s="5"/>
      <c r="C194" s="5">
        <v>0.23545290537971134</v>
      </c>
      <c r="D194" s="5">
        <v>-4.7196779182085199E-3</v>
      </c>
      <c r="E194" s="5">
        <v>-3.4575764383621525E-3</v>
      </c>
      <c r="F194" s="5">
        <v>-8.8329377309522613E-3</v>
      </c>
      <c r="G194" s="5">
        <v>-2.9778029058375203E-3</v>
      </c>
      <c r="H194" s="5">
        <v>-7.4612523071918169E-3</v>
      </c>
      <c r="I194" s="5">
        <v>-1.3742129441700715E-2</v>
      </c>
      <c r="J194" s="5">
        <v>-9.5532483085765292E-3</v>
      </c>
      <c r="K194" s="5">
        <v>-1.3428946159720462E-3</v>
      </c>
      <c r="L194" s="5">
        <v>-4.8699824278097791E-3</v>
      </c>
      <c r="M194" s="5">
        <v>-7.8943737703175438E-3</v>
      </c>
      <c r="N194" s="5">
        <v>-1.4673006357722493E-2</v>
      </c>
      <c r="O194" s="5">
        <v>-2.085708738924069E-3</v>
      </c>
      <c r="P194" s="5">
        <v>-8.0302171331055258E-3</v>
      </c>
      <c r="Q194" s="5">
        <v>-4.4676776106838097E-3</v>
      </c>
      <c r="R194" s="5">
        <v>-6.181140549101705E-3</v>
      </c>
      <c r="S194" s="5">
        <v>-7.3787014123500596E-4</v>
      </c>
      <c r="T194" s="5">
        <v>-3.9992393452183599E-3</v>
      </c>
      <c r="U194" s="5">
        <v>2.4615761507923929E-3</v>
      </c>
      <c r="V194" s="5">
        <v>-6.5512698066757368E-3</v>
      </c>
      <c r="W194" s="5">
        <v>6.9854412605061238E-3</v>
      </c>
      <c r="X194" s="5">
        <v>-1.05112010686661E-2</v>
      </c>
      <c r="Y194" s="5">
        <v>-1.5485385169811175E-2</v>
      </c>
      <c r="Z194" s="5">
        <v>-1.4327379372152749E-2</v>
      </c>
      <c r="AA194" s="5">
        <v>2.2711318639568705E-2</v>
      </c>
      <c r="AB194" s="5">
        <v>8.93478645591535E-2</v>
      </c>
      <c r="AC194" s="5">
        <v>1.3435377459057051E-2</v>
      </c>
      <c r="AD194" s="5">
        <v>1.4985367026852348E-2</v>
      </c>
      <c r="AE194" s="5">
        <v>3.4011482217012959E-2</v>
      </c>
      <c r="AF194" s="5">
        <v>9.0041639240658874E-2</v>
      </c>
      <c r="AG194" s="5">
        <v>1.5212470203947993E-2</v>
      </c>
      <c r="AH194" s="5">
        <v>8.5410213832653042E-3</v>
      </c>
      <c r="AI194" s="5">
        <v>8.2349260586730873E-3</v>
      </c>
      <c r="AJ194" s="5">
        <v>3.1495118167840633E-2</v>
      </c>
      <c r="AK194" s="5">
        <v>1.0412800542159031E-2</v>
      </c>
      <c r="AL194" s="5">
        <v>8.0421866211834253E-2</v>
      </c>
      <c r="AM194" s="5">
        <v>2.1083563889666694E-2</v>
      </c>
      <c r="AN194" s="5">
        <v>3.9768472727588308E-2</v>
      </c>
      <c r="AO194" s="5">
        <v>1.9947554579396322E-2</v>
      </c>
      <c r="AP194" s="5">
        <v>5.2644704603760306E-2</v>
      </c>
      <c r="AQ194" s="5">
        <v>1.5564759012146997E-3</v>
      </c>
      <c r="AR194" s="5">
        <v>5.9508741094699689E-2</v>
      </c>
      <c r="AS194" s="5"/>
      <c r="AT194" s="5"/>
      <c r="AU194" s="5"/>
      <c r="AV194" s="5"/>
      <c r="AW194" s="5"/>
      <c r="AX194" s="5"/>
      <c r="AY194" s="5"/>
      <c r="AZ194" s="5"/>
      <c r="BA194" s="5"/>
      <c r="BB194" s="5"/>
    </row>
    <row r="195" spans="1:54" x14ac:dyDescent="0.25">
      <c r="A195" s="5">
        <v>15100</v>
      </c>
      <c r="B195" s="5"/>
      <c r="C195" s="5">
        <v>0.23585896111476037</v>
      </c>
      <c r="D195" s="5">
        <v>-4.627624264849005E-3</v>
      </c>
      <c r="E195" s="5">
        <v>-3.391985323676302E-3</v>
      </c>
      <c r="F195" s="5">
        <v>-8.6701076337976288E-3</v>
      </c>
      <c r="G195" s="5">
        <v>-2.924510048532245E-3</v>
      </c>
      <c r="H195" s="5">
        <v>-7.331746658977842E-3</v>
      </c>
      <c r="I195" s="5">
        <v>-1.3511047630240743E-2</v>
      </c>
      <c r="J195" s="5">
        <v>-9.3977965234570224E-3</v>
      </c>
      <c r="K195" s="5">
        <v>-1.3217752189272315E-3</v>
      </c>
      <c r="L195" s="5">
        <v>-4.7960587223502453E-3</v>
      </c>
      <c r="M195" s="5">
        <v>-7.7788775632866985E-3</v>
      </c>
      <c r="N195" s="5">
        <v>-1.4466425766006156E-2</v>
      </c>
      <c r="O195" s="5">
        <v>-2.0574979967686079E-3</v>
      </c>
      <c r="P195" s="5">
        <v>-7.9260610579551926E-3</v>
      </c>
      <c r="Q195" s="5">
        <v>-4.4122190225457112E-3</v>
      </c>
      <c r="R195" s="5">
        <v>-6.1078690369371063E-3</v>
      </c>
      <c r="S195" s="5">
        <v>-7.2953755122171047E-4</v>
      </c>
      <c r="T195" s="5">
        <v>-3.9563298070087937E-3</v>
      </c>
      <c r="U195" s="5">
        <v>2.4365566255455627E-3</v>
      </c>
      <c r="V195" s="5">
        <v>-6.4884002164985093E-3</v>
      </c>
      <c r="W195" s="5">
        <v>6.9223838070841971E-3</v>
      </c>
      <c r="X195" s="5">
        <v>-1.0422325628774667E-2</v>
      </c>
      <c r="Y195" s="5">
        <v>-1.5363336909038969E-2</v>
      </c>
      <c r="Z195" s="5">
        <v>-1.4222709518837279E-2</v>
      </c>
      <c r="AA195" s="5">
        <v>2.25585281853685E-2</v>
      </c>
      <c r="AB195" s="5">
        <v>8.8798620201129427E-2</v>
      </c>
      <c r="AC195" s="5">
        <v>1.3360611822488497E-2</v>
      </c>
      <c r="AD195" s="5">
        <v>1.491073669160696E-2</v>
      </c>
      <c r="AE195" s="5">
        <v>3.3862056695823206E-2</v>
      </c>
      <c r="AF195" s="5">
        <v>8.9699091177277965E-2</v>
      </c>
      <c r="AG195" s="5">
        <v>1.5163592032448232E-2</v>
      </c>
      <c r="AH195" s="5">
        <v>8.5186483497173646E-3</v>
      </c>
      <c r="AI195" s="5">
        <v>8.2182614208095688E-3</v>
      </c>
      <c r="AJ195" s="5">
        <v>3.1450220670150561E-2</v>
      </c>
      <c r="AK195" s="5">
        <v>1.040420875605776E-2</v>
      </c>
      <c r="AL195" s="5">
        <v>8.0403982371365201E-2</v>
      </c>
      <c r="AM195" s="5">
        <v>2.1091632682792204E-2</v>
      </c>
      <c r="AN195" s="5">
        <v>3.9807849132131187E-2</v>
      </c>
      <c r="AO195" s="5">
        <v>1.9979469653264831E-2</v>
      </c>
      <c r="AP195" s="5">
        <v>5.2761162397357661E-2</v>
      </c>
      <c r="AQ195" s="5">
        <v>1.5608756697157403E-3</v>
      </c>
      <c r="AR195" s="5">
        <v>5.9713675987073792E-2</v>
      </c>
      <c r="AS195" s="5"/>
      <c r="AT195" s="5"/>
      <c r="AU195" s="5"/>
      <c r="AV195" s="5"/>
      <c r="AW195" s="5"/>
      <c r="AX195" s="5"/>
      <c r="AY195" s="5"/>
      <c r="AZ195" s="5"/>
      <c r="BA195" s="5"/>
      <c r="BB195" s="5"/>
    </row>
    <row r="196" spans="1:54" x14ac:dyDescent="0.25">
      <c r="A196" s="5">
        <v>15090</v>
      </c>
      <c r="B196" s="5"/>
      <c r="C196" s="5">
        <v>0.23622670536893961</v>
      </c>
      <c r="D196" s="5">
        <v>-4.5367511004422972E-3</v>
      </c>
      <c r="E196" s="5">
        <v>-3.3271886968042038E-3</v>
      </c>
      <c r="F196" s="5">
        <v>-8.5091319701633313E-3</v>
      </c>
      <c r="G196" s="5">
        <v>-2.8717848109216983E-3</v>
      </c>
      <c r="H196" s="5">
        <v>-7.2035228716830811E-3</v>
      </c>
      <c r="I196" s="5">
        <v>-1.3282075336088172E-2</v>
      </c>
      <c r="J196" s="5">
        <v>-9.2436414726132909E-3</v>
      </c>
      <c r="K196" s="5">
        <v>-1.3008149534172787E-3</v>
      </c>
      <c r="L196" s="5">
        <v>-4.7226307683434204E-3</v>
      </c>
      <c r="M196" s="5">
        <v>-7.6640574224064633E-3</v>
      </c>
      <c r="N196" s="5">
        <v>-1.4260872722096479E-2</v>
      </c>
      <c r="O196" s="5">
        <v>-2.0294019185813934E-3</v>
      </c>
      <c r="P196" s="5">
        <v>-7.8222300771271496E-3</v>
      </c>
      <c r="Q196" s="5">
        <v>-4.3568790946002869E-3</v>
      </c>
      <c r="R196" s="5">
        <v>-6.0346791770901007E-3</v>
      </c>
      <c r="S196" s="5">
        <v>-7.2120528660314057E-4</v>
      </c>
      <c r="T196" s="5">
        <v>-3.913373315811583E-3</v>
      </c>
      <c r="U196" s="5">
        <v>2.4114796770348889E-3</v>
      </c>
      <c r="V196" s="5">
        <v>-6.4253058237166566E-3</v>
      </c>
      <c r="W196" s="5">
        <v>6.8590141520462724E-3</v>
      </c>
      <c r="X196" s="5">
        <v>-1.0332877776101675E-2</v>
      </c>
      <c r="Y196" s="5">
        <v>-1.5240303777441797E-2</v>
      </c>
      <c r="Z196" s="5">
        <v>-1.4117006462048224E-2</v>
      </c>
      <c r="AA196" s="5">
        <v>2.2403921009423823E-2</v>
      </c>
      <c r="AB196" s="5">
        <v>8.8241582323193526E-2</v>
      </c>
      <c r="AC196" s="5">
        <v>1.3284585800719329E-2</v>
      </c>
      <c r="AD196" s="5">
        <v>1.4834611759458072E-2</v>
      </c>
      <c r="AE196" s="5">
        <v>3.3709060049913649E-2</v>
      </c>
      <c r="AF196" s="5">
        <v>8.9346675915211615E-2</v>
      </c>
      <c r="AG196" s="5">
        <v>1.5112987382951509E-2</v>
      </c>
      <c r="AH196" s="5">
        <v>8.4952785095678777E-3</v>
      </c>
      <c r="AI196" s="5">
        <v>8.2006149465263002E-3</v>
      </c>
      <c r="AJ196" s="5">
        <v>3.1401510894230975E-2</v>
      </c>
      <c r="AK196" s="5">
        <v>1.0394345094775796E-2</v>
      </c>
      <c r="AL196" s="5">
        <v>8.0376244787863718E-2</v>
      </c>
      <c r="AM196" s="5">
        <v>2.1097125570483689E-2</v>
      </c>
      <c r="AN196" s="5">
        <v>3.9842410060014773E-2</v>
      </c>
      <c r="AO196" s="5">
        <v>2.000900593316135E-2</v>
      </c>
      <c r="AP196" s="5">
        <v>5.2871478603124078E-2</v>
      </c>
      <c r="AQ196" s="5">
        <v>1.5650990818734695E-3</v>
      </c>
      <c r="AR196" s="5">
        <v>5.9912114020406269E-2</v>
      </c>
      <c r="AS196" s="5"/>
      <c r="AT196" s="5"/>
      <c r="AU196" s="5"/>
      <c r="AV196" s="5"/>
      <c r="AW196" s="5"/>
      <c r="AX196" s="5"/>
      <c r="AY196" s="5"/>
      <c r="AZ196" s="5"/>
      <c r="BA196" s="5"/>
      <c r="BB196" s="5"/>
    </row>
    <row r="197" spans="1:54" x14ac:dyDescent="0.25">
      <c r="A197" s="5">
        <v>15080</v>
      </c>
      <c r="B197" s="5"/>
      <c r="C197" s="5">
        <v>0.23655612666079714</v>
      </c>
      <c r="D197" s="5">
        <v>-4.4470584733465636E-3</v>
      </c>
      <c r="E197" s="5">
        <v>-3.2631878805007772E-3</v>
      </c>
      <c r="F197" s="5">
        <v>-8.3500171368944467E-3</v>
      </c>
      <c r="G197" s="5">
        <v>-2.8196302772864803E-3</v>
      </c>
      <c r="H197" s="5">
        <v>-7.0765907780816857E-3</v>
      </c>
      <c r="I197" s="5">
        <v>-1.305523414950828E-2</v>
      </c>
      <c r="J197" s="5">
        <v>-9.0908003153309849E-3</v>
      </c>
      <c r="K197" s="5">
        <v>-1.2800164968096693E-3</v>
      </c>
      <c r="L197" s="5">
        <v>-4.6497091066272757E-3</v>
      </c>
      <c r="M197" s="5">
        <v>-7.5499315761040865E-3</v>
      </c>
      <c r="N197" s="5">
        <v>-1.4056382855209789E-2</v>
      </c>
      <c r="O197" s="5">
        <v>-2.0014257660046666E-3</v>
      </c>
      <c r="P197" s="5">
        <v>-7.7187450152671686E-3</v>
      </c>
      <c r="Q197" s="5">
        <v>-4.3016696246877904E-3</v>
      </c>
      <c r="R197" s="5">
        <v>-5.9615874471093122E-3</v>
      </c>
      <c r="S197" s="5">
        <v>-7.1287531697818987E-4</v>
      </c>
      <c r="T197" s="5">
        <v>-3.8703804780788843E-3</v>
      </c>
      <c r="U197" s="5">
        <v>2.3863517424665974E-3</v>
      </c>
      <c r="V197" s="5">
        <v>-6.3620033933584688E-3</v>
      </c>
      <c r="W197" s="5">
        <v>6.7953496537871321E-3</v>
      </c>
      <c r="X197" s="5">
        <v>-1.0242882670877109E-2</v>
      </c>
      <c r="Y197" s="5">
        <v>-1.5116321176937892E-2</v>
      </c>
      <c r="Z197" s="5">
        <v>-1.4010301197295915E-2</v>
      </c>
      <c r="AA197" s="5">
        <v>2.2247543132192495E-2</v>
      </c>
      <c r="AB197" s="5">
        <v>8.7676918541923901E-2</v>
      </c>
      <c r="AC197" s="5">
        <v>1.3207322414493053E-2</v>
      </c>
      <c r="AD197" s="5">
        <v>1.4757015303512691E-2</v>
      </c>
      <c r="AE197" s="5">
        <v>3.3552538394950322E-2</v>
      </c>
      <c r="AF197" s="5">
        <v>8.8984498180180699E-2</v>
      </c>
      <c r="AG197" s="5">
        <v>1.5060670896450731E-2</v>
      </c>
      <c r="AH197" s="5">
        <v>8.4709183122038435E-3</v>
      </c>
      <c r="AI197" s="5">
        <v>8.1819911015710844E-3</v>
      </c>
      <c r="AJ197" s="5">
        <v>3.1348999082698559E-2</v>
      </c>
      <c r="AK197" s="5">
        <v>1.0383210652842281E-2</v>
      </c>
      <c r="AL197" s="5">
        <v>8.0338644074082616E-2</v>
      </c>
      <c r="AM197" s="5">
        <v>2.1100035405513463E-2</v>
      </c>
      <c r="AN197" s="5">
        <v>3.9872133226681344E-2</v>
      </c>
      <c r="AO197" s="5">
        <v>2.0036147871149032E-2</v>
      </c>
      <c r="AP197" s="5">
        <v>5.2975600847877211E-2</v>
      </c>
      <c r="AQ197" s="5">
        <v>1.5691442619376057E-3</v>
      </c>
      <c r="AR197" s="5">
        <v>6.0103971357375108E-2</v>
      </c>
      <c r="AS197" s="5"/>
      <c r="AT197" s="5"/>
      <c r="AU197" s="5"/>
      <c r="AV197" s="5"/>
      <c r="AW197" s="5"/>
      <c r="AX197" s="5"/>
      <c r="AY197" s="5"/>
      <c r="AZ197" s="5"/>
      <c r="BA197" s="5"/>
      <c r="BB197" s="5"/>
    </row>
    <row r="198" spans="1:54" x14ac:dyDescent="0.25">
      <c r="A198" s="5">
        <v>15070</v>
      </c>
      <c r="B198" s="5"/>
      <c r="C198" s="5">
        <v>0.23684722782592862</v>
      </c>
      <c r="D198" s="5">
        <v>-4.3585460220413302E-3</v>
      </c>
      <c r="E198" s="5">
        <v>-3.1999838997743167E-3</v>
      </c>
      <c r="F198" s="5">
        <v>-8.1927687832086694E-3</v>
      </c>
      <c r="G198" s="5">
        <v>-2.7680492862860217E-3</v>
      </c>
      <c r="H198" s="5">
        <v>-6.9509596162654983E-3</v>
      </c>
      <c r="I198" s="5">
        <v>-1.28305446114837E-2</v>
      </c>
      <c r="J198" s="5">
        <v>-8.9392895182974167E-3</v>
      </c>
      <c r="K198" s="5">
        <v>-1.2593824348999052E-3</v>
      </c>
      <c r="L198" s="5">
        <v>-4.5773039688706829E-3</v>
      </c>
      <c r="M198" s="5">
        <v>-7.4365177914794776E-3</v>
      </c>
      <c r="N198" s="5">
        <v>-1.3852991015392557E-2</v>
      </c>
      <c r="O198" s="5">
        <v>-1.97357470154333E-3</v>
      </c>
      <c r="P198" s="5">
        <v>-7.6156263615383231E-3</v>
      </c>
      <c r="Q198" s="5">
        <v>-4.2466022503027745E-3</v>
      </c>
      <c r="R198" s="5">
        <v>-5.888610139610501E-3</v>
      </c>
      <c r="S198" s="5">
        <v>-7.045495943020125E-4</v>
      </c>
      <c r="T198" s="5">
        <v>-3.8273618286153248E-3</v>
      </c>
      <c r="U198" s="5">
        <v>2.3611792295699006E-3</v>
      </c>
      <c r="V198" s="5">
        <v>-6.2985096502655461E-3</v>
      </c>
      <c r="W198" s="5">
        <v>6.7314076676593202E-3</v>
      </c>
      <c r="X198" s="5">
        <v>-1.0152365526733957E-2</v>
      </c>
      <c r="Y198" s="5">
        <v>-1.4991424670108893E-2</v>
      </c>
      <c r="Z198" s="5">
        <v>-1.3902624940891808E-2</v>
      </c>
      <c r="AA198" s="5">
        <v>2.208944103183804E-2</v>
      </c>
      <c r="AB198" s="5">
        <v>8.7104798668998631E-2</v>
      </c>
      <c r="AC198" s="5">
        <v>1.3128845069131381E-2</v>
      </c>
      <c r="AD198" s="5">
        <v>1.4677970880797728E-2</v>
      </c>
      <c r="AE198" s="5">
        <v>3.3392539055592668E-2</v>
      </c>
      <c r="AF198" s="5">
        <v>8.8612666151991898E-2</v>
      </c>
      <c r="AG198" s="5">
        <v>1.5006657833293519E-2</v>
      </c>
      <c r="AH198" s="5">
        <v>8.445574570729291E-3</v>
      </c>
      <c r="AI198" s="5">
        <v>8.1623947136752854E-3</v>
      </c>
      <c r="AJ198" s="5">
        <v>3.1292696889664254E-2</v>
      </c>
      <c r="AK198" s="5">
        <v>1.0370806994930461E-2</v>
      </c>
      <c r="AL198" s="5">
        <v>8.0291174457842104E-2</v>
      </c>
      <c r="AM198" s="5">
        <v>2.1100355972815628E-2</v>
      </c>
      <c r="AN198" s="5">
        <v>3.9896998054928086E-2</v>
      </c>
      <c r="AO198" s="5">
        <v>2.0060880739355781E-2</v>
      </c>
      <c r="AP198" s="5">
        <v>5.3073478798573159E-2</v>
      </c>
      <c r="AQ198" s="5">
        <v>1.5730093899823429E-3</v>
      </c>
      <c r="AR198" s="5">
        <v>6.0289166092399885E-2</v>
      </c>
      <c r="AS198" s="5"/>
      <c r="AT198" s="5"/>
      <c r="AU198" s="5"/>
      <c r="AV198" s="5"/>
      <c r="AW198" s="5"/>
      <c r="AX198" s="5"/>
      <c r="AY198" s="5"/>
      <c r="AZ198" s="5"/>
      <c r="BA198" s="5"/>
      <c r="BB198" s="5"/>
    </row>
    <row r="199" spans="1:54" x14ac:dyDescent="0.25">
      <c r="A199" s="5">
        <v>15060</v>
      </c>
      <c r="B199" s="5"/>
      <c r="C199" s="5">
        <v>0.23710002600112129</v>
      </c>
      <c r="D199" s="5">
        <v>-4.2712129818061207E-3</v>
      </c>
      <c r="E199" s="5">
        <v>-3.137577485980955E-3</v>
      </c>
      <c r="F199" s="5">
        <v>-8.037391819142696E-3</v>
      </c>
      <c r="G199" s="5">
        <v>-2.717044433141449E-3</v>
      </c>
      <c r="H199" s="5">
        <v>-6.8266380334972817E-3</v>
      </c>
      <c r="I199" s="5">
        <v>-1.2608026217946091E-2</v>
      </c>
      <c r="J199" s="5">
        <v>-8.7891248566433194E-3</v>
      </c>
      <c r="K199" s="5">
        <v>-1.2389152618055459E-3</v>
      </c>
      <c r="L199" s="5">
        <v>-4.5054252763325137E-3</v>
      </c>
      <c r="M199" s="5">
        <v>-7.3238333710092781E-3</v>
      </c>
      <c r="N199" s="5">
        <v>-1.3650731265213777E-2</v>
      </c>
      <c r="O199" s="5">
        <v>-1.9458537871048804E-3</v>
      </c>
      <c r="P199" s="5">
        <v>-7.5128942630489593E-3</v>
      </c>
      <c r="Q199" s="5">
        <v>-4.191688444480127E-3</v>
      </c>
      <c r="R199" s="5">
        <v>-5.8157633560526108E-3</v>
      </c>
      <c r="S199" s="5">
        <v>-6.9623005209175002E-4</v>
      </c>
      <c r="T199" s="5">
        <v>-3.7843278260617078E-3</v>
      </c>
      <c r="U199" s="5">
        <v>2.3359685137280457E-3</v>
      </c>
      <c r="V199" s="5">
        <v>-6.2348412713283596E-3</v>
      </c>
      <c r="W199" s="5">
        <v>6.6672055376701678E-3</v>
      </c>
      <c r="X199" s="5">
        <v>-1.0061351598344852E-2</v>
      </c>
      <c r="Y199" s="5">
        <v>-1.4865649962415997E-2</v>
      </c>
      <c r="Z199" s="5">
        <v>-1.3794009114103511E-2</v>
      </c>
      <c r="AA199" s="5">
        <v>2.1929661620396355E-2</v>
      </c>
      <c r="AB199" s="5">
        <v>8.6525394623662558E-2</v>
      </c>
      <c r="AC199" s="5">
        <v>1.3049177542472845E-2</v>
      </c>
      <c r="AD199" s="5">
        <v>1.459750252020329E-2</v>
      </c>
      <c r="AE199" s="5">
        <v>3.3229110541641294E-2</v>
      </c>
      <c r="AF199" s="5">
        <v>8.8231291411490873E-2</v>
      </c>
      <c r="AG199" s="5">
        <v>1.495096406604168E-2</v>
      </c>
      <c r="AH199" s="5">
        <v>8.4192544590323774E-3</v>
      </c>
      <c r="AI199" s="5">
        <v>8.1418309708030986E-3</v>
      </c>
      <c r="AJ199" s="5">
        <v>3.1232617378261336E-2</v>
      </c>
      <c r="AK199" s="5">
        <v>1.0357136156455251E-2</v>
      </c>
      <c r="AL199" s="5">
        <v>8.0233833797585336E-2</v>
      </c>
      <c r="AM199" s="5">
        <v>2.109808199640174E-2</v>
      </c>
      <c r="AN199" s="5">
        <v>3.9916985693179967E-2</v>
      </c>
      <c r="AO199" s="5">
        <v>2.0083190641666783E-2</v>
      </c>
      <c r="AP199" s="5">
        <v>5.3165064199493142E-2</v>
      </c>
      <c r="AQ199" s="5">
        <v>1.5766927031802026E-3</v>
      </c>
      <c r="AR199" s="5">
        <v>6.0467618306428009E-2</v>
      </c>
      <c r="AS199" s="5"/>
      <c r="AT199" s="5"/>
      <c r="AU199" s="5"/>
      <c r="AV199" s="5"/>
      <c r="AW199" s="5"/>
      <c r="AX199" s="5"/>
      <c r="AY199" s="5"/>
      <c r="AZ199" s="5"/>
      <c r="BA199" s="5"/>
      <c r="BB199" s="5"/>
    </row>
    <row r="200" spans="1:54" x14ac:dyDescent="0.25">
      <c r="A200" s="5">
        <v>15050</v>
      </c>
      <c r="B200" s="5"/>
      <c r="C200" s="5">
        <v>0.23731455260033196</v>
      </c>
      <c r="D200" s="5">
        <v>-4.1850581915331333E-3</v>
      </c>
      <c r="E200" s="5">
        <v>-3.0759690810306006E-3</v>
      </c>
      <c r="F200" s="5">
        <v>-7.8838904243113735E-3</v>
      </c>
      <c r="G200" s="5">
        <v>-2.6666180719313189E-3</v>
      </c>
      <c r="H200" s="5">
        <v>-6.703634090359842E-3</v>
      </c>
      <c r="I200" s="5">
        <v>-1.2387697424567894E-2</v>
      </c>
      <c r="J200" s="5">
        <v>-8.640321415378089E-3</v>
      </c>
      <c r="K200" s="5">
        <v>-1.2186173799152741E-3</v>
      </c>
      <c r="L200" s="5">
        <v>-4.434082638816764E-3</v>
      </c>
      <c r="M200" s="5">
        <v>-7.2118951495578941E-3</v>
      </c>
      <c r="N200" s="5">
        <v>-1.3449636872001746E-2</v>
      </c>
      <c r="O200" s="5">
        <v>-1.9182679826119761E-3</v>
      </c>
      <c r="P200" s="5">
        <v>-7.4105685185387234E-3</v>
      </c>
      <c r="Q200" s="5">
        <v>-4.1369395118109921E-3</v>
      </c>
      <c r="R200" s="5">
        <v>-5.7430630006728191E-3</v>
      </c>
      <c r="S200" s="5">
        <v>-6.8791860464855251E-4</v>
      </c>
      <c r="T200" s="5">
        <v>-3.7412888484518307E-3</v>
      </c>
      <c r="U200" s="5">
        <v>2.3107259351446848E-3</v>
      </c>
      <c r="V200" s="5">
        <v>-6.1710148777892977E-3</v>
      </c>
      <c r="W200" s="5">
        <v>6.6027605882221178E-3</v>
      </c>
      <c r="X200" s="5">
        <v>-9.9698661690815378E-3</v>
      </c>
      <c r="Y200" s="5">
        <v>-1.4739032884387928E-2</v>
      </c>
      <c r="Z200" s="5">
        <v>-1.3684485327228582E-2</v>
      </c>
      <c r="AA200" s="5">
        <v>2.1768252219730062E-2</v>
      </c>
      <c r="AB200" s="5">
        <v>8.5938880344049159E-2</v>
      </c>
      <c r="AC200" s="5">
        <v>1.2968343972596316E-2</v>
      </c>
      <c r="AD200" s="5">
        <v>1.4515634710142989E-2</v>
      </c>
      <c r="AE200" s="5">
        <v>3.3062302523457453E-2</v>
      </c>
      <c r="AF200" s="5">
        <v>8.784048888539292E-2</v>
      </c>
      <c r="AG200" s="5">
        <v>1.4893606071945852E-2</v>
      </c>
      <c r="AH200" s="5">
        <v>8.3919655086253132E-3</v>
      </c>
      <c r="AI200" s="5">
        <v>8.1203054191749443E-3</v>
      </c>
      <c r="AJ200" s="5">
        <v>3.1168775017297971E-2</v>
      </c>
      <c r="AK200" s="5">
        <v>1.0342200643882672E-2</v>
      </c>
      <c r="AL200" s="5">
        <v>8.016662359575974E-2</v>
      </c>
      <c r="AM200" s="5">
        <v>2.1093209145730027E-2</v>
      </c>
      <c r="AN200" s="5">
        <v>3.9932079032795831E-2</v>
      </c>
      <c r="AO200" s="5">
        <v>2.0103064524973544E-2</v>
      </c>
      <c r="AP200" s="5">
        <v>5.3250310908393036E-2</v>
      </c>
      <c r="AQ200" s="5">
        <v>1.5801924970498353E-3</v>
      </c>
      <c r="AR200" s="5">
        <v>6.0639250120925567E-2</v>
      </c>
      <c r="AS200" s="5"/>
      <c r="AT200" s="5"/>
      <c r="AU200" s="5"/>
      <c r="AV200" s="5"/>
      <c r="AW200" s="5"/>
      <c r="AX200" s="5"/>
      <c r="AY200" s="5"/>
      <c r="AZ200" s="5"/>
      <c r="BA200" s="5"/>
      <c r="BB200" s="5"/>
    </row>
    <row r="201" spans="1:54" x14ac:dyDescent="0.25">
      <c r="A201" s="6">
        <v>15040</v>
      </c>
      <c r="B201" s="5"/>
      <c r="C201" s="6">
        <v>0.23749085328250807</v>
      </c>
      <c r="D201" s="6">
        <v>-4.1000801006672669E-3</v>
      </c>
      <c r="E201" s="6">
        <v>-3.0151588417001675E-3</v>
      </c>
      <c r="F201" s="6">
        <v>-7.7322680569700706E-3</v>
      </c>
      <c r="G201" s="6">
        <v>-2.6167723179973124E-3</v>
      </c>
      <c r="H201" s="6">
        <v>-6.5819552651947329E-3</v>
      </c>
      <c r="I201" s="6">
        <v>-1.2169575652104487E-2</v>
      </c>
      <c r="J201" s="6">
        <v>-8.492893591213092E-3</v>
      </c>
      <c r="K201" s="6">
        <v>-1.1984910998924991E-3</v>
      </c>
      <c r="L201" s="6">
        <v>-4.363285353822452E-3</v>
      </c>
      <c r="M201" s="6">
        <v>-7.1007194916953859E-3</v>
      </c>
      <c r="N201" s="6">
        <v>-1.3249740300625807E-2</v>
      </c>
      <c r="O201" s="6">
        <v>-1.8908221446880282E-3</v>
      </c>
      <c r="P201" s="6">
        <v>-7.3086685723250762E-3</v>
      </c>
      <c r="Q201" s="6">
        <v>-4.0823665845906108E-3</v>
      </c>
      <c r="R201" s="6">
        <v>-5.6705247745839236E-3</v>
      </c>
      <c r="S201" s="6">
        <v>-6.7961714629640921E-4</v>
      </c>
      <c r="T201" s="6">
        <v>-3.6982551888453245E-3</v>
      </c>
      <c r="U201" s="6">
        <v>2.2854577960474019E-3</v>
      </c>
      <c r="V201" s="6">
        <v>-6.1070470276184691E-3</v>
      </c>
      <c r="W201" s="6">
        <v>6.5380901159025938E-3</v>
      </c>
      <c r="X201" s="6">
        <v>-9.8779345387060014E-3</v>
      </c>
      <c r="Y201" s="6">
        <v>-1.4611609373793782E-2</v>
      </c>
      <c r="Z201" s="6">
        <v>-1.3574085363598744E-2</v>
      </c>
      <c r="AA201" s="6">
        <v>2.1605260537288281E-2</v>
      </c>
      <c r="AB201" s="6">
        <v>8.5345431697422522E-2</v>
      </c>
      <c r="AC201" s="6">
        <v>1.2886368845338387E-2</v>
      </c>
      <c r="AD201" s="6">
        <v>1.4432392385939991E-2</v>
      </c>
      <c r="AE201" s="6">
        <v>3.289216580667096E-2</v>
      </c>
      <c r="AF201" s="6">
        <v>8.7440376789027982E-2</v>
      </c>
      <c r="AG201" s="6">
        <v>1.4834600925039697E-2</v>
      </c>
      <c r="AH201" s="6">
        <v>8.3637156052586443E-3</v>
      </c>
      <c r="AI201" s="6">
        <v>8.0978239610655176E-3</v>
      </c>
      <c r="AJ201" s="6">
        <v>3.1101185677033415E-2</v>
      </c>
      <c r="AK201" s="6">
        <v>1.0326003434749707E-2</v>
      </c>
      <c r="AL201" s="6">
        <v>8.0089549010002287E-2</v>
      </c>
      <c r="AM201" s="6">
        <v>2.1085734041520133E-2</v>
      </c>
      <c r="AN201" s="6">
        <v>3.9942262724388292E-2</v>
      </c>
      <c r="AO201" s="6">
        <v>2.012049018996789E-2</v>
      </c>
      <c r="AP201" s="6">
        <v>5.3329174931581048E-2</v>
      </c>
      <c r="AQ201" s="5">
        <v>1.58350712667663E-3</v>
      </c>
      <c r="AR201" s="5">
        <v>6.0803985751024414E-2</v>
      </c>
    </row>
    <row r="202" spans="1:54" x14ac:dyDescent="0.25">
      <c r="A202" s="6">
        <v>15030</v>
      </c>
      <c r="B202" s="5"/>
      <c r="C202" s="6">
        <v>0.23762898791126771</v>
      </c>
      <c r="D202" s="6">
        <v>-4.0162767762667246E-3</v>
      </c>
      <c r="E202" s="6">
        <v>-2.9551466440493981E-3</v>
      </c>
      <c r="F202" s="6">
        <v>-7.5825274633694647E-3</v>
      </c>
      <c r="G202" s="6">
        <v>-2.5675090504565768E-3</v>
      </c>
      <c r="H202" s="6">
        <v>-6.4616084588238294E-3</v>
      </c>
      <c r="I202" s="6">
        <v>-1.1953677292276135E-2</v>
      </c>
      <c r="J202" s="6">
        <v>-8.3468550947678813E-3</v>
      </c>
      <c r="K202" s="6">
        <v>-1.1785386407329101E-3</v>
      </c>
      <c r="L202" s="6">
        <v>-4.2930424058868124E-3</v>
      </c>
      <c r="M202" s="6">
        <v>-6.9903222893205556E-3</v>
      </c>
      <c r="N202" s="6">
        <v>-1.3051073206823674E-2</v>
      </c>
      <c r="O202" s="6">
        <v>-1.8635210254161489E-3</v>
      </c>
      <c r="P202" s="6">
        <v>-7.2072135085128036E-3</v>
      </c>
      <c r="Q202" s="6">
        <v>-4.0279806190997667E-3</v>
      </c>
      <c r="R202" s="6">
        <v>-5.5981641700372647E-3</v>
      </c>
      <c r="S202" s="6">
        <v>-6.713275506381812E-4</v>
      </c>
      <c r="T202" s="6">
        <v>-3.6552370510393138E-3</v>
      </c>
      <c r="U202" s="6">
        <v>2.2601703579303205E-3</v>
      </c>
      <c r="V202" s="6">
        <v>-6.0429542079676194E-3</v>
      </c>
      <c r="W202" s="6">
        <v>6.4732113813287893E-3</v>
      </c>
      <c r="X202" s="6">
        <v>-9.7855820111022226E-3</v>
      </c>
      <c r="Y202" s="6">
        <v>-1.448341545781392E-2</v>
      </c>
      <c r="Z202" s="6">
        <v>-1.3462841163526354E-2</v>
      </c>
      <c r="AA202" s="6">
        <v>2.1440734641689298E-2</v>
      </c>
      <c r="AB202" s="6">
        <v>8.4745226389406181E-2</v>
      </c>
      <c r="AC202" s="6">
        <v>1.2803276981613937E-2</v>
      </c>
      <c r="AD202" s="6">
        <v>1.4347800916948025E-2</v>
      </c>
      <c r="AE202" s="6">
        <v>3.2718752306194331E-2</v>
      </c>
      <c r="AF202" s="6">
        <v>8.703107656703872E-2</v>
      </c>
      <c r="AG202" s="6">
        <v>1.4773966287858653E-2</v>
      </c>
      <c r="AH202" s="6">
        <v>8.3345129853118829E-3</v>
      </c>
      <c r="AI202" s="6">
        <v>8.0743928523774131E-3</v>
      </c>
      <c r="AJ202" s="6">
        <v>3.1029866624077012E-2</v>
      </c>
      <c r="AK202" s="6">
        <v>1.0308547977393093E-2</v>
      </c>
      <c r="AL202" s="6">
        <v>8.0002618862109076E-2</v>
      </c>
      <c r="AM202" s="6">
        <v>2.1075654261005872E-2</v>
      </c>
      <c r="AN202" s="6">
        <v>3.9947523193139114E-2</v>
      </c>
      <c r="AO202" s="6">
        <v>2.0135456301469571E-2</v>
      </c>
      <c r="AP202" s="6">
        <v>5.3401614457888588E-2</v>
      </c>
      <c r="AQ202" s="5">
        <v>1.5866350079049752E-3</v>
      </c>
      <c r="AR202" s="5">
        <v>6.0961751557778207E-2</v>
      </c>
    </row>
    <row r="203" spans="1:54" x14ac:dyDescent="0.25">
      <c r="A203" s="6">
        <v>15020</v>
      </c>
      <c r="B203" s="5"/>
      <c r="C203" s="6">
        <v>0.23772903050646035</v>
      </c>
      <c r="D203" s="6">
        <v>-3.9336459101777911E-3</v>
      </c>
      <c r="E203" s="6">
        <v>-2.8959320879348655E-3</v>
      </c>
      <c r="F203" s="6">
        <v>-7.4346706873925526E-3</v>
      </c>
      <c r="G203" s="6">
        <v>-2.5188299148178753E-3</v>
      </c>
      <c r="H203" s="6">
        <v>-6.3425999995470952E-3</v>
      </c>
      <c r="I203" s="6">
        <v>-1.174001771418008E-2</v>
      </c>
      <c r="J203" s="6">
        <v>-8.2022189531530017E-3</v>
      </c>
      <c r="K203" s="6">
        <v>-1.1587621298754141E-3</v>
      </c>
      <c r="L203" s="6">
        <v>-4.2233624661206139E-3</v>
      </c>
      <c r="M203" s="6">
        <v>-6.8807189595887479E-3</v>
      </c>
      <c r="N203" s="6">
        <v>-1.2853666431074181E-2</v>
      </c>
      <c r="O203" s="6">
        <v>-1.8363692711717392E-3</v>
      </c>
      <c r="P203" s="6">
        <v>-7.1062220454684551E-3</v>
      </c>
      <c r="Q203" s="6">
        <v>-3.9737923920217244E-3</v>
      </c>
      <c r="R203" s="6">
        <v>-5.5259964648541509E-3</v>
      </c>
      <c r="S203" s="6">
        <v>-6.6305166982930726E-4</v>
      </c>
      <c r="T203" s="6">
        <v>-3.6122445453613686E-3</v>
      </c>
      <c r="U203" s="6">
        <v>2.2348698388375372E-3</v>
      </c>
      <c r="V203" s="6">
        <v>-5.97875282770703E-3</v>
      </c>
      <c r="W203" s="6">
        <v>6.4081416010532636E-3</v>
      </c>
      <c r="X203" s="6">
        <v>-9.6928338820569861E-3</v>
      </c>
      <c r="Y203" s="6">
        <v>-1.4354487235221394E-2</v>
      </c>
      <c r="Z203" s="6">
        <v>-1.335078480820483E-2</v>
      </c>
      <c r="AA203" s="6">
        <v>2.1274722938144822E-2</v>
      </c>
      <c r="AB203" s="6">
        <v>8.4138443872265586E-2</v>
      </c>
      <c r="AC203" s="6">
        <v>1.2719093524548983E-2</v>
      </c>
      <c r="AD203" s="6">
        <v>1.4261886093416659E-2</v>
      </c>
      <c r="AE203" s="6">
        <v>3.2542115019562182E-2</v>
      </c>
      <c r="AF203" s="6">
        <v>8.6612712832071864E-2</v>
      </c>
      <c r="AG203" s="6">
        <v>1.4711720402788722E-2</v>
      </c>
      <c r="AH203" s="6">
        <v>8.3043662319624723E-3</v>
      </c>
      <c r="AI203" s="6">
        <v>8.0500186999913469E-3</v>
      </c>
      <c r="AJ203" s="6">
        <v>3.0954836515410662E-2</v>
      </c>
      <c r="AK203" s="6">
        <v>1.0289838190385986E-2</v>
      </c>
      <c r="AL203" s="6">
        <v>7.9905845644770726E-2</v>
      </c>
      <c r="AM203" s="6">
        <v>2.1062968342618726E-2</v>
      </c>
      <c r="AN203" s="6">
        <v>3.9947848653091769E-2</v>
      </c>
      <c r="AO203" s="6">
        <v>2.0147952398276495E-2</v>
      </c>
      <c r="AP203" s="6">
        <v>5.3467589891500557E-2</v>
      </c>
      <c r="AQ203" s="5">
        <v>1.5895746185010475E-3</v>
      </c>
      <c r="AR203" s="5">
        <v>6.1112476099480471E-2</v>
      </c>
    </row>
    <row r="204" spans="1:54" x14ac:dyDescent="0.25">
      <c r="A204" s="6">
        <v>15010</v>
      </c>
      <c r="B204" s="5"/>
      <c r="C204" s="6">
        <v>0.23779106918763596</v>
      </c>
      <c r="D204" s="6">
        <v>-3.8521848263167744E-3</v>
      </c>
      <c r="E204" s="6">
        <v>-2.8375145016176035E-3</v>
      </c>
      <c r="F204" s="6">
        <v>-7.288699080463164E-3</v>
      </c>
      <c r="G204" s="6">
        <v>-2.470736325698125E-3</v>
      </c>
      <c r="H204" s="6">
        <v>-6.2249356484095223E-3</v>
      </c>
      <c r="I204" s="6">
        <v>-1.1528611271221473E-2</v>
      </c>
      <c r="J204" s="6">
        <v>-8.05899751292374E-3</v>
      </c>
      <c r="K204" s="6">
        <v>-1.1391636033657435E-3</v>
      </c>
      <c r="L204" s="6">
        <v>-4.154253891933829E-3</v>
      </c>
      <c r="M204" s="6">
        <v>-6.7719244431423079E-3</v>
      </c>
      <c r="N204" s="6">
        <v>-1.2657549993014858E-2</v>
      </c>
      <c r="O204" s="6">
        <v>-1.8093714215289037E-3</v>
      </c>
      <c r="P204" s="6">
        <v>-7.005712530561742E-3</v>
      </c>
      <c r="Q204" s="6">
        <v>-3.9198124969961005E-3</v>
      </c>
      <c r="R204" s="6">
        <v>-5.4540367170287053E-3</v>
      </c>
      <c r="S204" s="6">
        <v>-6.5479133386958763E-4</v>
      </c>
      <c r="T204" s="6">
        <v>-3.5692876845465618E-3</v>
      </c>
      <c r="U204" s="6">
        <v>2.2095624106891138E-3</v>
      </c>
      <c r="V204" s="6">
        <v>-5.9144592100506196E-3</v>
      </c>
      <c r="W204" s="6">
        <v>6.3428979395360506E-3</v>
      </c>
      <c r="X204" s="6">
        <v>-9.5997154270988528E-3</v>
      </c>
      <c r="Y204" s="6">
        <v>-1.4224860858587471E-2</v>
      </c>
      <c r="Z204" s="6">
        <v>-1.3237948503574983E-2</v>
      </c>
      <c r="AA204" s="6">
        <v>2.1107274143743492E-2</v>
      </c>
      <c r="AB204" s="6">
        <v>8.3525265252312395E-2</v>
      </c>
      <c r="AC204" s="6">
        <v>1.2633843926435443E-2</v>
      </c>
      <c r="AD204" s="6">
        <v>1.4174674113110458E-2</v>
      </c>
      <c r="AE204" s="6">
        <v>3.236230799961394E-2</v>
      </c>
      <c r="AF204" s="6">
        <v>8.6185413301505587E-2</v>
      </c>
      <c r="AG204" s="6">
        <v>1.4647882083050665E-2</v>
      </c>
      <c r="AH204" s="6">
        <v>8.2732842711353543E-3</v>
      </c>
      <c r="AI204" s="6">
        <v>8.0247084588942474E-3</v>
      </c>
      <c r="AJ204" s="6">
        <v>3.0876115391535647E-2</v>
      </c>
      <c r="AK204" s="6">
        <v>1.026987846168166E-2</v>
      </c>
      <c r="AL204" s="6">
        <v>7.979924552605755E-2</v>
      </c>
      <c r="AM204" s="6">
        <v>2.1047675790095453E-2</v>
      </c>
      <c r="AN204" s="6">
        <v>3.9943229120404523E-2</v>
      </c>
      <c r="AO204" s="6">
        <v>2.015796890252692E-2</v>
      </c>
      <c r="AP204" s="6">
        <v>5.3527063883611815E-2</v>
      </c>
      <c r="AQ204" s="5">
        <v>1.5923244992850187E-3</v>
      </c>
      <c r="AR204" s="5">
        <v>6.125609018199716E-2</v>
      </c>
    </row>
    <row r="205" spans="1:54" x14ac:dyDescent="0.25">
      <c r="A205" s="6">
        <v>15000</v>
      </c>
      <c r="B205" s="5"/>
      <c r="C205" s="6">
        <v>0.23781520610945775</v>
      </c>
      <c r="D205" s="6">
        <v>-3.7718904880527033E-3</v>
      </c>
      <c r="E205" s="6">
        <v>-2.7798929464598098E-3</v>
      </c>
      <c r="F205" s="6">
        <v>-7.1446133117156032E-3</v>
      </c>
      <c r="G205" s="6">
        <v>-2.4232294696362399E-3</v>
      </c>
      <c r="H205" s="6">
        <v>-6.1086206047302836E-3</v>
      </c>
      <c r="I205" s="6">
        <v>-1.1319471308552265E-2</v>
      </c>
      <c r="J205" s="6">
        <v>-7.9172024433983579E-3</v>
      </c>
      <c r="K205" s="6">
        <v>-1.1197450060720887E-3</v>
      </c>
      <c r="L205" s="6">
        <v>-4.0857247269498256E-3</v>
      </c>
      <c r="M205" s="6">
        <v>-6.6639532026425878E-3</v>
      </c>
      <c r="N205" s="6">
        <v>-1.2462753086403471E-2</v>
      </c>
      <c r="O205" s="6">
        <v>-1.7825319082409245E-3</v>
      </c>
      <c r="P205" s="6">
        <v>-6.9057029351753995E-3</v>
      </c>
      <c r="Q205" s="6">
        <v>-3.8660513413111726E-3</v>
      </c>
      <c r="R205" s="6">
        <v>-5.3822997595048211E-3</v>
      </c>
      <c r="S205" s="6">
        <v>-6.4654834991341469E-4</v>
      </c>
      <c r="T205" s="6">
        <v>-3.5263763797008783E-3</v>
      </c>
      <c r="U205" s="6">
        <v>2.1842541966514114E-3</v>
      </c>
      <c r="V205" s="6">
        <v>-5.8500895852740768E-3</v>
      </c>
      <c r="W205" s="6">
        <v>6.2774975011885698E-3</v>
      </c>
      <c r="X205" s="6">
        <v>-9.5062518894036881E-3</v>
      </c>
      <c r="Y205" s="6">
        <v>-1.4094572516523577E-2</v>
      </c>
      <c r="Z205" s="6">
        <v>-1.3124364564168985E-2</v>
      </c>
      <c r="AA205" s="6">
        <v>2.0938437262611999E-2</v>
      </c>
      <c r="AB205" s="6">
        <v>8.2905873196499266E-2</v>
      </c>
      <c r="AC205" s="6">
        <v>1.2547553935517453E-2</v>
      </c>
      <c r="AD205" s="6">
        <v>1.4086191567691744E-2</v>
      </c>
      <c r="AE205" s="6">
        <v>3.2179386326540681E-2</v>
      </c>
      <c r="AF205" s="6">
        <v>8.5749308732256696E-2</v>
      </c>
      <c r="AG205" s="6">
        <v>1.4582470703325853E-2</v>
      </c>
      <c r="AH205" s="6">
        <v>8.2412763672355584E-3</v>
      </c>
      <c r="AI205" s="6">
        <v>7.9984694290866007E-3</v>
      </c>
      <c r="AJ205" s="6">
        <v>3.0793724668745782E-2</v>
      </c>
      <c r="AK205" s="6">
        <v>1.0248673647463482E-2</v>
      </c>
      <c r="AL205" s="6">
        <v>7.9682838351640126E-2</v>
      </c>
      <c r="AM205" s="6">
        <v>2.1029777076003536E-2</v>
      </c>
      <c r="AN205" s="6">
        <v>3.9933656425547387E-2</v>
      </c>
      <c r="AO205" s="6">
        <v>2.0165497128563241E-2</v>
      </c>
      <c r="AP205" s="6">
        <v>5.3580001362877341E-2</v>
      </c>
      <c r="AQ205" s="5">
        <v>1.5948832552315638E-3</v>
      </c>
      <c r="AR205" s="5">
        <v>6.1392526908067471E-2</v>
      </c>
    </row>
    <row r="206" spans="1:54" x14ac:dyDescent="0.25">
      <c r="AR206" s="5"/>
    </row>
  </sheetData>
  <pageMargins left="0.7" right="0.7" top="0.78740157499999996" bottom="0.78740157499999996"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7E6F-037B-46B2-8C4F-34EDD951406A}">
  <sheetPr codeName="Tabelle15"/>
  <dimension ref="A1:F9"/>
  <sheetViews>
    <sheetView workbookViewId="0">
      <selection sqref="A1:F9"/>
    </sheetView>
  </sheetViews>
  <sheetFormatPr baseColWidth="10" defaultRowHeight="15" x14ac:dyDescent="0.25"/>
  <cols>
    <col min="1" max="1" width="23.42578125" bestFit="1" customWidth="1"/>
    <col min="2" max="3" width="12.42578125" bestFit="1" customWidth="1"/>
    <col min="4" max="4" width="7.85546875" bestFit="1" customWidth="1"/>
    <col min="5" max="5" width="9.85546875" bestFit="1" customWidth="1"/>
    <col min="6" max="6" width="11.5703125" bestFit="1" customWidth="1"/>
  </cols>
  <sheetData>
    <row r="1" spans="1:6" x14ac:dyDescent="0.25">
      <c r="A1" t="s">
        <v>94</v>
      </c>
      <c r="B1" t="s">
        <v>95</v>
      </c>
      <c r="C1" t="s">
        <v>122</v>
      </c>
      <c r="D1" t="s">
        <v>97</v>
      </c>
      <c r="E1" t="s">
        <v>96</v>
      </c>
      <c r="F1" t="s">
        <v>73</v>
      </c>
    </row>
    <row r="2" spans="1:6" x14ac:dyDescent="0.25">
      <c r="A2" t="s">
        <v>98</v>
      </c>
      <c r="B2" t="s">
        <v>400</v>
      </c>
      <c r="C2" t="s">
        <v>401</v>
      </c>
      <c r="D2">
        <v>26</v>
      </c>
      <c r="E2">
        <v>4128</v>
      </c>
      <c r="F2" t="s">
        <v>402</v>
      </c>
    </row>
    <row r="3" spans="1:6" x14ac:dyDescent="0.25">
      <c r="A3" t="s">
        <v>70</v>
      </c>
      <c r="B3" t="s">
        <v>401</v>
      </c>
      <c r="C3" t="s">
        <v>397</v>
      </c>
      <c r="D3">
        <v>24</v>
      </c>
      <c r="E3">
        <v>3716</v>
      </c>
      <c r="F3" t="s">
        <v>399</v>
      </c>
    </row>
    <row r="4" spans="1:6" x14ac:dyDescent="0.25">
      <c r="A4" t="s">
        <v>395</v>
      </c>
      <c r="B4" t="s">
        <v>403</v>
      </c>
      <c r="C4" t="s">
        <v>404</v>
      </c>
      <c r="D4">
        <v>47</v>
      </c>
      <c r="E4">
        <v>7443</v>
      </c>
      <c r="F4" t="s">
        <v>405</v>
      </c>
    </row>
    <row r="5" spans="1:6" x14ac:dyDescent="0.25">
      <c r="A5" t="s">
        <v>139</v>
      </c>
      <c r="B5" t="s">
        <v>406</v>
      </c>
      <c r="C5" t="s">
        <v>407</v>
      </c>
      <c r="D5">
        <v>44</v>
      </c>
      <c r="E5">
        <v>6980</v>
      </c>
      <c r="F5" t="s">
        <v>408</v>
      </c>
    </row>
    <row r="6" spans="1:6" x14ac:dyDescent="0.25">
      <c r="A6" t="s">
        <v>99</v>
      </c>
      <c r="B6" t="s">
        <v>409</v>
      </c>
      <c r="C6" t="s">
        <v>410</v>
      </c>
      <c r="D6">
        <v>44</v>
      </c>
      <c r="E6">
        <v>6957</v>
      </c>
      <c r="F6" t="s">
        <v>408</v>
      </c>
    </row>
    <row r="7" spans="1:6" x14ac:dyDescent="0.25">
      <c r="A7" t="s">
        <v>372</v>
      </c>
      <c r="B7" t="s">
        <v>400</v>
      </c>
      <c r="C7" t="s">
        <v>411</v>
      </c>
      <c r="D7">
        <v>55</v>
      </c>
      <c r="E7">
        <v>8600</v>
      </c>
      <c r="F7" t="s">
        <v>402</v>
      </c>
    </row>
    <row r="8" spans="1:6" x14ac:dyDescent="0.25">
      <c r="A8" t="s">
        <v>389</v>
      </c>
      <c r="B8" t="s">
        <v>412</v>
      </c>
      <c r="C8" t="s">
        <v>398</v>
      </c>
      <c r="D8">
        <v>-21</v>
      </c>
      <c r="E8">
        <v>-3286</v>
      </c>
      <c r="F8" t="s">
        <v>399</v>
      </c>
    </row>
    <row r="9" spans="1:6" x14ac:dyDescent="0.25">
      <c r="A9" t="s">
        <v>202</v>
      </c>
      <c r="B9" t="s">
        <v>400</v>
      </c>
      <c r="C9" t="s">
        <v>411</v>
      </c>
      <c r="D9">
        <v>55</v>
      </c>
      <c r="E9">
        <v>8600</v>
      </c>
      <c r="F9" t="s">
        <v>402</v>
      </c>
    </row>
  </sheetData>
  <phoneticPr fontId="19" type="noConversion"/>
  <pageMargins left="0.7" right="0.7" top="0.78740157499999996" bottom="0.78740157499999996"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18B5B-A8C0-4A10-97DB-5C96A37EF324}">
  <sheetPr codeName="Tabelle9"/>
  <dimension ref="A1:E10"/>
  <sheetViews>
    <sheetView workbookViewId="0">
      <selection sqref="A1:E10"/>
    </sheetView>
  </sheetViews>
  <sheetFormatPr baseColWidth="10" defaultRowHeight="15" x14ac:dyDescent="0.25"/>
  <cols>
    <col min="1" max="1" width="12" bestFit="1" customWidth="1"/>
    <col min="2" max="2" width="8.140625" bestFit="1" customWidth="1"/>
    <col min="3" max="4" width="10.7109375" bestFit="1" customWidth="1"/>
    <col min="5" max="5" width="9.140625" bestFit="1" customWidth="1"/>
  </cols>
  <sheetData>
    <row r="1" spans="1:5" x14ac:dyDescent="0.25">
      <c r="A1" t="s">
        <v>73</v>
      </c>
      <c r="B1" t="s">
        <v>150</v>
      </c>
      <c r="C1" t="s">
        <v>151</v>
      </c>
      <c r="D1" t="s">
        <v>152</v>
      </c>
      <c r="E1" t="s">
        <v>153</v>
      </c>
    </row>
    <row r="2" spans="1:5" x14ac:dyDescent="0.25">
      <c r="A2" t="s">
        <v>813</v>
      </c>
      <c r="B2" t="s">
        <v>144</v>
      </c>
      <c r="C2" t="s">
        <v>814</v>
      </c>
      <c r="D2" t="s">
        <v>814</v>
      </c>
      <c r="E2" t="s">
        <v>144</v>
      </c>
    </row>
    <row r="3" spans="1:5" x14ac:dyDescent="0.25">
      <c r="A3" t="s">
        <v>815</v>
      </c>
      <c r="B3" t="s">
        <v>144</v>
      </c>
      <c r="C3" t="s">
        <v>816</v>
      </c>
      <c r="D3" t="s">
        <v>816</v>
      </c>
      <c r="E3" t="s">
        <v>144</v>
      </c>
    </row>
    <row r="4" spans="1:5" x14ac:dyDescent="0.25">
      <c r="A4" t="s">
        <v>817</v>
      </c>
      <c r="B4" t="s">
        <v>144</v>
      </c>
      <c r="C4" t="s">
        <v>814</v>
      </c>
      <c r="D4" t="s">
        <v>814</v>
      </c>
      <c r="E4" t="s">
        <v>144</v>
      </c>
    </row>
    <row r="5" spans="1:5" x14ac:dyDescent="0.25">
      <c r="A5" t="s">
        <v>818</v>
      </c>
      <c r="B5" t="s">
        <v>144</v>
      </c>
      <c r="C5" t="s">
        <v>819</v>
      </c>
      <c r="D5" t="s">
        <v>819</v>
      </c>
      <c r="E5" t="s">
        <v>144</v>
      </c>
    </row>
    <row r="6" spans="1:5" x14ac:dyDescent="0.25">
      <c r="A6" t="s">
        <v>820</v>
      </c>
      <c r="B6" t="s">
        <v>144</v>
      </c>
      <c r="C6" t="s">
        <v>821</v>
      </c>
      <c r="D6" t="s">
        <v>821</v>
      </c>
      <c r="E6" t="s">
        <v>144</v>
      </c>
    </row>
    <row r="7" spans="1:5" x14ac:dyDescent="0.25">
      <c r="A7" t="s">
        <v>822</v>
      </c>
      <c r="B7" t="s">
        <v>144</v>
      </c>
      <c r="C7" t="s">
        <v>823</v>
      </c>
      <c r="D7" t="s">
        <v>823</v>
      </c>
      <c r="E7" t="s">
        <v>144</v>
      </c>
    </row>
    <row r="8" spans="1:5" x14ac:dyDescent="0.25">
      <c r="A8" t="s">
        <v>824</v>
      </c>
      <c r="B8" t="s">
        <v>144</v>
      </c>
      <c r="C8" t="s">
        <v>825</v>
      </c>
      <c r="D8" t="s">
        <v>825</v>
      </c>
      <c r="E8" t="s">
        <v>144</v>
      </c>
    </row>
    <row r="9" spans="1:5" x14ac:dyDescent="0.25">
      <c r="A9" t="s">
        <v>826</v>
      </c>
      <c r="B9" t="s">
        <v>144</v>
      </c>
      <c r="C9" t="s">
        <v>827</v>
      </c>
      <c r="D9" t="s">
        <v>827</v>
      </c>
      <c r="E9" t="s">
        <v>144</v>
      </c>
    </row>
    <row r="10" spans="1:5" x14ac:dyDescent="0.25">
      <c r="A10" t="s">
        <v>828</v>
      </c>
      <c r="B10" t="s">
        <v>144</v>
      </c>
      <c r="C10" t="s">
        <v>829</v>
      </c>
      <c r="D10" t="s">
        <v>829</v>
      </c>
      <c r="E10" t="s">
        <v>144</v>
      </c>
    </row>
  </sheetData>
  <phoneticPr fontId="19" type="noConversion"/>
  <pageMargins left="0.7" right="0.7" top="0.78740157499999996" bottom="0.78740157499999996"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C7AC5-D81E-4589-A037-7A28F248BCB8}">
  <sheetPr codeName="Tabelle10"/>
  <dimension ref="A1:D8"/>
  <sheetViews>
    <sheetView workbookViewId="0">
      <selection sqref="A1:D8"/>
    </sheetView>
  </sheetViews>
  <sheetFormatPr baseColWidth="10" defaultRowHeight="15" x14ac:dyDescent="0.25"/>
  <cols>
    <col min="1" max="1" width="17.42578125" bestFit="1" customWidth="1"/>
    <col min="2" max="2" width="9.28515625" bestFit="1" customWidth="1"/>
    <col min="3" max="3" width="5.85546875" bestFit="1" customWidth="1"/>
    <col min="4" max="4" width="8.42578125" bestFit="1" customWidth="1"/>
  </cols>
  <sheetData>
    <row r="1" spans="1:4" x14ac:dyDescent="0.25">
      <c r="A1" t="s">
        <v>154</v>
      </c>
      <c r="B1" t="s">
        <v>95</v>
      </c>
      <c r="C1" t="s">
        <v>155</v>
      </c>
      <c r="D1" t="s">
        <v>73</v>
      </c>
    </row>
    <row r="2" spans="1:4" x14ac:dyDescent="0.25">
      <c r="A2" t="s">
        <v>156</v>
      </c>
      <c r="B2">
        <v>15645.69</v>
      </c>
      <c r="C2">
        <v>-0.38</v>
      </c>
      <c r="D2" s="74">
        <v>0.35694444444444445</v>
      </c>
    </row>
    <row r="3" spans="1:4" x14ac:dyDescent="0.25">
      <c r="A3" t="s">
        <v>157</v>
      </c>
      <c r="B3">
        <v>15648</v>
      </c>
      <c r="C3">
        <v>-0.34</v>
      </c>
      <c r="D3" s="74">
        <v>0.35694444444444445</v>
      </c>
    </row>
    <row r="4" spans="1:4" x14ac:dyDescent="0.25">
      <c r="A4" t="s">
        <v>158</v>
      </c>
      <c r="B4">
        <v>15781.59</v>
      </c>
      <c r="C4">
        <v>0.75</v>
      </c>
      <c r="D4" s="74">
        <v>0.74652777777777779</v>
      </c>
    </row>
    <row r="5" spans="1:4" x14ac:dyDescent="0.25">
      <c r="A5" t="s">
        <v>159</v>
      </c>
      <c r="B5">
        <v>27184.19</v>
      </c>
      <c r="C5">
        <v>1.04</v>
      </c>
      <c r="D5" s="74">
        <v>0.74652777777777779</v>
      </c>
    </row>
    <row r="6" spans="1:4" x14ac:dyDescent="0.25">
      <c r="A6" t="s">
        <v>327</v>
      </c>
      <c r="B6">
        <v>3066.7</v>
      </c>
      <c r="C6">
        <v>1.55</v>
      </c>
      <c r="D6" s="74">
        <v>0.74652777777777779</v>
      </c>
    </row>
    <row r="7" spans="1:4" x14ac:dyDescent="0.25">
      <c r="A7" t="s">
        <v>160</v>
      </c>
      <c r="B7">
        <v>13178.83</v>
      </c>
      <c r="C7">
        <v>1.39</v>
      </c>
      <c r="D7" s="74">
        <v>0.74652777777777779</v>
      </c>
    </row>
    <row r="8" spans="1:4" x14ac:dyDescent="0.25">
      <c r="A8" t="s">
        <v>161</v>
      </c>
      <c r="B8">
        <v>54.42</v>
      </c>
      <c r="D8" s="74">
        <v>0.35486111111111113</v>
      </c>
    </row>
  </sheetData>
  <phoneticPr fontId="19" type="noConversion"/>
  <pageMargins left="0.7" right="0.7" top="0.78740157499999996" bottom="0.78740157499999996"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A8D7F-A99E-4F43-AECB-C764C95B9FE4}">
  <sheetPr codeName="Tabelle11"/>
  <dimension ref="A1:E21"/>
  <sheetViews>
    <sheetView workbookViewId="0">
      <selection sqref="A1:E21"/>
    </sheetView>
  </sheetViews>
  <sheetFormatPr baseColWidth="10" defaultRowHeight="15" x14ac:dyDescent="0.25"/>
  <cols>
    <col min="1" max="1" width="9.140625" bestFit="1" customWidth="1"/>
    <col min="2" max="2" width="9.7109375" bestFit="1" customWidth="1"/>
    <col min="3" max="3" width="12" bestFit="1" customWidth="1"/>
    <col min="4" max="4" width="12.5703125" bestFit="1" customWidth="1"/>
  </cols>
  <sheetData>
    <row r="1" spans="1:5" x14ac:dyDescent="0.25">
      <c r="A1" t="s">
        <v>72</v>
      </c>
      <c r="B1" t="s">
        <v>100</v>
      </c>
      <c r="C1" t="s">
        <v>0</v>
      </c>
      <c r="D1" t="s">
        <v>1</v>
      </c>
      <c r="E1" t="s">
        <v>2</v>
      </c>
    </row>
    <row r="2" spans="1:5" x14ac:dyDescent="0.25">
      <c r="A2">
        <v>27122021</v>
      </c>
      <c r="B2">
        <v>15890</v>
      </c>
      <c r="D2">
        <v>15900</v>
      </c>
      <c r="E2">
        <v>15666</v>
      </c>
    </row>
    <row r="3" spans="1:5" x14ac:dyDescent="0.25">
      <c r="A3">
        <v>28122021</v>
      </c>
      <c r="B3">
        <v>15938</v>
      </c>
      <c r="D3">
        <v>15978.5</v>
      </c>
      <c r="E3">
        <v>15831</v>
      </c>
    </row>
    <row r="4" spans="1:5" x14ac:dyDescent="0.25">
      <c r="A4">
        <v>29122021</v>
      </c>
      <c r="B4">
        <v>15860</v>
      </c>
      <c r="D4">
        <v>15967</v>
      </c>
      <c r="E4">
        <v>15801</v>
      </c>
    </row>
    <row r="5" spans="1:5" x14ac:dyDescent="0.25">
      <c r="A5">
        <v>30122021</v>
      </c>
      <c r="B5">
        <v>15894.5</v>
      </c>
      <c r="D5">
        <v>15895</v>
      </c>
      <c r="E5">
        <v>15831.5</v>
      </c>
    </row>
    <row r="6" spans="1:5" x14ac:dyDescent="0.25">
      <c r="A6">
        <v>3012022</v>
      </c>
      <c r="B6">
        <v>16059</v>
      </c>
      <c r="D6">
        <v>16067</v>
      </c>
      <c r="E6">
        <v>15868</v>
      </c>
    </row>
    <row r="7" spans="1:5" x14ac:dyDescent="0.25">
      <c r="A7">
        <v>4012022</v>
      </c>
      <c r="B7">
        <v>16147</v>
      </c>
      <c r="D7">
        <v>16200</v>
      </c>
      <c r="E7">
        <v>16032.5</v>
      </c>
    </row>
    <row r="8" spans="1:5" x14ac:dyDescent="0.25">
      <c r="A8">
        <v>5012022</v>
      </c>
      <c r="B8">
        <v>16086</v>
      </c>
      <c r="D8">
        <v>16284</v>
      </c>
      <c r="E8">
        <v>16077</v>
      </c>
    </row>
    <row r="9" spans="1:5" x14ac:dyDescent="0.25">
      <c r="A9">
        <v>6012022</v>
      </c>
      <c r="B9">
        <v>16032</v>
      </c>
      <c r="D9">
        <v>16153.5</v>
      </c>
      <c r="E9">
        <v>15969</v>
      </c>
    </row>
    <row r="10" spans="1:5" x14ac:dyDescent="0.25">
      <c r="A10">
        <v>7012022</v>
      </c>
      <c r="B10">
        <v>15959</v>
      </c>
      <c r="D10">
        <v>16071</v>
      </c>
      <c r="E10">
        <v>15860.5</v>
      </c>
    </row>
    <row r="11" spans="1:5" x14ac:dyDescent="0.25">
      <c r="A11">
        <v>10012022</v>
      </c>
      <c r="B11">
        <v>15859</v>
      </c>
      <c r="D11">
        <v>16012.5</v>
      </c>
      <c r="E11">
        <v>15724</v>
      </c>
    </row>
    <row r="12" spans="1:5" x14ac:dyDescent="0.25">
      <c r="A12">
        <v>11012022</v>
      </c>
      <c r="B12">
        <v>15984</v>
      </c>
      <c r="D12">
        <v>16004</v>
      </c>
      <c r="E12">
        <v>15855</v>
      </c>
    </row>
    <row r="13" spans="1:5" x14ac:dyDescent="0.25">
      <c r="A13">
        <v>12012022</v>
      </c>
      <c r="B13">
        <v>16011</v>
      </c>
      <c r="D13">
        <v>16080.5</v>
      </c>
      <c r="E13">
        <v>15953.5</v>
      </c>
    </row>
    <row r="14" spans="1:5" x14ac:dyDescent="0.25">
      <c r="A14">
        <v>13012022</v>
      </c>
      <c r="B14">
        <v>15920</v>
      </c>
      <c r="D14">
        <v>16091.5</v>
      </c>
      <c r="E14">
        <v>15893</v>
      </c>
    </row>
    <row r="15" spans="1:5" x14ac:dyDescent="0.25">
      <c r="A15">
        <v>14012022</v>
      </c>
      <c r="B15">
        <v>15963</v>
      </c>
      <c r="D15">
        <v>15974</v>
      </c>
      <c r="E15">
        <v>15835.5</v>
      </c>
    </row>
    <row r="16" spans="1:5" x14ac:dyDescent="0.25">
      <c r="A16">
        <v>17012022</v>
      </c>
      <c r="B16">
        <v>15938</v>
      </c>
      <c r="D16">
        <v>15975</v>
      </c>
      <c r="E16">
        <v>15896</v>
      </c>
    </row>
    <row r="17" spans="1:5" x14ac:dyDescent="0.25">
      <c r="A17">
        <v>18012022</v>
      </c>
      <c r="B17">
        <v>15791</v>
      </c>
      <c r="D17">
        <v>15938</v>
      </c>
      <c r="E17">
        <v>15674</v>
      </c>
    </row>
    <row r="18" spans="1:5" x14ac:dyDescent="0.25">
      <c r="A18">
        <v>19012022</v>
      </c>
      <c r="B18">
        <v>15765</v>
      </c>
      <c r="D18">
        <v>15902.5</v>
      </c>
      <c r="E18">
        <v>15629.5</v>
      </c>
    </row>
    <row r="19" spans="1:5" x14ac:dyDescent="0.25">
      <c r="A19">
        <v>20012022</v>
      </c>
      <c r="B19">
        <v>15733</v>
      </c>
      <c r="D19">
        <v>15923</v>
      </c>
      <c r="E19">
        <v>15673</v>
      </c>
    </row>
    <row r="20" spans="1:5" x14ac:dyDescent="0.25">
      <c r="A20">
        <v>21012022</v>
      </c>
      <c r="B20">
        <v>15441</v>
      </c>
      <c r="D20">
        <v>15745.5</v>
      </c>
      <c r="E20">
        <v>15441</v>
      </c>
    </row>
    <row r="21" spans="1:5" x14ac:dyDescent="0.25">
      <c r="A21">
        <v>24012022</v>
      </c>
      <c r="B21">
        <v>15273</v>
      </c>
      <c r="D21">
        <v>15588.5</v>
      </c>
      <c r="E21">
        <v>14839</v>
      </c>
    </row>
  </sheetData>
  <phoneticPr fontId="19" type="noConversion"/>
  <pageMargins left="0.7" right="0.7" top="0.78740157499999996" bottom="0.78740157499999996"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8FFCEF-7D25-4437-A10E-70140917E08D}">
  <sheetPr codeName="Tabelle12"/>
  <dimension ref="A1:K3"/>
  <sheetViews>
    <sheetView workbookViewId="0">
      <selection sqref="A1:K3"/>
    </sheetView>
  </sheetViews>
  <sheetFormatPr baseColWidth="10" defaultRowHeight="15" x14ac:dyDescent="0.25"/>
  <cols>
    <col min="1" max="2" width="11.140625" bestFit="1" customWidth="1"/>
    <col min="3" max="3" width="19.28515625" bestFit="1" customWidth="1"/>
    <col min="4" max="4" width="19.140625" bestFit="1" customWidth="1"/>
    <col min="5" max="5" width="20.140625" bestFit="1" customWidth="1"/>
    <col min="6" max="6" width="11.140625" bestFit="1" customWidth="1"/>
    <col min="7" max="7" width="17.5703125" bestFit="1" customWidth="1"/>
    <col min="8" max="8" width="11.140625" bestFit="1" customWidth="1"/>
    <col min="10" max="11" width="12.140625" bestFit="1" customWidth="1"/>
  </cols>
  <sheetData>
    <row r="1" spans="1:11" x14ac:dyDescent="0.25">
      <c r="A1" t="s">
        <v>14</v>
      </c>
      <c r="B1" t="s">
        <v>15</v>
      </c>
      <c r="C1" t="s">
        <v>16</v>
      </c>
      <c r="D1" t="s">
        <v>17</v>
      </c>
      <c r="E1" t="s">
        <v>18</v>
      </c>
      <c r="F1" t="s">
        <v>19</v>
      </c>
      <c r="G1" t="s">
        <v>162</v>
      </c>
      <c r="H1" t="s">
        <v>163</v>
      </c>
      <c r="I1" t="s">
        <v>164</v>
      </c>
      <c r="J1" t="s">
        <v>165</v>
      </c>
      <c r="K1" t="s">
        <v>166</v>
      </c>
    </row>
    <row r="2" spans="1:11" x14ac:dyDescent="0.25">
      <c r="A2" t="s">
        <v>0</v>
      </c>
      <c r="B2">
        <v>14520</v>
      </c>
      <c r="C2" t="s">
        <v>438</v>
      </c>
      <c r="D2" t="s">
        <v>443</v>
      </c>
      <c r="E2" t="s">
        <v>167</v>
      </c>
      <c r="F2">
        <v>6.7599999999999993E-2</v>
      </c>
      <c r="G2" t="s">
        <v>168</v>
      </c>
      <c r="H2">
        <v>0.18809999999999999</v>
      </c>
      <c r="I2" t="s">
        <v>169</v>
      </c>
      <c r="J2">
        <v>0</v>
      </c>
      <c r="K2" t="s">
        <v>20</v>
      </c>
    </row>
    <row r="3" spans="1:11" x14ac:dyDescent="0.25">
      <c r="A3" t="s">
        <v>122</v>
      </c>
      <c r="B3">
        <v>14627</v>
      </c>
      <c r="C3" t="s">
        <v>170</v>
      </c>
      <c r="D3" t="s">
        <v>431</v>
      </c>
      <c r="E3" t="s">
        <v>171</v>
      </c>
      <c r="F3">
        <v>-7.0599999999999996E-2</v>
      </c>
      <c r="G3" t="s">
        <v>172</v>
      </c>
      <c r="H3">
        <v>0.20449999999999999</v>
      </c>
      <c r="I3" t="s">
        <v>173</v>
      </c>
      <c r="J3">
        <v>0</v>
      </c>
      <c r="K3" t="s">
        <v>20</v>
      </c>
    </row>
  </sheetData>
  <phoneticPr fontId="19" type="noConversion"/>
  <pageMargins left="0.7" right="0.7" top="0.78740157499999996" bottom="0.78740157499999996"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F2C11-46D7-457F-82A0-EC40A6521414}">
  <sheetPr codeName="Tabelle13"/>
  <dimension ref="A1:H24"/>
  <sheetViews>
    <sheetView workbookViewId="0">
      <selection sqref="A1:H24"/>
    </sheetView>
  </sheetViews>
  <sheetFormatPr baseColWidth="10" defaultRowHeight="15" x14ac:dyDescent="0.25"/>
  <cols>
    <col min="1" max="1" width="9.140625" bestFit="1" customWidth="1"/>
    <col min="2" max="2" width="8.42578125" bestFit="1" customWidth="1"/>
    <col min="3" max="4" width="8" bestFit="1" customWidth="1"/>
    <col min="5" max="5" width="9.7109375" bestFit="1" customWidth="1"/>
    <col min="6" max="6" width="11.140625" bestFit="1" customWidth="1"/>
    <col min="7" max="7" width="9.140625" bestFit="1" customWidth="1"/>
  </cols>
  <sheetData>
    <row r="1" spans="1:8" x14ac:dyDescent="0.25">
      <c r="A1" t="s">
        <v>72</v>
      </c>
      <c r="B1" t="s">
        <v>174</v>
      </c>
      <c r="C1" t="s">
        <v>175</v>
      </c>
      <c r="D1" t="s">
        <v>176</v>
      </c>
      <c r="E1" t="s">
        <v>100</v>
      </c>
      <c r="F1" t="s">
        <v>19</v>
      </c>
      <c r="G1" t="s">
        <v>177</v>
      </c>
      <c r="H1" t="s">
        <v>178</v>
      </c>
    </row>
    <row r="2" spans="1:8" x14ac:dyDescent="0.25">
      <c r="A2">
        <v>201022</v>
      </c>
      <c r="B2">
        <v>12745</v>
      </c>
      <c r="C2">
        <v>12766</v>
      </c>
      <c r="D2">
        <v>12700</v>
      </c>
      <c r="E2">
        <v>12701</v>
      </c>
      <c r="F2" t="s">
        <v>449</v>
      </c>
      <c r="G2" t="s">
        <v>144</v>
      </c>
      <c r="H2" t="s">
        <v>144</v>
      </c>
    </row>
    <row r="3" spans="1:8" x14ac:dyDescent="0.25">
      <c r="A3">
        <v>191022</v>
      </c>
      <c r="B3">
        <v>12907</v>
      </c>
      <c r="C3">
        <v>12974</v>
      </c>
      <c r="D3">
        <v>12671</v>
      </c>
      <c r="E3">
        <v>12748</v>
      </c>
      <c r="F3" t="s">
        <v>179</v>
      </c>
      <c r="G3" t="s">
        <v>144</v>
      </c>
      <c r="H3" t="s">
        <v>144</v>
      </c>
    </row>
    <row r="4" spans="1:8" x14ac:dyDescent="0.25">
      <c r="A4">
        <v>181022</v>
      </c>
      <c r="B4">
        <v>12815</v>
      </c>
      <c r="C4">
        <v>12934</v>
      </c>
      <c r="D4">
        <v>12743.5</v>
      </c>
      <c r="E4">
        <v>12902</v>
      </c>
      <c r="F4" t="s">
        <v>179</v>
      </c>
      <c r="G4" t="s">
        <v>144</v>
      </c>
      <c r="H4" t="s">
        <v>144</v>
      </c>
    </row>
    <row r="5" spans="1:8" x14ac:dyDescent="0.25">
      <c r="A5">
        <v>171022</v>
      </c>
      <c r="B5">
        <v>12421</v>
      </c>
      <c r="C5">
        <v>12719.5</v>
      </c>
      <c r="D5">
        <v>12395</v>
      </c>
      <c r="E5">
        <v>12676</v>
      </c>
      <c r="F5" t="s">
        <v>179</v>
      </c>
      <c r="G5" t="s">
        <v>144</v>
      </c>
      <c r="H5" t="s">
        <v>144</v>
      </c>
    </row>
    <row r="6" spans="1:8" x14ac:dyDescent="0.25">
      <c r="A6">
        <v>161022</v>
      </c>
      <c r="B6">
        <v>12346</v>
      </c>
      <c r="C6">
        <v>12373</v>
      </c>
      <c r="D6">
        <v>12341</v>
      </c>
      <c r="E6">
        <v>12373</v>
      </c>
      <c r="F6" t="s">
        <v>179</v>
      </c>
      <c r="G6" t="s">
        <v>144</v>
      </c>
      <c r="H6" t="s">
        <v>144</v>
      </c>
    </row>
    <row r="7" spans="1:8" x14ac:dyDescent="0.25">
      <c r="A7">
        <v>151022</v>
      </c>
      <c r="B7">
        <v>12353</v>
      </c>
      <c r="C7">
        <v>12353</v>
      </c>
      <c r="D7">
        <v>12318</v>
      </c>
      <c r="E7">
        <v>12338</v>
      </c>
      <c r="F7" t="s">
        <v>179</v>
      </c>
      <c r="G7" t="s">
        <v>144</v>
      </c>
      <c r="H7" t="s">
        <v>144</v>
      </c>
    </row>
    <row r="8" spans="1:8" x14ac:dyDescent="0.25">
      <c r="A8">
        <v>141022</v>
      </c>
      <c r="B8">
        <v>12465</v>
      </c>
      <c r="C8">
        <v>12680</v>
      </c>
      <c r="D8">
        <v>12343</v>
      </c>
      <c r="E8">
        <v>12348</v>
      </c>
      <c r="F8" t="s">
        <v>179</v>
      </c>
      <c r="G8" t="s">
        <v>144</v>
      </c>
      <c r="H8" t="s">
        <v>144</v>
      </c>
    </row>
    <row r="9" spans="1:8" x14ac:dyDescent="0.25">
      <c r="A9">
        <v>131022</v>
      </c>
      <c r="B9">
        <v>12151.5</v>
      </c>
      <c r="C9">
        <v>12496.5</v>
      </c>
      <c r="D9">
        <v>11997.5</v>
      </c>
      <c r="E9">
        <v>12465</v>
      </c>
      <c r="F9" t="s">
        <v>179</v>
      </c>
      <c r="G9" t="s">
        <v>144</v>
      </c>
      <c r="H9" t="s">
        <v>144</v>
      </c>
    </row>
    <row r="10" spans="1:8" x14ac:dyDescent="0.25">
      <c r="A10">
        <v>121022</v>
      </c>
      <c r="B10">
        <v>12192.5</v>
      </c>
      <c r="C10">
        <v>12301.5</v>
      </c>
      <c r="D10">
        <v>12102</v>
      </c>
      <c r="E10">
        <v>12182.5</v>
      </c>
      <c r="F10" t="s">
        <v>179</v>
      </c>
      <c r="G10" t="s">
        <v>144</v>
      </c>
      <c r="H10" t="s">
        <v>144</v>
      </c>
    </row>
    <row r="11" spans="1:8" x14ac:dyDescent="0.25">
      <c r="A11">
        <v>111022</v>
      </c>
      <c r="B11">
        <v>12211</v>
      </c>
      <c r="C11">
        <v>12281</v>
      </c>
      <c r="D11">
        <v>12096.5</v>
      </c>
      <c r="E11">
        <v>12161.5</v>
      </c>
      <c r="F11" t="s">
        <v>179</v>
      </c>
      <c r="G11" t="s">
        <v>144</v>
      </c>
      <c r="H11" t="s">
        <v>144</v>
      </c>
    </row>
    <row r="12" spans="1:8" x14ac:dyDescent="0.25">
      <c r="A12">
        <v>101022</v>
      </c>
      <c r="B12">
        <v>12158</v>
      </c>
      <c r="C12">
        <v>12412</v>
      </c>
      <c r="D12">
        <v>12120.5</v>
      </c>
      <c r="E12">
        <v>12323</v>
      </c>
      <c r="F12" t="s">
        <v>179</v>
      </c>
      <c r="G12" t="s">
        <v>144</v>
      </c>
      <c r="H12" t="s">
        <v>144</v>
      </c>
    </row>
    <row r="13" spans="1:8" x14ac:dyDescent="0.25">
      <c r="A13">
        <v>91022</v>
      </c>
      <c r="B13">
        <v>12228</v>
      </c>
      <c r="C13">
        <v>12228</v>
      </c>
      <c r="D13">
        <v>12146</v>
      </c>
      <c r="E13">
        <v>12158</v>
      </c>
      <c r="F13" t="s">
        <v>179</v>
      </c>
      <c r="G13" t="s">
        <v>144</v>
      </c>
      <c r="H13" t="s">
        <v>144</v>
      </c>
    </row>
    <row r="14" spans="1:8" x14ac:dyDescent="0.25">
      <c r="A14">
        <v>81022</v>
      </c>
      <c r="B14">
        <v>12228</v>
      </c>
      <c r="C14">
        <v>12228</v>
      </c>
      <c r="D14">
        <v>12228</v>
      </c>
      <c r="E14">
        <v>12228</v>
      </c>
      <c r="F14" t="s">
        <v>179</v>
      </c>
      <c r="G14" t="s">
        <v>144</v>
      </c>
      <c r="H14" t="s">
        <v>144</v>
      </c>
    </row>
    <row r="15" spans="1:8" x14ac:dyDescent="0.25">
      <c r="A15">
        <v>71022</v>
      </c>
      <c r="B15">
        <v>12433</v>
      </c>
      <c r="C15">
        <v>12498</v>
      </c>
      <c r="D15">
        <v>12195.5</v>
      </c>
      <c r="E15">
        <v>12228</v>
      </c>
      <c r="F15" t="s">
        <v>179</v>
      </c>
      <c r="G15" t="s">
        <v>144</v>
      </c>
      <c r="H15" t="s">
        <v>144</v>
      </c>
    </row>
    <row r="16" spans="1:8" x14ac:dyDescent="0.25">
      <c r="A16">
        <v>61022</v>
      </c>
      <c r="B16">
        <v>12670</v>
      </c>
      <c r="C16">
        <v>12703</v>
      </c>
      <c r="D16">
        <v>12418</v>
      </c>
      <c r="E16">
        <v>12438</v>
      </c>
      <c r="F16" t="s">
        <v>179</v>
      </c>
      <c r="G16" t="s">
        <v>144</v>
      </c>
      <c r="H16" t="s">
        <v>144</v>
      </c>
    </row>
    <row r="17" spans="1:8" x14ac:dyDescent="0.25">
      <c r="A17">
        <v>51022</v>
      </c>
      <c r="B17">
        <v>12649</v>
      </c>
      <c r="C17">
        <v>12665</v>
      </c>
      <c r="D17">
        <v>12455.5</v>
      </c>
      <c r="E17">
        <v>12590</v>
      </c>
      <c r="F17" t="s">
        <v>179</v>
      </c>
      <c r="G17" t="s">
        <v>144</v>
      </c>
      <c r="H17" t="s">
        <v>144</v>
      </c>
    </row>
    <row r="18" spans="1:8" x14ac:dyDescent="0.25">
      <c r="A18">
        <v>41022</v>
      </c>
      <c r="B18">
        <v>12399</v>
      </c>
      <c r="C18">
        <v>12675</v>
      </c>
      <c r="D18">
        <v>12348</v>
      </c>
      <c r="E18">
        <v>12649</v>
      </c>
      <c r="F18" t="s">
        <v>179</v>
      </c>
      <c r="G18" t="s">
        <v>144</v>
      </c>
      <c r="H18" t="s">
        <v>144</v>
      </c>
    </row>
    <row r="19" spans="1:8" x14ac:dyDescent="0.25">
      <c r="A19">
        <v>31022</v>
      </c>
      <c r="B19">
        <v>11909</v>
      </c>
      <c r="C19">
        <v>12274</v>
      </c>
      <c r="D19">
        <v>11850</v>
      </c>
      <c r="E19">
        <v>12243</v>
      </c>
      <c r="F19" t="s">
        <v>179</v>
      </c>
      <c r="G19" t="s">
        <v>144</v>
      </c>
      <c r="H19" t="s">
        <v>144</v>
      </c>
    </row>
    <row r="20" spans="1:8" x14ac:dyDescent="0.25">
      <c r="A20">
        <v>21022</v>
      </c>
      <c r="B20">
        <v>11968</v>
      </c>
      <c r="C20">
        <v>11968</v>
      </c>
      <c r="D20">
        <v>11880</v>
      </c>
      <c r="E20">
        <v>11909</v>
      </c>
      <c r="F20" t="s">
        <v>179</v>
      </c>
      <c r="G20" t="s">
        <v>144</v>
      </c>
      <c r="H20" t="s">
        <v>144</v>
      </c>
    </row>
    <row r="21" spans="1:8" x14ac:dyDescent="0.25">
      <c r="A21">
        <v>11022</v>
      </c>
      <c r="B21">
        <v>11968</v>
      </c>
      <c r="C21">
        <v>11968</v>
      </c>
      <c r="D21">
        <v>11968</v>
      </c>
      <c r="E21">
        <v>11968</v>
      </c>
      <c r="F21" t="s">
        <v>179</v>
      </c>
      <c r="G21" t="s">
        <v>144</v>
      </c>
      <c r="H21" t="s">
        <v>144</v>
      </c>
    </row>
    <row r="22" spans="1:8" x14ac:dyDescent="0.25">
      <c r="A22">
        <v>300922</v>
      </c>
      <c r="B22">
        <v>12004</v>
      </c>
      <c r="C22">
        <v>12138.5</v>
      </c>
      <c r="D22">
        <v>11931</v>
      </c>
      <c r="E22">
        <v>11968</v>
      </c>
      <c r="F22" t="s">
        <v>179</v>
      </c>
      <c r="G22" t="s">
        <v>144</v>
      </c>
      <c r="H22" t="s">
        <v>144</v>
      </c>
    </row>
    <row r="23" spans="1:8" x14ac:dyDescent="0.25">
      <c r="A23">
        <v>290922</v>
      </c>
      <c r="B23">
        <v>12289</v>
      </c>
      <c r="C23">
        <v>12289</v>
      </c>
      <c r="D23">
        <v>11867.5</v>
      </c>
      <c r="E23">
        <v>12004</v>
      </c>
      <c r="F23" t="s">
        <v>179</v>
      </c>
      <c r="G23" t="s">
        <v>144</v>
      </c>
      <c r="H23" t="s">
        <v>144</v>
      </c>
    </row>
    <row r="24" spans="1:8" x14ac:dyDescent="0.25">
      <c r="A24">
        <v>280922</v>
      </c>
      <c r="B24">
        <v>11963</v>
      </c>
      <c r="C24">
        <v>12321.5</v>
      </c>
      <c r="D24">
        <v>11862</v>
      </c>
      <c r="E24">
        <v>12289</v>
      </c>
      <c r="F24" t="s">
        <v>179</v>
      </c>
      <c r="G24" t="s">
        <v>144</v>
      </c>
      <c r="H24" t="s">
        <v>144</v>
      </c>
    </row>
  </sheetData>
  <phoneticPr fontId="19" type="noConversion"/>
  <pageMargins left="0.7" right="0.7" top="0.78740157499999996" bottom="0.78740157499999996"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F125F-E4B6-4E09-B0E1-25D090064019}">
  <sheetPr codeName="Tabelle14"/>
  <dimension ref="A1:F38"/>
  <sheetViews>
    <sheetView workbookViewId="0">
      <selection sqref="A1:F2"/>
    </sheetView>
  </sheetViews>
  <sheetFormatPr baseColWidth="10" defaultRowHeight="15" x14ac:dyDescent="0.25"/>
  <cols>
    <col min="1" max="1" width="11.140625" bestFit="1" customWidth="1"/>
    <col min="2" max="2" width="11.85546875" bestFit="1" customWidth="1"/>
    <col min="3" max="3" width="8.28515625" bestFit="1" customWidth="1"/>
    <col min="4" max="4" width="5.85546875" bestFit="1" customWidth="1"/>
    <col min="5" max="5" width="7.85546875" bestFit="1" customWidth="1"/>
    <col min="6" max="7" width="4.28515625" bestFit="1" customWidth="1"/>
  </cols>
  <sheetData>
    <row r="1" spans="1:6" x14ac:dyDescent="0.25">
      <c r="A1" t="s">
        <v>14</v>
      </c>
      <c r="B1" t="s">
        <v>94</v>
      </c>
      <c r="C1" t="s">
        <v>180</v>
      </c>
      <c r="D1" t="s">
        <v>181</v>
      </c>
      <c r="E1" t="s">
        <v>97</v>
      </c>
      <c r="F1" t="s">
        <v>140</v>
      </c>
    </row>
    <row r="2" spans="1:6" x14ac:dyDescent="0.25">
      <c r="A2" t="s">
        <v>20</v>
      </c>
      <c r="B2" t="s">
        <v>182</v>
      </c>
      <c r="C2">
        <v>15948.8</v>
      </c>
      <c r="D2">
        <v>-51.2</v>
      </c>
      <c r="E2">
        <v>-3.2000000000000002E-3</v>
      </c>
      <c r="F2" t="s">
        <v>20</v>
      </c>
    </row>
    <row r="38" ht="17.25" customHeight="1" x14ac:dyDescent="0.25"/>
  </sheetData>
  <phoneticPr fontId="19" type="noConversion"/>
  <pageMargins left="0.7" right="0.7" top="0.78740157499999996" bottom="0.78740157499999996"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4581C-46EB-4A6A-BCA1-5454AC8DB839}">
  <sheetPr codeName="Tabelle38"/>
  <dimension ref="A1:B11"/>
  <sheetViews>
    <sheetView workbookViewId="0">
      <selection sqref="A1:B11"/>
    </sheetView>
  </sheetViews>
  <sheetFormatPr baseColWidth="10" defaultRowHeight="15" x14ac:dyDescent="0.25"/>
  <cols>
    <col min="1" max="2" width="11.140625" bestFit="1" customWidth="1"/>
  </cols>
  <sheetData>
    <row r="1" spans="1:2" x14ac:dyDescent="0.25">
      <c r="A1" t="s">
        <v>14</v>
      </c>
      <c r="B1" t="s">
        <v>15</v>
      </c>
    </row>
    <row r="2" spans="1:2" x14ac:dyDescent="0.25">
      <c r="A2">
        <v>19092023</v>
      </c>
      <c r="B2">
        <v>3.934E-2</v>
      </c>
    </row>
    <row r="3" spans="1:2" x14ac:dyDescent="0.25">
      <c r="A3">
        <v>18092023</v>
      </c>
      <c r="B3">
        <v>3.9030000000000002E-2</v>
      </c>
    </row>
    <row r="4" spans="1:2" x14ac:dyDescent="0.25">
      <c r="A4">
        <v>15092023</v>
      </c>
      <c r="B4">
        <v>3.8780000000000002E-2</v>
      </c>
    </row>
    <row r="5" spans="1:2" x14ac:dyDescent="0.25">
      <c r="A5">
        <v>14092023</v>
      </c>
      <c r="B5">
        <v>3.8670000000000003E-2</v>
      </c>
    </row>
    <row r="6" spans="1:2" x14ac:dyDescent="0.25">
      <c r="A6">
        <v>13092023</v>
      </c>
      <c r="B6">
        <v>3.8449999999999998E-2</v>
      </c>
    </row>
    <row r="7" spans="1:2" x14ac:dyDescent="0.25">
      <c r="A7">
        <v>12092023</v>
      </c>
      <c r="B7">
        <v>3.8240000000000003E-2</v>
      </c>
    </row>
    <row r="8" spans="1:2" x14ac:dyDescent="0.25">
      <c r="A8">
        <v>11092023</v>
      </c>
      <c r="B8">
        <v>3.8219999999999997E-2</v>
      </c>
    </row>
    <row r="9" spans="1:2" x14ac:dyDescent="0.25">
      <c r="A9">
        <v>8092023</v>
      </c>
      <c r="B9">
        <v>3.7999999999999999E-2</v>
      </c>
    </row>
    <row r="10" spans="1:2" x14ac:dyDescent="0.25">
      <c r="A10">
        <v>7092023</v>
      </c>
      <c r="B10">
        <v>3.7990000000000003E-2</v>
      </c>
    </row>
    <row r="11" spans="1:2" x14ac:dyDescent="0.25">
      <c r="A11">
        <v>6092023</v>
      </c>
      <c r="B11">
        <v>3.7949999999999998E-2</v>
      </c>
    </row>
  </sheetData>
  <pageMargins left="0.7" right="0.7" top="0.78740157499999996" bottom="0.78740157499999996"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A9931-AF80-4896-B5B0-9677F9F7AAC9}">
  <sheetPr codeName="Tabelle36"/>
  <dimension ref="A1:R148"/>
  <sheetViews>
    <sheetView workbookViewId="0">
      <selection sqref="A1:R148"/>
    </sheetView>
  </sheetViews>
  <sheetFormatPr baseColWidth="10" defaultRowHeight="15" x14ac:dyDescent="0.25"/>
  <cols>
    <col min="1" max="1" width="13.28515625" bestFit="1" customWidth="1"/>
    <col min="2" max="2" width="12.85546875" bestFit="1" customWidth="1"/>
    <col min="3" max="3" width="15.7109375" bestFit="1" customWidth="1"/>
    <col min="4" max="4" width="7.28515625" bestFit="1" customWidth="1"/>
    <col min="5" max="5" width="6.85546875" bestFit="1" customWidth="1"/>
    <col min="6" max="6" width="11" bestFit="1" customWidth="1"/>
    <col min="7" max="7" width="9.28515625" bestFit="1" customWidth="1"/>
    <col min="8" max="8" width="11.28515625" bestFit="1" customWidth="1"/>
    <col min="9" max="9" width="9.5703125" bestFit="1" customWidth="1"/>
    <col min="10" max="10" width="21.7109375" bestFit="1" customWidth="1"/>
    <col min="11" max="11" width="11.5703125" bestFit="1" customWidth="1"/>
    <col min="12" max="12" width="10.7109375" bestFit="1" customWidth="1"/>
    <col min="13" max="13" width="8.140625" bestFit="1" customWidth="1"/>
    <col min="14" max="14" width="20.5703125" bestFit="1" customWidth="1"/>
    <col min="15" max="15" width="17.85546875" bestFit="1" customWidth="1"/>
    <col min="16" max="16" width="20.85546875" bestFit="1" customWidth="1"/>
    <col min="17" max="17" width="20.140625" bestFit="1" customWidth="1"/>
    <col min="18" max="18" width="17" bestFit="1" customWidth="1"/>
  </cols>
  <sheetData>
    <row r="1" spans="1:18" x14ac:dyDescent="0.25">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25">
      <c r="A2" t="s">
        <v>529</v>
      </c>
      <c r="B2">
        <v>0</v>
      </c>
      <c r="C2" t="s">
        <v>132</v>
      </c>
      <c r="D2" t="s">
        <v>132</v>
      </c>
      <c r="E2" t="s">
        <v>132</v>
      </c>
      <c r="F2" t="s">
        <v>132</v>
      </c>
      <c r="G2" t="s">
        <v>132</v>
      </c>
      <c r="H2" t="s">
        <v>132</v>
      </c>
      <c r="I2" t="s">
        <v>132</v>
      </c>
      <c r="J2">
        <v>0</v>
      </c>
      <c r="K2" t="s">
        <v>505</v>
      </c>
      <c r="L2" t="s">
        <v>595</v>
      </c>
      <c r="M2" s="74">
        <v>0.77552083333333333</v>
      </c>
      <c r="N2" t="s">
        <v>505</v>
      </c>
      <c r="O2">
        <v>0</v>
      </c>
      <c r="P2">
        <v>500</v>
      </c>
      <c r="Q2" t="s">
        <v>553</v>
      </c>
      <c r="R2" t="s">
        <v>132</v>
      </c>
    </row>
    <row r="3" spans="1:18" x14ac:dyDescent="0.25">
      <c r="A3" t="s">
        <v>531</v>
      </c>
      <c r="B3">
        <v>0</v>
      </c>
      <c r="C3" t="s">
        <v>132</v>
      </c>
      <c r="D3" t="s">
        <v>132</v>
      </c>
      <c r="E3" t="s">
        <v>132</v>
      </c>
      <c r="F3" t="s">
        <v>132</v>
      </c>
      <c r="G3" t="s">
        <v>132</v>
      </c>
      <c r="H3" t="s">
        <v>132</v>
      </c>
      <c r="I3" t="s">
        <v>132</v>
      </c>
      <c r="J3">
        <v>0</v>
      </c>
      <c r="K3" t="s">
        <v>505</v>
      </c>
      <c r="L3" t="s">
        <v>595</v>
      </c>
      <c r="M3" s="74">
        <v>0.77552083333333333</v>
      </c>
      <c r="N3" t="s">
        <v>505</v>
      </c>
      <c r="O3">
        <v>0</v>
      </c>
      <c r="P3">
        <v>0</v>
      </c>
      <c r="Q3" t="s">
        <v>473</v>
      </c>
      <c r="R3" t="s">
        <v>132</v>
      </c>
    </row>
    <row r="4" spans="1:18" x14ac:dyDescent="0.25">
      <c r="A4" t="s">
        <v>532</v>
      </c>
      <c r="B4">
        <v>0</v>
      </c>
      <c r="C4" t="s">
        <v>132</v>
      </c>
      <c r="D4" t="s">
        <v>132</v>
      </c>
      <c r="E4" t="s">
        <v>132</v>
      </c>
      <c r="F4" t="s">
        <v>132</v>
      </c>
      <c r="G4" t="s">
        <v>132</v>
      </c>
      <c r="H4" t="s">
        <v>132</v>
      </c>
      <c r="I4" t="s">
        <v>132</v>
      </c>
      <c r="J4">
        <v>0</v>
      </c>
      <c r="K4" t="s">
        <v>505</v>
      </c>
      <c r="L4" t="s">
        <v>595</v>
      </c>
      <c r="M4" s="74">
        <v>0.77552083333333333</v>
      </c>
      <c r="N4" t="s">
        <v>505</v>
      </c>
      <c r="O4">
        <v>0</v>
      </c>
      <c r="P4">
        <v>95</v>
      </c>
      <c r="Q4" t="s">
        <v>473</v>
      </c>
      <c r="R4" t="s">
        <v>132</v>
      </c>
    </row>
    <row r="5" spans="1:18" x14ac:dyDescent="0.25">
      <c r="A5" t="s">
        <v>534</v>
      </c>
      <c r="B5">
        <v>0</v>
      </c>
      <c r="C5" t="s">
        <v>132</v>
      </c>
      <c r="D5" t="s">
        <v>132</v>
      </c>
      <c r="E5" t="s">
        <v>132</v>
      </c>
      <c r="F5" t="s">
        <v>132</v>
      </c>
      <c r="G5" t="s">
        <v>132</v>
      </c>
      <c r="H5" t="s">
        <v>132</v>
      </c>
      <c r="I5" t="s">
        <v>132</v>
      </c>
      <c r="J5">
        <v>0</v>
      </c>
      <c r="K5" t="s">
        <v>505</v>
      </c>
      <c r="L5" t="s">
        <v>595</v>
      </c>
      <c r="M5" s="74">
        <v>0.77552083333333333</v>
      </c>
      <c r="N5" t="s">
        <v>505</v>
      </c>
      <c r="O5">
        <v>0</v>
      </c>
      <c r="P5">
        <v>2</v>
      </c>
      <c r="Q5" t="s">
        <v>473</v>
      </c>
      <c r="R5" t="s">
        <v>132</v>
      </c>
    </row>
    <row r="6" spans="1:18" x14ac:dyDescent="0.25">
      <c r="A6" t="s">
        <v>535</v>
      </c>
      <c r="B6">
        <v>0</v>
      </c>
      <c r="C6" t="s">
        <v>132</v>
      </c>
      <c r="D6" t="s">
        <v>132</v>
      </c>
      <c r="E6" t="s">
        <v>132</v>
      </c>
      <c r="F6" t="s">
        <v>132</v>
      </c>
      <c r="G6" t="s">
        <v>132</v>
      </c>
      <c r="H6" t="s">
        <v>132</v>
      </c>
      <c r="I6" t="s">
        <v>132</v>
      </c>
      <c r="J6">
        <v>0</v>
      </c>
      <c r="K6" t="s">
        <v>505</v>
      </c>
      <c r="L6" t="s">
        <v>595</v>
      </c>
      <c r="M6" s="74">
        <v>0.77552083333333333</v>
      </c>
      <c r="N6" t="s">
        <v>505</v>
      </c>
      <c r="O6">
        <v>0</v>
      </c>
      <c r="P6">
        <v>381</v>
      </c>
      <c r="Q6" t="s">
        <v>473</v>
      </c>
      <c r="R6" t="s">
        <v>132</v>
      </c>
    </row>
    <row r="7" spans="1:18" x14ac:dyDescent="0.25">
      <c r="A7" t="s">
        <v>536</v>
      </c>
      <c r="B7">
        <v>0</v>
      </c>
      <c r="C7" t="s">
        <v>132</v>
      </c>
      <c r="D7" t="s">
        <v>132</v>
      </c>
      <c r="E7" t="s">
        <v>132</v>
      </c>
      <c r="F7" t="s">
        <v>132</v>
      </c>
      <c r="G7" t="s">
        <v>132</v>
      </c>
      <c r="H7" t="s">
        <v>132</v>
      </c>
      <c r="I7" t="s">
        <v>132</v>
      </c>
      <c r="J7">
        <v>0</v>
      </c>
      <c r="K7" t="s">
        <v>505</v>
      </c>
      <c r="L7" t="s">
        <v>595</v>
      </c>
      <c r="M7" s="74">
        <v>0.77552083333333333</v>
      </c>
      <c r="N7" t="s">
        <v>505</v>
      </c>
      <c r="O7">
        <v>0</v>
      </c>
      <c r="P7">
        <v>77</v>
      </c>
      <c r="Q7" t="s">
        <v>473</v>
      </c>
      <c r="R7" t="s">
        <v>132</v>
      </c>
    </row>
    <row r="8" spans="1:18" x14ac:dyDescent="0.25">
      <c r="A8" t="s">
        <v>537</v>
      </c>
      <c r="B8">
        <v>0</v>
      </c>
      <c r="C8" t="s">
        <v>132</v>
      </c>
      <c r="D8" t="s">
        <v>132</v>
      </c>
      <c r="E8" t="s">
        <v>132</v>
      </c>
      <c r="F8" t="s">
        <v>132</v>
      </c>
      <c r="G8" t="s">
        <v>132</v>
      </c>
      <c r="H8" t="s">
        <v>132</v>
      </c>
      <c r="I8" t="s">
        <v>132</v>
      </c>
      <c r="J8">
        <v>0</v>
      </c>
      <c r="K8" t="s">
        <v>505</v>
      </c>
      <c r="L8" t="s">
        <v>595</v>
      </c>
      <c r="M8" s="74">
        <v>0.77552083333333333</v>
      </c>
      <c r="N8" t="s">
        <v>505</v>
      </c>
      <c r="O8">
        <v>0</v>
      </c>
      <c r="P8">
        <v>55</v>
      </c>
      <c r="Q8" t="s">
        <v>473</v>
      </c>
      <c r="R8" t="s">
        <v>132</v>
      </c>
    </row>
    <row r="9" spans="1:18" x14ac:dyDescent="0.25">
      <c r="A9" t="s">
        <v>538</v>
      </c>
      <c r="B9">
        <v>0</v>
      </c>
      <c r="C9" t="s">
        <v>132</v>
      </c>
      <c r="D9" t="s">
        <v>132</v>
      </c>
      <c r="E9" t="s">
        <v>132</v>
      </c>
      <c r="F9" t="s">
        <v>132</v>
      </c>
      <c r="G9" t="s">
        <v>132</v>
      </c>
      <c r="H9" t="s">
        <v>132</v>
      </c>
      <c r="I9" t="s">
        <v>132</v>
      </c>
      <c r="J9">
        <v>0</v>
      </c>
      <c r="K9" t="s">
        <v>505</v>
      </c>
      <c r="L9" t="s">
        <v>595</v>
      </c>
      <c r="M9" s="74">
        <v>0.77552083333333333</v>
      </c>
      <c r="N9" t="s">
        <v>505</v>
      </c>
      <c r="O9">
        <v>0</v>
      </c>
      <c r="P9">
        <v>100</v>
      </c>
      <c r="Q9" t="s">
        <v>473</v>
      </c>
      <c r="R9" t="s">
        <v>132</v>
      </c>
    </row>
    <row r="10" spans="1:18" x14ac:dyDescent="0.25">
      <c r="A10" t="s">
        <v>539</v>
      </c>
      <c r="B10">
        <v>0</v>
      </c>
      <c r="C10" t="s">
        <v>132</v>
      </c>
      <c r="D10" t="s">
        <v>132</v>
      </c>
      <c r="E10" t="s">
        <v>132</v>
      </c>
      <c r="F10" t="s">
        <v>132</v>
      </c>
      <c r="G10" t="s">
        <v>132</v>
      </c>
      <c r="H10" t="s">
        <v>132</v>
      </c>
      <c r="I10" t="s">
        <v>132</v>
      </c>
      <c r="J10">
        <v>0</v>
      </c>
      <c r="K10" t="s">
        <v>505</v>
      </c>
      <c r="L10" t="s">
        <v>595</v>
      </c>
      <c r="M10" s="74">
        <v>0.77552083333333333</v>
      </c>
      <c r="N10" t="s">
        <v>505</v>
      </c>
      <c r="O10">
        <v>0</v>
      </c>
      <c r="P10">
        <v>20</v>
      </c>
      <c r="Q10" t="s">
        <v>473</v>
      </c>
      <c r="R10" t="s">
        <v>132</v>
      </c>
    </row>
    <row r="11" spans="1:18" x14ac:dyDescent="0.25">
      <c r="A11" t="s">
        <v>540</v>
      </c>
      <c r="B11">
        <v>0</v>
      </c>
      <c r="C11" t="s">
        <v>132</v>
      </c>
      <c r="D11" t="s">
        <v>132</v>
      </c>
      <c r="E11" t="s">
        <v>132</v>
      </c>
      <c r="F11" t="s">
        <v>132</v>
      </c>
      <c r="G11" t="s">
        <v>132</v>
      </c>
      <c r="H11" t="s">
        <v>132</v>
      </c>
      <c r="I11" t="s">
        <v>132</v>
      </c>
      <c r="J11">
        <v>0</v>
      </c>
      <c r="K11" t="s">
        <v>505</v>
      </c>
      <c r="L11" t="s">
        <v>595</v>
      </c>
      <c r="M11" s="74">
        <v>0.77552083333333333</v>
      </c>
      <c r="N11" t="s">
        <v>505</v>
      </c>
      <c r="O11">
        <v>0</v>
      </c>
      <c r="P11">
        <v>2.6949999999999998</v>
      </c>
      <c r="Q11" t="s">
        <v>473</v>
      </c>
      <c r="R11" t="s">
        <v>132</v>
      </c>
    </row>
    <row r="12" spans="1:18" x14ac:dyDescent="0.25">
      <c r="A12" t="s">
        <v>541</v>
      </c>
      <c r="B12">
        <v>0</v>
      </c>
      <c r="C12" t="s">
        <v>132</v>
      </c>
      <c r="D12" t="s">
        <v>132</v>
      </c>
      <c r="E12" t="s">
        <v>132</v>
      </c>
      <c r="F12" t="s">
        <v>132</v>
      </c>
      <c r="G12" t="s">
        <v>132</v>
      </c>
      <c r="H12" t="s">
        <v>132</v>
      </c>
      <c r="I12" t="s">
        <v>132</v>
      </c>
      <c r="J12">
        <v>0</v>
      </c>
      <c r="K12" t="s">
        <v>505</v>
      </c>
      <c r="L12" t="s">
        <v>595</v>
      </c>
      <c r="M12" s="74">
        <v>0.77552083333333333</v>
      </c>
      <c r="N12" t="s">
        <v>505</v>
      </c>
      <c r="O12">
        <v>0</v>
      </c>
      <c r="P12">
        <v>264</v>
      </c>
      <c r="Q12" t="s">
        <v>485</v>
      </c>
      <c r="R12" t="s">
        <v>132</v>
      </c>
    </row>
    <row r="13" spans="1:18" x14ac:dyDescent="0.25">
      <c r="A13" t="s">
        <v>542</v>
      </c>
      <c r="B13">
        <v>0</v>
      </c>
      <c r="C13" t="s">
        <v>132</v>
      </c>
      <c r="D13" t="s">
        <v>132</v>
      </c>
      <c r="E13" t="s">
        <v>132</v>
      </c>
      <c r="F13" t="s">
        <v>132</v>
      </c>
      <c r="G13" t="s">
        <v>132</v>
      </c>
      <c r="H13" t="s">
        <v>132</v>
      </c>
      <c r="I13" t="s">
        <v>132</v>
      </c>
      <c r="J13">
        <v>0</v>
      </c>
      <c r="K13" t="s">
        <v>505</v>
      </c>
      <c r="L13" t="s">
        <v>595</v>
      </c>
      <c r="M13" s="74">
        <v>0.77552083333333333</v>
      </c>
      <c r="N13" t="s">
        <v>505</v>
      </c>
      <c r="O13">
        <v>0</v>
      </c>
      <c r="P13">
        <v>599</v>
      </c>
      <c r="Q13" t="s">
        <v>525</v>
      </c>
      <c r="R13" t="s">
        <v>132</v>
      </c>
    </row>
    <row r="14" spans="1:18" x14ac:dyDescent="0.25">
      <c r="A14" t="s">
        <v>543</v>
      </c>
      <c r="B14">
        <v>0</v>
      </c>
      <c r="C14" t="s">
        <v>132</v>
      </c>
      <c r="D14" t="s">
        <v>132</v>
      </c>
      <c r="E14" t="s">
        <v>132</v>
      </c>
      <c r="F14" t="s">
        <v>132</v>
      </c>
      <c r="G14" t="s">
        <v>132</v>
      </c>
      <c r="H14" t="s">
        <v>132</v>
      </c>
      <c r="I14" t="s">
        <v>132</v>
      </c>
      <c r="J14">
        <v>0</v>
      </c>
      <c r="K14" t="s">
        <v>505</v>
      </c>
      <c r="L14" t="s">
        <v>595</v>
      </c>
      <c r="M14" s="74">
        <v>0.77552083333333333</v>
      </c>
      <c r="N14" t="s">
        <v>505</v>
      </c>
      <c r="O14">
        <v>0</v>
      </c>
      <c r="P14">
        <v>1.734</v>
      </c>
      <c r="Q14" t="s">
        <v>516</v>
      </c>
      <c r="R14" t="s">
        <v>132</v>
      </c>
    </row>
    <row r="15" spans="1:18" x14ac:dyDescent="0.25">
      <c r="A15" t="s">
        <v>544</v>
      </c>
      <c r="B15">
        <v>0</v>
      </c>
      <c r="C15" t="s">
        <v>132</v>
      </c>
      <c r="D15" t="s">
        <v>132</v>
      </c>
      <c r="E15" t="s">
        <v>132</v>
      </c>
      <c r="F15" t="s">
        <v>132</v>
      </c>
      <c r="G15" t="s">
        <v>132</v>
      </c>
      <c r="H15" t="s">
        <v>132</v>
      </c>
      <c r="I15" t="s">
        <v>132</v>
      </c>
      <c r="J15">
        <v>0</v>
      </c>
      <c r="K15" t="s">
        <v>505</v>
      </c>
      <c r="L15" t="s">
        <v>595</v>
      </c>
      <c r="M15" s="74">
        <v>0.77552083333333333</v>
      </c>
      <c r="N15" t="s">
        <v>505</v>
      </c>
      <c r="O15">
        <v>0</v>
      </c>
      <c r="P15">
        <v>917</v>
      </c>
      <c r="Q15" t="s">
        <v>473</v>
      </c>
      <c r="R15" t="s">
        <v>132</v>
      </c>
    </row>
    <row r="16" spans="1:18" x14ac:dyDescent="0.25">
      <c r="A16" t="s">
        <v>545</v>
      </c>
      <c r="B16">
        <v>0</v>
      </c>
      <c r="C16" t="s">
        <v>132</v>
      </c>
      <c r="D16" t="s">
        <v>132</v>
      </c>
      <c r="E16" t="s">
        <v>132</v>
      </c>
      <c r="F16" t="s">
        <v>132</v>
      </c>
      <c r="G16" t="s">
        <v>132</v>
      </c>
      <c r="H16" t="s">
        <v>132</v>
      </c>
      <c r="I16" t="s">
        <v>132</v>
      </c>
      <c r="J16">
        <v>0</v>
      </c>
      <c r="K16" t="s">
        <v>505</v>
      </c>
      <c r="L16" t="s">
        <v>595</v>
      </c>
      <c r="M16" s="74">
        <v>0.77552083333333333</v>
      </c>
      <c r="N16" t="s">
        <v>505</v>
      </c>
      <c r="O16">
        <v>0</v>
      </c>
      <c r="P16">
        <v>26</v>
      </c>
      <c r="Q16" t="s">
        <v>513</v>
      </c>
      <c r="R16" t="s">
        <v>132</v>
      </c>
    </row>
    <row r="17" spans="1:18" x14ac:dyDescent="0.25">
      <c r="A17" t="s">
        <v>546</v>
      </c>
      <c r="B17">
        <v>0</v>
      </c>
      <c r="C17" t="s">
        <v>132</v>
      </c>
      <c r="D17" t="s">
        <v>132</v>
      </c>
      <c r="E17" t="s">
        <v>132</v>
      </c>
      <c r="F17" t="s">
        <v>132</v>
      </c>
      <c r="G17" t="s">
        <v>132</v>
      </c>
      <c r="H17" t="s">
        <v>132</v>
      </c>
      <c r="I17" t="s">
        <v>132</v>
      </c>
      <c r="J17">
        <v>0</v>
      </c>
      <c r="K17" t="s">
        <v>505</v>
      </c>
      <c r="L17" t="s">
        <v>595</v>
      </c>
      <c r="M17" s="74">
        <v>0.77552083333333333</v>
      </c>
      <c r="N17" t="s">
        <v>505</v>
      </c>
      <c r="O17">
        <v>0</v>
      </c>
      <c r="P17">
        <v>943</v>
      </c>
      <c r="Q17" t="s">
        <v>547</v>
      </c>
      <c r="R17" t="s">
        <v>132</v>
      </c>
    </row>
    <row r="18" spans="1:18" x14ac:dyDescent="0.25">
      <c r="A18" t="s">
        <v>474</v>
      </c>
      <c r="B18">
        <v>0</v>
      </c>
      <c r="C18" t="s">
        <v>132</v>
      </c>
      <c r="D18" t="s">
        <v>132</v>
      </c>
      <c r="E18" t="s">
        <v>132</v>
      </c>
      <c r="F18" t="s">
        <v>132</v>
      </c>
      <c r="G18" t="s">
        <v>132</v>
      </c>
      <c r="H18" t="s">
        <v>132</v>
      </c>
      <c r="I18" t="s">
        <v>132</v>
      </c>
      <c r="J18">
        <v>0</v>
      </c>
      <c r="K18" t="s">
        <v>505</v>
      </c>
      <c r="L18" t="s">
        <v>595</v>
      </c>
      <c r="M18" s="74">
        <v>0.77552083333333333</v>
      </c>
      <c r="N18" t="s">
        <v>505</v>
      </c>
      <c r="O18">
        <v>0</v>
      </c>
      <c r="P18">
        <v>4.984</v>
      </c>
      <c r="Q18" t="s">
        <v>596</v>
      </c>
      <c r="R18" t="s">
        <v>132</v>
      </c>
    </row>
    <row r="19" spans="1:18" x14ac:dyDescent="0.25">
      <c r="A19" t="s">
        <v>549</v>
      </c>
      <c r="B19">
        <v>0</v>
      </c>
      <c r="C19" t="s">
        <v>132</v>
      </c>
      <c r="D19" t="s">
        <v>132</v>
      </c>
      <c r="E19" t="s">
        <v>132</v>
      </c>
      <c r="F19" t="s">
        <v>132</v>
      </c>
      <c r="G19" t="s">
        <v>132</v>
      </c>
      <c r="H19" t="s">
        <v>132</v>
      </c>
      <c r="I19" t="s">
        <v>132</v>
      </c>
      <c r="J19">
        <v>0</v>
      </c>
      <c r="K19" t="s">
        <v>505</v>
      </c>
      <c r="L19" t="s">
        <v>595</v>
      </c>
      <c r="M19" s="74">
        <v>0.77552083333333333</v>
      </c>
      <c r="N19" t="s">
        <v>505</v>
      </c>
      <c r="O19">
        <v>0</v>
      </c>
      <c r="P19">
        <v>646</v>
      </c>
      <c r="Q19" t="s">
        <v>596</v>
      </c>
      <c r="R19" t="s">
        <v>132</v>
      </c>
    </row>
    <row r="20" spans="1:18" x14ac:dyDescent="0.25">
      <c r="A20" t="s">
        <v>589</v>
      </c>
      <c r="B20">
        <v>0</v>
      </c>
      <c r="C20" t="s">
        <v>132</v>
      </c>
      <c r="D20" t="s">
        <v>132</v>
      </c>
      <c r="E20" t="s">
        <v>132</v>
      </c>
      <c r="F20" t="s">
        <v>132</v>
      </c>
      <c r="G20" t="s">
        <v>132</v>
      </c>
      <c r="H20" t="s">
        <v>132</v>
      </c>
      <c r="I20" t="s">
        <v>132</v>
      </c>
      <c r="J20">
        <v>0</v>
      </c>
      <c r="K20" t="s">
        <v>505</v>
      </c>
      <c r="L20" t="s">
        <v>595</v>
      </c>
      <c r="M20" s="74">
        <v>0.77552083333333333</v>
      </c>
      <c r="N20" t="s">
        <v>505</v>
      </c>
      <c r="O20">
        <v>0</v>
      </c>
      <c r="P20">
        <v>0</v>
      </c>
      <c r="Q20" t="s">
        <v>590</v>
      </c>
      <c r="R20" t="s">
        <v>132</v>
      </c>
    </row>
    <row r="21" spans="1:18" x14ac:dyDescent="0.25">
      <c r="A21" t="s">
        <v>476</v>
      </c>
      <c r="B21">
        <v>0</v>
      </c>
      <c r="C21" t="s">
        <v>132</v>
      </c>
      <c r="D21" t="s">
        <v>132</v>
      </c>
      <c r="E21" t="s">
        <v>132</v>
      </c>
      <c r="F21" t="s">
        <v>132</v>
      </c>
      <c r="G21" t="s">
        <v>132</v>
      </c>
      <c r="H21" t="s">
        <v>132</v>
      </c>
      <c r="I21" t="s">
        <v>132</v>
      </c>
      <c r="J21">
        <v>0</v>
      </c>
      <c r="K21" t="s">
        <v>505</v>
      </c>
      <c r="L21" t="s">
        <v>595</v>
      </c>
      <c r="M21" s="74">
        <v>0.77552083333333333</v>
      </c>
      <c r="N21" t="s">
        <v>505</v>
      </c>
      <c r="O21">
        <v>0</v>
      </c>
      <c r="P21">
        <v>272</v>
      </c>
      <c r="Q21" t="s">
        <v>597</v>
      </c>
      <c r="R21" t="s">
        <v>132</v>
      </c>
    </row>
    <row r="22" spans="1:18" x14ac:dyDescent="0.25">
      <c r="A22" t="s">
        <v>518</v>
      </c>
      <c r="B22">
        <v>0</v>
      </c>
      <c r="C22" t="s">
        <v>132</v>
      </c>
      <c r="D22" t="s">
        <v>132</v>
      </c>
      <c r="E22" t="s">
        <v>132</v>
      </c>
      <c r="F22" t="s">
        <v>132</v>
      </c>
      <c r="G22" t="s">
        <v>132</v>
      </c>
      <c r="H22" t="s">
        <v>132</v>
      </c>
      <c r="I22" t="s">
        <v>132</v>
      </c>
      <c r="J22">
        <v>0</v>
      </c>
      <c r="K22" t="s">
        <v>505</v>
      </c>
      <c r="L22" t="s">
        <v>595</v>
      </c>
      <c r="M22" s="74">
        <v>0.77552083333333333</v>
      </c>
      <c r="N22" t="s">
        <v>505</v>
      </c>
      <c r="O22">
        <v>0</v>
      </c>
      <c r="P22">
        <v>181</v>
      </c>
      <c r="Q22" t="s">
        <v>524</v>
      </c>
      <c r="R22" t="s">
        <v>132</v>
      </c>
    </row>
    <row r="23" spans="1:18" x14ac:dyDescent="0.25">
      <c r="A23" t="s">
        <v>519</v>
      </c>
      <c r="B23">
        <v>0</v>
      </c>
      <c r="C23" t="s">
        <v>132</v>
      </c>
      <c r="D23" t="s">
        <v>132</v>
      </c>
      <c r="E23" t="s">
        <v>132</v>
      </c>
      <c r="F23" t="s">
        <v>132</v>
      </c>
      <c r="G23" t="s">
        <v>132</v>
      </c>
      <c r="H23" t="s">
        <v>132</v>
      </c>
      <c r="I23" t="s">
        <v>132</v>
      </c>
      <c r="J23">
        <v>-50</v>
      </c>
      <c r="K23" t="s">
        <v>505</v>
      </c>
      <c r="L23" t="s">
        <v>595</v>
      </c>
      <c r="M23" s="74">
        <v>0.77552083333333333</v>
      </c>
      <c r="N23" t="s">
        <v>505</v>
      </c>
      <c r="O23">
        <v>2</v>
      </c>
      <c r="P23">
        <v>639</v>
      </c>
      <c r="Q23" t="s">
        <v>595</v>
      </c>
      <c r="R23" t="s">
        <v>132</v>
      </c>
    </row>
    <row r="24" spans="1:18" x14ac:dyDescent="0.25">
      <c r="A24" t="s">
        <v>520</v>
      </c>
      <c r="B24">
        <v>0</v>
      </c>
      <c r="C24" t="s">
        <v>132</v>
      </c>
      <c r="D24" t="s">
        <v>132</v>
      </c>
      <c r="E24" t="s">
        <v>132</v>
      </c>
      <c r="F24" t="s">
        <v>132</v>
      </c>
      <c r="G24" t="s">
        <v>132</v>
      </c>
      <c r="H24" t="s">
        <v>132</v>
      </c>
      <c r="I24" t="s">
        <v>132</v>
      </c>
      <c r="J24">
        <v>-66.67</v>
      </c>
      <c r="K24" t="s">
        <v>505</v>
      </c>
      <c r="L24" t="s">
        <v>595</v>
      </c>
      <c r="M24" s="74">
        <v>0.77552083333333333</v>
      </c>
      <c r="N24" t="s">
        <v>505</v>
      </c>
      <c r="O24">
        <v>0</v>
      </c>
      <c r="P24">
        <v>239</v>
      </c>
      <c r="Q24" t="s">
        <v>552</v>
      </c>
      <c r="R24" t="s">
        <v>132</v>
      </c>
    </row>
    <row r="25" spans="1:18" x14ac:dyDescent="0.25">
      <c r="A25" t="s">
        <v>477</v>
      </c>
      <c r="B25">
        <v>0</v>
      </c>
      <c r="C25" t="s">
        <v>132</v>
      </c>
      <c r="D25" t="s">
        <v>132</v>
      </c>
      <c r="E25" t="s">
        <v>132</v>
      </c>
      <c r="F25" t="s">
        <v>132</v>
      </c>
      <c r="G25" t="s">
        <v>132</v>
      </c>
      <c r="H25" t="s">
        <v>132</v>
      </c>
      <c r="I25" t="s">
        <v>132</v>
      </c>
      <c r="J25">
        <v>-66.67</v>
      </c>
      <c r="K25" t="s">
        <v>505</v>
      </c>
      <c r="L25" t="s">
        <v>595</v>
      </c>
      <c r="M25" s="74">
        <v>0.77552083333333333</v>
      </c>
      <c r="N25" t="s">
        <v>505</v>
      </c>
      <c r="O25">
        <v>0</v>
      </c>
      <c r="P25">
        <v>841</v>
      </c>
      <c r="Q25" t="s">
        <v>592</v>
      </c>
      <c r="R25" t="s">
        <v>132</v>
      </c>
    </row>
    <row r="26" spans="1:18" x14ac:dyDescent="0.25">
      <c r="A26" t="s">
        <v>521</v>
      </c>
      <c r="B26">
        <v>0</v>
      </c>
      <c r="C26" t="s">
        <v>132</v>
      </c>
      <c r="D26" t="s">
        <v>132</v>
      </c>
      <c r="E26" t="s">
        <v>132</v>
      </c>
      <c r="F26" t="s">
        <v>132</v>
      </c>
      <c r="G26" t="s">
        <v>132</v>
      </c>
      <c r="H26" t="s">
        <v>132</v>
      </c>
      <c r="I26" t="s">
        <v>132</v>
      </c>
      <c r="J26">
        <v>-75</v>
      </c>
      <c r="K26" t="s">
        <v>505</v>
      </c>
      <c r="L26" t="s">
        <v>595</v>
      </c>
      <c r="M26" s="74">
        <v>0.77552083333333333</v>
      </c>
      <c r="N26" t="s">
        <v>505</v>
      </c>
      <c r="O26">
        <v>0</v>
      </c>
      <c r="P26">
        <v>52</v>
      </c>
      <c r="Q26" t="s">
        <v>524</v>
      </c>
      <c r="R26" t="s">
        <v>132</v>
      </c>
    </row>
    <row r="27" spans="1:18" x14ac:dyDescent="0.25">
      <c r="A27" t="s">
        <v>522</v>
      </c>
      <c r="B27">
        <v>0</v>
      </c>
      <c r="C27" t="s">
        <v>132</v>
      </c>
      <c r="D27" t="s">
        <v>132</v>
      </c>
      <c r="E27" t="s">
        <v>132</v>
      </c>
      <c r="F27" t="s">
        <v>132</v>
      </c>
      <c r="G27" t="s">
        <v>132</v>
      </c>
      <c r="H27" t="s">
        <v>132</v>
      </c>
      <c r="I27" t="s">
        <v>132</v>
      </c>
      <c r="J27">
        <v>-80</v>
      </c>
      <c r="K27" t="s">
        <v>505</v>
      </c>
      <c r="L27" t="s">
        <v>595</v>
      </c>
      <c r="M27" s="74">
        <v>0.77552083333333333</v>
      </c>
      <c r="N27" t="s">
        <v>505</v>
      </c>
      <c r="O27">
        <v>26</v>
      </c>
      <c r="P27">
        <v>2.0750000000000002</v>
      </c>
      <c r="Q27" t="s">
        <v>595</v>
      </c>
      <c r="R27" t="s">
        <v>132</v>
      </c>
    </row>
    <row r="28" spans="1:18" x14ac:dyDescent="0.25">
      <c r="A28" t="s">
        <v>484</v>
      </c>
      <c r="B28">
        <v>0</v>
      </c>
      <c r="C28" t="s">
        <v>132</v>
      </c>
      <c r="D28" t="s">
        <v>132</v>
      </c>
      <c r="E28" t="s">
        <v>132</v>
      </c>
      <c r="F28" t="s">
        <v>132</v>
      </c>
      <c r="G28" t="s">
        <v>132</v>
      </c>
      <c r="H28" t="s">
        <v>132</v>
      </c>
      <c r="I28" t="s">
        <v>132</v>
      </c>
      <c r="J28">
        <v>-83.33</v>
      </c>
      <c r="K28" t="s">
        <v>505</v>
      </c>
      <c r="L28" t="s">
        <v>595</v>
      </c>
      <c r="M28" s="74">
        <v>0.77552083333333333</v>
      </c>
      <c r="N28" t="s">
        <v>505</v>
      </c>
      <c r="O28">
        <v>0</v>
      </c>
      <c r="P28">
        <v>130</v>
      </c>
      <c r="Q28" t="s">
        <v>596</v>
      </c>
      <c r="R28" t="s">
        <v>132</v>
      </c>
    </row>
    <row r="29" spans="1:18" x14ac:dyDescent="0.25">
      <c r="A29" t="s">
        <v>478</v>
      </c>
      <c r="B29">
        <v>0</v>
      </c>
      <c r="C29" t="s">
        <v>132</v>
      </c>
      <c r="D29" t="s">
        <v>132</v>
      </c>
      <c r="E29" t="s">
        <v>132</v>
      </c>
      <c r="F29" t="s">
        <v>132</v>
      </c>
      <c r="G29" t="s">
        <v>132</v>
      </c>
      <c r="H29" t="s">
        <v>132</v>
      </c>
      <c r="I29" t="s">
        <v>132</v>
      </c>
      <c r="J29">
        <v>-85.71</v>
      </c>
      <c r="K29" t="s">
        <v>505</v>
      </c>
      <c r="L29" t="s">
        <v>595</v>
      </c>
      <c r="M29" s="74">
        <v>0.77552083333333333</v>
      </c>
      <c r="N29" t="s">
        <v>505</v>
      </c>
      <c r="O29">
        <v>0</v>
      </c>
      <c r="P29">
        <v>6.5880000000000001</v>
      </c>
      <c r="Q29" t="s">
        <v>596</v>
      </c>
      <c r="R29" t="s">
        <v>132</v>
      </c>
    </row>
    <row r="30" spans="1:18" x14ac:dyDescent="0.25">
      <c r="A30" t="s">
        <v>482</v>
      </c>
      <c r="B30">
        <v>0</v>
      </c>
      <c r="C30" t="s">
        <v>132</v>
      </c>
      <c r="D30" t="s">
        <v>132</v>
      </c>
      <c r="E30" t="s">
        <v>132</v>
      </c>
      <c r="F30" t="s">
        <v>132</v>
      </c>
      <c r="G30" t="s">
        <v>132</v>
      </c>
      <c r="H30" t="s">
        <v>132</v>
      </c>
      <c r="I30" t="s">
        <v>132</v>
      </c>
      <c r="J30">
        <v>-75</v>
      </c>
      <c r="K30" t="s">
        <v>507</v>
      </c>
      <c r="L30" t="s">
        <v>595</v>
      </c>
      <c r="M30" s="74">
        <v>0.77552083333333333</v>
      </c>
      <c r="N30" t="s">
        <v>507</v>
      </c>
      <c r="O30">
        <v>0</v>
      </c>
      <c r="P30">
        <v>142</v>
      </c>
      <c r="Q30" t="s">
        <v>595</v>
      </c>
      <c r="R30" t="s">
        <v>132</v>
      </c>
    </row>
    <row r="31" spans="1:18" x14ac:dyDescent="0.25">
      <c r="A31" t="s">
        <v>479</v>
      </c>
      <c r="B31">
        <v>0</v>
      </c>
      <c r="C31" t="s">
        <v>132</v>
      </c>
      <c r="D31" t="s">
        <v>132</v>
      </c>
      <c r="E31" t="s">
        <v>132</v>
      </c>
      <c r="F31" t="s">
        <v>132</v>
      </c>
      <c r="G31" t="s">
        <v>132</v>
      </c>
      <c r="H31" t="s">
        <v>132</v>
      </c>
      <c r="I31" t="s">
        <v>132</v>
      </c>
      <c r="J31">
        <v>-77.78</v>
      </c>
      <c r="K31" t="s">
        <v>507</v>
      </c>
      <c r="L31" t="s">
        <v>595</v>
      </c>
      <c r="M31" s="74">
        <v>0.77552083333333333</v>
      </c>
      <c r="N31" t="s">
        <v>507</v>
      </c>
      <c r="O31">
        <v>2.8540000000000001</v>
      </c>
      <c r="P31">
        <v>4.2069999999999999</v>
      </c>
      <c r="Q31" t="s">
        <v>595</v>
      </c>
      <c r="R31" t="s">
        <v>132</v>
      </c>
    </row>
    <row r="32" spans="1:18" x14ac:dyDescent="0.25">
      <c r="A32" t="s">
        <v>480</v>
      </c>
      <c r="B32">
        <v>0</v>
      </c>
      <c r="C32" t="s">
        <v>132</v>
      </c>
      <c r="D32" t="s">
        <v>132</v>
      </c>
      <c r="E32" t="s">
        <v>132</v>
      </c>
      <c r="F32" t="s">
        <v>132</v>
      </c>
      <c r="G32" t="s">
        <v>132</v>
      </c>
      <c r="H32" t="s">
        <v>132</v>
      </c>
      <c r="I32" t="s">
        <v>132</v>
      </c>
      <c r="J32">
        <v>-72.73</v>
      </c>
      <c r="K32" t="s">
        <v>508</v>
      </c>
      <c r="L32" t="s">
        <v>595</v>
      </c>
      <c r="M32" s="74">
        <v>0.77552083333333333</v>
      </c>
      <c r="N32" t="s">
        <v>508</v>
      </c>
      <c r="O32">
        <v>0</v>
      </c>
      <c r="P32">
        <v>1.345</v>
      </c>
      <c r="Q32" t="s">
        <v>596</v>
      </c>
      <c r="R32" t="s">
        <v>132</v>
      </c>
    </row>
    <row r="33" spans="1:18" x14ac:dyDescent="0.25">
      <c r="A33" t="s">
        <v>469</v>
      </c>
      <c r="B33">
        <v>0</v>
      </c>
      <c r="C33" t="s">
        <v>132</v>
      </c>
      <c r="D33" t="s">
        <v>132</v>
      </c>
      <c r="E33" t="s">
        <v>132</v>
      </c>
      <c r="F33" t="s">
        <v>132</v>
      </c>
      <c r="G33" t="s">
        <v>132</v>
      </c>
      <c r="H33" t="s">
        <v>132</v>
      </c>
      <c r="I33" t="s">
        <v>132</v>
      </c>
      <c r="J33">
        <v>-76.92</v>
      </c>
      <c r="K33" t="s">
        <v>508</v>
      </c>
      <c r="L33" t="s">
        <v>595</v>
      </c>
      <c r="M33" s="74">
        <v>0.77552083333333333</v>
      </c>
      <c r="N33" t="s">
        <v>508</v>
      </c>
      <c r="O33">
        <v>0</v>
      </c>
      <c r="P33">
        <v>6.33</v>
      </c>
      <c r="Q33" t="s">
        <v>595</v>
      </c>
      <c r="R33" t="s">
        <v>132</v>
      </c>
    </row>
    <row r="34" spans="1:18" x14ac:dyDescent="0.25">
      <c r="A34" t="s">
        <v>471</v>
      </c>
      <c r="B34">
        <v>0</v>
      </c>
      <c r="C34" t="s">
        <v>132</v>
      </c>
      <c r="D34" t="s">
        <v>132</v>
      </c>
      <c r="E34" t="s">
        <v>132</v>
      </c>
      <c r="F34" t="s">
        <v>132</v>
      </c>
      <c r="G34" t="s">
        <v>132</v>
      </c>
      <c r="H34" t="s">
        <v>132</v>
      </c>
      <c r="I34" t="s">
        <v>132</v>
      </c>
      <c r="J34">
        <v>-68.75</v>
      </c>
      <c r="K34" t="s">
        <v>501</v>
      </c>
      <c r="L34" t="s">
        <v>595</v>
      </c>
      <c r="M34" s="74">
        <v>0.77552083333333333</v>
      </c>
      <c r="N34" t="s">
        <v>501</v>
      </c>
      <c r="O34">
        <v>54</v>
      </c>
      <c r="P34">
        <v>1.401</v>
      </c>
      <c r="Q34" t="s">
        <v>595</v>
      </c>
      <c r="R34" t="s">
        <v>132</v>
      </c>
    </row>
    <row r="35" spans="1:18" x14ac:dyDescent="0.25">
      <c r="A35" t="s">
        <v>472</v>
      </c>
      <c r="B35">
        <v>0</v>
      </c>
      <c r="C35" t="s">
        <v>132</v>
      </c>
      <c r="D35" t="s">
        <v>132</v>
      </c>
      <c r="E35" t="s">
        <v>132</v>
      </c>
      <c r="F35" t="s">
        <v>132</v>
      </c>
      <c r="G35" t="s">
        <v>132</v>
      </c>
      <c r="H35" t="s">
        <v>132</v>
      </c>
      <c r="I35" t="s">
        <v>132</v>
      </c>
      <c r="J35">
        <v>-68.42</v>
      </c>
      <c r="K35" t="s">
        <v>464</v>
      </c>
      <c r="L35" t="s">
        <v>595</v>
      </c>
      <c r="M35" s="74">
        <v>0.77552083333333333</v>
      </c>
      <c r="N35" t="s">
        <v>464</v>
      </c>
      <c r="O35">
        <v>757</v>
      </c>
      <c r="P35">
        <v>8.6859999999999999</v>
      </c>
      <c r="Q35" t="s">
        <v>595</v>
      </c>
      <c r="R35" t="s">
        <v>132</v>
      </c>
    </row>
    <row r="36" spans="1:18" x14ac:dyDescent="0.25">
      <c r="A36" t="s">
        <v>465</v>
      </c>
      <c r="B36">
        <v>0</v>
      </c>
      <c r="C36" t="s">
        <v>132</v>
      </c>
      <c r="D36" t="s">
        <v>132</v>
      </c>
      <c r="E36" t="s">
        <v>132</v>
      </c>
      <c r="F36" t="s">
        <v>132</v>
      </c>
      <c r="G36" t="s">
        <v>132</v>
      </c>
      <c r="H36" t="s">
        <v>132</v>
      </c>
      <c r="I36" t="s">
        <v>132</v>
      </c>
      <c r="J36">
        <v>-65.22</v>
      </c>
      <c r="K36" t="s">
        <v>510</v>
      </c>
      <c r="L36" t="s">
        <v>595</v>
      </c>
      <c r="M36" s="74">
        <v>0.77552083333333333</v>
      </c>
      <c r="N36" t="s">
        <v>510</v>
      </c>
      <c r="O36">
        <v>30</v>
      </c>
      <c r="P36">
        <v>1.179</v>
      </c>
      <c r="Q36" t="s">
        <v>596</v>
      </c>
      <c r="R36" t="s">
        <v>132</v>
      </c>
    </row>
    <row r="37" spans="1:18" x14ac:dyDescent="0.25">
      <c r="A37" t="s">
        <v>247</v>
      </c>
      <c r="B37">
        <v>0</v>
      </c>
      <c r="C37" t="s">
        <v>132</v>
      </c>
      <c r="D37" t="s">
        <v>132</v>
      </c>
      <c r="E37" t="s">
        <v>132</v>
      </c>
      <c r="F37" t="s">
        <v>132</v>
      </c>
      <c r="G37" t="s">
        <v>132</v>
      </c>
      <c r="H37" t="s">
        <v>132</v>
      </c>
      <c r="I37" t="s">
        <v>132</v>
      </c>
      <c r="J37">
        <v>-59.26</v>
      </c>
      <c r="K37" t="s">
        <v>503</v>
      </c>
      <c r="L37" t="s">
        <v>595</v>
      </c>
      <c r="M37" s="74">
        <v>0.77552083333333333</v>
      </c>
      <c r="N37" t="s">
        <v>503</v>
      </c>
      <c r="O37">
        <v>339</v>
      </c>
      <c r="P37">
        <v>9.0510000000000002</v>
      </c>
      <c r="Q37" t="s">
        <v>595</v>
      </c>
      <c r="R37" t="s">
        <v>132</v>
      </c>
    </row>
    <row r="38" spans="1:18" x14ac:dyDescent="0.25">
      <c r="A38" t="s">
        <v>466</v>
      </c>
      <c r="B38">
        <v>0</v>
      </c>
      <c r="C38" t="s">
        <v>132</v>
      </c>
      <c r="D38" t="s">
        <v>132</v>
      </c>
      <c r="E38" t="s">
        <v>132</v>
      </c>
      <c r="F38" t="s">
        <v>132</v>
      </c>
      <c r="G38" t="s">
        <v>132</v>
      </c>
      <c r="H38" t="s">
        <v>132</v>
      </c>
      <c r="I38" t="s">
        <v>132</v>
      </c>
      <c r="J38">
        <v>-54.55</v>
      </c>
      <c r="K38" t="s">
        <v>528</v>
      </c>
      <c r="L38" t="s">
        <v>595</v>
      </c>
      <c r="M38" s="74">
        <v>0.77552083333333333</v>
      </c>
      <c r="N38" t="s">
        <v>528</v>
      </c>
      <c r="O38">
        <v>22</v>
      </c>
      <c r="P38">
        <v>1.53</v>
      </c>
      <c r="Q38" t="s">
        <v>595</v>
      </c>
      <c r="R38" t="s">
        <v>132</v>
      </c>
    </row>
    <row r="39" spans="1:18" x14ac:dyDescent="0.25">
      <c r="A39" t="s">
        <v>467</v>
      </c>
      <c r="B39">
        <v>0</v>
      </c>
      <c r="C39" t="s">
        <v>132</v>
      </c>
      <c r="D39" t="s">
        <v>132</v>
      </c>
      <c r="E39" t="s">
        <v>132</v>
      </c>
      <c r="F39" t="s">
        <v>132</v>
      </c>
      <c r="G39" t="s">
        <v>132</v>
      </c>
      <c r="H39" t="s">
        <v>132</v>
      </c>
      <c r="I39" t="s">
        <v>132</v>
      </c>
      <c r="J39">
        <v>-47.5</v>
      </c>
      <c r="K39" t="s">
        <v>585</v>
      </c>
      <c r="L39" t="s">
        <v>595</v>
      </c>
      <c r="M39" s="74">
        <v>0.77552083333333333</v>
      </c>
      <c r="N39" t="s">
        <v>585</v>
      </c>
      <c r="O39">
        <v>607</v>
      </c>
      <c r="P39">
        <v>2.8010000000000002</v>
      </c>
      <c r="Q39" t="s">
        <v>595</v>
      </c>
      <c r="R39" t="s">
        <v>132</v>
      </c>
    </row>
    <row r="40" spans="1:18" x14ac:dyDescent="0.25">
      <c r="A40" t="s">
        <v>468</v>
      </c>
      <c r="B40">
        <v>0</v>
      </c>
      <c r="C40" t="s">
        <v>132</v>
      </c>
      <c r="D40" t="s">
        <v>132</v>
      </c>
      <c r="E40" t="s">
        <v>132</v>
      </c>
      <c r="F40" t="s">
        <v>132</v>
      </c>
      <c r="G40" t="s">
        <v>132</v>
      </c>
      <c r="H40" t="s">
        <v>132</v>
      </c>
      <c r="I40" t="s">
        <v>132</v>
      </c>
      <c r="J40">
        <v>-39.58</v>
      </c>
      <c r="K40" t="s">
        <v>598</v>
      </c>
      <c r="L40" t="s">
        <v>595</v>
      </c>
      <c r="M40" s="74">
        <v>0.77552083333333333</v>
      </c>
      <c r="N40" t="s">
        <v>598</v>
      </c>
      <c r="O40">
        <v>159</v>
      </c>
      <c r="P40">
        <v>2.2029999999999998</v>
      </c>
      <c r="Q40" t="s">
        <v>595</v>
      </c>
      <c r="R40" t="s">
        <v>132</v>
      </c>
    </row>
    <row r="41" spans="1:18" x14ac:dyDescent="0.25">
      <c r="A41" t="s">
        <v>248</v>
      </c>
      <c r="B41">
        <v>0</v>
      </c>
      <c r="C41" t="s">
        <v>132</v>
      </c>
      <c r="D41" t="s">
        <v>132</v>
      </c>
      <c r="E41" t="s">
        <v>132</v>
      </c>
      <c r="F41" t="s">
        <v>132</v>
      </c>
      <c r="G41" t="s">
        <v>132</v>
      </c>
      <c r="H41" t="s">
        <v>132</v>
      </c>
      <c r="I41" t="s">
        <v>132</v>
      </c>
      <c r="J41">
        <v>-32.200000000000003</v>
      </c>
      <c r="K41" t="s">
        <v>599</v>
      </c>
      <c r="L41" t="s">
        <v>595</v>
      </c>
      <c r="M41" s="74">
        <v>0.77552083333333333</v>
      </c>
      <c r="N41" t="s">
        <v>599</v>
      </c>
      <c r="O41">
        <v>224</v>
      </c>
      <c r="P41">
        <v>7.7069999999999999</v>
      </c>
      <c r="Q41" t="s">
        <v>595</v>
      </c>
      <c r="R41" t="s">
        <v>132</v>
      </c>
    </row>
    <row r="42" spans="1:18" x14ac:dyDescent="0.25">
      <c r="A42" t="s">
        <v>461</v>
      </c>
      <c r="B42">
        <v>0</v>
      </c>
      <c r="C42" t="s">
        <v>132</v>
      </c>
      <c r="D42" t="s">
        <v>132</v>
      </c>
      <c r="E42" t="s">
        <v>132</v>
      </c>
      <c r="F42" t="s">
        <v>132</v>
      </c>
      <c r="G42" t="s">
        <v>132</v>
      </c>
      <c r="H42" t="s">
        <v>132</v>
      </c>
      <c r="I42" t="s">
        <v>132</v>
      </c>
      <c r="J42">
        <v>-23.61</v>
      </c>
      <c r="K42" t="s">
        <v>600</v>
      </c>
      <c r="L42" t="s">
        <v>595</v>
      </c>
      <c r="M42" s="74">
        <v>0.77552083333333333</v>
      </c>
      <c r="N42" t="s">
        <v>600</v>
      </c>
      <c r="O42">
        <v>11.865</v>
      </c>
      <c r="P42">
        <v>2.0499999999999998</v>
      </c>
      <c r="Q42" t="s">
        <v>595</v>
      </c>
      <c r="R42" t="s">
        <v>132</v>
      </c>
    </row>
    <row r="43" spans="1:18" x14ac:dyDescent="0.25">
      <c r="A43" t="s">
        <v>249</v>
      </c>
      <c r="B43">
        <v>0</v>
      </c>
      <c r="C43" t="s">
        <v>132</v>
      </c>
      <c r="D43" t="s">
        <v>132</v>
      </c>
      <c r="E43" t="s">
        <v>132</v>
      </c>
      <c r="F43" t="s">
        <v>132</v>
      </c>
      <c r="G43" t="s">
        <v>132</v>
      </c>
      <c r="H43" t="s">
        <v>132</v>
      </c>
      <c r="I43" t="s">
        <v>132</v>
      </c>
      <c r="J43">
        <v>-13.48</v>
      </c>
      <c r="K43" t="s">
        <v>601</v>
      </c>
      <c r="L43" t="s">
        <v>595</v>
      </c>
      <c r="M43" s="74">
        <v>0.77552083333333333</v>
      </c>
      <c r="N43" t="s">
        <v>601</v>
      </c>
      <c r="O43">
        <v>644</v>
      </c>
      <c r="P43">
        <v>3.7090000000000001</v>
      </c>
      <c r="Q43" t="s">
        <v>595</v>
      </c>
      <c r="R43" t="s">
        <v>132</v>
      </c>
    </row>
    <row r="44" spans="1:18" x14ac:dyDescent="0.25">
      <c r="A44" t="s">
        <v>459</v>
      </c>
      <c r="B44">
        <v>0</v>
      </c>
      <c r="C44" t="s">
        <v>132</v>
      </c>
      <c r="D44" t="s">
        <v>132</v>
      </c>
      <c r="E44" t="s">
        <v>132</v>
      </c>
      <c r="F44" t="s">
        <v>132</v>
      </c>
      <c r="G44" t="s">
        <v>132</v>
      </c>
      <c r="H44" t="s">
        <v>132</v>
      </c>
      <c r="I44" t="s">
        <v>132</v>
      </c>
      <c r="J44">
        <v>-3.6</v>
      </c>
      <c r="K44" t="s">
        <v>602</v>
      </c>
      <c r="L44" t="s">
        <v>595</v>
      </c>
      <c r="M44" s="74">
        <v>0.77552083333333333</v>
      </c>
      <c r="N44" t="s">
        <v>602</v>
      </c>
      <c r="O44">
        <v>639</v>
      </c>
      <c r="P44">
        <v>2.5830000000000002</v>
      </c>
      <c r="Q44" t="s">
        <v>595</v>
      </c>
      <c r="R44" t="s">
        <v>132</v>
      </c>
    </row>
    <row r="45" spans="1:18" x14ac:dyDescent="0.25">
      <c r="A45" t="s">
        <v>250</v>
      </c>
      <c r="B45">
        <v>0</v>
      </c>
      <c r="C45" t="s">
        <v>132</v>
      </c>
      <c r="D45" t="s">
        <v>132</v>
      </c>
      <c r="E45" t="s">
        <v>132</v>
      </c>
      <c r="F45" t="s">
        <v>132</v>
      </c>
      <c r="G45" t="s">
        <v>132</v>
      </c>
      <c r="H45" t="s">
        <v>132</v>
      </c>
      <c r="I45" t="s">
        <v>132</v>
      </c>
      <c r="J45">
        <v>7.91</v>
      </c>
      <c r="K45" t="s">
        <v>603</v>
      </c>
      <c r="L45" t="s">
        <v>595</v>
      </c>
      <c r="M45" s="74">
        <v>0.77552083333333333</v>
      </c>
      <c r="N45" t="s">
        <v>603</v>
      </c>
      <c r="O45">
        <v>1.242</v>
      </c>
      <c r="P45">
        <v>6.774</v>
      </c>
      <c r="Q45" t="s">
        <v>595</v>
      </c>
      <c r="R45" t="s">
        <v>132</v>
      </c>
    </row>
    <row r="46" spans="1:18" x14ac:dyDescent="0.25">
      <c r="A46" t="s">
        <v>457</v>
      </c>
      <c r="B46">
        <v>0</v>
      </c>
      <c r="C46" t="s">
        <v>132</v>
      </c>
      <c r="D46" t="s">
        <v>132</v>
      </c>
      <c r="E46" t="s">
        <v>132</v>
      </c>
      <c r="F46" t="s">
        <v>132</v>
      </c>
      <c r="G46" t="s">
        <v>132</v>
      </c>
      <c r="H46" t="s">
        <v>132</v>
      </c>
      <c r="I46" t="s">
        <v>132</v>
      </c>
      <c r="J46">
        <v>19.32</v>
      </c>
      <c r="K46" t="s">
        <v>604</v>
      </c>
      <c r="L46" t="s">
        <v>595</v>
      </c>
      <c r="M46" s="74">
        <v>0.77552083333333333</v>
      </c>
      <c r="N46" t="s">
        <v>604</v>
      </c>
      <c r="O46">
        <v>2.0409999999999999</v>
      </c>
      <c r="P46">
        <v>2.532</v>
      </c>
      <c r="Q46" t="s">
        <v>595</v>
      </c>
      <c r="R46" t="s">
        <v>132</v>
      </c>
    </row>
    <row r="47" spans="1:18" x14ac:dyDescent="0.25">
      <c r="A47" t="s">
        <v>251</v>
      </c>
      <c r="B47">
        <v>0</v>
      </c>
      <c r="C47" t="s">
        <v>132</v>
      </c>
      <c r="D47" t="s">
        <v>132</v>
      </c>
      <c r="E47" t="s">
        <v>132</v>
      </c>
      <c r="F47" t="s">
        <v>132</v>
      </c>
      <c r="G47" t="s">
        <v>132</v>
      </c>
      <c r="H47" t="s">
        <v>132</v>
      </c>
      <c r="I47" t="s">
        <v>132</v>
      </c>
      <c r="J47">
        <v>31.39</v>
      </c>
      <c r="K47" t="s">
        <v>605</v>
      </c>
      <c r="L47" t="s">
        <v>595</v>
      </c>
      <c r="M47" s="74">
        <v>0.77552083333333333</v>
      </c>
      <c r="N47" t="s">
        <v>605</v>
      </c>
      <c r="O47">
        <v>1.3240000000000001</v>
      </c>
      <c r="P47">
        <v>9.7469999999999999</v>
      </c>
      <c r="Q47" t="s">
        <v>595</v>
      </c>
      <c r="R47" t="s">
        <v>132</v>
      </c>
    </row>
    <row r="48" spans="1:18" x14ac:dyDescent="0.25">
      <c r="A48" t="s">
        <v>458</v>
      </c>
      <c r="B48">
        <v>0</v>
      </c>
      <c r="C48" t="s">
        <v>132</v>
      </c>
      <c r="D48" t="s">
        <v>132</v>
      </c>
      <c r="E48" t="s">
        <v>132</v>
      </c>
      <c r="F48" t="s">
        <v>132</v>
      </c>
      <c r="G48" t="s">
        <v>132</v>
      </c>
      <c r="H48" t="s">
        <v>132</v>
      </c>
      <c r="I48" t="s">
        <v>132</v>
      </c>
      <c r="J48">
        <v>42.05</v>
      </c>
      <c r="K48" t="s">
        <v>606</v>
      </c>
      <c r="L48" t="s">
        <v>595</v>
      </c>
      <c r="M48" s="74">
        <v>0.77552083333333333</v>
      </c>
      <c r="N48" t="s">
        <v>606</v>
      </c>
      <c r="O48">
        <v>1.9119999999999999</v>
      </c>
      <c r="P48">
        <v>3.6360000000000001</v>
      </c>
      <c r="Q48" t="s">
        <v>595</v>
      </c>
      <c r="R48" t="s">
        <v>132</v>
      </c>
    </row>
    <row r="49" spans="1:18" x14ac:dyDescent="0.25">
      <c r="A49" t="s">
        <v>252</v>
      </c>
      <c r="B49">
        <v>0</v>
      </c>
      <c r="C49" t="s">
        <v>132</v>
      </c>
      <c r="D49" t="s">
        <v>132</v>
      </c>
      <c r="E49" t="s">
        <v>132</v>
      </c>
      <c r="F49" t="s">
        <v>132</v>
      </c>
      <c r="G49" t="s">
        <v>132</v>
      </c>
      <c r="H49" t="s">
        <v>132</v>
      </c>
      <c r="I49" t="s">
        <v>132</v>
      </c>
      <c r="J49">
        <v>50.7</v>
      </c>
      <c r="K49" t="s">
        <v>607</v>
      </c>
      <c r="L49" t="s">
        <v>595</v>
      </c>
      <c r="M49" s="74">
        <v>0.77552083333333333</v>
      </c>
      <c r="N49" t="s">
        <v>607</v>
      </c>
      <c r="O49">
        <v>1.153</v>
      </c>
      <c r="P49">
        <v>6.87</v>
      </c>
      <c r="Q49" t="s">
        <v>595</v>
      </c>
      <c r="R49" t="s">
        <v>132</v>
      </c>
    </row>
    <row r="50" spans="1:18" x14ac:dyDescent="0.25">
      <c r="A50" t="s">
        <v>453</v>
      </c>
      <c r="B50">
        <v>0</v>
      </c>
      <c r="C50" t="s">
        <v>132</v>
      </c>
      <c r="D50" t="s">
        <v>132</v>
      </c>
      <c r="E50" t="s">
        <v>132</v>
      </c>
      <c r="F50" t="s">
        <v>132</v>
      </c>
      <c r="G50" t="s">
        <v>132</v>
      </c>
      <c r="H50" t="s">
        <v>132</v>
      </c>
      <c r="I50" t="s">
        <v>132</v>
      </c>
      <c r="J50">
        <v>57.05</v>
      </c>
      <c r="K50" t="s">
        <v>608</v>
      </c>
      <c r="L50" t="s">
        <v>595</v>
      </c>
      <c r="M50" s="74">
        <v>0.77552083333333333</v>
      </c>
      <c r="N50" t="s">
        <v>608</v>
      </c>
      <c r="O50">
        <v>391</v>
      </c>
      <c r="P50">
        <v>1.6859999999999999</v>
      </c>
      <c r="Q50" t="s">
        <v>595</v>
      </c>
      <c r="R50" t="s">
        <v>132</v>
      </c>
    </row>
    <row r="51" spans="1:18" x14ac:dyDescent="0.25">
      <c r="A51" t="s">
        <v>253</v>
      </c>
      <c r="B51">
        <v>0</v>
      </c>
      <c r="C51" t="s">
        <v>132</v>
      </c>
      <c r="D51" t="s">
        <v>132</v>
      </c>
      <c r="E51" t="s">
        <v>132</v>
      </c>
      <c r="F51" t="s">
        <v>132</v>
      </c>
      <c r="G51" t="s">
        <v>132</v>
      </c>
      <c r="H51" t="s">
        <v>132</v>
      </c>
      <c r="I51" t="s">
        <v>132</v>
      </c>
      <c r="J51">
        <v>61.4</v>
      </c>
      <c r="K51" t="s">
        <v>609</v>
      </c>
      <c r="L51" t="s">
        <v>595</v>
      </c>
      <c r="M51" s="74">
        <v>0.77552083333333333</v>
      </c>
      <c r="N51" t="s">
        <v>609</v>
      </c>
      <c r="O51">
        <v>8.3889999999999993</v>
      </c>
      <c r="P51">
        <v>3.1819999999999999</v>
      </c>
      <c r="Q51" t="s">
        <v>595</v>
      </c>
      <c r="R51" t="s">
        <v>132</v>
      </c>
    </row>
    <row r="52" spans="1:18" x14ac:dyDescent="0.25">
      <c r="A52" t="s">
        <v>454</v>
      </c>
      <c r="B52">
        <v>0</v>
      </c>
      <c r="C52" t="s">
        <v>132</v>
      </c>
      <c r="D52" t="s">
        <v>132</v>
      </c>
      <c r="E52" t="s">
        <v>132</v>
      </c>
      <c r="F52" t="s">
        <v>132</v>
      </c>
      <c r="G52" t="s">
        <v>132</v>
      </c>
      <c r="H52" t="s">
        <v>132</v>
      </c>
      <c r="I52" t="s">
        <v>132</v>
      </c>
      <c r="J52">
        <v>63.75</v>
      </c>
      <c r="K52" t="s">
        <v>610</v>
      </c>
      <c r="L52" t="s">
        <v>595</v>
      </c>
      <c r="M52" s="74">
        <v>0.77552083333333333</v>
      </c>
      <c r="N52" t="s">
        <v>610</v>
      </c>
      <c r="O52">
        <v>660</v>
      </c>
      <c r="P52">
        <v>3.5910000000000002</v>
      </c>
      <c r="Q52" t="s">
        <v>595</v>
      </c>
      <c r="R52" t="s">
        <v>132</v>
      </c>
    </row>
    <row r="53" spans="1:18" x14ac:dyDescent="0.25">
      <c r="A53" t="s">
        <v>254</v>
      </c>
      <c r="B53">
        <v>0</v>
      </c>
      <c r="C53" t="s">
        <v>132</v>
      </c>
      <c r="D53" t="s">
        <v>132</v>
      </c>
      <c r="E53" t="s">
        <v>132</v>
      </c>
      <c r="F53" t="s">
        <v>132</v>
      </c>
      <c r="G53" t="s">
        <v>132</v>
      </c>
      <c r="H53" t="s">
        <v>132</v>
      </c>
      <c r="I53" t="s">
        <v>132</v>
      </c>
      <c r="J53">
        <v>64.599999999999994</v>
      </c>
      <c r="K53" t="s">
        <v>611</v>
      </c>
      <c r="L53" t="s">
        <v>595</v>
      </c>
      <c r="M53" s="74">
        <v>0.77552083333333333</v>
      </c>
      <c r="N53" t="s">
        <v>611</v>
      </c>
      <c r="O53">
        <v>1.087</v>
      </c>
      <c r="P53">
        <v>4.6029999999999998</v>
      </c>
      <c r="Q53" t="s">
        <v>595</v>
      </c>
      <c r="R53" t="s">
        <v>132</v>
      </c>
    </row>
    <row r="54" spans="1:18" x14ac:dyDescent="0.25">
      <c r="A54" t="s">
        <v>455</v>
      </c>
      <c r="B54">
        <v>0</v>
      </c>
      <c r="C54" t="s">
        <v>132</v>
      </c>
      <c r="D54" t="s">
        <v>132</v>
      </c>
      <c r="E54" t="s">
        <v>132</v>
      </c>
      <c r="F54" t="s">
        <v>132</v>
      </c>
      <c r="G54" t="s">
        <v>132</v>
      </c>
      <c r="H54" t="s">
        <v>132</v>
      </c>
      <c r="I54" t="s">
        <v>132</v>
      </c>
      <c r="J54">
        <v>64.12</v>
      </c>
      <c r="K54" t="s">
        <v>612</v>
      </c>
      <c r="L54" t="s">
        <v>595</v>
      </c>
      <c r="M54" s="74">
        <v>0.77552083333333333</v>
      </c>
      <c r="N54" t="s">
        <v>612</v>
      </c>
      <c r="O54">
        <v>16</v>
      </c>
      <c r="P54">
        <v>927</v>
      </c>
      <c r="Q54" t="s">
        <v>595</v>
      </c>
      <c r="R54" t="s">
        <v>132</v>
      </c>
    </row>
    <row r="55" spans="1:18" x14ac:dyDescent="0.25">
      <c r="A55" t="s">
        <v>255</v>
      </c>
      <c r="B55">
        <v>0</v>
      </c>
      <c r="C55" t="s">
        <v>132</v>
      </c>
      <c r="D55" t="s">
        <v>132</v>
      </c>
      <c r="E55" t="s">
        <v>132</v>
      </c>
      <c r="F55" t="s">
        <v>132</v>
      </c>
      <c r="G55" t="s">
        <v>132</v>
      </c>
      <c r="H55" t="s">
        <v>132</v>
      </c>
      <c r="I55" t="s">
        <v>132</v>
      </c>
      <c r="J55">
        <v>62.8</v>
      </c>
      <c r="K55" t="s">
        <v>613</v>
      </c>
      <c r="L55" t="s">
        <v>595</v>
      </c>
      <c r="M55" s="74">
        <v>0.77552083333333333</v>
      </c>
      <c r="N55" t="s">
        <v>613</v>
      </c>
      <c r="O55">
        <v>1.071</v>
      </c>
      <c r="P55">
        <v>5.5629999999999997</v>
      </c>
      <c r="Q55" t="s">
        <v>595</v>
      </c>
      <c r="R55" t="s">
        <v>132</v>
      </c>
    </row>
    <row r="56" spans="1:18" x14ac:dyDescent="0.25">
      <c r="A56" t="s">
        <v>456</v>
      </c>
      <c r="B56">
        <v>0</v>
      </c>
      <c r="C56" t="s">
        <v>132</v>
      </c>
      <c r="D56" t="s">
        <v>132</v>
      </c>
      <c r="E56" t="s">
        <v>132</v>
      </c>
      <c r="F56" t="s">
        <v>132</v>
      </c>
      <c r="G56" t="s">
        <v>132</v>
      </c>
      <c r="H56" t="s">
        <v>132</v>
      </c>
      <c r="I56" t="s">
        <v>132</v>
      </c>
      <c r="J56">
        <v>60.74</v>
      </c>
      <c r="K56" t="s">
        <v>614</v>
      </c>
      <c r="L56" t="s">
        <v>595</v>
      </c>
      <c r="M56" s="74">
        <v>0.77552083333333333</v>
      </c>
      <c r="N56" t="s">
        <v>614</v>
      </c>
      <c r="O56">
        <v>776</v>
      </c>
      <c r="P56">
        <v>1.0580000000000001</v>
      </c>
      <c r="Q56" t="s">
        <v>595</v>
      </c>
      <c r="R56" t="s">
        <v>132</v>
      </c>
    </row>
    <row r="57" spans="1:18" x14ac:dyDescent="0.25">
      <c r="A57" t="s">
        <v>256</v>
      </c>
      <c r="B57">
        <v>0</v>
      </c>
      <c r="C57" t="s">
        <v>132</v>
      </c>
      <c r="D57" t="s">
        <v>132</v>
      </c>
      <c r="E57" t="s">
        <v>132</v>
      </c>
      <c r="F57" t="s">
        <v>132</v>
      </c>
      <c r="G57" t="s">
        <v>132</v>
      </c>
      <c r="H57" t="s">
        <v>132</v>
      </c>
      <c r="I57" t="s">
        <v>132</v>
      </c>
      <c r="J57">
        <v>58.24</v>
      </c>
      <c r="K57" t="s">
        <v>615</v>
      </c>
      <c r="L57" t="s">
        <v>595</v>
      </c>
      <c r="M57" s="74">
        <v>0.77552083333333333</v>
      </c>
      <c r="N57" t="s">
        <v>615</v>
      </c>
      <c r="O57">
        <v>218</v>
      </c>
      <c r="P57">
        <v>8.391</v>
      </c>
      <c r="Q57" t="s">
        <v>595</v>
      </c>
      <c r="R57" t="s">
        <v>132</v>
      </c>
    </row>
    <row r="58" spans="1:18" x14ac:dyDescent="0.25">
      <c r="A58" t="s">
        <v>451</v>
      </c>
      <c r="B58">
        <v>0</v>
      </c>
      <c r="C58" t="s">
        <v>132</v>
      </c>
      <c r="D58" t="s">
        <v>132</v>
      </c>
      <c r="E58" t="s">
        <v>132</v>
      </c>
      <c r="F58" t="s">
        <v>132</v>
      </c>
      <c r="G58" t="s">
        <v>132</v>
      </c>
      <c r="H58" t="s">
        <v>132</v>
      </c>
      <c r="I58" t="s">
        <v>132</v>
      </c>
      <c r="J58">
        <v>55.57</v>
      </c>
      <c r="K58" t="s">
        <v>616</v>
      </c>
      <c r="L58" t="s">
        <v>595</v>
      </c>
      <c r="M58" s="74">
        <v>0.77552083333333333</v>
      </c>
      <c r="N58" t="s">
        <v>616</v>
      </c>
      <c r="O58">
        <v>0</v>
      </c>
      <c r="P58">
        <v>805</v>
      </c>
      <c r="Q58" t="s">
        <v>595</v>
      </c>
      <c r="R58" t="s">
        <v>132</v>
      </c>
    </row>
    <row r="59" spans="1:18" x14ac:dyDescent="0.25">
      <c r="A59" t="s">
        <v>257</v>
      </c>
      <c r="B59">
        <v>0</v>
      </c>
      <c r="C59" t="s">
        <v>132</v>
      </c>
      <c r="D59" t="s">
        <v>132</v>
      </c>
      <c r="E59" t="s">
        <v>132</v>
      </c>
      <c r="F59" t="s">
        <v>132</v>
      </c>
      <c r="G59" t="s">
        <v>132</v>
      </c>
      <c r="H59" t="s">
        <v>132</v>
      </c>
      <c r="I59" t="s">
        <v>132</v>
      </c>
      <c r="J59">
        <v>52.87</v>
      </c>
      <c r="K59" t="s">
        <v>617</v>
      </c>
      <c r="L59" t="s">
        <v>595</v>
      </c>
      <c r="M59" s="74">
        <v>0.77552083333333333</v>
      </c>
      <c r="N59" t="s">
        <v>617</v>
      </c>
      <c r="O59">
        <v>15</v>
      </c>
      <c r="P59">
        <v>2.113</v>
      </c>
      <c r="Q59" t="s">
        <v>595</v>
      </c>
      <c r="R59" t="s">
        <v>132</v>
      </c>
    </row>
    <row r="60" spans="1:18" x14ac:dyDescent="0.25">
      <c r="A60" t="s">
        <v>452</v>
      </c>
      <c r="B60">
        <v>0</v>
      </c>
      <c r="C60" t="s">
        <v>132</v>
      </c>
      <c r="D60" t="s">
        <v>132</v>
      </c>
      <c r="E60" t="s">
        <v>132</v>
      </c>
      <c r="F60" t="s">
        <v>132</v>
      </c>
      <c r="G60" t="s">
        <v>132</v>
      </c>
      <c r="H60" t="s">
        <v>132</v>
      </c>
      <c r="I60" t="s">
        <v>132</v>
      </c>
      <c r="J60">
        <v>50.17</v>
      </c>
      <c r="K60" t="s">
        <v>618</v>
      </c>
      <c r="L60" t="s">
        <v>595</v>
      </c>
      <c r="M60" s="74">
        <v>0.77552083333333333</v>
      </c>
      <c r="N60" t="s">
        <v>618</v>
      </c>
      <c r="O60">
        <v>57</v>
      </c>
      <c r="P60">
        <v>558</v>
      </c>
      <c r="Q60" t="s">
        <v>595</v>
      </c>
      <c r="R60" t="s">
        <v>132</v>
      </c>
    </row>
    <row r="61" spans="1:18" x14ac:dyDescent="0.25">
      <c r="A61" t="s">
        <v>258</v>
      </c>
      <c r="B61">
        <v>0</v>
      </c>
      <c r="C61" t="s">
        <v>132</v>
      </c>
      <c r="D61" t="s">
        <v>132</v>
      </c>
      <c r="E61" t="s">
        <v>132</v>
      </c>
      <c r="F61" t="s">
        <v>132</v>
      </c>
      <c r="G61" t="s">
        <v>132</v>
      </c>
      <c r="H61" t="s">
        <v>132</v>
      </c>
      <c r="I61" t="s">
        <v>132</v>
      </c>
      <c r="J61">
        <v>47.55</v>
      </c>
      <c r="K61" t="s">
        <v>619</v>
      </c>
      <c r="L61" t="s">
        <v>595</v>
      </c>
      <c r="M61" s="74">
        <v>0.77552083333333333</v>
      </c>
      <c r="N61" t="s">
        <v>619</v>
      </c>
      <c r="O61">
        <v>68</v>
      </c>
      <c r="P61">
        <v>3.4790000000000001</v>
      </c>
      <c r="Q61" t="s">
        <v>595</v>
      </c>
      <c r="R61" t="s">
        <v>132</v>
      </c>
    </row>
    <row r="62" spans="1:18" x14ac:dyDescent="0.25">
      <c r="A62" t="s">
        <v>259</v>
      </c>
      <c r="B62">
        <v>0</v>
      </c>
      <c r="C62" t="s">
        <v>132</v>
      </c>
      <c r="D62" t="s">
        <v>132</v>
      </c>
      <c r="E62" t="s">
        <v>132</v>
      </c>
      <c r="F62" t="s">
        <v>132</v>
      </c>
      <c r="G62" t="s">
        <v>132</v>
      </c>
      <c r="H62" t="s">
        <v>132</v>
      </c>
      <c r="I62" t="s">
        <v>132</v>
      </c>
      <c r="J62">
        <v>45</v>
      </c>
      <c r="K62" t="s">
        <v>620</v>
      </c>
      <c r="L62" t="s">
        <v>595</v>
      </c>
      <c r="M62" s="74">
        <v>0.77552083333333333</v>
      </c>
      <c r="N62" t="s">
        <v>620</v>
      </c>
      <c r="O62">
        <v>66</v>
      </c>
      <c r="P62">
        <v>1.014</v>
      </c>
      <c r="Q62" t="s">
        <v>595</v>
      </c>
      <c r="R62" t="s">
        <v>132</v>
      </c>
    </row>
    <row r="63" spans="1:18" x14ac:dyDescent="0.25">
      <c r="A63" t="s">
        <v>260</v>
      </c>
      <c r="B63">
        <v>0</v>
      </c>
      <c r="C63" t="s">
        <v>132</v>
      </c>
      <c r="D63" t="s">
        <v>132</v>
      </c>
      <c r="E63" t="s">
        <v>132</v>
      </c>
      <c r="F63" t="s">
        <v>132</v>
      </c>
      <c r="G63" t="s">
        <v>132</v>
      </c>
      <c r="H63" t="s">
        <v>132</v>
      </c>
      <c r="I63" t="s">
        <v>132</v>
      </c>
      <c r="J63">
        <v>42.62</v>
      </c>
      <c r="K63" t="s">
        <v>621</v>
      </c>
      <c r="L63" t="s">
        <v>595</v>
      </c>
      <c r="M63" s="74">
        <v>0.77552083333333333</v>
      </c>
      <c r="N63" t="s">
        <v>621</v>
      </c>
      <c r="O63">
        <v>21</v>
      </c>
      <c r="P63">
        <v>1.1779999999999999</v>
      </c>
      <c r="Q63" t="s">
        <v>596</v>
      </c>
      <c r="R63" t="s">
        <v>132</v>
      </c>
    </row>
    <row r="64" spans="1:18" x14ac:dyDescent="0.25">
      <c r="A64" t="s">
        <v>261</v>
      </c>
      <c r="B64">
        <v>0</v>
      </c>
      <c r="C64" t="s">
        <v>132</v>
      </c>
      <c r="D64" t="s">
        <v>132</v>
      </c>
      <c r="E64" t="s">
        <v>132</v>
      </c>
      <c r="F64" t="s">
        <v>132</v>
      </c>
      <c r="G64" t="s">
        <v>132</v>
      </c>
      <c r="H64" t="s">
        <v>132</v>
      </c>
      <c r="I64" t="s">
        <v>132</v>
      </c>
      <c r="J64">
        <v>40.369999999999997</v>
      </c>
      <c r="K64" t="s">
        <v>622</v>
      </c>
      <c r="L64" t="s">
        <v>595</v>
      </c>
      <c r="M64" s="74">
        <v>0.77552083333333333</v>
      </c>
      <c r="N64" t="s">
        <v>622</v>
      </c>
      <c r="O64">
        <v>0</v>
      </c>
      <c r="P64">
        <v>293</v>
      </c>
      <c r="Q64" t="s">
        <v>595</v>
      </c>
      <c r="R64" t="s">
        <v>132</v>
      </c>
    </row>
    <row r="65" spans="1:18" x14ac:dyDescent="0.25">
      <c r="A65" t="s">
        <v>262</v>
      </c>
      <c r="B65">
        <v>0</v>
      </c>
      <c r="C65" t="s">
        <v>132</v>
      </c>
      <c r="D65" t="s">
        <v>132</v>
      </c>
      <c r="E65" t="s">
        <v>132</v>
      </c>
      <c r="F65" t="s">
        <v>132</v>
      </c>
      <c r="G65" t="s">
        <v>132</v>
      </c>
      <c r="H65" t="s">
        <v>132</v>
      </c>
      <c r="I65" t="s">
        <v>132</v>
      </c>
      <c r="J65">
        <v>38.270000000000003</v>
      </c>
      <c r="K65" t="s">
        <v>623</v>
      </c>
      <c r="L65" t="s">
        <v>595</v>
      </c>
      <c r="M65" s="74">
        <v>0.77552083333333333</v>
      </c>
      <c r="N65" t="s">
        <v>623</v>
      </c>
      <c r="O65">
        <v>259</v>
      </c>
      <c r="P65">
        <v>2.5819999999999999</v>
      </c>
      <c r="Q65" t="s">
        <v>596</v>
      </c>
      <c r="R65" t="s">
        <v>132</v>
      </c>
    </row>
    <row r="66" spans="1:18" x14ac:dyDescent="0.25">
      <c r="A66" t="s">
        <v>263</v>
      </c>
      <c r="B66">
        <v>0</v>
      </c>
      <c r="C66" t="s">
        <v>132</v>
      </c>
      <c r="D66" t="s">
        <v>132</v>
      </c>
      <c r="E66" t="s">
        <v>132</v>
      </c>
      <c r="F66" t="s">
        <v>132</v>
      </c>
      <c r="G66" t="s">
        <v>132</v>
      </c>
      <c r="H66" t="s">
        <v>132</v>
      </c>
      <c r="I66" t="s">
        <v>132</v>
      </c>
      <c r="J66">
        <v>36.29</v>
      </c>
      <c r="K66" t="s">
        <v>624</v>
      </c>
      <c r="L66" t="s">
        <v>595</v>
      </c>
      <c r="M66" s="74">
        <v>0.77552083333333333</v>
      </c>
      <c r="N66" t="s">
        <v>624</v>
      </c>
      <c r="O66">
        <v>0</v>
      </c>
      <c r="P66">
        <v>135</v>
      </c>
      <c r="Q66" t="s">
        <v>473</v>
      </c>
      <c r="R66" t="s">
        <v>132</v>
      </c>
    </row>
    <row r="67" spans="1:18" x14ac:dyDescent="0.25">
      <c r="A67" t="s">
        <v>264</v>
      </c>
      <c r="B67">
        <v>0</v>
      </c>
      <c r="C67" t="s">
        <v>132</v>
      </c>
      <c r="D67" t="s">
        <v>132</v>
      </c>
      <c r="E67" t="s">
        <v>132</v>
      </c>
      <c r="F67" t="s">
        <v>132</v>
      </c>
      <c r="G67" t="s">
        <v>132</v>
      </c>
      <c r="H67" t="s">
        <v>132</v>
      </c>
      <c r="I67" t="s">
        <v>132</v>
      </c>
      <c r="J67">
        <v>34.44</v>
      </c>
      <c r="K67" t="s">
        <v>625</v>
      </c>
      <c r="L67" t="s">
        <v>595</v>
      </c>
      <c r="M67" s="74">
        <v>0.77552083333333333</v>
      </c>
      <c r="N67" t="s">
        <v>625</v>
      </c>
      <c r="O67">
        <v>27</v>
      </c>
      <c r="P67">
        <v>6.9059999999999997</v>
      </c>
      <c r="Q67" t="s">
        <v>595</v>
      </c>
      <c r="R67" t="s">
        <v>132</v>
      </c>
    </row>
    <row r="68" spans="1:18" x14ac:dyDescent="0.25">
      <c r="A68" t="s">
        <v>265</v>
      </c>
      <c r="B68">
        <v>0</v>
      </c>
      <c r="C68" t="s">
        <v>132</v>
      </c>
      <c r="D68" t="s">
        <v>132</v>
      </c>
      <c r="E68" t="s">
        <v>132</v>
      </c>
      <c r="F68" t="s">
        <v>132</v>
      </c>
      <c r="G68" t="s">
        <v>132</v>
      </c>
      <c r="H68" t="s">
        <v>132</v>
      </c>
      <c r="I68" t="s">
        <v>132</v>
      </c>
      <c r="J68">
        <v>32.72</v>
      </c>
      <c r="K68" t="s">
        <v>626</v>
      </c>
      <c r="L68" t="s">
        <v>595</v>
      </c>
      <c r="M68" s="74">
        <v>0.77552083333333333</v>
      </c>
      <c r="N68" t="s">
        <v>626</v>
      </c>
      <c r="O68">
        <v>0</v>
      </c>
      <c r="P68">
        <v>75</v>
      </c>
      <c r="Q68" t="s">
        <v>596</v>
      </c>
      <c r="R68" t="s">
        <v>132</v>
      </c>
    </row>
    <row r="69" spans="1:18" x14ac:dyDescent="0.25">
      <c r="A69" t="s">
        <v>266</v>
      </c>
      <c r="B69">
        <v>0</v>
      </c>
      <c r="C69" t="s">
        <v>132</v>
      </c>
      <c r="D69" t="s">
        <v>132</v>
      </c>
      <c r="E69" t="s">
        <v>132</v>
      </c>
      <c r="F69" t="s">
        <v>132</v>
      </c>
      <c r="G69" t="s">
        <v>132</v>
      </c>
      <c r="H69" t="s">
        <v>132</v>
      </c>
      <c r="I69" t="s">
        <v>132</v>
      </c>
      <c r="J69">
        <v>31.14</v>
      </c>
      <c r="K69" t="s">
        <v>627</v>
      </c>
      <c r="L69" t="s">
        <v>595</v>
      </c>
      <c r="M69" s="74">
        <v>0.77552083333333333</v>
      </c>
      <c r="N69" t="s">
        <v>627</v>
      </c>
      <c r="O69">
        <v>6</v>
      </c>
      <c r="P69">
        <v>8.4550000000000001</v>
      </c>
      <c r="Q69" t="s">
        <v>595</v>
      </c>
      <c r="R69" t="s">
        <v>132</v>
      </c>
    </row>
    <row r="70" spans="1:18" x14ac:dyDescent="0.25">
      <c r="A70" t="s">
        <v>267</v>
      </c>
      <c r="B70">
        <v>0</v>
      </c>
      <c r="C70" t="s">
        <v>132</v>
      </c>
      <c r="D70" t="s">
        <v>132</v>
      </c>
      <c r="E70" t="s">
        <v>132</v>
      </c>
      <c r="F70" t="s">
        <v>132</v>
      </c>
      <c r="G70" t="s">
        <v>132</v>
      </c>
      <c r="H70" t="s">
        <v>132</v>
      </c>
      <c r="I70" t="s">
        <v>132</v>
      </c>
      <c r="J70">
        <v>29.66</v>
      </c>
      <c r="K70" t="s">
        <v>628</v>
      </c>
      <c r="L70" t="s">
        <v>595</v>
      </c>
      <c r="M70" s="74">
        <v>0.77552083333333333</v>
      </c>
      <c r="N70" t="s">
        <v>628</v>
      </c>
      <c r="O70">
        <v>0</v>
      </c>
      <c r="P70">
        <v>136</v>
      </c>
      <c r="Q70" t="s">
        <v>555</v>
      </c>
      <c r="R70" t="s">
        <v>132</v>
      </c>
    </row>
    <row r="71" spans="1:18" x14ac:dyDescent="0.25">
      <c r="A71" t="s">
        <v>268</v>
      </c>
      <c r="B71">
        <v>0</v>
      </c>
      <c r="C71" t="s">
        <v>132</v>
      </c>
      <c r="D71" t="s">
        <v>132</v>
      </c>
      <c r="E71" t="s">
        <v>132</v>
      </c>
      <c r="F71" t="s">
        <v>132</v>
      </c>
      <c r="G71" t="s">
        <v>132</v>
      </c>
      <c r="H71" t="s">
        <v>132</v>
      </c>
      <c r="I71" t="s">
        <v>132</v>
      </c>
      <c r="J71">
        <v>28.29</v>
      </c>
      <c r="K71" t="s">
        <v>629</v>
      </c>
      <c r="L71" t="s">
        <v>595</v>
      </c>
      <c r="M71" s="74">
        <v>0.77552083333333333</v>
      </c>
      <c r="N71" t="s">
        <v>629</v>
      </c>
      <c r="O71">
        <v>12</v>
      </c>
      <c r="P71">
        <v>1.829</v>
      </c>
      <c r="Q71" t="s">
        <v>595</v>
      </c>
      <c r="R71" t="s">
        <v>132</v>
      </c>
    </row>
    <row r="72" spans="1:18" x14ac:dyDescent="0.25">
      <c r="A72" t="s">
        <v>269</v>
      </c>
      <c r="B72">
        <v>0</v>
      </c>
      <c r="C72" t="s">
        <v>132</v>
      </c>
      <c r="D72" t="s">
        <v>132</v>
      </c>
      <c r="E72" t="s">
        <v>132</v>
      </c>
      <c r="F72" t="s">
        <v>132</v>
      </c>
      <c r="G72" t="s">
        <v>132</v>
      </c>
      <c r="H72" t="s">
        <v>132</v>
      </c>
      <c r="I72" t="s">
        <v>132</v>
      </c>
      <c r="J72">
        <v>26.99</v>
      </c>
      <c r="K72" t="s">
        <v>630</v>
      </c>
      <c r="L72" t="s">
        <v>595</v>
      </c>
      <c r="M72" s="74">
        <v>0.77552083333333333</v>
      </c>
      <c r="N72" t="s">
        <v>630</v>
      </c>
      <c r="O72">
        <v>5</v>
      </c>
      <c r="P72">
        <v>244</v>
      </c>
      <c r="Q72" t="s">
        <v>596</v>
      </c>
      <c r="R72" t="s">
        <v>132</v>
      </c>
    </row>
    <row r="73" spans="1:18" x14ac:dyDescent="0.25">
      <c r="A73" t="s">
        <v>270</v>
      </c>
      <c r="B73">
        <v>0</v>
      </c>
      <c r="C73" t="s">
        <v>132</v>
      </c>
      <c r="D73" t="s">
        <v>132</v>
      </c>
      <c r="E73" t="s">
        <v>132</v>
      </c>
      <c r="F73" t="s">
        <v>132</v>
      </c>
      <c r="G73" t="s">
        <v>132</v>
      </c>
      <c r="H73" t="s">
        <v>132</v>
      </c>
      <c r="I73" t="s">
        <v>132</v>
      </c>
      <c r="J73">
        <v>25.78</v>
      </c>
      <c r="K73" t="s">
        <v>631</v>
      </c>
      <c r="L73" t="s">
        <v>595</v>
      </c>
      <c r="M73" s="74">
        <v>0.77552083333333333</v>
      </c>
      <c r="N73" t="s">
        <v>631</v>
      </c>
      <c r="O73">
        <v>3</v>
      </c>
      <c r="P73">
        <v>3.1360000000000001</v>
      </c>
      <c r="Q73" t="s">
        <v>595</v>
      </c>
      <c r="R73" t="s">
        <v>132</v>
      </c>
    </row>
    <row r="74" spans="1:18" x14ac:dyDescent="0.25">
      <c r="A74" t="s">
        <v>369</v>
      </c>
      <c r="B74">
        <v>0</v>
      </c>
      <c r="C74" t="s">
        <v>132</v>
      </c>
      <c r="D74" t="s">
        <v>132</v>
      </c>
      <c r="E74" t="s">
        <v>132</v>
      </c>
      <c r="F74" t="s">
        <v>132</v>
      </c>
      <c r="G74" t="s">
        <v>132</v>
      </c>
      <c r="H74" t="s">
        <v>132</v>
      </c>
      <c r="I74" t="s">
        <v>132</v>
      </c>
      <c r="J74">
        <v>24.63</v>
      </c>
      <c r="K74" t="s">
        <v>632</v>
      </c>
      <c r="L74" t="s">
        <v>595</v>
      </c>
      <c r="M74" s="74">
        <v>0.77552083333333333</v>
      </c>
      <c r="N74" t="s">
        <v>632</v>
      </c>
      <c r="O74">
        <v>2</v>
      </c>
      <c r="P74">
        <v>224</v>
      </c>
      <c r="Q74" t="s">
        <v>586</v>
      </c>
      <c r="R74" t="s">
        <v>132</v>
      </c>
    </row>
    <row r="75" spans="1:18" x14ac:dyDescent="0.25">
      <c r="A75" t="s">
        <v>271</v>
      </c>
      <c r="B75">
        <v>0</v>
      </c>
      <c r="C75" t="s">
        <v>132</v>
      </c>
      <c r="D75" t="s">
        <v>132</v>
      </c>
      <c r="E75" t="s">
        <v>132</v>
      </c>
      <c r="F75" t="s">
        <v>132</v>
      </c>
      <c r="G75" t="s">
        <v>132</v>
      </c>
      <c r="H75" t="s">
        <v>132</v>
      </c>
      <c r="I75" t="s">
        <v>132</v>
      </c>
      <c r="J75">
        <v>23.56</v>
      </c>
      <c r="K75" t="s">
        <v>633</v>
      </c>
      <c r="L75" t="s">
        <v>595</v>
      </c>
      <c r="M75" s="74">
        <v>0.77552083333333333</v>
      </c>
      <c r="N75" t="s">
        <v>633</v>
      </c>
      <c r="O75">
        <v>0</v>
      </c>
      <c r="P75">
        <v>952</v>
      </c>
      <c r="Q75" t="s">
        <v>595</v>
      </c>
      <c r="R75" t="s">
        <v>132</v>
      </c>
    </row>
    <row r="76" spans="1:18" x14ac:dyDescent="0.25">
      <c r="A76" t="s">
        <v>370</v>
      </c>
      <c r="B76">
        <v>0</v>
      </c>
      <c r="C76" t="s">
        <v>132</v>
      </c>
      <c r="D76" t="s">
        <v>132</v>
      </c>
      <c r="E76" t="s">
        <v>132</v>
      </c>
      <c r="F76" t="s">
        <v>132</v>
      </c>
      <c r="G76" t="s">
        <v>132</v>
      </c>
      <c r="H76" t="s">
        <v>132</v>
      </c>
      <c r="I76" t="s">
        <v>132</v>
      </c>
      <c r="J76">
        <v>22.54</v>
      </c>
      <c r="K76" t="s">
        <v>634</v>
      </c>
      <c r="L76" t="s">
        <v>595</v>
      </c>
      <c r="M76" s="74">
        <v>0.77552083333333333</v>
      </c>
      <c r="N76" t="s">
        <v>634</v>
      </c>
      <c r="O76">
        <v>0</v>
      </c>
      <c r="P76">
        <v>185</v>
      </c>
      <c r="Q76" t="s">
        <v>526</v>
      </c>
      <c r="R76" t="s">
        <v>132</v>
      </c>
    </row>
    <row r="77" spans="1:18" x14ac:dyDescent="0.25">
      <c r="A77" t="s">
        <v>272</v>
      </c>
      <c r="B77">
        <v>0</v>
      </c>
      <c r="C77" t="s">
        <v>132</v>
      </c>
      <c r="D77" t="s">
        <v>132</v>
      </c>
      <c r="E77" t="s">
        <v>132</v>
      </c>
      <c r="F77" t="s">
        <v>132</v>
      </c>
      <c r="G77" t="s">
        <v>132</v>
      </c>
      <c r="H77" t="s">
        <v>132</v>
      </c>
      <c r="I77" t="s">
        <v>132</v>
      </c>
      <c r="J77">
        <v>21.59</v>
      </c>
      <c r="K77" t="s">
        <v>635</v>
      </c>
      <c r="L77" t="s">
        <v>595</v>
      </c>
      <c r="M77" s="74">
        <v>0.77552083333333333</v>
      </c>
      <c r="N77" t="s">
        <v>635</v>
      </c>
      <c r="O77">
        <v>270</v>
      </c>
      <c r="P77">
        <v>5.6120000000000001</v>
      </c>
      <c r="Q77" t="s">
        <v>595</v>
      </c>
      <c r="R77" t="s">
        <v>132</v>
      </c>
    </row>
    <row r="78" spans="1:18" x14ac:dyDescent="0.25">
      <c r="A78" t="s">
        <v>371</v>
      </c>
      <c r="B78">
        <v>0</v>
      </c>
      <c r="C78" t="s">
        <v>132</v>
      </c>
      <c r="D78" t="s">
        <v>132</v>
      </c>
      <c r="E78" t="s">
        <v>132</v>
      </c>
      <c r="F78" t="s">
        <v>132</v>
      </c>
      <c r="G78" t="s">
        <v>132</v>
      </c>
      <c r="H78" t="s">
        <v>132</v>
      </c>
      <c r="I78" t="s">
        <v>132</v>
      </c>
      <c r="J78">
        <v>20.69</v>
      </c>
      <c r="K78" t="s">
        <v>636</v>
      </c>
      <c r="L78" t="s">
        <v>595</v>
      </c>
      <c r="M78" s="74">
        <v>0.77552083333333333</v>
      </c>
      <c r="N78" t="s">
        <v>636</v>
      </c>
      <c r="O78">
        <v>0</v>
      </c>
      <c r="P78">
        <v>60</v>
      </c>
      <c r="Q78" t="s">
        <v>548</v>
      </c>
      <c r="R78" t="s">
        <v>132</v>
      </c>
    </row>
    <row r="79" spans="1:18" x14ac:dyDescent="0.25">
      <c r="A79" t="s">
        <v>273</v>
      </c>
      <c r="B79">
        <v>0</v>
      </c>
      <c r="C79" t="s">
        <v>132</v>
      </c>
      <c r="D79" t="s">
        <v>132</v>
      </c>
      <c r="E79" t="s">
        <v>132</v>
      </c>
      <c r="F79" t="s">
        <v>132</v>
      </c>
      <c r="G79" t="s">
        <v>132</v>
      </c>
      <c r="H79" t="s">
        <v>132</v>
      </c>
      <c r="I79" t="s">
        <v>132</v>
      </c>
      <c r="J79">
        <v>19.87</v>
      </c>
      <c r="K79" t="s">
        <v>637</v>
      </c>
      <c r="L79" t="s">
        <v>595</v>
      </c>
      <c r="M79" s="74">
        <v>0.77552083333333333</v>
      </c>
      <c r="N79" t="s">
        <v>637</v>
      </c>
      <c r="O79">
        <v>0</v>
      </c>
      <c r="P79">
        <v>1.4850000000000001</v>
      </c>
      <c r="Q79" t="s">
        <v>595</v>
      </c>
      <c r="R79" t="s">
        <v>132</v>
      </c>
    </row>
    <row r="80" spans="1:18" x14ac:dyDescent="0.25">
      <c r="A80" t="s">
        <v>378</v>
      </c>
      <c r="B80">
        <v>0</v>
      </c>
      <c r="C80" t="s">
        <v>132</v>
      </c>
      <c r="D80" t="s">
        <v>132</v>
      </c>
      <c r="E80" t="s">
        <v>132</v>
      </c>
      <c r="F80" t="s">
        <v>132</v>
      </c>
      <c r="G80" t="s">
        <v>132</v>
      </c>
      <c r="H80" t="s">
        <v>132</v>
      </c>
      <c r="I80" t="s">
        <v>132</v>
      </c>
      <c r="J80">
        <v>19.11</v>
      </c>
      <c r="K80" t="s">
        <v>638</v>
      </c>
      <c r="L80" t="s">
        <v>595</v>
      </c>
      <c r="M80" s="74">
        <v>0.77552083333333333</v>
      </c>
      <c r="N80" t="s">
        <v>638</v>
      </c>
      <c r="O80">
        <v>0</v>
      </c>
      <c r="P80">
        <v>176</v>
      </c>
      <c r="Q80" t="s">
        <v>524</v>
      </c>
      <c r="R80" t="s">
        <v>132</v>
      </c>
    </row>
    <row r="81" spans="1:18" x14ac:dyDescent="0.25">
      <c r="A81" t="s">
        <v>274</v>
      </c>
      <c r="B81">
        <v>0</v>
      </c>
      <c r="C81" t="s">
        <v>132</v>
      </c>
      <c r="D81" t="s">
        <v>132</v>
      </c>
      <c r="E81" t="s">
        <v>132</v>
      </c>
      <c r="F81" t="s">
        <v>132</v>
      </c>
      <c r="G81" t="s">
        <v>132</v>
      </c>
      <c r="H81" t="s">
        <v>132</v>
      </c>
      <c r="I81" t="s">
        <v>132</v>
      </c>
      <c r="J81">
        <v>18.41</v>
      </c>
      <c r="K81" t="s">
        <v>639</v>
      </c>
      <c r="L81" t="s">
        <v>595</v>
      </c>
      <c r="M81" s="74">
        <v>0.77552083333333333</v>
      </c>
      <c r="N81" t="s">
        <v>639</v>
      </c>
      <c r="O81">
        <v>0</v>
      </c>
      <c r="P81">
        <v>4.2320000000000002</v>
      </c>
      <c r="Q81" t="s">
        <v>515</v>
      </c>
      <c r="R81" t="s">
        <v>132</v>
      </c>
    </row>
    <row r="82" spans="1:18" x14ac:dyDescent="0.25">
      <c r="A82" t="s">
        <v>413</v>
      </c>
      <c r="B82">
        <v>0</v>
      </c>
      <c r="C82" t="s">
        <v>132</v>
      </c>
      <c r="D82" t="s">
        <v>132</v>
      </c>
      <c r="E82" t="s">
        <v>132</v>
      </c>
      <c r="F82" t="s">
        <v>132</v>
      </c>
      <c r="G82" t="s">
        <v>132</v>
      </c>
      <c r="H82" t="s">
        <v>132</v>
      </c>
      <c r="I82" t="s">
        <v>132</v>
      </c>
      <c r="J82">
        <v>17.739999999999998</v>
      </c>
      <c r="K82" t="s">
        <v>640</v>
      </c>
      <c r="L82" t="s">
        <v>595</v>
      </c>
      <c r="M82" s="74">
        <v>0.77552083333333333</v>
      </c>
      <c r="N82" t="s">
        <v>640</v>
      </c>
      <c r="O82">
        <v>5</v>
      </c>
      <c r="P82">
        <v>10</v>
      </c>
      <c r="Q82" t="s">
        <v>587</v>
      </c>
      <c r="R82" t="s">
        <v>132</v>
      </c>
    </row>
    <row r="83" spans="1:18" x14ac:dyDescent="0.25">
      <c r="A83" t="s">
        <v>275</v>
      </c>
      <c r="B83">
        <v>0</v>
      </c>
      <c r="C83" t="s">
        <v>132</v>
      </c>
      <c r="D83" t="s">
        <v>132</v>
      </c>
      <c r="E83" t="s">
        <v>132</v>
      </c>
      <c r="F83" t="s">
        <v>132</v>
      </c>
      <c r="G83" t="s">
        <v>132</v>
      </c>
      <c r="H83" t="s">
        <v>132</v>
      </c>
      <c r="I83" t="s">
        <v>132</v>
      </c>
      <c r="J83">
        <v>17.12</v>
      </c>
      <c r="K83" t="s">
        <v>641</v>
      </c>
      <c r="L83" t="s">
        <v>595</v>
      </c>
      <c r="M83" s="74">
        <v>0.77552083333333333</v>
      </c>
      <c r="N83" t="s">
        <v>641</v>
      </c>
      <c r="O83">
        <v>0</v>
      </c>
      <c r="P83">
        <v>1.24</v>
      </c>
      <c r="Q83" t="s">
        <v>595</v>
      </c>
      <c r="R83" t="s">
        <v>132</v>
      </c>
    </row>
    <row r="84" spans="1:18" x14ac:dyDescent="0.25">
      <c r="A84" t="s">
        <v>414</v>
      </c>
      <c r="B84">
        <v>0</v>
      </c>
      <c r="C84" t="s">
        <v>132</v>
      </c>
      <c r="D84" t="s">
        <v>132</v>
      </c>
      <c r="E84" t="s">
        <v>132</v>
      </c>
      <c r="F84" t="s">
        <v>132</v>
      </c>
      <c r="G84" t="s">
        <v>132</v>
      </c>
      <c r="H84" t="s">
        <v>132</v>
      </c>
      <c r="I84" t="s">
        <v>132</v>
      </c>
      <c r="J84">
        <v>16.54</v>
      </c>
      <c r="K84" t="s">
        <v>642</v>
      </c>
      <c r="L84" t="s">
        <v>595</v>
      </c>
      <c r="M84" s="74">
        <v>0.77552083333333333</v>
      </c>
      <c r="N84" t="s">
        <v>642</v>
      </c>
      <c r="O84">
        <v>0</v>
      </c>
      <c r="P84">
        <v>36</v>
      </c>
      <c r="Q84" t="s">
        <v>596</v>
      </c>
      <c r="R84" t="s">
        <v>132</v>
      </c>
    </row>
    <row r="85" spans="1:18" x14ac:dyDescent="0.25">
      <c r="A85" t="s">
        <v>276</v>
      </c>
      <c r="B85">
        <v>0</v>
      </c>
      <c r="C85" t="s">
        <v>132</v>
      </c>
      <c r="D85" t="s">
        <v>132</v>
      </c>
      <c r="E85" t="s">
        <v>132</v>
      </c>
      <c r="F85" t="s">
        <v>132</v>
      </c>
      <c r="G85" t="s">
        <v>132</v>
      </c>
      <c r="H85" t="s">
        <v>132</v>
      </c>
      <c r="I85" t="s">
        <v>132</v>
      </c>
      <c r="J85">
        <v>16</v>
      </c>
      <c r="K85" t="s">
        <v>643</v>
      </c>
      <c r="L85" t="s">
        <v>595</v>
      </c>
      <c r="M85" s="74">
        <v>0.77552083333333333</v>
      </c>
      <c r="N85" t="s">
        <v>643</v>
      </c>
      <c r="O85">
        <v>0</v>
      </c>
      <c r="P85">
        <v>363</v>
      </c>
      <c r="Q85" t="s">
        <v>595</v>
      </c>
      <c r="R85" t="s">
        <v>132</v>
      </c>
    </row>
    <row r="86" spans="1:18" x14ac:dyDescent="0.25">
      <c r="A86" t="s">
        <v>415</v>
      </c>
      <c r="B86">
        <v>0</v>
      </c>
      <c r="C86" t="s">
        <v>132</v>
      </c>
      <c r="D86" t="s">
        <v>132</v>
      </c>
      <c r="E86" t="s">
        <v>132</v>
      </c>
      <c r="F86" t="s">
        <v>132</v>
      </c>
      <c r="G86" t="s">
        <v>132</v>
      </c>
      <c r="H86" t="s">
        <v>132</v>
      </c>
      <c r="I86" t="s">
        <v>132</v>
      </c>
      <c r="J86">
        <v>15.49</v>
      </c>
      <c r="K86" t="s">
        <v>644</v>
      </c>
      <c r="L86" t="s">
        <v>595</v>
      </c>
      <c r="M86" s="74">
        <v>0.77552083333333333</v>
      </c>
      <c r="N86" t="s">
        <v>644</v>
      </c>
      <c r="O86">
        <v>10</v>
      </c>
      <c r="P86">
        <v>15</v>
      </c>
      <c r="Q86" t="s">
        <v>517</v>
      </c>
      <c r="R86" t="s">
        <v>132</v>
      </c>
    </row>
    <row r="87" spans="1:18" x14ac:dyDescent="0.25">
      <c r="A87" t="s">
        <v>277</v>
      </c>
      <c r="B87">
        <v>0</v>
      </c>
      <c r="C87" t="s">
        <v>132</v>
      </c>
      <c r="D87" t="s">
        <v>132</v>
      </c>
      <c r="E87" t="s">
        <v>132</v>
      </c>
      <c r="F87" t="s">
        <v>132</v>
      </c>
      <c r="G87" t="s">
        <v>132</v>
      </c>
      <c r="H87" t="s">
        <v>132</v>
      </c>
      <c r="I87" t="s">
        <v>132</v>
      </c>
      <c r="J87">
        <v>15</v>
      </c>
      <c r="K87" t="s">
        <v>645</v>
      </c>
      <c r="L87" t="s">
        <v>595</v>
      </c>
      <c r="M87" s="74">
        <v>0.77552083333333333</v>
      </c>
      <c r="N87" t="s">
        <v>645</v>
      </c>
      <c r="O87">
        <v>102</v>
      </c>
      <c r="P87">
        <v>2.0920000000000001</v>
      </c>
      <c r="Q87" t="s">
        <v>595</v>
      </c>
      <c r="R87" t="s">
        <v>132</v>
      </c>
    </row>
    <row r="88" spans="1:18" x14ac:dyDescent="0.25">
      <c r="A88" t="s">
        <v>422</v>
      </c>
      <c r="B88">
        <v>0</v>
      </c>
      <c r="C88" t="s">
        <v>132</v>
      </c>
      <c r="D88" t="s">
        <v>132</v>
      </c>
      <c r="E88" t="s">
        <v>132</v>
      </c>
      <c r="F88" t="s">
        <v>132</v>
      </c>
      <c r="G88" t="s">
        <v>132</v>
      </c>
      <c r="H88" t="s">
        <v>132</v>
      </c>
      <c r="I88" t="s">
        <v>132</v>
      </c>
      <c r="J88">
        <v>14.55</v>
      </c>
      <c r="K88" t="s">
        <v>646</v>
      </c>
      <c r="L88" t="s">
        <v>595</v>
      </c>
      <c r="M88" s="74">
        <v>0.77552083333333333</v>
      </c>
      <c r="N88" t="s">
        <v>646</v>
      </c>
      <c r="O88">
        <v>0</v>
      </c>
      <c r="P88">
        <v>85</v>
      </c>
      <c r="Q88" t="s">
        <v>592</v>
      </c>
      <c r="R88" t="s">
        <v>132</v>
      </c>
    </row>
    <row r="89" spans="1:18" x14ac:dyDescent="0.25">
      <c r="A89" t="s">
        <v>278</v>
      </c>
      <c r="B89">
        <v>0</v>
      </c>
      <c r="C89" t="s">
        <v>132</v>
      </c>
      <c r="D89" t="s">
        <v>132</v>
      </c>
      <c r="E89" t="s">
        <v>132</v>
      </c>
      <c r="F89" t="s">
        <v>132</v>
      </c>
      <c r="G89" t="s">
        <v>132</v>
      </c>
      <c r="H89" t="s">
        <v>132</v>
      </c>
      <c r="I89" t="s">
        <v>132</v>
      </c>
      <c r="J89">
        <v>14.13</v>
      </c>
      <c r="K89" t="s">
        <v>647</v>
      </c>
      <c r="L89" t="s">
        <v>595</v>
      </c>
      <c r="M89" s="74">
        <v>0.77552083333333333</v>
      </c>
      <c r="N89" t="s">
        <v>647</v>
      </c>
      <c r="O89">
        <v>0</v>
      </c>
      <c r="P89">
        <v>1.819</v>
      </c>
      <c r="Q89" t="s">
        <v>595</v>
      </c>
      <c r="R89" t="s">
        <v>132</v>
      </c>
    </row>
    <row r="90" spans="1:18" x14ac:dyDescent="0.25">
      <c r="A90" t="s">
        <v>423</v>
      </c>
      <c r="B90">
        <v>0</v>
      </c>
      <c r="C90" t="s">
        <v>132</v>
      </c>
      <c r="D90" t="s">
        <v>132</v>
      </c>
      <c r="E90" t="s">
        <v>132</v>
      </c>
      <c r="F90" t="s">
        <v>132</v>
      </c>
      <c r="G90" t="s">
        <v>132</v>
      </c>
      <c r="H90" t="s">
        <v>132</v>
      </c>
      <c r="I90" t="s">
        <v>132</v>
      </c>
      <c r="J90">
        <v>13.72</v>
      </c>
      <c r="K90" t="s">
        <v>648</v>
      </c>
      <c r="L90" t="s">
        <v>595</v>
      </c>
      <c r="M90" s="74">
        <v>0.77552083333333333</v>
      </c>
      <c r="N90" t="s">
        <v>648</v>
      </c>
      <c r="O90">
        <v>0</v>
      </c>
      <c r="P90">
        <v>75</v>
      </c>
      <c r="Q90" t="s">
        <v>498</v>
      </c>
      <c r="R90" t="s">
        <v>132</v>
      </c>
    </row>
    <row r="91" spans="1:18" x14ac:dyDescent="0.25">
      <c r="A91" t="s">
        <v>279</v>
      </c>
      <c r="B91">
        <v>0</v>
      </c>
      <c r="C91" t="s">
        <v>132</v>
      </c>
      <c r="D91" t="s">
        <v>132</v>
      </c>
      <c r="E91" t="s">
        <v>132</v>
      </c>
      <c r="F91" t="s">
        <v>132</v>
      </c>
      <c r="G91" t="s">
        <v>132</v>
      </c>
      <c r="H91" t="s">
        <v>132</v>
      </c>
      <c r="I91" t="s">
        <v>132</v>
      </c>
      <c r="J91">
        <v>13.34</v>
      </c>
      <c r="K91" t="s">
        <v>649</v>
      </c>
      <c r="L91" t="s">
        <v>595</v>
      </c>
      <c r="M91" s="74">
        <v>0.77552083333333333</v>
      </c>
      <c r="N91" t="s">
        <v>649</v>
      </c>
      <c r="O91">
        <v>1</v>
      </c>
      <c r="P91">
        <v>260</v>
      </c>
      <c r="Q91" t="s">
        <v>595</v>
      </c>
      <c r="R91" t="s">
        <v>132</v>
      </c>
    </row>
    <row r="92" spans="1:18" x14ac:dyDescent="0.25">
      <c r="A92" t="s">
        <v>424</v>
      </c>
      <c r="B92">
        <v>0</v>
      </c>
      <c r="C92" t="s">
        <v>132</v>
      </c>
      <c r="D92" t="s">
        <v>132</v>
      </c>
      <c r="E92" t="s">
        <v>132</v>
      </c>
      <c r="F92" t="s">
        <v>132</v>
      </c>
      <c r="G92" t="s">
        <v>132</v>
      </c>
      <c r="H92" t="s">
        <v>132</v>
      </c>
      <c r="I92" t="s">
        <v>132</v>
      </c>
      <c r="J92">
        <v>12.98</v>
      </c>
      <c r="K92" t="s">
        <v>650</v>
      </c>
      <c r="L92" t="s">
        <v>595</v>
      </c>
      <c r="M92" s="74">
        <v>0.77552083333333333</v>
      </c>
      <c r="N92" t="s">
        <v>650</v>
      </c>
      <c r="O92">
        <v>0</v>
      </c>
      <c r="P92">
        <v>0</v>
      </c>
      <c r="Q92" t="s">
        <v>516</v>
      </c>
      <c r="R92" t="s">
        <v>132</v>
      </c>
    </row>
    <row r="93" spans="1:18" x14ac:dyDescent="0.25">
      <c r="A93" t="s">
        <v>280</v>
      </c>
      <c r="B93">
        <v>0</v>
      </c>
      <c r="C93" t="s">
        <v>132</v>
      </c>
      <c r="D93" t="s">
        <v>132</v>
      </c>
      <c r="E93" t="s">
        <v>132</v>
      </c>
      <c r="F93" t="s">
        <v>132</v>
      </c>
      <c r="G93" t="s">
        <v>132</v>
      </c>
      <c r="H93" t="s">
        <v>132</v>
      </c>
      <c r="I93" t="s">
        <v>132</v>
      </c>
      <c r="J93">
        <v>12.64</v>
      </c>
      <c r="K93" t="s">
        <v>651</v>
      </c>
      <c r="L93" t="s">
        <v>595</v>
      </c>
      <c r="M93" s="74">
        <v>0.77552083333333333</v>
      </c>
      <c r="N93" t="s">
        <v>651</v>
      </c>
      <c r="O93">
        <v>0</v>
      </c>
      <c r="P93">
        <v>1.0289999999999999</v>
      </c>
      <c r="Q93" t="s">
        <v>595</v>
      </c>
      <c r="R93" t="s">
        <v>132</v>
      </c>
    </row>
    <row r="94" spans="1:18" x14ac:dyDescent="0.25">
      <c r="A94" t="s">
        <v>425</v>
      </c>
      <c r="B94">
        <v>0</v>
      </c>
      <c r="C94" t="s">
        <v>132</v>
      </c>
      <c r="D94" t="s">
        <v>132</v>
      </c>
      <c r="E94" t="s">
        <v>132</v>
      </c>
      <c r="F94" t="s">
        <v>132</v>
      </c>
      <c r="G94" t="s">
        <v>132</v>
      </c>
      <c r="H94" t="s">
        <v>132</v>
      </c>
      <c r="I94" t="s">
        <v>132</v>
      </c>
      <c r="J94">
        <v>12.31</v>
      </c>
      <c r="K94" t="s">
        <v>652</v>
      </c>
      <c r="L94" t="s">
        <v>595</v>
      </c>
      <c r="M94" s="74">
        <v>0.77552083333333333</v>
      </c>
      <c r="N94" t="s">
        <v>652</v>
      </c>
      <c r="O94">
        <v>0</v>
      </c>
      <c r="P94">
        <v>0</v>
      </c>
      <c r="Q94" t="s">
        <v>473</v>
      </c>
      <c r="R94" t="s">
        <v>132</v>
      </c>
    </row>
    <row r="95" spans="1:18" x14ac:dyDescent="0.25">
      <c r="A95" t="s">
        <v>281</v>
      </c>
      <c r="B95">
        <v>0</v>
      </c>
      <c r="C95" t="s">
        <v>132</v>
      </c>
      <c r="D95" t="s">
        <v>132</v>
      </c>
      <c r="E95" t="s">
        <v>132</v>
      </c>
      <c r="F95" t="s">
        <v>132</v>
      </c>
      <c r="G95" t="s">
        <v>132</v>
      </c>
      <c r="H95" t="s">
        <v>132</v>
      </c>
      <c r="I95" t="s">
        <v>132</v>
      </c>
      <c r="J95">
        <v>12.01</v>
      </c>
      <c r="K95" t="s">
        <v>653</v>
      </c>
      <c r="L95" t="s">
        <v>595</v>
      </c>
      <c r="M95" s="74">
        <v>0.77552083333333333</v>
      </c>
      <c r="N95" t="s">
        <v>653</v>
      </c>
      <c r="O95">
        <v>0</v>
      </c>
      <c r="P95">
        <v>893</v>
      </c>
      <c r="Q95" t="s">
        <v>595</v>
      </c>
      <c r="R95" t="s">
        <v>132</v>
      </c>
    </row>
    <row r="96" spans="1:18" x14ac:dyDescent="0.25">
      <c r="A96" t="s">
        <v>426</v>
      </c>
      <c r="B96">
        <v>0</v>
      </c>
      <c r="C96" t="s">
        <v>132</v>
      </c>
      <c r="D96" t="s">
        <v>132</v>
      </c>
      <c r="E96" t="s">
        <v>132</v>
      </c>
      <c r="F96" t="s">
        <v>132</v>
      </c>
      <c r="G96" t="s">
        <v>132</v>
      </c>
      <c r="H96" t="s">
        <v>132</v>
      </c>
      <c r="I96" t="s">
        <v>132</v>
      </c>
      <c r="J96">
        <v>11.71</v>
      </c>
      <c r="K96" t="s">
        <v>654</v>
      </c>
      <c r="L96" t="s">
        <v>595</v>
      </c>
      <c r="M96" s="74">
        <v>0.77552083333333333</v>
      </c>
      <c r="N96" t="s">
        <v>654</v>
      </c>
      <c r="O96">
        <v>0</v>
      </c>
      <c r="P96">
        <v>0</v>
      </c>
      <c r="Q96" t="s">
        <v>513</v>
      </c>
      <c r="R96" t="s">
        <v>132</v>
      </c>
    </row>
    <row r="97" spans="1:18" x14ac:dyDescent="0.25">
      <c r="A97" t="s">
        <v>282</v>
      </c>
      <c r="B97">
        <v>0</v>
      </c>
      <c r="C97" t="s">
        <v>132</v>
      </c>
      <c r="D97" t="s">
        <v>132</v>
      </c>
      <c r="E97" t="s">
        <v>132</v>
      </c>
      <c r="F97" t="s">
        <v>132</v>
      </c>
      <c r="G97" t="s">
        <v>132</v>
      </c>
      <c r="H97" t="s">
        <v>132</v>
      </c>
      <c r="I97" t="s">
        <v>132</v>
      </c>
      <c r="J97">
        <v>11.42</v>
      </c>
      <c r="K97" t="s">
        <v>655</v>
      </c>
      <c r="L97" t="s">
        <v>595</v>
      </c>
      <c r="M97" s="74">
        <v>0.77552083333333333</v>
      </c>
      <c r="N97" t="s">
        <v>655</v>
      </c>
      <c r="O97">
        <v>0</v>
      </c>
      <c r="P97">
        <v>3.1269999999999998</v>
      </c>
      <c r="Q97" t="s">
        <v>595</v>
      </c>
      <c r="R97" t="s">
        <v>132</v>
      </c>
    </row>
    <row r="98" spans="1:18" x14ac:dyDescent="0.25">
      <c r="A98" t="s">
        <v>427</v>
      </c>
      <c r="B98">
        <v>0</v>
      </c>
      <c r="C98" t="s">
        <v>132</v>
      </c>
      <c r="D98" t="s">
        <v>132</v>
      </c>
      <c r="E98" t="s">
        <v>132</v>
      </c>
      <c r="F98" t="s">
        <v>132</v>
      </c>
      <c r="G98" t="s">
        <v>132</v>
      </c>
      <c r="H98" t="s">
        <v>132</v>
      </c>
      <c r="I98" t="s">
        <v>132</v>
      </c>
      <c r="J98">
        <v>11.16</v>
      </c>
      <c r="K98" t="s">
        <v>656</v>
      </c>
      <c r="L98" t="s">
        <v>595</v>
      </c>
      <c r="M98" s="74">
        <v>0.77552083333333333</v>
      </c>
      <c r="N98" t="s">
        <v>656</v>
      </c>
      <c r="O98">
        <v>0</v>
      </c>
      <c r="P98">
        <v>0</v>
      </c>
      <c r="Q98" t="s">
        <v>473</v>
      </c>
      <c r="R98" t="s">
        <v>132</v>
      </c>
    </row>
    <row r="99" spans="1:18" x14ac:dyDescent="0.25">
      <c r="A99" t="s">
        <v>283</v>
      </c>
      <c r="B99">
        <v>0</v>
      </c>
      <c r="C99" t="s">
        <v>132</v>
      </c>
      <c r="D99" t="s">
        <v>132</v>
      </c>
      <c r="E99" t="s">
        <v>132</v>
      </c>
      <c r="F99" t="s">
        <v>132</v>
      </c>
      <c r="G99" t="s">
        <v>132</v>
      </c>
      <c r="H99" t="s">
        <v>132</v>
      </c>
      <c r="I99" t="s">
        <v>132</v>
      </c>
      <c r="J99">
        <v>10.91</v>
      </c>
      <c r="K99" t="s">
        <v>657</v>
      </c>
      <c r="L99" t="s">
        <v>595</v>
      </c>
      <c r="M99" s="74">
        <v>0.77552083333333333</v>
      </c>
      <c r="N99" t="s">
        <v>657</v>
      </c>
      <c r="O99">
        <v>2</v>
      </c>
      <c r="P99">
        <v>156</v>
      </c>
      <c r="Q99" t="s">
        <v>596</v>
      </c>
      <c r="R99" t="s">
        <v>132</v>
      </c>
    </row>
    <row r="100" spans="1:18" x14ac:dyDescent="0.25">
      <c r="A100" t="s">
        <v>428</v>
      </c>
      <c r="B100">
        <v>0</v>
      </c>
      <c r="C100" t="s">
        <v>132</v>
      </c>
      <c r="D100" t="s">
        <v>132</v>
      </c>
      <c r="E100" t="s">
        <v>132</v>
      </c>
      <c r="F100" t="s">
        <v>132</v>
      </c>
      <c r="G100" t="s">
        <v>132</v>
      </c>
      <c r="H100" t="s">
        <v>132</v>
      </c>
      <c r="I100" t="s">
        <v>132</v>
      </c>
      <c r="J100">
        <v>10.66</v>
      </c>
      <c r="K100" t="s">
        <v>658</v>
      </c>
      <c r="L100" t="s">
        <v>595</v>
      </c>
      <c r="M100" s="74">
        <v>0.77552083333333333</v>
      </c>
      <c r="N100" t="s">
        <v>658</v>
      </c>
      <c r="O100">
        <v>0</v>
      </c>
      <c r="P100">
        <v>0</v>
      </c>
      <c r="Q100" t="s">
        <v>473</v>
      </c>
      <c r="R100" t="s">
        <v>132</v>
      </c>
    </row>
    <row r="101" spans="1:18" x14ac:dyDescent="0.25">
      <c r="A101" t="s">
        <v>284</v>
      </c>
      <c r="B101">
        <v>0</v>
      </c>
      <c r="C101" t="s">
        <v>132</v>
      </c>
      <c r="D101" t="s">
        <v>132</v>
      </c>
      <c r="E101" t="s">
        <v>132</v>
      </c>
      <c r="F101" t="s">
        <v>132</v>
      </c>
      <c r="G101" t="s">
        <v>132</v>
      </c>
      <c r="H101" t="s">
        <v>132</v>
      </c>
      <c r="I101" t="s">
        <v>132</v>
      </c>
      <c r="J101">
        <v>10.43</v>
      </c>
      <c r="K101" t="s">
        <v>659</v>
      </c>
      <c r="L101" t="s">
        <v>595</v>
      </c>
      <c r="M101" s="74">
        <v>0.77552083333333333</v>
      </c>
      <c r="N101" t="s">
        <v>659</v>
      </c>
      <c r="O101">
        <v>0</v>
      </c>
      <c r="P101">
        <v>438</v>
      </c>
      <c r="Q101" t="s">
        <v>530</v>
      </c>
      <c r="R101" t="s">
        <v>132</v>
      </c>
    </row>
    <row r="102" spans="1:18" x14ac:dyDescent="0.25">
      <c r="A102" t="s">
        <v>429</v>
      </c>
      <c r="B102">
        <v>0</v>
      </c>
      <c r="C102" t="s">
        <v>132</v>
      </c>
      <c r="D102" t="s">
        <v>132</v>
      </c>
      <c r="E102" t="s">
        <v>132</v>
      </c>
      <c r="F102" t="s">
        <v>132</v>
      </c>
      <c r="G102" t="s">
        <v>132</v>
      </c>
      <c r="H102" t="s">
        <v>132</v>
      </c>
      <c r="I102" t="s">
        <v>132</v>
      </c>
      <c r="J102">
        <v>10.210000000000001</v>
      </c>
      <c r="K102" t="s">
        <v>660</v>
      </c>
      <c r="L102" t="s">
        <v>595</v>
      </c>
      <c r="M102" s="74">
        <v>0.77552083333333333</v>
      </c>
      <c r="N102" t="s">
        <v>660</v>
      </c>
      <c r="O102">
        <v>0</v>
      </c>
      <c r="P102">
        <v>0</v>
      </c>
      <c r="Q102" t="s">
        <v>473</v>
      </c>
      <c r="R102" t="s">
        <v>132</v>
      </c>
    </row>
    <row r="103" spans="1:18" x14ac:dyDescent="0.25">
      <c r="A103" t="s">
        <v>285</v>
      </c>
      <c r="B103">
        <v>0</v>
      </c>
      <c r="C103" t="s">
        <v>132</v>
      </c>
      <c r="D103" t="s">
        <v>132</v>
      </c>
      <c r="E103" t="s">
        <v>132</v>
      </c>
      <c r="F103" t="s">
        <v>132</v>
      </c>
      <c r="G103" t="s">
        <v>132</v>
      </c>
      <c r="H103" t="s">
        <v>132</v>
      </c>
      <c r="I103" t="s">
        <v>132</v>
      </c>
      <c r="J103">
        <v>10</v>
      </c>
      <c r="K103" t="s">
        <v>661</v>
      </c>
      <c r="L103" t="s">
        <v>595</v>
      </c>
      <c r="M103" s="74">
        <v>0.77552083333333333</v>
      </c>
      <c r="N103" t="s">
        <v>661</v>
      </c>
      <c r="O103">
        <v>0</v>
      </c>
      <c r="P103">
        <v>195</v>
      </c>
      <c r="Q103" t="s">
        <v>590</v>
      </c>
      <c r="R103" t="s">
        <v>132</v>
      </c>
    </row>
    <row r="104" spans="1:18" x14ac:dyDescent="0.25">
      <c r="A104" t="s">
        <v>430</v>
      </c>
      <c r="B104">
        <v>0</v>
      </c>
      <c r="C104" t="s">
        <v>132</v>
      </c>
      <c r="D104" t="s">
        <v>132</v>
      </c>
      <c r="E104" t="s">
        <v>132</v>
      </c>
      <c r="F104" t="s">
        <v>132</v>
      </c>
      <c r="G104" t="s">
        <v>132</v>
      </c>
      <c r="H104" t="s">
        <v>132</v>
      </c>
      <c r="I104" t="s">
        <v>132</v>
      </c>
      <c r="J104">
        <v>9.7899999999999991</v>
      </c>
      <c r="K104" t="s">
        <v>662</v>
      </c>
      <c r="L104" t="s">
        <v>595</v>
      </c>
      <c r="M104" s="74">
        <v>0.77552083333333333</v>
      </c>
      <c r="N104" t="s">
        <v>662</v>
      </c>
      <c r="O104">
        <v>0</v>
      </c>
      <c r="P104">
        <v>71</v>
      </c>
      <c r="Q104" t="s">
        <v>553</v>
      </c>
      <c r="R104" t="s">
        <v>132</v>
      </c>
    </row>
    <row r="105" spans="1:18" x14ac:dyDescent="0.25">
      <c r="A105" t="s">
        <v>286</v>
      </c>
      <c r="B105">
        <v>0</v>
      </c>
      <c r="C105" t="s">
        <v>132</v>
      </c>
      <c r="D105" t="s">
        <v>132</v>
      </c>
      <c r="E105" t="s">
        <v>132</v>
      </c>
      <c r="F105" t="s">
        <v>132</v>
      </c>
      <c r="G105" t="s">
        <v>132</v>
      </c>
      <c r="H105" t="s">
        <v>132</v>
      </c>
      <c r="I105" t="s">
        <v>132</v>
      </c>
      <c r="J105">
        <v>9.6</v>
      </c>
      <c r="K105" t="s">
        <v>663</v>
      </c>
      <c r="L105" t="s">
        <v>595</v>
      </c>
      <c r="M105" s="74">
        <v>0.77552083333333333</v>
      </c>
      <c r="N105" t="s">
        <v>663</v>
      </c>
      <c r="O105">
        <v>0</v>
      </c>
      <c r="P105">
        <v>800</v>
      </c>
      <c r="Q105" t="s">
        <v>595</v>
      </c>
      <c r="R105" t="s">
        <v>132</v>
      </c>
    </row>
    <row r="106" spans="1:18" x14ac:dyDescent="0.25">
      <c r="A106" t="s">
        <v>287</v>
      </c>
      <c r="B106">
        <v>0</v>
      </c>
      <c r="C106" t="s">
        <v>132</v>
      </c>
      <c r="D106" t="s">
        <v>132</v>
      </c>
      <c r="E106" t="s">
        <v>132</v>
      </c>
      <c r="F106" t="s">
        <v>132</v>
      </c>
      <c r="G106" t="s">
        <v>132</v>
      </c>
      <c r="H106" t="s">
        <v>132</v>
      </c>
      <c r="I106" t="s">
        <v>132</v>
      </c>
      <c r="J106">
        <v>9.23</v>
      </c>
      <c r="K106" t="s">
        <v>664</v>
      </c>
      <c r="L106" t="s">
        <v>595</v>
      </c>
      <c r="M106" s="74">
        <v>0.77552083333333333</v>
      </c>
      <c r="N106" t="s">
        <v>664</v>
      </c>
      <c r="O106">
        <v>0</v>
      </c>
      <c r="P106">
        <v>4.7030000000000003</v>
      </c>
      <c r="Q106" t="s">
        <v>554</v>
      </c>
      <c r="R106" t="s">
        <v>132</v>
      </c>
    </row>
    <row r="107" spans="1:18" x14ac:dyDescent="0.25">
      <c r="A107" t="s">
        <v>288</v>
      </c>
      <c r="B107">
        <v>0</v>
      </c>
      <c r="C107" t="s">
        <v>132</v>
      </c>
      <c r="D107" t="s">
        <v>132</v>
      </c>
      <c r="E107" t="s">
        <v>132</v>
      </c>
      <c r="F107" t="s">
        <v>132</v>
      </c>
      <c r="G107" t="s">
        <v>132</v>
      </c>
      <c r="H107" t="s">
        <v>132</v>
      </c>
      <c r="I107" t="s">
        <v>132</v>
      </c>
      <c r="J107">
        <v>8.89</v>
      </c>
      <c r="K107" t="s">
        <v>665</v>
      </c>
      <c r="L107" t="s">
        <v>595</v>
      </c>
      <c r="M107" s="74">
        <v>0.77552083333333333</v>
      </c>
      <c r="N107" t="s">
        <v>665</v>
      </c>
      <c r="O107">
        <v>0</v>
      </c>
      <c r="P107">
        <v>188</v>
      </c>
      <c r="Q107" t="s">
        <v>547</v>
      </c>
      <c r="R107" t="s">
        <v>132</v>
      </c>
    </row>
    <row r="108" spans="1:18" x14ac:dyDescent="0.25">
      <c r="A108" t="s">
        <v>556</v>
      </c>
      <c r="B108">
        <v>0</v>
      </c>
      <c r="C108" t="s">
        <v>132</v>
      </c>
      <c r="D108" t="s">
        <v>132</v>
      </c>
      <c r="E108" t="s">
        <v>132</v>
      </c>
      <c r="F108" t="s">
        <v>132</v>
      </c>
      <c r="G108" t="s">
        <v>132</v>
      </c>
      <c r="H108" t="s">
        <v>132</v>
      </c>
      <c r="I108" t="s">
        <v>132</v>
      </c>
      <c r="J108">
        <v>8.57</v>
      </c>
      <c r="K108" t="s">
        <v>666</v>
      </c>
      <c r="L108" t="s">
        <v>595</v>
      </c>
      <c r="M108" s="74">
        <v>0.77552083333333333</v>
      </c>
      <c r="N108" t="s">
        <v>666</v>
      </c>
      <c r="O108">
        <v>0</v>
      </c>
      <c r="P108">
        <v>260</v>
      </c>
      <c r="Q108" t="s">
        <v>473</v>
      </c>
      <c r="R108" t="s">
        <v>132</v>
      </c>
    </row>
    <row r="109" spans="1:18" x14ac:dyDescent="0.25">
      <c r="A109" t="s">
        <v>289</v>
      </c>
      <c r="B109">
        <v>0</v>
      </c>
      <c r="C109" t="s">
        <v>132</v>
      </c>
      <c r="D109" t="s">
        <v>132</v>
      </c>
      <c r="E109" t="s">
        <v>132</v>
      </c>
      <c r="F109" t="s">
        <v>132</v>
      </c>
      <c r="G109" t="s">
        <v>132</v>
      </c>
      <c r="H109" t="s">
        <v>132</v>
      </c>
      <c r="I109" t="s">
        <v>132</v>
      </c>
      <c r="J109">
        <v>8.27</v>
      </c>
      <c r="K109" t="s">
        <v>667</v>
      </c>
      <c r="L109" t="s">
        <v>595</v>
      </c>
      <c r="M109" s="74">
        <v>0.77552083333333333</v>
      </c>
      <c r="N109" t="s">
        <v>667</v>
      </c>
      <c r="O109">
        <v>0</v>
      </c>
      <c r="P109">
        <v>80</v>
      </c>
      <c r="Q109" t="s">
        <v>595</v>
      </c>
      <c r="R109" t="s">
        <v>132</v>
      </c>
    </row>
    <row r="110" spans="1:18" x14ac:dyDescent="0.25">
      <c r="A110" t="s">
        <v>557</v>
      </c>
      <c r="B110">
        <v>0</v>
      </c>
      <c r="C110" t="s">
        <v>132</v>
      </c>
      <c r="D110" t="s">
        <v>132</v>
      </c>
      <c r="E110" t="s">
        <v>132</v>
      </c>
      <c r="F110" t="s">
        <v>132</v>
      </c>
      <c r="G110" t="s">
        <v>132</v>
      </c>
      <c r="H110" t="s">
        <v>132</v>
      </c>
      <c r="I110" t="s">
        <v>132</v>
      </c>
      <c r="J110">
        <v>7.99</v>
      </c>
      <c r="K110" t="s">
        <v>668</v>
      </c>
      <c r="L110" t="s">
        <v>595</v>
      </c>
      <c r="M110" s="74">
        <v>0.77552083333333333</v>
      </c>
      <c r="N110" t="s">
        <v>668</v>
      </c>
      <c r="O110">
        <v>0</v>
      </c>
      <c r="P110">
        <v>104</v>
      </c>
      <c r="Q110" t="s">
        <v>473</v>
      </c>
      <c r="R110" t="s">
        <v>132</v>
      </c>
    </row>
    <row r="111" spans="1:18" x14ac:dyDescent="0.25">
      <c r="A111" t="s">
        <v>290</v>
      </c>
      <c r="B111">
        <v>0</v>
      </c>
      <c r="C111" t="s">
        <v>132</v>
      </c>
      <c r="D111" t="s">
        <v>132</v>
      </c>
      <c r="E111" t="s">
        <v>132</v>
      </c>
      <c r="F111" t="s">
        <v>132</v>
      </c>
      <c r="G111" t="s">
        <v>132</v>
      </c>
      <c r="H111" t="s">
        <v>132</v>
      </c>
      <c r="I111" t="s">
        <v>132</v>
      </c>
      <c r="J111">
        <v>7.74</v>
      </c>
      <c r="K111" t="s">
        <v>669</v>
      </c>
      <c r="L111" t="s">
        <v>595</v>
      </c>
      <c r="M111" s="74">
        <v>0.77552083333333333</v>
      </c>
      <c r="N111" t="s">
        <v>669</v>
      </c>
      <c r="O111">
        <v>1</v>
      </c>
      <c r="P111">
        <v>1.222</v>
      </c>
      <c r="Q111" t="s">
        <v>595</v>
      </c>
      <c r="R111" t="s">
        <v>132</v>
      </c>
    </row>
    <row r="112" spans="1:18" x14ac:dyDescent="0.25">
      <c r="A112" t="s">
        <v>558</v>
      </c>
      <c r="B112">
        <v>0</v>
      </c>
      <c r="C112" t="s">
        <v>132</v>
      </c>
      <c r="D112" t="s">
        <v>132</v>
      </c>
      <c r="E112" t="s">
        <v>132</v>
      </c>
      <c r="F112" t="s">
        <v>132</v>
      </c>
      <c r="G112" t="s">
        <v>132</v>
      </c>
      <c r="H112" t="s">
        <v>132</v>
      </c>
      <c r="I112" t="s">
        <v>132</v>
      </c>
      <c r="J112">
        <v>7.49</v>
      </c>
      <c r="K112" t="s">
        <v>670</v>
      </c>
      <c r="L112" t="s">
        <v>595</v>
      </c>
      <c r="M112" s="74">
        <v>0.77552083333333333</v>
      </c>
      <c r="N112" t="s">
        <v>670</v>
      </c>
      <c r="O112">
        <v>0</v>
      </c>
      <c r="P112">
        <v>86</v>
      </c>
      <c r="Q112" t="s">
        <v>473</v>
      </c>
      <c r="R112" t="s">
        <v>132</v>
      </c>
    </row>
    <row r="113" spans="1:18" x14ac:dyDescent="0.25">
      <c r="A113" t="s">
        <v>291</v>
      </c>
      <c r="B113">
        <v>0</v>
      </c>
      <c r="C113" t="s">
        <v>132</v>
      </c>
      <c r="D113" t="s">
        <v>132</v>
      </c>
      <c r="E113" t="s">
        <v>132</v>
      </c>
      <c r="F113" t="s">
        <v>132</v>
      </c>
      <c r="G113" t="s">
        <v>132</v>
      </c>
      <c r="H113" t="s">
        <v>132</v>
      </c>
      <c r="I113" t="s">
        <v>132</v>
      </c>
      <c r="J113">
        <v>7.27</v>
      </c>
      <c r="K113" t="s">
        <v>671</v>
      </c>
      <c r="L113" t="s">
        <v>595</v>
      </c>
      <c r="M113" s="74">
        <v>0.77552083333333333</v>
      </c>
      <c r="N113" t="s">
        <v>671</v>
      </c>
      <c r="O113">
        <v>0</v>
      </c>
      <c r="P113">
        <v>144</v>
      </c>
      <c r="Q113" t="s">
        <v>516</v>
      </c>
      <c r="R113" t="s">
        <v>132</v>
      </c>
    </row>
    <row r="114" spans="1:18" x14ac:dyDescent="0.25">
      <c r="A114" t="s">
        <v>559</v>
      </c>
      <c r="B114">
        <v>0</v>
      </c>
      <c r="C114" t="s">
        <v>132</v>
      </c>
      <c r="D114" t="s">
        <v>132</v>
      </c>
      <c r="E114" t="s">
        <v>132</v>
      </c>
      <c r="F114" t="s">
        <v>132</v>
      </c>
      <c r="G114" t="s">
        <v>132</v>
      </c>
      <c r="H114" t="s">
        <v>132</v>
      </c>
      <c r="I114" t="s">
        <v>132</v>
      </c>
      <c r="J114">
        <v>7.05</v>
      </c>
      <c r="K114" t="s">
        <v>672</v>
      </c>
      <c r="L114" t="s">
        <v>595</v>
      </c>
      <c r="M114" s="74">
        <v>0.77552083333333333</v>
      </c>
      <c r="N114" t="s">
        <v>672</v>
      </c>
      <c r="O114">
        <v>0</v>
      </c>
      <c r="P114">
        <v>148</v>
      </c>
      <c r="Q114" t="s">
        <v>473</v>
      </c>
      <c r="R114" t="s">
        <v>132</v>
      </c>
    </row>
    <row r="115" spans="1:18" x14ac:dyDescent="0.25">
      <c r="A115" t="s">
        <v>292</v>
      </c>
      <c r="B115">
        <v>0</v>
      </c>
      <c r="C115" t="s">
        <v>132</v>
      </c>
      <c r="D115" t="s">
        <v>132</v>
      </c>
      <c r="E115" t="s">
        <v>132</v>
      </c>
      <c r="F115" t="s">
        <v>132</v>
      </c>
      <c r="G115" t="s">
        <v>132</v>
      </c>
      <c r="H115" t="s">
        <v>132</v>
      </c>
      <c r="I115" t="s">
        <v>132</v>
      </c>
      <c r="J115">
        <v>6.85</v>
      </c>
      <c r="K115" t="s">
        <v>673</v>
      </c>
      <c r="L115" t="s">
        <v>595</v>
      </c>
      <c r="M115" s="74">
        <v>0.77552083333333333</v>
      </c>
      <c r="N115" t="s">
        <v>673</v>
      </c>
      <c r="O115">
        <v>0</v>
      </c>
      <c r="P115">
        <v>121</v>
      </c>
      <c r="Q115" t="s">
        <v>554</v>
      </c>
      <c r="R115" t="s">
        <v>132</v>
      </c>
    </row>
    <row r="116" spans="1:18" x14ac:dyDescent="0.25">
      <c r="A116" t="s">
        <v>447</v>
      </c>
      <c r="B116">
        <v>0</v>
      </c>
      <c r="C116" t="s">
        <v>132</v>
      </c>
      <c r="D116" t="s">
        <v>132</v>
      </c>
      <c r="E116" t="s">
        <v>132</v>
      </c>
      <c r="F116" t="s">
        <v>132</v>
      </c>
      <c r="G116" t="s">
        <v>132</v>
      </c>
      <c r="H116" t="s">
        <v>132</v>
      </c>
      <c r="I116" t="s">
        <v>132</v>
      </c>
      <c r="J116">
        <v>6.66</v>
      </c>
      <c r="K116" t="s">
        <v>674</v>
      </c>
      <c r="L116" t="s">
        <v>595</v>
      </c>
      <c r="M116" s="74">
        <v>0.77552083333333333</v>
      </c>
      <c r="N116" t="s">
        <v>674</v>
      </c>
      <c r="O116">
        <v>0</v>
      </c>
      <c r="P116">
        <v>144</v>
      </c>
      <c r="Q116" t="s">
        <v>473</v>
      </c>
      <c r="R116" t="s">
        <v>132</v>
      </c>
    </row>
    <row r="117" spans="1:18" x14ac:dyDescent="0.25">
      <c r="A117" t="s">
        <v>487</v>
      </c>
      <c r="B117">
        <v>0</v>
      </c>
      <c r="C117" t="s">
        <v>132</v>
      </c>
      <c r="D117" t="s">
        <v>132</v>
      </c>
      <c r="E117" t="s">
        <v>132</v>
      </c>
      <c r="F117" t="s">
        <v>132</v>
      </c>
      <c r="G117" t="s">
        <v>132</v>
      </c>
      <c r="H117" t="s">
        <v>132</v>
      </c>
      <c r="I117" t="s">
        <v>132</v>
      </c>
      <c r="J117">
        <v>6.48</v>
      </c>
      <c r="K117" t="s">
        <v>675</v>
      </c>
      <c r="L117" t="s">
        <v>595</v>
      </c>
      <c r="M117" s="74">
        <v>0.77552083333333333</v>
      </c>
      <c r="N117" t="s">
        <v>675</v>
      </c>
      <c r="O117">
        <v>0</v>
      </c>
      <c r="P117">
        <v>41</v>
      </c>
      <c r="Q117" t="s">
        <v>553</v>
      </c>
      <c r="R117" t="s">
        <v>132</v>
      </c>
    </row>
    <row r="118" spans="1:18" x14ac:dyDescent="0.25">
      <c r="A118" t="s">
        <v>560</v>
      </c>
      <c r="B118">
        <v>0</v>
      </c>
      <c r="C118" t="s">
        <v>132</v>
      </c>
      <c r="D118" t="s">
        <v>132</v>
      </c>
      <c r="E118" t="s">
        <v>132</v>
      </c>
      <c r="F118" t="s">
        <v>132</v>
      </c>
      <c r="G118" t="s">
        <v>132</v>
      </c>
      <c r="H118" t="s">
        <v>132</v>
      </c>
      <c r="I118" t="s">
        <v>132</v>
      </c>
      <c r="J118">
        <v>6.31</v>
      </c>
      <c r="K118" t="s">
        <v>676</v>
      </c>
      <c r="L118" t="s">
        <v>595</v>
      </c>
      <c r="M118" s="74">
        <v>0.77552083333333333</v>
      </c>
      <c r="N118" t="s">
        <v>676</v>
      </c>
      <c r="O118">
        <v>0</v>
      </c>
      <c r="P118">
        <v>82</v>
      </c>
      <c r="Q118" t="s">
        <v>587</v>
      </c>
      <c r="R118" t="s">
        <v>132</v>
      </c>
    </row>
    <row r="119" spans="1:18" x14ac:dyDescent="0.25">
      <c r="A119" t="s">
        <v>488</v>
      </c>
      <c r="B119">
        <v>0</v>
      </c>
      <c r="C119" t="s">
        <v>132</v>
      </c>
      <c r="D119" t="s">
        <v>132</v>
      </c>
      <c r="E119" t="s">
        <v>132</v>
      </c>
      <c r="F119" t="s">
        <v>132</v>
      </c>
      <c r="G119" t="s">
        <v>132</v>
      </c>
      <c r="H119" t="s">
        <v>132</v>
      </c>
      <c r="I119" t="s">
        <v>132</v>
      </c>
      <c r="J119">
        <v>6.14</v>
      </c>
      <c r="K119" t="s">
        <v>677</v>
      </c>
      <c r="L119" t="s">
        <v>595</v>
      </c>
      <c r="M119" s="74">
        <v>0.77552083333333333</v>
      </c>
      <c r="N119" t="s">
        <v>677</v>
      </c>
      <c r="O119">
        <v>0</v>
      </c>
      <c r="P119">
        <v>40</v>
      </c>
      <c r="Q119" t="s">
        <v>596</v>
      </c>
      <c r="R119" t="s">
        <v>132</v>
      </c>
    </row>
    <row r="120" spans="1:18" x14ac:dyDescent="0.25">
      <c r="A120" t="s">
        <v>561</v>
      </c>
      <c r="B120">
        <v>0</v>
      </c>
      <c r="C120" t="s">
        <v>132</v>
      </c>
      <c r="D120" t="s">
        <v>132</v>
      </c>
      <c r="E120" t="s">
        <v>132</v>
      </c>
      <c r="F120" t="s">
        <v>132</v>
      </c>
      <c r="G120" t="s">
        <v>132</v>
      </c>
      <c r="H120" t="s">
        <v>132</v>
      </c>
      <c r="I120" t="s">
        <v>132</v>
      </c>
      <c r="J120">
        <v>5.99</v>
      </c>
      <c r="K120" t="s">
        <v>678</v>
      </c>
      <c r="L120" t="s">
        <v>595</v>
      </c>
      <c r="M120" s="74">
        <v>0.77552083333333333</v>
      </c>
      <c r="N120" t="s">
        <v>678</v>
      </c>
      <c r="O120">
        <v>0</v>
      </c>
      <c r="P120">
        <v>67</v>
      </c>
      <c r="Q120" t="s">
        <v>473</v>
      </c>
      <c r="R120" t="s">
        <v>132</v>
      </c>
    </row>
    <row r="121" spans="1:18" x14ac:dyDescent="0.25">
      <c r="A121" t="s">
        <v>293</v>
      </c>
      <c r="B121">
        <v>0</v>
      </c>
      <c r="C121" t="s">
        <v>132</v>
      </c>
      <c r="D121" t="s">
        <v>132</v>
      </c>
      <c r="E121" t="s">
        <v>132</v>
      </c>
      <c r="F121" t="s">
        <v>132</v>
      </c>
      <c r="G121" t="s">
        <v>132</v>
      </c>
      <c r="H121" t="s">
        <v>132</v>
      </c>
      <c r="I121" t="s">
        <v>132</v>
      </c>
      <c r="J121">
        <v>5.84</v>
      </c>
      <c r="K121" t="s">
        <v>679</v>
      </c>
      <c r="L121" t="s">
        <v>595</v>
      </c>
      <c r="M121" s="74">
        <v>0.77552083333333333</v>
      </c>
      <c r="N121" t="s">
        <v>679</v>
      </c>
      <c r="O121">
        <v>0</v>
      </c>
      <c r="P121">
        <v>95</v>
      </c>
      <c r="Q121" t="s">
        <v>595</v>
      </c>
      <c r="R121" t="s">
        <v>132</v>
      </c>
    </row>
    <row r="122" spans="1:18" x14ac:dyDescent="0.25">
      <c r="A122" t="s">
        <v>562</v>
      </c>
      <c r="B122">
        <v>0</v>
      </c>
      <c r="C122" t="s">
        <v>132</v>
      </c>
      <c r="D122" t="s">
        <v>132</v>
      </c>
      <c r="E122" t="s">
        <v>132</v>
      </c>
      <c r="F122" t="s">
        <v>132</v>
      </c>
      <c r="G122" t="s">
        <v>132</v>
      </c>
      <c r="H122" t="s">
        <v>132</v>
      </c>
      <c r="I122" t="s">
        <v>132</v>
      </c>
      <c r="J122">
        <v>5.7</v>
      </c>
      <c r="K122" t="s">
        <v>680</v>
      </c>
      <c r="L122" t="s">
        <v>595</v>
      </c>
      <c r="M122" s="74">
        <v>0.77552083333333333</v>
      </c>
      <c r="N122" t="s">
        <v>680</v>
      </c>
      <c r="O122">
        <v>0</v>
      </c>
      <c r="P122">
        <v>0</v>
      </c>
      <c r="Q122" t="s">
        <v>473</v>
      </c>
      <c r="R122" t="s">
        <v>132</v>
      </c>
    </row>
    <row r="123" spans="1:18" x14ac:dyDescent="0.25">
      <c r="A123" t="s">
        <v>489</v>
      </c>
      <c r="B123">
        <v>0</v>
      </c>
      <c r="C123" t="s">
        <v>132</v>
      </c>
      <c r="D123" t="s">
        <v>132</v>
      </c>
      <c r="E123" t="s">
        <v>132</v>
      </c>
      <c r="F123" t="s">
        <v>132</v>
      </c>
      <c r="G123" t="s">
        <v>132</v>
      </c>
      <c r="H123" t="s">
        <v>132</v>
      </c>
      <c r="I123" t="s">
        <v>132</v>
      </c>
      <c r="J123">
        <v>5.57</v>
      </c>
      <c r="K123" t="s">
        <v>681</v>
      </c>
      <c r="L123" t="s">
        <v>595</v>
      </c>
      <c r="M123" s="74">
        <v>0.77552083333333333</v>
      </c>
      <c r="N123" t="s">
        <v>681</v>
      </c>
      <c r="O123">
        <v>0</v>
      </c>
      <c r="P123">
        <v>12</v>
      </c>
      <c r="Q123" t="s">
        <v>530</v>
      </c>
      <c r="R123" t="s">
        <v>132</v>
      </c>
    </row>
    <row r="124" spans="1:18" x14ac:dyDescent="0.25">
      <c r="A124" t="s">
        <v>490</v>
      </c>
      <c r="B124">
        <v>0</v>
      </c>
      <c r="C124" t="s">
        <v>132</v>
      </c>
      <c r="D124" t="s">
        <v>132</v>
      </c>
      <c r="E124" t="s">
        <v>132</v>
      </c>
      <c r="F124" t="s">
        <v>132</v>
      </c>
      <c r="G124" t="s">
        <v>132</v>
      </c>
      <c r="H124" t="s">
        <v>132</v>
      </c>
      <c r="I124" t="s">
        <v>132</v>
      </c>
      <c r="J124">
        <v>5.32</v>
      </c>
      <c r="K124" t="s">
        <v>682</v>
      </c>
      <c r="L124" t="s">
        <v>595</v>
      </c>
      <c r="M124" s="74">
        <v>0.77552083333333333</v>
      </c>
      <c r="N124" t="s">
        <v>682</v>
      </c>
      <c r="O124">
        <v>0</v>
      </c>
      <c r="P124">
        <v>51</v>
      </c>
      <c r="Q124" t="s">
        <v>596</v>
      </c>
      <c r="R124" t="s">
        <v>132</v>
      </c>
    </row>
    <row r="125" spans="1:18" x14ac:dyDescent="0.25">
      <c r="A125" t="s">
        <v>491</v>
      </c>
      <c r="B125">
        <v>0</v>
      </c>
      <c r="C125" t="s">
        <v>132</v>
      </c>
      <c r="D125" t="s">
        <v>132</v>
      </c>
      <c r="E125" t="s">
        <v>132</v>
      </c>
      <c r="F125" t="s">
        <v>132</v>
      </c>
      <c r="G125" t="s">
        <v>132</v>
      </c>
      <c r="H125" t="s">
        <v>132</v>
      </c>
      <c r="I125" t="s">
        <v>132</v>
      </c>
      <c r="J125">
        <v>5.09</v>
      </c>
      <c r="K125" t="s">
        <v>683</v>
      </c>
      <c r="L125" t="s">
        <v>595</v>
      </c>
      <c r="M125" s="74">
        <v>0.77552083333333333</v>
      </c>
      <c r="N125" t="s">
        <v>683</v>
      </c>
      <c r="O125">
        <v>0</v>
      </c>
      <c r="P125">
        <v>32</v>
      </c>
      <c r="Q125" t="s">
        <v>547</v>
      </c>
      <c r="R125" t="s">
        <v>132</v>
      </c>
    </row>
    <row r="126" spans="1:18" x14ac:dyDescent="0.25">
      <c r="A126" t="s">
        <v>492</v>
      </c>
      <c r="B126">
        <v>0</v>
      </c>
      <c r="C126" t="s">
        <v>132</v>
      </c>
      <c r="D126" t="s">
        <v>132</v>
      </c>
      <c r="E126" t="s">
        <v>132</v>
      </c>
      <c r="F126" t="s">
        <v>132</v>
      </c>
      <c r="G126" t="s">
        <v>132</v>
      </c>
      <c r="H126" t="s">
        <v>132</v>
      </c>
      <c r="I126" t="s">
        <v>132</v>
      </c>
      <c r="J126">
        <v>4.88</v>
      </c>
      <c r="K126" t="s">
        <v>684</v>
      </c>
      <c r="L126" t="s">
        <v>595</v>
      </c>
      <c r="M126" s="74">
        <v>0.77552083333333333</v>
      </c>
      <c r="N126" t="s">
        <v>684</v>
      </c>
      <c r="O126">
        <v>3</v>
      </c>
      <c r="P126">
        <v>111</v>
      </c>
      <c r="Q126" t="s">
        <v>473</v>
      </c>
      <c r="R126" t="s">
        <v>132</v>
      </c>
    </row>
    <row r="127" spans="1:18" x14ac:dyDescent="0.25">
      <c r="A127" t="s">
        <v>294</v>
      </c>
      <c r="B127">
        <v>0</v>
      </c>
      <c r="C127" t="s">
        <v>132</v>
      </c>
      <c r="D127" t="s">
        <v>132</v>
      </c>
      <c r="E127" t="s">
        <v>132</v>
      </c>
      <c r="F127" t="s">
        <v>132</v>
      </c>
      <c r="G127" t="s">
        <v>132</v>
      </c>
      <c r="H127" t="s">
        <v>132</v>
      </c>
      <c r="I127" t="s">
        <v>132</v>
      </c>
      <c r="J127">
        <v>4.6900000000000004</v>
      </c>
      <c r="K127" t="s">
        <v>685</v>
      </c>
      <c r="L127" t="s">
        <v>595</v>
      </c>
      <c r="M127" s="74">
        <v>0.77552083333333333</v>
      </c>
      <c r="N127" t="s">
        <v>685</v>
      </c>
      <c r="O127">
        <v>0</v>
      </c>
      <c r="P127">
        <v>38</v>
      </c>
      <c r="Q127" t="s">
        <v>524</v>
      </c>
      <c r="R127" t="s">
        <v>132</v>
      </c>
    </row>
    <row r="128" spans="1:18" x14ac:dyDescent="0.25">
      <c r="A128" t="s">
        <v>493</v>
      </c>
      <c r="B128">
        <v>0</v>
      </c>
      <c r="C128" t="s">
        <v>132</v>
      </c>
      <c r="D128" t="s">
        <v>132</v>
      </c>
      <c r="E128" t="s">
        <v>132</v>
      </c>
      <c r="F128" t="s">
        <v>132</v>
      </c>
      <c r="G128" t="s">
        <v>132</v>
      </c>
      <c r="H128" t="s">
        <v>132</v>
      </c>
      <c r="I128" t="s">
        <v>132</v>
      </c>
      <c r="J128">
        <v>4.51</v>
      </c>
      <c r="K128" t="s">
        <v>686</v>
      </c>
      <c r="L128" t="s">
        <v>595</v>
      </c>
      <c r="M128" s="74">
        <v>0.77552083333333333</v>
      </c>
      <c r="N128" t="s">
        <v>686</v>
      </c>
      <c r="O128">
        <v>0</v>
      </c>
      <c r="P128">
        <v>15</v>
      </c>
      <c r="Q128" t="s">
        <v>530</v>
      </c>
      <c r="R128" t="s">
        <v>132</v>
      </c>
    </row>
    <row r="129" spans="1:18" x14ac:dyDescent="0.25">
      <c r="A129" t="s">
        <v>494</v>
      </c>
      <c r="B129">
        <v>0</v>
      </c>
      <c r="C129" t="s">
        <v>132</v>
      </c>
      <c r="D129" t="s">
        <v>132</v>
      </c>
      <c r="E129" t="s">
        <v>132</v>
      </c>
      <c r="F129" t="s">
        <v>132</v>
      </c>
      <c r="G129" t="s">
        <v>132</v>
      </c>
      <c r="H129" t="s">
        <v>132</v>
      </c>
      <c r="I129" t="s">
        <v>132</v>
      </c>
      <c r="J129">
        <v>4.3499999999999996</v>
      </c>
      <c r="K129" t="s">
        <v>687</v>
      </c>
      <c r="L129" t="s">
        <v>595</v>
      </c>
      <c r="M129" s="74">
        <v>0.77552083333333333</v>
      </c>
      <c r="N129" t="s">
        <v>687</v>
      </c>
      <c r="O129">
        <v>0</v>
      </c>
      <c r="P129">
        <v>24</v>
      </c>
      <c r="Q129" t="s">
        <v>463</v>
      </c>
      <c r="R129" t="s">
        <v>132</v>
      </c>
    </row>
    <row r="130" spans="1:18" x14ac:dyDescent="0.25">
      <c r="A130" t="s">
        <v>495</v>
      </c>
      <c r="B130">
        <v>0</v>
      </c>
      <c r="C130" t="s">
        <v>132</v>
      </c>
      <c r="D130" t="s">
        <v>132</v>
      </c>
      <c r="E130" t="s">
        <v>132</v>
      </c>
      <c r="F130" t="s">
        <v>132</v>
      </c>
      <c r="G130" t="s">
        <v>132</v>
      </c>
      <c r="H130" t="s">
        <v>132</v>
      </c>
      <c r="I130" t="s">
        <v>132</v>
      </c>
      <c r="J130">
        <v>4.1900000000000004</v>
      </c>
      <c r="K130" t="s">
        <v>688</v>
      </c>
      <c r="L130" t="s">
        <v>595</v>
      </c>
      <c r="M130" s="74">
        <v>0.77552083333333333</v>
      </c>
      <c r="N130" t="s">
        <v>688</v>
      </c>
      <c r="O130">
        <v>0</v>
      </c>
      <c r="P130">
        <v>15</v>
      </c>
      <c r="Q130" t="s">
        <v>547</v>
      </c>
      <c r="R130" t="s">
        <v>132</v>
      </c>
    </row>
    <row r="131" spans="1:18" x14ac:dyDescent="0.25">
      <c r="A131" t="s">
        <v>496</v>
      </c>
      <c r="B131">
        <v>0</v>
      </c>
      <c r="C131" t="s">
        <v>132</v>
      </c>
      <c r="D131" t="s">
        <v>132</v>
      </c>
      <c r="E131" t="s">
        <v>132</v>
      </c>
      <c r="F131" t="s">
        <v>132</v>
      </c>
      <c r="G131" t="s">
        <v>132</v>
      </c>
      <c r="H131" t="s">
        <v>132</v>
      </c>
      <c r="I131" t="s">
        <v>132</v>
      </c>
      <c r="J131">
        <v>4.05</v>
      </c>
      <c r="K131" t="s">
        <v>689</v>
      </c>
      <c r="L131" t="s">
        <v>595</v>
      </c>
      <c r="M131" s="74">
        <v>0.77552083333333333</v>
      </c>
      <c r="N131" t="s">
        <v>689</v>
      </c>
      <c r="O131">
        <v>0</v>
      </c>
      <c r="P131">
        <v>1</v>
      </c>
      <c r="Q131" t="s">
        <v>463</v>
      </c>
      <c r="R131" t="s">
        <v>132</v>
      </c>
    </row>
    <row r="132" spans="1:18" x14ac:dyDescent="0.25">
      <c r="A132" t="s">
        <v>437</v>
      </c>
      <c r="B132">
        <v>0</v>
      </c>
      <c r="C132" t="s">
        <v>132</v>
      </c>
      <c r="D132" t="s">
        <v>132</v>
      </c>
      <c r="E132" t="s">
        <v>132</v>
      </c>
      <c r="F132" t="s">
        <v>132</v>
      </c>
      <c r="G132" t="s">
        <v>132</v>
      </c>
      <c r="H132" t="s">
        <v>132</v>
      </c>
      <c r="I132" t="s">
        <v>132</v>
      </c>
      <c r="J132">
        <v>3.91</v>
      </c>
      <c r="K132" t="s">
        <v>690</v>
      </c>
      <c r="L132" t="s">
        <v>595</v>
      </c>
      <c r="M132" s="74">
        <v>0.77552083333333333</v>
      </c>
      <c r="N132" t="s">
        <v>690</v>
      </c>
      <c r="O132">
        <v>0</v>
      </c>
      <c r="P132">
        <v>25</v>
      </c>
      <c r="Q132" t="s">
        <v>554</v>
      </c>
      <c r="R132" t="s">
        <v>132</v>
      </c>
    </row>
    <row r="133" spans="1:18" x14ac:dyDescent="0.25">
      <c r="A133" t="s">
        <v>563</v>
      </c>
      <c r="B133">
        <v>0</v>
      </c>
      <c r="C133" t="s">
        <v>132</v>
      </c>
      <c r="D133" t="s">
        <v>132</v>
      </c>
      <c r="E133" t="s">
        <v>132</v>
      </c>
      <c r="F133" t="s">
        <v>132</v>
      </c>
      <c r="G133" t="s">
        <v>132</v>
      </c>
      <c r="H133" t="s">
        <v>132</v>
      </c>
      <c r="I133" t="s">
        <v>132</v>
      </c>
      <c r="J133">
        <v>3.79</v>
      </c>
      <c r="K133" t="s">
        <v>691</v>
      </c>
      <c r="L133" t="s">
        <v>595</v>
      </c>
      <c r="M133" s="74">
        <v>0.77552083333333333</v>
      </c>
      <c r="N133" t="s">
        <v>691</v>
      </c>
      <c r="O133">
        <v>0</v>
      </c>
      <c r="P133">
        <v>0</v>
      </c>
      <c r="Q133" t="s">
        <v>463</v>
      </c>
      <c r="R133" t="s">
        <v>132</v>
      </c>
    </row>
    <row r="134" spans="1:18" x14ac:dyDescent="0.25">
      <c r="A134" t="s">
        <v>564</v>
      </c>
      <c r="B134">
        <v>0</v>
      </c>
      <c r="C134" t="s">
        <v>132</v>
      </c>
      <c r="D134" t="s">
        <v>132</v>
      </c>
      <c r="E134" t="s">
        <v>132</v>
      </c>
      <c r="F134" t="s">
        <v>132</v>
      </c>
      <c r="G134" t="s">
        <v>132</v>
      </c>
      <c r="H134" t="s">
        <v>132</v>
      </c>
      <c r="I134" t="s">
        <v>132</v>
      </c>
      <c r="J134">
        <v>3.67</v>
      </c>
      <c r="K134" t="s">
        <v>692</v>
      </c>
      <c r="L134" t="s">
        <v>595</v>
      </c>
      <c r="M134" s="74">
        <v>0.77552083333333333</v>
      </c>
      <c r="N134" t="s">
        <v>692</v>
      </c>
      <c r="O134">
        <v>0</v>
      </c>
      <c r="P134">
        <v>0</v>
      </c>
      <c r="Q134" t="s">
        <v>463</v>
      </c>
      <c r="R134" t="s">
        <v>132</v>
      </c>
    </row>
    <row r="135" spans="1:18" x14ac:dyDescent="0.25">
      <c r="A135" t="s">
        <v>565</v>
      </c>
      <c r="B135">
        <v>0</v>
      </c>
      <c r="C135" t="s">
        <v>132</v>
      </c>
      <c r="D135" t="s">
        <v>132</v>
      </c>
      <c r="E135" t="s">
        <v>132</v>
      </c>
      <c r="F135" t="s">
        <v>132</v>
      </c>
      <c r="G135" t="s">
        <v>132</v>
      </c>
      <c r="H135" t="s">
        <v>132</v>
      </c>
      <c r="I135" t="s">
        <v>132</v>
      </c>
      <c r="J135">
        <v>3.56</v>
      </c>
      <c r="K135" t="s">
        <v>693</v>
      </c>
      <c r="L135" t="s">
        <v>595</v>
      </c>
      <c r="M135" s="74">
        <v>0.77552083333333333</v>
      </c>
      <c r="N135" t="s">
        <v>693</v>
      </c>
      <c r="O135">
        <v>0</v>
      </c>
      <c r="P135">
        <v>0</v>
      </c>
      <c r="Q135" t="s">
        <v>463</v>
      </c>
      <c r="R135" t="s">
        <v>132</v>
      </c>
    </row>
    <row r="136" spans="1:18" x14ac:dyDescent="0.25">
      <c r="A136" t="s">
        <v>566</v>
      </c>
      <c r="B136">
        <v>0</v>
      </c>
      <c r="C136" t="s">
        <v>132</v>
      </c>
      <c r="D136" t="s">
        <v>132</v>
      </c>
      <c r="E136" t="s">
        <v>132</v>
      </c>
      <c r="F136" t="s">
        <v>132</v>
      </c>
      <c r="G136" t="s">
        <v>132</v>
      </c>
      <c r="H136" t="s">
        <v>132</v>
      </c>
      <c r="I136" t="s">
        <v>132</v>
      </c>
      <c r="J136">
        <v>3.45</v>
      </c>
      <c r="K136" t="s">
        <v>694</v>
      </c>
      <c r="L136" t="s">
        <v>595</v>
      </c>
      <c r="M136" s="74">
        <v>0.77552083333333333</v>
      </c>
      <c r="N136" t="s">
        <v>694</v>
      </c>
      <c r="O136">
        <v>0</v>
      </c>
      <c r="P136">
        <v>0</v>
      </c>
      <c r="Q136" t="s">
        <v>463</v>
      </c>
      <c r="R136" t="s">
        <v>132</v>
      </c>
    </row>
    <row r="137" spans="1:18" x14ac:dyDescent="0.25">
      <c r="A137" t="s">
        <v>567</v>
      </c>
      <c r="B137">
        <v>0</v>
      </c>
      <c r="C137" t="s">
        <v>132</v>
      </c>
      <c r="D137" t="s">
        <v>132</v>
      </c>
      <c r="E137" t="s">
        <v>132</v>
      </c>
      <c r="F137" t="s">
        <v>132</v>
      </c>
      <c r="G137" t="s">
        <v>132</v>
      </c>
      <c r="H137" t="s">
        <v>132</v>
      </c>
      <c r="I137" t="s">
        <v>132</v>
      </c>
      <c r="J137">
        <v>3.35</v>
      </c>
      <c r="K137" t="s">
        <v>695</v>
      </c>
      <c r="L137" t="s">
        <v>595</v>
      </c>
      <c r="M137" s="74">
        <v>0.77552083333333333</v>
      </c>
      <c r="N137" t="s">
        <v>695</v>
      </c>
      <c r="O137">
        <v>0</v>
      </c>
      <c r="P137">
        <v>0</v>
      </c>
      <c r="Q137" t="s">
        <v>463</v>
      </c>
      <c r="R137" t="s">
        <v>132</v>
      </c>
    </row>
    <row r="138" spans="1:18" x14ac:dyDescent="0.25">
      <c r="A138" t="s">
        <v>568</v>
      </c>
      <c r="B138">
        <v>0</v>
      </c>
      <c r="C138" t="s">
        <v>132</v>
      </c>
      <c r="D138" t="s">
        <v>132</v>
      </c>
      <c r="E138" t="s">
        <v>132</v>
      </c>
      <c r="F138" t="s">
        <v>132</v>
      </c>
      <c r="G138" t="s">
        <v>132</v>
      </c>
      <c r="H138" t="s">
        <v>132</v>
      </c>
      <c r="I138" t="s">
        <v>132</v>
      </c>
      <c r="J138">
        <v>3.26</v>
      </c>
      <c r="K138" t="s">
        <v>696</v>
      </c>
      <c r="L138" t="s">
        <v>595</v>
      </c>
      <c r="M138" s="74">
        <v>0.77552083333333333</v>
      </c>
      <c r="N138" t="s">
        <v>696</v>
      </c>
      <c r="O138">
        <v>0</v>
      </c>
      <c r="P138">
        <v>24</v>
      </c>
      <c r="Q138" t="s">
        <v>463</v>
      </c>
      <c r="R138" t="s">
        <v>132</v>
      </c>
    </row>
    <row r="139" spans="1:18" x14ac:dyDescent="0.25">
      <c r="A139" t="s">
        <v>569</v>
      </c>
      <c r="B139">
        <v>0</v>
      </c>
      <c r="C139" t="s">
        <v>132</v>
      </c>
      <c r="D139" t="s">
        <v>132</v>
      </c>
      <c r="E139" t="s">
        <v>132</v>
      </c>
      <c r="F139" t="s">
        <v>132</v>
      </c>
      <c r="G139" t="s">
        <v>132</v>
      </c>
      <c r="H139" t="s">
        <v>132</v>
      </c>
      <c r="I139" t="s">
        <v>132</v>
      </c>
      <c r="J139">
        <v>3.17</v>
      </c>
      <c r="K139" t="s">
        <v>697</v>
      </c>
      <c r="L139" t="s">
        <v>595</v>
      </c>
      <c r="M139" s="74">
        <v>0.77552083333333333</v>
      </c>
      <c r="N139" t="s">
        <v>697</v>
      </c>
      <c r="O139">
        <v>0</v>
      </c>
      <c r="P139">
        <v>2</v>
      </c>
      <c r="Q139" t="s">
        <v>463</v>
      </c>
      <c r="R139" t="s">
        <v>132</v>
      </c>
    </row>
    <row r="140" spans="1:18" x14ac:dyDescent="0.25">
      <c r="A140" t="s">
        <v>570</v>
      </c>
      <c r="B140">
        <v>0</v>
      </c>
      <c r="C140" t="s">
        <v>132</v>
      </c>
      <c r="D140" t="s">
        <v>132</v>
      </c>
      <c r="E140" t="s">
        <v>132</v>
      </c>
      <c r="F140" t="s">
        <v>132</v>
      </c>
      <c r="G140" t="s">
        <v>132</v>
      </c>
      <c r="H140" t="s">
        <v>132</v>
      </c>
      <c r="I140" t="s">
        <v>132</v>
      </c>
      <c r="J140">
        <v>3.09</v>
      </c>
      <c r="K140" t="s">
        <v>698</v>
      </c>
      <c r="L140" t="s">
        <v>595</v>
      </c>
      <c r="M140" s="74">
        <v>0.77552083333333333</v>
      </c>
      <c r="N140" t="s">
        <v>698</v>
      </c>
      <c r="O140">
        <v>0</v>
      </c>
      <c r="P140">
        <v>7</v>
      </c>
      <c r="Q140" t="s">
        <v>463</v>
      </c>
      <c r="R140" t="s">
        <v>132</v>
      </c>
    </row>
    <row r="141" spans="1:18" x14ac:dyDescent="0.25">
      <c r="A141" t="s">
        <v>571</v>
      </c>
      <c r="B141">
        <v>0</v>
      </c>
      <c r="C141" t="s">
        <v>132</v>
      </c>
      <c r="D141" t="s">
        <v>132</v>
      </c>
      <c r="E141" t="s">
        <v>132</v>
      </c>
      <c r="F141" t="s">
        <v>132</v>
      </c>
      <c r="G141" t="s">
        <v>132</v>
      </c>
      <c r="H141" t="s">
        <v>132</v>
      </c>
      <c r="I141" t="s">
        <v>132</v>
      </c>
      <c r="J141">
        <v>3.01</v>
      </c>
      <c r="K141" t="s">
        <v>699</v>
      </c>
      <c r="L141" t="s">
        <v>595</v>
      </c>
      <c r="M141" s="74">
        <v>0.77552083333333333</v>
      </c>
      <c r="N141" t="s">
        <v>699</v>
      </c>
      <c r="O141">
        <v>0</v>
      </c>
      <c r="P141">
        <v>16</v>
      </c>
      <c r="Q141" t="s">
        <v>463</v>
      </c>
      <c r="R141" t="s">
        <v>132</v>
      </c>
    </row>
    <row r="142" spans="1:18" x14ac:dyDescent="0.25">
      <c r="A142" t="s">
        <v>572</v>
      </c>
      <c r="B142">
        <v>0</v>
      </c>
      <c r="C142" t="s">
        <v>132</v>
      </c>
      <c r="D142" t="s">
        <v>132</v>
      </c>
      <c r="E142" t="s">
        <v>132</v>
      </c>
      <c r="F142" t="s">
        <v>132</v>
      </c>
      <c r="G142" t="s">
        <v>132</v>
      </c>
      <c r="H142" t="s">
        <v>132</v>
      </c>
      <c r="I142" t="s">
        <v>132</v>
      </c>
      <c r="J142">
        <v>2.94</v>
      </c>
      <c r="K142" t="s">
        <v>700</v>
      </c>
      <c r="L142" t="s">
        <v>595</v>
      </c>
      <c r="M142" s="74">
        <v>0.77552083333333333</v>
      </c>
      <c r="N142" t="s">
        <v>700</v>
      </c>
      <c r="O142">
        <v>0</v>
      </c>
      <c r="P142">
        <v>50</v>
      </c>
      <c r="Q142" t="s">
        <v>463</v>
      </c>
      <c r="R142" t="s">
        <v>132</v>
      </c>
    </row>
    <row r="143" spans="1:18" x14ac:dyDescent="0.25">
      <c r="A143" t="s">
        <v>573</v>
      </c>
      <c r="B143">
        <v>0</v>
      </c>
      <c r="C143" t="s">
        <v>132</v>
      </c>
      <c r="D143" t="s">
        <v>132</v>
      </c>
      <c r="E143" t="s">
        <v>132</v>
      </c>
      <c r="F143" t="s">
        <v>132</v>
      </c>
      <c r="G143" t="s">
        <v>132</v>
      </c>
      <c r="H143" t="s">
        <v>132</v>
      </c>
      <c r="I143" t="s">
        <v>132</v>
      </c>
      <c r="J143">
        <v>2.76</v>
      </c>
      <c r="K143" t="s">
        <v>701</v>
      </c>
      <c r="L143" t="s">
        <v>595</v>
      </c>
      <c r="M143" s="74">
        <v>0.77552083333333333</v>
      </c>
      <c r="N143" t="s">
        <v>701</v>
      </c>
      <c r="O143">
        <v>0</v>
      </c>
      <c r="P143">
        <v>74</v>
      </c>
      <c r="Q143" t="s">
        <v>463</v>
      </c>
      <c r="R143" t="s">
        <v>132</v>
      </c>
    </row>
    <row r="144" spans="1:18" x14ac:dyDescent="0.25">
      <c r="A144" t="s">
        <v>574</v>
      </c>
      <c r="B144">
        <v>0</v>
      </c>
      <c r="C144" t="s">
        <v>132</v>
      </c>
      <c r="D144" t="s">
        <v>132</v>
      </c>
      <c r="E144" t="s">
        <v>132</v>
      </c>
      <c r="F144" t="s">
        <v>132</v>
      </c>
      <c r="G144" t="s">
        <v>132</v>
      </c>
      <c r="H144" t="s">
        <v>132</v>
      </c>
      <c r="I144" t="s">
        <v>132</v>
      </c>
      <c r="J144">
        <v>2.61</v>
      </c>
      <c r="K144" t="s">
        <v>702</v>
      </c>
      <c r="L144" t="s">
        <v>595</v>
      </c>
      <c r="M144" s="74">
        <v>0.77552083333333333</v>
      </c>
      <c r="N144" t="s">
        <v>702</v>
      </c>
      <c r="O144">
        <v>0</v>
      </c>
      <c r="P144">
        <v>99</v>
      </c>
      <c r="Q144" t="s">
        <v>463</v>
      </c>
      <c r="R144" t="s">
        <v>132</v>
      </c>
    </row>
    <row r="145" spans="1:18" x14ac:dyDescent="0.25">
      <c r="A145" t="s">
        <v>575</v>
      </c>
      <c r="B145">
        <v>0</v>
      </c>
      <c r="C145" t="s">
        <v>132</v>
      </c>
      <c r="D145" t="s">
        <v>132</v>
      </c>
      <c r="E145" t="s">
        <v>132</v>
      </c>
      <c r="F145" t="s">
        <v>132</v>
      </c>
      <c r="G145" t="s">
        <v>132</v>
      </c>
      <c r="H145" t="s">
        <v>132</v>
      </c>
      <c r="I145" t="s">
        <v>132</v>
      </c>
      <c r="J145">
        <v>2.4700000000000002</v>
      </c>
      <c r="K145" t="s">
        <v>703</v>
      </c>
      <c r="L145" t="s">
        <v>595</v>
      </c>
      <c r="M145" s="74">
        <v>0.77552083333333333</v>
      </c>
      <c r="N145" t="s">
        <v>703</v>
      </c>
      <c r="O145">
        <v>0</v>
      </c>
      <c r="P145">
        <v>0</v>
      </c>
      <c r="Q145" t="s">
        <v>463</v>
      </c>
      <c r="R145" t="s">
        <v>132</v>
      </c>
    </row>
    <row r="146" spans="1:18" x14ac:dyDescent="0.25">
      <c r="A146" t="s">
        <v>576</v>
      </c>
      <c r="B146">
        <v>0</v>
      </c>
      <c r="C146" t="s">
        <v>132</v>
      </c>
      <c r="D146" t="s">
        <v>132</v>
      </c>
      <c r="E146" t="s">
        <v>132</v>
      </c>
      <c r="F146" t="s">
        <v>132</v>
      </c>
      <c r="G146" t="s">
        <v>132</v>
      </c>
      <c r="H146" t="s">
        <v>132</v>
      </c>
      <c r="I146" t="s">
        <v>132</v>
      </c>
      <c r="J146">
        <v>2.35</v>
      </c>
      <c r="K146" t="s">
        <v>704</v>
      </c>
      <c r="L146" t="s">
        <v>595</v>
      </c>
      <c r="M146" s="74">
        <v>0.77552083333333333</v>
      </c>
      <c r="N146" t="s">
        <v>704</v>
      </c>
      <c r="O146">
        <v>0</v>
      </c>
      <c r="P146">
        <v>392</v>
      </c>
      <c r="Q146" t="s">
        <v>596</v>
      </c>
      <c r="R146" t="s">
        <v>132</v>
      </c>
    </row>
    <row r="147" spans="1:18" x14ac:dyDescent="0.25">
      <c r="A147" t="s">
        <v>577</v>
      </c>
      <c r="B147">
        <v>0</v>
      </c>
      <c r="C147" t="s">
        <v>132</v>
      </c>
      <c r="D147" t="s">
        <v>132</v>
      </c>
      <c r="E147" t="s">
        <v>132</v>
      </c>
      <c r="F147" t="s">
        <v>132</v>
      </c>
      <c r="G147" t="s">
        <v>132</v>
      </c>
      <c r="H147" t="s">
        <v>132</v>
      </c>
      <c r="I147" t="s">
        <v>132</v>
      </c>
      <c r="J147">
        <v>2.2400000000000002</v>
      </c>
      <c r="K147" t="s">
        <v>705</v>
      </c>
      <c r="L147" t="s">
        <v>595</v>
      </c>
      <c r="M147" s="74">
        <v>0.77552083333333333</v>
      </c>
      <c r="N147" t="s">
        <v>705</v>
      </c>
      <c r="O147">
        <v>0</v>
      </c>
      <c r="P147">
        <v>780</v>
      </c>
      <c r="Q147" t="s">
        <v>553</v>
      </c>
      <c r="R147" t="s">
        <v>132</v>
      </c>
    </row>
    <row r="148" spans="1:18" x14ac:dyDescent="0.25">
      <c r="A148" t="s">
        <v>90</v>
      </c>
      <c r="M148" s="74"/>
      <c r="O148">
        <v>39.436999999999998</v>
      </c>
      <c r="P148">
        <v>206.4</v>
      </c>
    </row>
  </sheetData>
  <phoneticPr fontId="19" type="noConversion"/>
  <pageMargins left="0.7" right="0.7" top="0.78740157499999996" bottom="0.78740157499999996"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5A04-D600-441E-8AB3-A446C25DD80F}">
  <sheetPr codeName="Tabelle41"/>
  <dimension ref="A1:R148"/>
  <sheetViews>
    <sheetView workbookViewId="0">
      <selection sqref="A1:R154"/>
    </sheetView>
  </sheetViews>
  <sheetFormatPr baseColWidth="10" defaultRowHeight="15" x14ac:dyDescent="0.25"/>
  <cols>
    <col min="1" max="1" width="13.28515625" bestFit="1" customWidth="1"/>
    <col min="2" max="2" width="12.85546875" bestFit="1" customWidth="1"/>
    <col min="3" max="3" width="15.7109375" bestFit="1" customWidth="1"/>
    <col min="4" max="4" width="7.28515625" bestFit="1" customWidth="1"/>
    <col min="5" max="5" width="6.85546875" bestFit="1" customWidth="1"/>
    <col min="6" max="6" width="11" bestFit="1" customWidth="1"/>
    <col min="7" max="7" width="9.28515625" bestFit="1" customWidth="1"/>
    <col min="8" max="8" width="11.28515625" bestFit="1" customWidth="1"/>
    <col min="9" max="9" width="9.5703125" bestFit="1" customWidth="1"/>
    <col min="10" max="10" width="21.7109375" bestFit="1" customWidth="1"/>
    <col min="11" max="11" width="11.5703125" bestFit="1" customWidth="1"/>
    <col min="12" max="12" width="10.7109375" bestFit="1" customWidth="1"/>
    <col min="13" max="13" width="8.140625" bestFit="1" customWidth="1"/>
    <col min="14" max="14" width="20.5703125" bestFit="1" customWidth="1"/>
    <col min="15" max="15" width="17.85546875" bestFit="1" customWidth="1"/>
    <col min="16" max="16" width="20.85546875" bestFit="1" customWidth="1"/>
    <col min="17" max="17" width="20.140625" bestFit="1" customWidth="1"/>
    <col min="18" max="18" width="17" bestFit="1" customWidth="1"/>
  </cols>
  <sheetData>
    <row r="1" spans="1:18" x14ac:dyDescent="0.25">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25">
      <c r="A2" t="s">
        <v>529</v>
      </c>
      <c r="B2">
        <v>0</v>
      </c>
      <c r="C2" t="s">
        <v>132</v>
      </c>
      <c r="D2" t="s">
        <v>132</v>
      </c>
      <c r="E2" t="s">
        <v>132</v>
      </c>
      <c r="F2" t="s">
        <v>132</v>
      </c>
      <c r="G2" t="s">
        <v>132</v>
      </c>
      <c r="H2" t="s">
        <v>132</v>
      </c>
      <c r="I2" t="s">
        <v>132</v>
      </c>
      <c r="J2">
        <v>-3.33</v>
      </c>
      <c r="K2" t="s">
        <v>706</v>
      </c>
      <c r="L2" t="s">
        <v>595</v>
      </c>
      <c r="M2" s="74">
        <v>0.77552083333333333</v>
      </c>
      <c r="N2" t="s">
        <v>706</v>
      </c>
      <c r="O2">
        <v>0</v>
      </c>
      <c r="P2">
        <v>570</v>
      </c>
      <c r="Q2" t="s">
        <v>553</v>
      </c>
      <c r="R2" t="s">
        <v>132</v>
      </c>
    </row>
    <row r="3" spans="1:18" x14ac:dyDescent="0.25">
      <c r="A3" t="s">
        <v>531</v>
      </c>
      <c r="B3">
        <v>0</v>
      </c>
      <c r="C3" t="s">
        <v>132</v>
      </c>
      <c r="D3" t="s">
        <v>132</v>
      </c>
      <c r="E3" t="s">
        <v>132</v>
      </c>
      <c r="F3" t="s">
        <v>132</v>
      </c>
      <c r="G3" t="s">
        <v>132</v>
      </c>
      <c r="H3" t="s">
        <v>132</v>
      </c>
      <c r="I3" t="s">
        <v>132</v>
      </c>
      <c r="J3">
        <v>-3.89</v>
      </c>
      <c r="K3" t="s">
        <v>707</v>
      </c>
      <c r="L3" t="s">
        <v>595</v>
      </c>
      <c r="M3" s="74">
        <v>0.77552083333333333</v>
      </c>
      <c r="N3" t="s">
        <v>707</v>
      </c>
      <c r="O3">
        <v>0</v>
      </c>
      <c r="P3">
        <v>50</v>
      </c>
      <c r="Q3" t="s">
        <v>473</v>
      </c>
      <c r="R3" t="s">
        <v>132</v>
      </c>
    </row>
    <row r="4" spans="1:18" x14ac:dyDescent="0.25">
      <c r="A4" t="s">
        <v>532</v>
      </c>
      <c r="B4">
        <v>0</v>
      </c>
      <c r="C4" t="s">
        <v>132</v>
      </c>
      <c r="D4" t="s">
        <v>132</v>
      </c>
      <c r="E4" t="s">
        <v>132</v>
      </c>
      <c r="F4" t="s">
        <v>132</v>
      </c>
      <c r="G4" t="s">
        <v>132</v>
      </c>
      <c r="H4" t="s">
        <v>132</v>
      </c>
      <c r="I4" t="s">
        <v>132</v>
      </c>
      <c r="J4">
        <v>-4.66</v>
      </c>
      <c r="K4" t="s">
        <v>708</v>
      </c>
      <c r="L4" t="s">
        <v>595</v>
      </c>
      <c r="M4" s="74">
        <v>0.77552083333333333</v>
      </c>
      <c r="N4" t="s">
        <v>708</v>
      </c>
      <c r="O4">
        <v>0</v>
      </c>
      <c r="P4">
        <v>601</v>
      </c>
      <c r="Q4" t="s">
        <v>597</v>
      </c>
      <c r="R4" t="s">
        <v>132</v>
      </c>
    </row>
    <row r="5" spans="1:18" x14ac:dyDescent="0.25">
      <c r="A5" t="s">
        <v>534</v>
      </c>
      <c r="B5">
        <v>0</v>
      </c>
      <c r="C5" t="s">
        <v>132</v>
      </c>
      <c r="D5" t="s">
        <v>132</v>
      </c>
      <c r="E5" t="s">
        <v>132</v>
      </c>
      <c r="F5" t="s">
        <v>132</v>
      </c>
      <c r="G5" t="s">
        <v>132</v>
      </c>
      <c r="H5" t="s">
        <v>132</v>
      </c>
      <c r="I5" t="s">
        <v>132</v>
      </c>
      <c r="J5">
        <v>-5.18</v>
      </c>
      <c r="K5" t="s">
        <v>709</v>
      </c>
      <c r="L5" t="s">
        <v>595</v>
      </c>
      <c r="M5" s="74">
        <v>0.77552083333333333</v>
      </c>
      <c r="N5" t="s">
        <v>709</v>
      </c>
      <c r="O5">
        <v>0</v>
      </c>
      <c r="P5">
        <v>0</v>
      </c>
      <c r="Q5" t="s">
        <v>473</v>
      </c>
      <c r="R5" t="s">
        <v>132</v>
      </c>
    </row>
    <row r="6" spans="1:18" x14ac:dyDescent="0.25">
      <c r="A6" t="s">
        <v>535</v>
      </c>
      <c r="B6">
        <v>0</v>
      </c>
      <c r="C6" t="s">
        <v>132</v>
      </c>
      <c r="D6" t="s">
        <v>132</v>
      </c>
      <c r="E6" t="s">
        <v>132</v>
      </c>
      <c r="F6" t="s">
        <v>132</v>
      </c>
      <c r="G6" t="s">
        <v>132</v>
      </c>
      <c r="H6" t="s">
        <v>132</v>
      </c>
      <c r="I6" t="s">
        <v>132</v>
      </c>
      <c r="J6">
        <v>-5.83</v>
      </c>
      <c r="K6" t="s">
        <v>710</v>
      </c>
      <c r="L6" t="s">
        <v>595</v>
      </c>
      <c r="M6" s="74">
        <v>0.77552083333333333</v>
      </c>
      <c r="N6" t="s">
        <v>710</v>
      </c>
      <c r="O6">
        <v>0</v>
      </c>
      <c r="P6">
        <v>500</v>
      </c>
      <c r="Q6" t="s">
        <v>473</v>
      </c>
      <c r="R6" t="s">
        <v>132</v>
      </c>
    </row>
    <row r="7" spans="1:18" x14ac:dyDescent="0.25">
      <c r="A7" t="s">
        <v>536</v>
      </c>
      <c r="B7">
        <v>0</v>
      </c>
      <c r="C7" t="s">
        <v>132</v>
      </c>
      <c r="D7" t="s">
        <v>132</v>
      </c>
      <c r="E7" t="s">
        <v>132</v>
      </c>
      <c r="F7" t="s">
        <v>132</v>
      </c>
      <c r="G7" t="s">
        <v>132</v>
      </c>
      <c r="H7" t="s">
        <v>132</v>
      </c>
      <c r="I7" t="s">
        <v>132</v>
      </c>
      <c r="J7">
        <v>-6.48</v>
      </c>
      <c r="K7" t="s">
        <v>711</v>
      </c>
      <c r="L7" t="s">
        <v>595</v>
      </c>
      <c r="M7" s="74">
        <v>0.77552083333333333</v>
      </c>
      <c r="N7" t="s">
        <v>711</v>
      </c>
      <c r="O7">
        <v>0</v>
      </c>
      <c r="P7">
        <v>71</v>
      </c>
      <c r="Q7" t="s">
        <v>547</v>
      </c>
      <c r="R7" t="s">
        <v>132</v>
      </c>
    </row>
    <row r="8" spans="1:18" x14ac:dyDescent="0.25">
      <c r="A8" t="s">
        <v>537</v>
      </c>
      <c r="B8">
        <v>0</v>
      </c>
      <c r="C8" t="s">
        <v>132</v>
      </c>
      <c r="D8" t="s">
        <v>132</v>
      </c>
      <c r="E8" t="s">
        <v>132</v>
      </c>
      <c r="F8" t="s">
        <v>132</v>
      </c>
      <c r="G8" t="s">
        <v>132</v>
      </c>
      <c r="H8" t="s">
        <v>132</v>
      </c>
      <c r="I8" t="s">
        <v>132</v>
      </c>
      <c r="J8">
        <v>-6.66</v>
      </c>
      <c r="K8" t="s">
        <v>712</v>
      </c>
      <c r="L8" t="s">
        <v>595</v>
      </c>
      <c r="M8" s="74">
        <v>0.77552083333333333</v>
      </c>
      <c r="N8" t="s">
        <v>712</v>
      </c>
      <c r="O8">
        <v>0</v>
      </c>
      <c r="P8">
        <v>0</v>
      </c>
      <c r="Q8" t="s">
        <v>473</v>
      </c>
      <c r="R8" t="s">
        <v>132</v>
      </c>
    </row>
    <row r="9" spans="1:18" x14ac:dyDescent="0.25">
      <c r="A9" t="s">
        <v>538</v>
      </c>
      <c r="B9">
        <v>0</v>
      </c>
      <c r="C9" t="s">
        <v>132</v>
      </c>
      <c r="D9" t="s">
        <v>132</v>
      </c>
      <c r="E9" t="s">
        <v>132</v>
      </c>
      <c r="F9" t="s">
        <v>132</v>
      </c>
      <c r="G9" t="s">
        <v>132</v>
      </c>
      <c r="H9" t="s">
        <v>132</v>
      </c>
      <c r="I9" t="s">
        <v>132</v>
      </c>
      <c r="J9">
        <v>-6.86</v>
      </c>
      <c r="K9" t="s">
        <v>713</v>
      </c>
      <c r="L9" t="s">
        <v>595</v>
      </c>
      <c r="M9" s="74">
        <v>0.77552083333333333</v>
      </c>
      <c r="N9" t="s">
        <v>713</v>
      </c>
      <c r="O9">
        <v>0</v>
      </c>
      <c r="P9">
        <v>0</v>
      </c>
      <c r="Q9" t="s">
        <v>473</v>
      </c>
      <c r="R9" t="s">
        <v>132</v>
      </c>
    </row>
    <row r="10" spans="1:18" x14ac:dyDescent="0.25">
      <c r="A10" t="s">
        <v>539</v>
      </c>
      <c r="B10">
        <v>0</v>
      </c>
      <c r="C10" t="s">
        <v>132</v>
      </c>
      <c r="D10" t="s">
        <v>132</v>
      </c>
      <c r="E10" t="s">
        <v>132</v>
      </c>
      <c r="F10" t="s">
        <v>132</v>
      </c>
      <c r="G10" t="s">
        <v>132</v>
      </c>
      <c r="H10" t="s">
        <v>132</v>
      </c>
      <c r="I10" t="s">
        <v>132</v>
      </c>
      <c r="J10">
        <v>-7.28</v>
      </c>
      <c r="K10" t="s">
        <v>714</v>
      </c>
      <c r="L10" t="s">
        <v>595</v>
      </c>
      <c r="M10" s="74">
        <v>0.77552083333333333</v>
      </c>
      <c r="N10" t="s">
        <v>714</v>
      </c>
      <c r="O10">
        <v>0</v>
      </c>
      <c r="P10">
        <v>70</v>
      </c>
      <c r="Q10" t="s">
        <v>581</v>
      </c>
      <c r="R10" t="s">
        <v>132</v>
      </c>
    </row>
    <row r="11" spans="1:18" x14ac:dyDescent="0.25">
      <c r="A11" t="s">
        <v>540</v>
      </c>
      <c r="B11">
        <v>0</v>
      </c>
      <c r="C11" t="s">
        <v>132</v>
      </c>
      <c r="D11" t="s">
        <v>132</v>
      </c>
      <c r="E11" t="s">
        <v>132</v>
      </c>
      <c r="F11" t="s">
        <v>132</v>
      </c>
      <c r="G11" t="s">
        <v>132</v>
      </c>
      <c r="H11" t="s">
        <v>132</v>
      </c>
      <c r="I11" t="s">
        <v>132</v>
      </c>
      <c r="J11">
        <v>-7.77</v>
      </c>
      <c r="K11" t="s">
        <v>715</v>
      </c>
      <c r="L11" t="s">
        <v>595</v>
      </c>
      <c r="M11" s="74">
        <v>0.77552083333333333</v>
      </c>
      <c r="N11" t="s">
        <v>715</v>
      </c>
      <c r="O11">
        <v>0</v>
      </c>
      <c r="P11">
        <v>0</v>
      </c>
      <c r="Q11" t="s">
        <v>473</v>
      </c>
      <c r="R11" t="s">
        <v>132</v>
      </c>
    </row>
    <row r="12" spans="1:18" x14ac:dyDescent="0.25">
      <c r="A12" t="s">
        <v>541</v>
      </c>
      <c r="B12">
        <v>0</v>
      </c>
      <c r="C12" t="s">
        <v>132</v>
      </c>
      <c r="D12" t="s">
        <v>132</v>
      </c>
      <c r="E12" t="s">
        <v>132</v>
      </c>
      <c r="F12" t="s">
        <v>132</v>
      </c>
      <c r="G12" t="s">
        <v>132</v>
      </c>
      <c r="H12" t="s">
        <v>132</v>
      </c>
      <c r="I12" t="s">
        <v>132</v>
      </c>
      <c r="J12">
        <v>-8.32</v>
      </c>
      <c r="K12" t="s">
        <v>716</v>
      </c>
      <c r="L12" t="s">
        <v>595</v>
      </c>
      <c r="M12" s="74">
        <v>0.77552083333333333</v>
      </c>
      <c r="N12" t="s">
        <v>716</v>
      </c>
      <c r="O12">
        <v>0</v>
      </c>
      <c r="P12">
        <v>14</v>
      </c>
      <c r="Q12" t="s">
        <v>596</v>
      </c>
      <c r="R12" t="s">
        <v>132</v>
      </c>
    </row>
    <row r="13" spans="1:18" x14ac:dyDescent="0.25">
      <c r="A13" t="s">
        <v>542</v>
      </c>
      <c r="B13">
        <v>0</v>
      </c>
      <c r="C13" t="s">
        <v>132</v>
      </c>
      <c r="D13" t="s">
        <v>132</v>
      </c>
      <c r="E13" t="s">
        <v>132</v>
      </c>
      <c r="F13" t="s">
        <v>132</v>
      </c>
      <c r="G13" t="s">
        <v>132</v>
      </c>
      <c r="H13" t="s">
        <v>132</v>
      </c>
      <c r="I13" t="s">
        <v>132</v>
      </c>
      <c r="J13">
        <v>-8.9600000000000009</v>
      </c>
      <c r="K13" t="s">
        <v>717</v>
      </c>
      <c r="L13" t="s">
        <v>595</v>
      </c>
      <c r="M13" s="74">
        <v>0.77552083333333333</v>
      </c>
      <c r="N13" t="s">
        <v>717</v>
      </c>
      <c r="O13">
        <v>2</v>
      </c>
      <c r="P13">
        <v>4</v>
      </c>
      <c r="Q13" t="s">
        <v>553</v>
      </c>
      <c r="R13" t="s">
        <v>132</v>
      </c>
    </row>
    <row r="14" spans="1:18" x14ac:dyDescent="0.25">
      <c r="A14" t="s">
        <v>543</v>
      </c>
      <c r="B14">
        <v>0</v>
      </c>
      <c r="C14" t="s">
        <v>132</v>
      </c>
      <c r="D14" t="s">
        <v>132</v>
      </c>
      <c r="E14" t="s">
        <v>132</v>
      </c>
      <c r="F14" t="s">
        <v>132</v>
      </c>
      <c r="G14" t="s">
        <v>132</v>
      </c>
      <c r="H14" t="s">
        <v>132</v>
      </c>
      <c r="I14" t="s">
        <v>132</v>
      </c>
      <c r="J14">
        <v>-9.32</v>
      </c>
      <c r="K14" t="s">
        <v>718</v>
      </c>
      <c r="L14" t="s">
        <v>595</v>
      </c>
      <c r="M14" s="74">
        <v>0.77552083333333333</v>
      </c>
      <c r="N14" t="s">
        <v>718</v>
      </c>
      <c r="O14">
        <v>0</v>
      </c>
      <c r="P14">
        <v>1</v>
      </c>
      <c r="Q14" t="s">
        <v>554</v>
      </c>
      <c r="R14" t="s">
        <v>132</v>
      </c>
    </row>
    <row r="15" spans="1:18" x14ac:dyDescent="0.25">
      <c r="A15" t="s">
        <v>544</v>
      </c>
      <c r="B15">
        <v>0</v>
      </c>
      <c r="C15" t="s">
        <v>132</v>
      </c>
      <c r="D15" t="s">
        <v>132</v>
      </c>
      <c r="E15" t="s">
        <v>132</v>
      </c>
      <c r="F15" t="s">
        <v>132</v>
      </c>
      <c r="G15" t="s">
        <v>132</v>
      </c>
      <c r="H15" t="s">
        <v>132</v>
      </c>
      <c r="I15" t="s">
        <v>132</v>
      </c>
      <c r="J15">
        <v>-9.6999999999999993</v>
      </c>
      <c r="K15" t="s">
        <v>719</v>
      </c>
      <c r="L15" t="s">
        <v>595</v>
      </c>
      <c r="M15" s="74">
        <v>0.77552083333333333</v>
      </c>
      <c r="N15" t="s">
        <v>719</v>
      </c>
      <c r="O15">
        <v>0</v>
      </c>
      <c r="P15">
        <v>14</v>
      </c>
      <c r="Q15" t="s">
        <v>473</v>
      </c>
      <c r="R15" t="s">
        <v>132</v>
      </c>
    </row>
    <row r="16" spans="1:18" x14ac:dyDescent="0.25">
      <c r="A16" t="s">
        <v>545</v>
      </c>
      <c r="B16">
        <v>0</v>
      </c>
      <c r="C16" t="s">
        <v>132</v>
      </c>
      <c r="D16" t="s">
        <v>132</v>
      </c>
      <c r="E16" t="s">
        <v>132</v>
      </c>
      <c r="F16" t="s">
        <v>132</v>
      </c>
      <c r="G16" t="s">
        <v>132</v>
      </c>
      <c r="H16" t="s">
        <v>132</v>
      </c>
      <c r="I16" t="s">
        <v>132</v>
      </c>
      <c r="J16">
        <v>-10.58</v>
      </c>
      <c r="K16" t="s">
        <v>720</v>
      </c>
      <c r="L16" t="s">
        <v>595</v>
      </c>
      <c r="M16" s="74">
        <v>0.77552083333333333</v>
      </c>
      <c r="N16" t="s">
        <v>720</v>
      </c>
      <c r="O16">
        <v>0</v>
      </c>
      <c r="P16">
        <v>38</v>
      </c>
      <c r="Q16" t="s">
        <v>473</v>
      </c>
      <c r="R16" t="s">
        <v>132</v>
      </c>
    </row>
    <row r="17" spans="1:18" x14ac:dyDescent="0.25">
      <c r="A17" t="s">
        <v>546</v>
      </c>
      <c r="B17">
        <v>0</v>
      </c>
      <c r="C17" t="s">
        <v>132</v>
      </c>
      <c r="D17" t="s">
        <v>132</v>
      </c>
      <c r="E17" t="s">
        <v>132</v>
      </c>
      <c r="F17" t="s">
        <v>132</v>
      </c>
      <c r="G17" t="s">
        <v>132</v>
      </c>
      <c r="H17" t="s">
        <v>132</v>
      </c>
      <c r="I17" t="s">
        <v>132</v>
      </c>
      <c r="J17">
        <v>-11.08</v>
      </c>
      <c r="K17" t="s">
        <v>648</v>
      </c>
      <c r="L17" t="s">
        <v>595</v>
      </c>
      <c r="M17" s="74">
        <v>0.77552083333333333</v>
      </c>
      <c r="N17" t="s">
        <v>648</v>
      </c>
      <c r="O17">
        <v>0</v>
      </c>
      <c r="P17">
        <v>90</v>
      </c>
      <c r="Q17" t="s">
        <v>592</v>
      </c>
      <c r="R17" t="s">
        <v>132</v>
      </c>
    </row>
    <row r="18" spans="1:18" x14ac:dyDescent="0.25">
      <c r="A18" t="s">
        <v>474</v>
      </c>
      <c r="B18">
        <v>0</v>
      </c>
      <c r="C18" t="s">
        <v>132</v>
      </c>
      <c r="D18" t="s">
        <v>132</v>
      </c>
      <c r="E18" t="s">
        <v>132</v>
      </c>
      <c r="F18" t="s">
        <v>132</v>
      </c>
      <c r="G18" t="s">
        <v>132</v>
      </c>
      <c r="H18" t="s">
        <v>132</v>
      </c>
      <c r="I18" t="s">
        <v>132</v>
      </c>
      <c r="J18">
        <v>-11.64</v>
      </c>
      <c r="K18" t="s">
        <v>721</v>
      </c>
      <c r="L18" t="s">
        <v>595</v>
      </c>
      <c r="M18" s="74">
        <v>0.77552083333333333</v>
      </c>
      <c r="N18" t="s">
        <v>721</v>
      </c>
      <c r="O18">
        <v>3</v>
      </c>
      <c r="P18">
        <v>27</v>
      </c>
      <c r="Q18" t="s">
        <v>597</v>
      </c>
      <c r="R18" t="s">
        <v>132</v>
      </c>
    </row>
    <row r="19" spans="1:18" x14ac:dyDescent="0.25">
      <c r="A19" t="s">
        <v>549</v>
      </c>
      <c r="B19">
        <v>0</v>
      </c>
      <c r="C19" t="s">
        <v>132</v>
      </c>
      <c r="D19" t="s">
        <v>132</v>
      </c>
      <c r="E19" t="s">
        <v>132</v>
      </c>
      <c r="F19" t="s">
        <v>132</v>
      </c>
      <c r="G19" t="s">
        <v>132</v>
      </c>
      <c r="H19" t="s">
        <v>132</v>
      </c>
      <c r="I19" t="s">
        <v>132</v>
      </c>
      <c r="J19">
        <v>-12.24</v>
      </c>
      <c r="K19" t="s">
        <v>722</v>
      </c>
      <c r="L19" t="s">
        <v>595</v>
      </c>
      <c r="M19" s="74">
        <v>0.77552083333333333</v>
      </c>
      <c r="N19" t="s">
        <v>722</v>
      </c>
      <c r="O19">
        <v>0</v>
      </c>
      <c r="P19">
        <v>33</v>
      </c>
      <c r="Q19" t="s">
        <v>473</v>
      </c>
      <c r="R19" t="s">
        <v>132</v>
      </c>
    </row>
    <row r="20" spans="1:18" x14ac:dyDescent="0.25">
      <c r="A20" t="s">
        <v>589</v>
      </c>
      <c r="B20">
        <v>0</v>
      </c>
      <c r="C20" t="s">
        <v>132</v>
      </c>
      <c r="D20" t="s">
        <v>132</v>
      </c>
      <c r="E20" t="s">
        <v>132</v>
      </c>
      <c r="F20" t="s">
        <v>132</v>
      </c>
      <c r="G20" t="s">
        <v>132</v>
      </c>
      <c r="H20" t="s">
        <v>132</v>
      </c>
      <c r="I20" t="s">
        <v>132</v>
      </c>
      <c r="J20">
        <v>-12.58</v>
      </c>
      <c r="K20" t="s">
        <v>723</v>
      </c>
      <c r="L20" t="s">
        <v>595</v>
      </c>
      <c r="M20" s="74">
        <v>0.77552083333333333</v>
      </c>
      <c r="N20" t="s">
        <v>723</v>
      </c>
      <c r="O20">
        <v>0</v>
      </c>
      <c r="P20">
        <v>0</v>
      </c>
      <c r="Q20" t="s">
        <v>590</v>
      </c>
      <c r="R20" t="s">
        <v>132</v>
      </c>
    </row>
    <row r="21" spans="1:18" x14ac:dyDescent="0.25">
      <c r="A21" t="s">
        <v>476</v>
      </c>
      <c r="B21">
        <v>0</v>
      </c>
      <c r="C21" t="s">
        <v>132</v>
      </c>
      <c r="D21" t="s">
        <v>132</v>
      </c>
      <c r="E21" t="s">
        <v>132</v>
      </c>
      <c r="F21" t="s">
        <v>132</v>
      </c>
      <c r="G21" t="s">
        <v>132</v>
      </c>
      <c r="H21" t="s">
        <v>132</v>
      </c>
      <c r="I21" t="s">
        <v>132</v>
      </c>
      <c r="J21">
        <v>-12.93</v>
      </c>
      <c r="K21" t="s">
        <v>724</v>
      </c>
      <c r="L21" t="s">
        <v>595</v>
      </c>
      <c r="M21" s="74">
        <v>0.77552083333333333</v>
      </c>
      <c r="N21" t="s">
        <v>724</v>
      </c>
      <c r="O21">
        <v>0</v>
      </c>
      <c r="P21">
        <v>2</v>
      </c>
      <c r="Q21" t="s">
        <v>473</v>
      </c>
      <c r="R21" t="s">
        <v>132</v>
      </c>
    </row>
    <row r="22" spans="1:18" x14ac:dyDescent="0.25">
      <c r="A22" t="s">
        <v>518</v>
      </c>
      <c r="B22">
        <v>0</v>
      </c>
      <c r="C22" t="s">
        <v>132</v>
      </c>
      <c r="D22" t="s">
        <v>132</v>
      </c>
      <c r="E22" t="s">
        <v>132</v>
      </c>
      <c r="F22" t="s">
        <v>132</v>
      </c>
      <c r="G22" t="s">
        <v>132</v>
      </c>
      <c r="H22" t="s">
        <v>132</v>
      </c>
      <c r="I22" t="s">
        <v>132</v>
      </c>
      <c r="J22">
        <v>-13.3</v>
      </c>
      <c r="K22" t="s">
        <v>725</v>
      </c>
      <c r="L22" t="s">
        <v>595</v>
      </c>
      <c r="M22" s="74">
        <v>0.77552083333333333</v>
      </c>
      <c r="N22" t="s">
        <v>725</v>
      </c>
      <c r="O22">
        <v>0</v>
      </c>
      <c r="P22">
        <v>81</v>
      </c>
      <c r="Q22" t="s">
        <v>590</v>
      </c>
      <c r="R22" t="s">
        <v>132</v>
      </c>
    </row>
    <row r="23" spans="1:18" x14ac:dyDescent="0.25">
      <c r="A23" t="s">
        <v>519</v>
      </c>
      <c r="B23">
        <v>0</v>
      </c>
      <c r="C23" t="s">
        <v>132</v>
      </c>
      <c r="D23" t="s">
        <v>132</v>
      </c>
      <c r="E23" t="s">
        <v>132</v>
      </c>
      <c r="F23" t="s">
        <v>132</v>
      </c>
      <c r="G23" t="s">
        <v>132</v>
      </c>
      <c r="H23" t="s">
        <v>132</v>
      </c>
      <c r="I23" t="s">
        <v>132</v>
      </c>
      <c r="J23">
        <v>-13.69</v>
      </c>
      <c r="K23" t="s">
        <v>726</v>
      </c>
      <c r="L23" t="s">
        <v>595</v>
      </c>
      <c r="M23" s="74">
        <v>0.77552083333333333</v>
      </c>
      <c r="N23" t="s">
        <v>726</v>
      </c>
      <c r="O23">
        <v>0</v>
      </c>
      <c r="P23">
        <v>15</v>
      </c>
      <c r="Q23" t="s">
        <v>497</v>
      </c>
      <c r="R23" t="s">
        <v>132</v>
      </c>
    </row>
    <row r="24" spans="1:18" x14ac:dyDescent="0.25">
      <c r="A24" t="s">
        <v>520</v>
      </c>
      <c r="B24">
        <v>0</v>
      </c>
      <c r="C24" t="s">
        <v>132</v>
      </c>
      <c r="D24" t="s">
        <v>132</v>
      </c>
      <c r="E24" t="s">
        <v>132</v>
      </c>
      <c r="F24" t="s">
        <v>132</v>
      </c>
      <c r="G24" t="s">
        <v>132</v>
      </c>
      <c r="H24" t="s">
        <v>132</v>
      </c>
      <c r="I24" t="s">
        <v>132</v>
      </c>
      <c r="J24">
        <v>-14.1</v>
      </c>
      <c r="K24" t="s">
        <v>727</v>
      </c>
      <c r="L24" t="s">
        <v>595</v>
      </c>
      <c r="M24" s="74">
        <v>0.77552083333333333</v>
      </c>
      <c r="N24" t="s">
        <v>727</v>
      </c>
      <c r="O24">
        <v>0</v>
      </c>
      <c r="P24">
        <v>11</v>
      </c>
      <c r="Q24" t="s">
        <v>588</v>
      </c>
      <c r="R24" t="s">
        <v>132</v>
      </c>
    </row>
    <row r="25" spans="1:18" x14ac:dyDescent="0.25">
      <c r="A25" t="s">
        <v>477</v>
      </c>
      <c r="B25">
        <v>0</v>
      </c>
      <c r="C25" t="s">
        <v>132</v>
      </c>
      <c r="D25" t="s">
        <v>132</v>
      </c>
      <c r="E25" t="s">
        <v>132</v>
      </c>
      <c r="F25" t="s">
        <v>132</v>
      </c>
      <c r="G25" t="s">
        <v>132</v>
      </c>
      <c r="H25" t="s">
        <v>132</v>
      </c>
      <c r="I25" t="s">
        <v>132</v>
      </c>
      <c r="J25">
        <v>-14.54</v>
      </c>
      <c r="K25" t="s">
        <v>728</v>
      </c>
      <c r="L25" t="s">
        <v>595</v>
      </c>
      <c r="M25" s="74">
        <v>0.77552083333333333</v>
      </c>
      <c r="N25" t="s">
        <v>728</v>
      </c>
      <c r="O25">
        <v>0</v>
      </c>
      <c r="P25">
        <v>77</v>
      </c>
      <c r="Q25" t="s">
        <v>581</v>
      </c>
      <c r="R25" t="s">
        <v>132</v>
      </c>
    </row>
    <row r="26" spans="1:18" x14ac:dyDescent="0.25">
      <c r="A26" t="s">
        <v>521</v>
      </c>
      <c r="B26">
        <v>0</v>
      </c>
      <c r="C26" t="s">
        <v>132</v>
      </c>
      <c r="D26" t="s">
        <v>132</v>
      </c>
      <c r="E26" t="s">
        <v>132</v>
      </c>
      <c r="F26" t="s">
        <v>132</v>
      </c>
      <c r="G26" t="s">
        <v>132</v>
      </c>
      <c r="H26" t="s">
        <v>132</v>
      </c>
      <c r="I26" t="s">
        <v>132</v>
      </c>
      <c r="J26">
        <v>-15.01</v>
      </c>
      <c r="K26" t="s">
        <v>729</v>
      </c>
      <c r="L26" t="s">
        <v>595</v>
      </c>
      <c r="M26" s="74">
        <v>0.77552083333333333</v>
      </c>
      <c r="N26" t="s">
        <v>729</v>
      </c>
      <c r="O26">
        <v>0</v>
      </c>
      <c r="P26">
        <v>0</v>
      </c>
      <c r="Q26" t="s">
        <v>517</v>
      </c>
      <c r="R26" t="s">
        <v>132</v>
      </c>
    </row>
    <row r="27" spans="1:18" x14ac:dyDescent="0.25">
      <c r="A27" t="s">
        <v>522</v>
      </c>
      <c r="B27">
        <v>0</v>
      </c>
      <c r="C27" t="s">
        <v>132</v>
      </c>
      <c r="D27" t="s">
        <v>132</v>
      </c>
      <c r="E27" t="s">
        <v>132</v>
      </c>
      <c r="F27" t="s">
        <v>132</v>
      </c>
      <c r="G27" t="s">
        <v>132</v>
      </c>
      <c r="H27" t="s">
        <v>132</v>
      </c>
      <c r="I27" t="s">
        <v>132</v>
      </c>
      <c r="J27">
        <v>-15.52</v>
      </c>
      <c r="K27" t="s">
        <v>730</v>
      </c>
      <c r="L27" t="s">
        <v>595</v>
      </c>
      <c r="M27" s="74">
        <v>0.77552083333333333</v>
      </c>
      <c r="N27" t="s">
        <v>730</v>
      </c>
      <c r="O27">
        <v>0</v>
      </c>
      <c r="P27">
        <v>86</v>
      </c>
      <c r="Q27" t="s">
        <v>596</v>
      </c>
      <c r="R27" t="s">
        <v>132</v>
      </c>
    </row>
    <row r="28" spans="1:18" x14ac:dyDescent="0.25">
      <c r="A28" t="s">
        <v>484</v>
      </c>
      <c r="B28">
        <v>0</v>
      </c>
      <c r="C28" t="s">
        <v>132</v>
      </c>
      <c r="D28" t="s">
        <v>132</v>
      </c>
      <c r="E28" t="s">
        <v>132</v>
      </c>
      <c r="F28" t="s">
        <v>132</v>
      </c>
      <c r="G28" t="s">
        <v>132</v>
      </c>
      <c r="H28" t="s">
        <v>132</v>
      </c>
      <c r="I28" t="s">
        <v>132</v>
      </c>
      <c r="J28">
        <v>-16.05</v>
      </c>
      <c r="K28" t="s">
        <v>731</v>
      </c>
      <c r="L28" t="s">
        <v>595</v>
      </c>
      <c r="M28" s="74">
        <v>0.77552083333333333</v>
      </c>
      <c r="N28" t="s">
        <v>731</v>
      </c>
      <c r="O28">
        <v>0</v>
      </c>
      <c r="P28">
        <v>1</v>
      </c>
      <c r="Q28" t="s">
        <v>498</v>
      </c>
      <c r="R28" t="s">
        <v>132</v>
      </c>
    </row>
    <row r="29" spans="1:18" x14ac:dyDescent="0.25">
      <c r="A29" t="s">
        <v>478</v>
      </c>
      <c r="B29">
        <v>0</v>
      </c>
      <c r="C29" t="s">
        <v>132</v>
      </c>
      <c r="D29" t="s">
        <v>132</v>
      </c>
      <c r="E29" t="s">
        <v>132</v>
      </c>
      <c r="F29" t="s">
        <v>132</v>
      </c>
      <c r="G29" t="s">
        <v>132</v>
      </c>
      <c r="H29" t="s">
        <v>132</v>
      </c>
      <c r="I29" t="s">
        <v>132</v>
      </c>
      <c r="J29">
        <v>-16.62</v>
      </c>
      <c r="K29" t="s">
        <v>732</v>
      </c>
      <c r="L29" t="s">
        <v>595</v>
      </c>
      <c r="M29" s="74">
        <v>0.77552083333333333</v>
      </c>
      <c r="N29" t="s">
        <v>732</v>
      </c>
      <c r="O29">
        <v>0</v>
      </c>
      <c r="P29">
        <v>40</v>
      </c>
      <c r="Q29" t="s">
        <v>590</v>
      </c>
      <c r="R29" t="s">
        <v>132</v>
      </c>
    </row>
    <row r="30" spans="1:18" x14ac:dyDescent="0.25">
      <c r="A30" t="s">
        <v>482</v>
      </c>
      <c r="B30">
        <v>0</v>
      </c>
      <c r="C30" t="s">
        <v>132</v>
      </c>
      <c r="D30" t="s">
        <v>132</v>
      </c>
      <c r="E30" t="s">
        <v>132</v>
      </c>
      <c r="F30" t="s">
        <v>132</v>
      </c>
      <c r="G30" t="s">
        <v>132</v>
      </c>
      <c r="H30" t="s">
        <v>132</v>
      </c>
      <c r="I30" t="s">
        <v>132</v>
      </c>
      <c r="J30">
        <v>-17.239999999999998</v>
      </c>
      <c r="K30" t="s">
        <v>733</v>
      </c>
      <c r="L30" t="s">
        <v>595</v>
      </c>
      <c r="M30" s="74">
        <v>0.77552083333333333</v>
      </c>
      <c r="N30" t="s">
        <v>733</v>
      </c>
      <c r="O30">
        <v>0</v>
      </c>
      <c r="P30">
        <v>0</v>
      </c>
      <c r="Q30" t="s">
        <v>481</v>
      </c>
      <c r="R30" t="s">
        <v>132</v>
      </c>
    </row>
    <row r="31" spans="1:18" x14ac:dyDescent="0.25">
      <c r="A31" t="s">
        <v>479</v>
      </c>
      <c r="B31">
        <v>0</v>
      </c>
      <c r="C31" t="s">
        <v>132</v>
      </c>
      <c r="D31" t="s">
        <v>132</v>
      </c>
      <c r="E31" t="s">
        <v>132</v>
      </c>
      <c r="F31" t="s">
        <v>132</v>
      </c>
      <c r="G31" t="s">
        <v>132</v>
      </c>
      <c r="H31" t="s">
        <v>132</v>
      </c>
      <c r="I31" t="s">
        <v>132</v>
      </c>
      <c r="J31">
        <v>-17.899999999999999</v>
      </c>
      <c r="K31" t="s">
        <v>734</v>
      </c>
      <c r="L31" t="s">
        <v>595</v>
      </c>
      <c r="M31" s="74">
        <v>0.77552083333333333</v>
      </c>
      <c r="N31" t="s">
        <v>734</v>
      </c>
      <c r="O31">
        <v>0</v>
      </c>
      <c r="P31">
        <v>74</v>
      </c>
      <c r="Q31" t="s">
        <v>595</v>
      </c>
      <c r="R31" t="s">
        <v>132</v>
      </c>
    </row>
    <row r="32" spans="1:18" x14ac:dyDescent="0.25">
      <c r="A32" t="s">
        <v>480</v>
      </c>
      <c r="B32">
        <v>0</v>
      </c>
      <c r="C32" t="s">
        <v>132</v>
      </c>
      <c r="D32" t="s">
        <v>132</v>
      </c>
      <c r="E32" t="s">
        <v>132</v>
      </c>
      <c r="F32" t="s">
        <v>132</v>
      </c>
      <c r="G32" t="s">
        <v>132</v>
      </c>
      <c r="H32" t="s">
        <v>132</v>
      </c>
      <c r="I32" t="s">
        <v>132</v>
      </c>
      <c r="J32">
        <v>-18.62</v>
      </c>
      <c r="K32" t="s">
        <v>735</v>
      </c>
      <c r="L32" t="s">
        <v>595</v>
      </c>
      <c r="M32" s="74">
        <v>0.77552083333333333</v>
      </c>
      <c r="N32" t="s">
        <v>735</v>
      </c>
      <c r="O32">
        <v>0</v>
      </c>
      <c r="P32">
        <v>71</v>
      </c>
      <c r="Q32" t="s">
        <v>596</v>
      </c>
      <c r="R32" t="s">
        <v>132</v>
      </c>
    </row>
    <row r="33" spans="1:18" x14ac:dyDescent="0.25">
      <c r="A33" t="s">
        <v>469</v>
      </c>
      <c r="B33">
        <v>0</v>
      </c>
      <c r="C33" t="s">
        <v>132</v>
      </c>
      <c r="D33" t="s">
        <v>132</v>
      </c>
      <c r="E33" t="s">
        <v>132</v>
      </c>
      <c r="F33" t="s">
        <v>132</v>
      </c>
      <c r="G33" t="s">
        <v>132</v>
      </c>
      <c r="H33" t="s">
        <v>132</v>
      </c>
      <c r="I33" t="s">
        <v>132</v>
      </c>
      <c r="J33">
        <v>-19.399999999999999</v>
      </c>
      <c r="K33" t="s">
        <v>736</v>
      </c>
      <c r="L33" t="s">
        <v>595</v>
      </c>
      <c r="M33" s="74">
        <v>0.77552083333333333</v>
      </c>
      <c r="N33" t="s">
        <v>736</v>
      </c>
      <c r="O33">
        <v>0</v>
      </c>
      <c r="P33">
        <v>66</v>
      </c>
      <c r="Q33" t="s">
        <v>595</v>
      </c>
      <c r="R33" t="s">
        <v>132</v>
      </c>
    </row>
    <row r="34" spans="1:18" x14ac:dyDescent="0.25">
      <c r="A34" t="s">
        <v>471</v>
      </c>
      <c r="B34">
        <v>0</v>
      </c>
      <c r="C34" t="s">
        <v>132</v>
      </c>
      <c r="D34" t="s">
        <v>132</v>
      </c>
      <c r="E34" t="s">
        <v>132</v>
      </c>
      <c r="F34" t="s">
        <v>132</v>
      </c>
      <c r="G34" t="s">
        <v>132</v>
      </c>
      <c r="H34" t="s">
        <v>132</v>
      </c>
      <c r="I34" t="s">
        <v>132</v>
      </c>
      <c r="J34">
        <v>-20.239999999999998</v>
      </c>
      <c r="K34" t="s">
        <v>737</v>
      </c>
      <c r="L34" t="s">
        <v>595</v>
      </c>
      <c r="M34" s="74">
        <v>0.77552083333333333</v>
      </c>
      <c r="N34" t="s">
        <v>737</v>
      </c>
      <c r="O34">
        <v>3</v>
      </c>
      <c r="P34">
        <v>3</v>
      </c>
      <c r="Q34" t="s">
        <v>596</v>
      </c>
      <c r="R34" t="s">
        <v>132</v>
      </c>
    </row>
    <row r="35" spans="1:18" x14ac:dyDescent="0.25">
      <c r="A35" t="s">
        <v>472</v>
      </c>
      <c r="B35">
        <v>0</v>
      </c>
      <c r="C35" t="s">
        <v>132</v>
      </c>
      <c r="D35" t="s">
        <v>132</v>
      </c>
      <c r="E35" t="s">
        <v>132</v>
      </c>
      <c r="F35" t="s">
        <v>132</v>
      </c>
      <c r="G35" t="s">
        <v>132</v>
      </c>
      <c r="H35" t="s">
        <v>132</v>
      </c>
      <c r="I35" t="s">
        <v>132</v>
      </c>
      <c r="J35">
        <v>-21.16</v>
      </c>
      <c r="K35" t="s">
        <v>738</v>
      </c>
      <c r="L35" t="s">
        <v>595</v>
      </c>
      <c r="M35" s="74">
        <v>0.77552083333333333</v>
      </c>
      <c r="N35" t="s">
        <v>738</v>
      </c>
      <c r="O35">
        <v>0</v>
      </c>
      <c r="P35">
        <v>335</v>
      </c>
      <c r="Q35" t="s">
        <v>587</v>
      </c>
      <c r="R35" t="s">
        <v>132</v>
      </c>
    </row>
    <row r="36" spans="1:18" x14ac:dyDescent="0.25">
      <c r="A36" t="s">
        <v>465</v>
      </c>
      <c r="B36">
        <v>0</v>
      </c>
      <c r="C36" t="s">
        <v>132</v>
      </c>
      <c r="D36" t="s">
        <v>132</v>
      </c>
      <c r="E36" t="s">
        <v>132</v>
      </c>
      <c r="F36" t="s">
        <v>132</v>
      </c>
      <c r="G36" t="s">
        <v>132</v>
      </c>
      <c r="H36" t="s">
        <v>132</v>
      </c>
      <c r="I36" t="s">
        <v>132</v>
      </c>
      <c r="J36">
        <v>-22.16</v>
      </c>
      <c r="K36" t="s">
        <v>739</v>
      </c>
      <c r="L36" t="s">
        <v>595</v>
      </c>
      <c r="M36" s="74">
        <v>0.77552083333333333</v>
      </c>
      <c r="N36" t="s">
        <v>739</v>
      </c>
      <c r="O36">
        <v>0</v>
      </c>
      <c r="P36">
        <v>22</v>
      </c>
      <c r="Q36" t="s">
        <v>552</v>
      </c>
      <c r="R36" t="s">
        <v>132</v>
      </c>
    </row>
    <row r="37" spans="1:18" x14ac:dyDescent="0.25">
      <c r="A37" t="s">
        <v>247</v>
      </c>
      <c r="B37">
        <v>0</v>
      </c>
      <c r="C37" t="s">
        <v>132</v>
      </c>
      <c r="D37" t="s">
        <v>132</v>
      </c>
      <c r="E37" t="s">
        <v>132</v>
      </c>
      <c r="F37" t="s">
        <v>132</v>
      </c>
      <c r="G37" t="s">
        <v>132</v>
      </c>
      <c r="H37" t="s">
        <v>132</v>
      </c>
      <c r="I37" t="s">
        <v>132</v>
      </c>
      <c r="J37">
        <v>-23.26</v>
      </c>
      <c r="K37" t="s">
        <v>740</v>
      </c>
      <c r="L37" t="s">
        <v>595</v>
      </c>
      <c r="M37" s="74">
        <v>0.77552083333333333</v>
      </c>
      <c r="N37" t="s">
        <v>740</v>
      </c>
      <c r="O37">
        <v>3</v>
      </c>
      <c r="P37">
        <v>412</v>
      </c>
      <c r="Q37" t="s">
        <v>595</v>
      </c>
      <c r="R37" t="s">
        <v>132</v>
      </c>
    </row>
    <row r="38" spans="1:18" x14ac:dyDescent="0.25">
      <c r="A38" t="s">
        <v>466</v>
      </c>
      <c r="B38">
        <v>0</v>
      </c>
      <c r="C38" t="s">
        <v>132</v>
      </c>
      <c r="D38" t="s">
        <v>132</v>
      </c>
      <c r="E38" t="s">
        <v>132</v>
      </c>
      <c r="F38" t="s">
        <v>132</v>
      </c>
      <c r="G38" t="s">
        <v>132</v>
      </c>
      <c r="H38" t="s">
        <v>132</v>
      </c>
      <c r="I38" t="s">
        <v>132</v>
      </c>
      <c r="J38">
        <v>-24.47</v>
      </c>
      <c r="K38" t="s">
        <v>741</v>
      </c>
      <c r="L38" t="s">
        <v>595</v>
      </c>
      <c r="M38" s="74">
        <v>0.77552083333333333</v>
      </c>
      <c r="N38" t="s">
        <v>741</v>
      </c>
      <c r="O38">
        <v>0</v>
      </c>
      <c r="P38">
        <v>296</v>
      </c>
      <c r="Q38" t="s">
        <v>597</v>
      </c>
      <c r="R38" t="s">
        <v>132</v>
      </c>
    </row>
    <row r="39" spans="1:18" x14ac:dyDescent="0.25">
      <c r="A39" t="s">
        <v>467</v>
      </c>
      <c r="B39">
        <v>0</v>
      </c>
      <c r="C39" t="s">
        <v>132</v>
      </c>
      <c r="D39" t="s">
        <v>132</v>
      </c>
      <c r="E39" t="s">
        <v>132</v>
      </c>
      <c r="F39" t="s">
        <v>132</v>
      </c>
      <c r="G39" t="s">
        <v>132</v>
      </c>
      <c r="H39" t="s">
        <v>132</v>
      </c>
      <c r="I39" t="s">
        <v>132</v>
      </c>
      <c r="J39">
        <v>-25.8</v>
      </c>
      <c r="K39" t="s">
        <v>742</v>
      </c>
      <c r="L39" t="s">
        <v>595</v>
      </c>
      <c r="M39" s="74">
        <v>0.77552083333333333</v>
      </c>
      <c r="N39" t="s">
        <v>742</v>
      </c>
      <c r="O39">
        <v>0</v>
      </c>
      <c r="P39">
        <v>92</v>
      </c>
      <c r="Q39" t="s">
        <v>597</v>
      </c>
      <c r="R39" t="s">
        <v>132</v>
      </c>
    </row>
    <row r="40" spans="1:18" x14ac:dyDescent="0.25">
      <c r="A40" t="s">
        <v>468</v>
      </c>
      <c r="B40">
        <v>0</v>
      </c>
      <c r="C40" t="s">
        <v>132</v>
      </c>
      <c r="D40" t="s">
        <v>132</v>
      </c>
      <c r="E40" t="s">
        <v>132</v>
      </c>
      <c r="F40" t="s">
        <v>132</v>
      </c>
      <c r="G40" t="s">
        <v>132</v>
      </c>
      <c r="H40" t="s">
        <v>132</v>
      </c>
      <c r="I40" t="s">
        <v>132</v>
      </c>
      <c r="J40">
        <v>-27.27</v>
      </c>
      <c r="K40" t="s">
        <v>743</v>
      </c>
      <c r="L40" t="s">
        <v>595</v>
      </c>
      <c r="M40" s="74">
        <v>0.77552083333333333</v>
      </c>
      <c r="N40" t="s">
        <v>743</v>
      </c>
      <c r="O40">
        <v>0</v>
      </c>
      <c r="P40">
        <v>339</v>
      </c>
      <c r="Q40" t="s">
        <v>597</v>
      </c>
      <c r="R40" t="s">
        <v>132</v>
      </c>
    </row>
    <row r="41" spans="1:18" x14ac:dyDescent="0.25">
      <c r="A41" t="s">
        <v>248</v>
      </c>
      <c r="B41">
        <v>0</v>
      </c>
      <c r="C41" t="s">
        <v>132</v>
      </c>
      <c r="D41" t="s">
        <v>132</v>
      </c>
      <c r="E41" t="s">
        <v>132</v>
      </c>
      <c r="F41" t="s">
        <v>132</v>
      </c>
      <c r="G41" t="s">
        <v>132</v>
      </c>
      <c r="H41" t="s">
        <v>132</v>
      </c>
      <c r="I41" t="s">
        <v>132</v>
      </c>
      <c r="J41">
        <v>-28.91</v>
      </c>
      <c r="K41" t="s">
        <v>744</v>
      </c>
      <c r="L41" t="s">
        <v>595</v>
      </c>
      <c r="M41" s="74">
        <v>0.77552083333333333</v>
      </c>
      <c r="N41" t="s">
        <v>744</v>
      </c>
      <c r="O41">
        <v>79</v>
      </c>
      <c r="P41">
        <v>562</v>
      </c>
      <c r="Q41" t="s">
        <v>595</v>
      </c>
      <c r="R41" t="s">
        <v>132</v>
      </c>
    </row>
    <row r="42" spans="1:18" x14ac:dyDescent="0.25">
      <c r="A42" t="s">
        <v>461</v>
      </c>
      <c r="B42">
        <v>0</v>
      </c>
      <c r="C42" t="s">
        <v>132</v>
      </c>
      <c r="D42" t="s">
        <v>132</v>
      </c>
      <c r="E42" t="s">
        <v>132</v>
      </c>
      <c r="F42" t="s">
        <v>132</v>
      </c>
      <c r="G42" t="s">
        <v>132</v>
      </c>
      <c r="H42" t="s">
        <v>132</v>
      </c>
      <c r="I42" t="s">
        <v>132</v>
      </c>
      <c r="J42">
        <v>-30.72</v>
      </c>
      <c r="K42" t="s">
        <v>745</v>
      </c>
      <c r="L42" t="s">
        <v>595</v>
      </c>
      <c r="M42" s="74">
        <v>0.77552083333333333</v>
      </c>
      <c r="N42" t="s">
        <v>745</v>
      </c>
      <c r="O42">
        <v>6</v>
      </c>
      <c r="P42">
        <v>192</v>
      </c>
      <c r="Q42" t="s">
        <v>595</v>
      </c>
      <c r="R42" t="s">
        <v>132</v>
      </c>
    </row>
    <row r="43" spans="1:18" x14ac:dyDescent="0.25">
      <c r="A43" t="s">
        <v>249</v>
      </c>
      <c r="B43">
        <v>0</v>
      </c>
      <c r="C43" t="s">
        <v>132</v>
      </c>
      <c r="D43" t="s">
        <v>132</v>
      </c>
      <c r="E43" t="s">
        <v>132</v>
      </c>
      <c r="F43" t="s">
        <v>132</v>
      </c>
      <c r="G43" t="s">
        <v>132</v>
      </c>
      <c r="H43" t="s">
        <v>132</v>
      </c>
      <c r="I43" t="s">
        <v>132</v>
      </c>
      <c r="J43">
        <v>-32.71</v>
      </c>
      <c r="K43" t="s">
        <v>746</v>
      </c>
      <c r="L43" t="s">
        <v>595</v>
      </c>
      <c r="M43" s="74">
        <v>0.77552083333333333</v>
      </c>
      <c r="N43" t="s">
        <v>746</v>
      </c>
      <c r="O43">
        <v>126</v>
      </c>
      <c r="P43">
        <v>630</v>
      </c>
      <c r="Q43" t="s">
        <v>595</v>
      </c>
      <c r="R43" t="s">
        <v>132</v>
      </c>
    </row>
    <row r="44" spans="1:18" x14ac:dyDescent="0.25">
      <c r="A44" t="s">
        <v>459</v>
      </c>
      <c r="B44">
        <v>0</v>
      </c>
      <c r="C44" t="s">
        <v>132</v>
      </c>
      <c r="D44" t="s">
        <v>132</v>
      </c>
      <c r="E44" t="s">
        <v>132</v>
      </c>
      <c r="F44" t="s">
        <v>132</v>
      </c>
      <c r="G44" t="s">
        <v>132</v>
      </c>
      <c r="H44" t="s">
        <v>132</v>
      </c>
      <c r="I44" t="s">
        <v>132</v>
      </c>
      <c r="J44">
        <v>-34.92</v>
      </c>
      <c r="K44" t="s">
        <v>747</v>
      </c>
      <c r="L44" t="s">
        <v>595</v>
      </c>
      <c r="M44" s="74">
        <v>0.77552083333333333</v>
      </c>
      <c r="N44" t="s">
        <v>747</v>
      </c>
      <c r="O44">
        <v>0</v>
      </c>
      <c r="P44">
        <v>852</v>
      </c>
      <c r="Q44" t="s">
        <v>595</v>
      </c>
      <c r="R44" t="s">
        <v>132</v>
      </c>
    </row>
    <row r="45" spans="1:18" x14ac:dyDescent="0.25">
      <c r="A45" t="s">
        <v>250</v>
      </c>
      <c r="B45">
        <v>0</v>
      </c>
      <c r="C45" t="s">
        <v>132</v>
      </c>
      <c r="D45" t="s">
        <v>132</v>
      </c>
      <c r="E45" t="s">
        <v>132</v>
      </c>
      <c r="F45" t="s">
        <v>132</v>
      </c>
      <c r="G45" t="s">
        <v>132</v>
      </c>
      <c r="H45" t="s">
        <v>132</v>
      </c>
      <c r="I45" t="s">
        <v>132</v>
      </c>
      <c r="J45">
        <v>-37.340000000000003</v>
      </c>
      <c r="K45" t="s">
        <v>748</v>
      </c>
      <c r="L45" t="s">
        <v>595</v>
      </c>
      <c r="M45" s="74">
        <v>0.77552083333333333</v>
      </c>
      <c r="N45" t="s">
        <v>748</v>
      </c>
      <c r="O45">
        <v>55</v>
      </c>
      <c r="P45">
        <v>4.2590000000000003</v>
      </c>
      <c r="Q45" t="s">
        <v>595</v>
      </c>
      <c r="R45" t="s">
        <v>132</v>
      </c>
    </row>
    <row r="46" spans="1:18" x14ac:dyDescent="0.25">
      <c r="A46" t="s">
        <v>457</v>
      </c>
      <c r="B46">
        <v>0</v>
      </c>
      <c r="C46" t="s">
        <v>132</v>
      </c>
      <c r="D46" t="s">
        <v>132</v>
      </c>
      <c r="E46" t="s">
        <v>132</v>
      </c>
      <c r="F46" t="s">
        <v>132</v>
      </c>
      <c r="G46" t="s">
        <v>132</v>
      </c>
      <c r="H46" t="s">
        <v>132</v>
      </c>
      <c r="I46" t="s">
        <v>132</v>
      </c>
      <c r="J46">
        <v>-39.9</v>
      </c>
      <c r="K46" t="s">
        <v>749</v>
      </c>
      <c r="L46" t="s">
        <v>595</v>
      </c>
      <c r="M46" s="74">
        <v>0.77552083333333333</v>
      </c>
      <c r="N46" t="s">
        <v>749</v>
      </c>
      <c r="O46">
        <v>3</v>
      </c>
      <c r="P46">
        <v>1.7629999999999999</v>
      </c>
      <c r="Q46" t="s">
        <v>595</v>
      </c>
      <c r="R46" t="s">
        <v>132</v>
      </c>
    </row>
    <row r="47" spans="1:18" x14ac:dyDescent="0.25">
      <c r="A47" t="s">
        <v>251</v>
      </c>
      <c r="B47">
        <v>0</v>
      </c>
      <c r="C47" t="s">
        <v>132</v>
      </c>
      <c r="D47" t="s">
        <v>132</v>
      </c>
      <c r="E47" t="s">
        <v>132</v>
      </c>
      <c r="F47" t="s">
        <v>132</v>
      </c>
      <c r="G47" t="s">
        <v>132</v>
      </c>
      <c r="H47" t="s">
        <v>132</v>
      </c>
      <c r="I47" t="s">
        <v>132</v>
      </c>
      <c r="J47">
        <v>-42.65</v>
      </c>
      <c r="K47" t="s">
        <v>750</v>
      </c>
      <c r="L47" t="s">
        <v>595</v>
      </c>
      <c r="M47" s="74">
        <v>0.77552083333333333</v>
      </c>
      <c r="N47" t="s">
        <v>750</v>
      </c>
      <c r="O47">
        <v>98</v>
      </c>
      <c r="P47">
        <v>3.5550000000000002</v>
      </c>
      <c r="Q47" t="s">
        <v>595</v>
      </c>
      <c r="R47" t="s">
        <v>132</v>
      </c>
    </row>
    <row r="48" spans="1:18" x14ac:dyDescent="0.25">
      <c r="A48" t="s">
        <v>458</v>
      </c>
      <c r="B48">
        <v>0</v>
      </c>
      <c r="C48" t="s">
        <v>132</v>
      </c>
      <c r="D48" t="s">
        <v>132</v>
      </c>
      <c r="E48" t="s">
        <v>132</v>
      </c>
      <c r="F48" t="s">
        <v>132</v>
      </c>
      <c r="G48" t="s">
        <v>132</v>
      </c>
      <c r="H48" t="s">
        <v>132</v>
      </c>
      <c r="I48" t="s">
        <v>132</v>
      </c>
      <c r="J48">
        <v>-45.49</v>
      </c>
      <c r="K48" t="s">
        <v>751</v>
      </c>
      <c r="L48" t="s">
        <v>595</v>
      </c>
      <c r="M48" s="74">
        <v>0.77552083333333333</v>
      </c>
      <c r="N48" t="s">
        <v>751</v>
      </c>
      <c r="O48">
        <v>3</v>
      </c>
      <c r="P48">
        <v>1.1120000000000001</v>
      </c>
      <c r="Q48" t="s">
        <v>595</v>
      </c>
      <c r="R48" t="s">
        <v>132</v>
      </c>
    </row>
    <row r="49" spans="1:18" x14ac:dyDescent="0.25">
      <c r="A49" t="s">
        <v>252</v>
      </c>
      <c r="B49">
        <v>0</v>
      </c>
      <c r="C49" t="s">
        <v>132</v>
      </c>
      <c r="D49" t="s">
        <v>132</v>
      </c>
      <c r="E49" t="s">
        <v>132</v>
      </c>
      <c r="F49" t="s">
        <v>132</v>
      </c>
      <c r="G49" t="s">
        <v>132</v>
      </c>
      <c r="H49" t="s">
        <v>132</v>
      </c>
      <c r="I49" t="s">
        <v>132</v>
      </c>
      <c r="J49">
        <v>-48.38</v>
      </c>
      <c r="K49" t="s">
        <v>752</v>
      </c>
      <c r="L49" t="s">
        <v>595</v>
      </c>
      <c r="M49" s="74">
        <v>0.77552083333333333</v>
      </c>
      <c r="N49" t="s">
        <v>752</v>
      </c>
      <c r="O49">
        <v>840</v>
      </c>
      <c r="P49">
        <v>5.8120000000000003</v>
      </c>
      <c r="Q49" t="s">
        <v>595</v>
      </c>
      <c r="R49" t="s">
        <v>132</v>
      </c>
    </row>
    <row r="50" spans="1:18" x14ac:dyDescent="0.25">
      <c r="A50" t="s">
        <v>453</v>
      </c>
      <c r="B50">
        <v>0</v>
      </c>
      <c r="C50" t="s">
        <v>132</v>
      </c>
      <c r="D50" t="s">
        <v>132</v>
      </c>
      <c r="E50" t="s">
        <v>132</v>
      </c>
      <c r="F50" t="s">
        <v>132</v>
      </c>
      <c r="G50" t="s">
        <v>132</v>
      </c>
      <c r="H50" t="s">
        <v>132</v>
      </c>
      <c r="I50" t="s">
        <v>132</v>
      </c>
      <c r="J50">
        <v>-51.32</v>
      </c>
      <c r="K50" t="s">
        <v>753</v>
      </c>
      <c r="L50" t="s">
        <v>595</v>
      </c>
      <c r="M50" s="74">
        <v>0.77552083333333333</v>
      </c>
      <c r="N50" t="s">
        <v>753</v>
      </c>
      <c r="O50">
        <v>0</v>
      </c>
      <c r="P50">
        <v>614</v>
      </c>
      <c r="Q50" t="s">
        <v>595</v>
      </c>
      <c r="R50" t="s">
        <v>132</v>
      </c>
    </row>
    <row r="51" spans="1:18" x14ac:dyDescent="0.25">
      <c r="A51" t="s">
        <v>253</v>
      </c>
      <c r="B51">
        <v>0</v>
      </c>
      <c r="C51" t="s">
        <v>132</v>
      </c>
      <c r="D51" t="s">
        <v>132</v>
      </c>
      <c r="E51" t="s">
        <v>132</v>
      </c>
      <c r="F51" t="s">
        <v>132</v>
      </c>
      <c r="G51" t="s">
        <v>132</v>
      </c>
      <c r="H51" t="s">
        <v>132</v>
      </c>
      <c r="I51" t="s">
        <v>132</v>
      </c>
      <c r="J51">
        <v>-54.21</v>
      </c>
      <c r="K51" t="s">
        <v>754</v>
      </c>
      <c r="L51" t="s">
        <v>595</v>
      </c>
      <c r="M51" s="74">
        <v>0.77552083333333333</v>
      </c>
      <c r="N51" t="s">
        <v>754</v>
      </c>
      <c r="O51">
        <v>560</v>
      </c>
      <c r="P51">
        <v>5.5979999999999999</v>
      </c>
      <c r="Q51" t="s">
        <v>595</v>
      </c>
      <c r="R51" t="s">
        <v>132</v>
      </c>
    </row>
    <row r="52" spans="1:18" x14ac:dyDescent="0.25">
      <c r="A52" t="s">
        <v>454</v>
      </c>
      <c r="B52">
        <v>0</v>
      </c>
      <c r="C52" t="s">
        <v>132</v>
      </c>
      <c r="D52" t="s">
        <v>132</v>
      </c>
      <c r="E52" t="s">
        <v>132</v>
      </c>
      <c r="F52" t="s">
        <v>132</v>
      </c>
      <c r="G52" t="s">
        <v>132</v>
      </c>
      <c r="H52" t="s">
        <v>132</v>
      </c>
      <c r="I52" t="s">
        <v>132</v>
      </c>
      <c r="J52">
        <v>-57.04</v>
      </c>
      <c r="K52" t="s">
        <v>755</v>
      </c>
      <c r="L52" t="s">
        <v>595</v>
      </c>
      <c r="M52" s="74">
        <v>0.77552083333333333</v>
      </c>
      <c r="N52" t="s">
        <v>755</v>
      </c>
      <c r="O52">
        <v>125</v>
      </c>
      <c r="P52">
        <v>3.649</v>
      </c>
      <c r="Q52" t="s">
        <v>595</v>
      </c>
      <c r="R52" t="s">
        <v>132</v>
      </c>
    </row>
    <row r="53" spans="1:18" x14ac:dyDescent="0.25">
      <c r="A53" t="s">
        <v>254</v>
      </c>
      <c r="B53">
        <v>0</v>
      </c>
      <c r="C53" t="s">
        <v>132</v>
      </c>
      <c r="D53" t="s">
        <v>132</v>
      </c>
      <c r="E53" t="s">
        <v>132</v>
      </c>
      <c r="F53" t="s">
        <v>132</v>
      </c>
      <c r="G53" t="s">
        <v>132</v>
      </c>
      <c r="H53" t="s">
        <v>132</v>
      </c>
      <c r="I53" t="s">
        <v>132</v>
      </c>
      <c r="J53">
        <v>-59.72</v>
      </c>
      <c r="K53" t="s">
        <v>756</v>
      </c>
      <c r="L53" t="s">
        <v>595</v>
      </c>
      <c r="M53" s="74">
        <v>0.77552083333333333</v>
      </c>
      <c r="N53" t="s">
        <v>756</v>
      </c>
      <c r="O53">
        <v>641</v>
      </c>
      <c r="P53">
        <v>4.0919999999999996</v>
      </c>
      <c r="Q53" t="s">
        <v>595</v>
      </c>
      <c r="R53" t="s">
        <v>132</v>
      </c>
    </row>
    <row r="54" spans="1:18" x14ac:dyDescent="0.25">
      <c r="A54" t="s">
        <v>455</v>
      </c>
      <c r="B54">
        <v>0</v>
      </c>
      <c r="C54" t="s">
        <v>132</v>
      </c>
      <c r="D54" t="s">
        <v>132</v>
      </c>
      <c r="E54" t="s">
        <v>132</v>
      </c>
      <c r="F54" t="s">
        <v>132</v>
      </c>
      <c r="G54" t="s">
        <v>132</v>
      </c>
      <c r="H54" t="s">
        <v>132</v>
      </c>
      <c r="I54" t="s">
        <v>132</v>
      </c>
      <c r="J54">
        <v>-62.27</v>
      </c>
      <c r="K54" t="s">
        <v>757</v>
      </c>
      <c r="L54" t="s">
        <v>595</v>
      </c>
      <c r="M54" s="74">
        <v>0.77552083333333333</v>
      </c>
      <c r="N54" t="s">
        <v>757</v>
      </c>
      <c r="O54">
        <v>1.2110000000000001</v>
      </c>
      <c r="P54">
        <v>6.8680000000000003</v>
      </c>
      <c r="Q54" t="s">
        <v>595</v>
      </c>
      <c r="R54" t="s">
        <v>132</v>
      </c>
    </row>
    <row r="55" spans="1:18" x14ac:dyDescent="0.25">
      <c r="A55" t="s">
        <v>255</v>
      </c>
      <c r="B55">
        <v>0</v>
      </c>
      <c r="C55" t="s">
        <v>132</v>
      </c>
      <c r="D55" t="s">
        <v>132</v>
      </c>
      <c r="E55" t="s">
        <v>132</v>
      </c>
      <c r="F55" t="s">
        <v>132</v>
      </c>
      <c r="G55" t="s">
        <v>132</v>
      </c>
      <c r="H55" t="s">
        <v>132</v>
      </c>
      <c r="I55" t="s">
        <v>132</v>
      </c>
      <c r="J55">
        <v>-64.7</v>
      </c>
      <c r="K55" t="s">
        <v>758</v>
      </c>
      <c r="L55" t="s">
        <v>595</v>
      </c>
      <c r="M55" s="74">
        <v>0.77552083333333333</v>
      </c>
      <c r="N55" t="s">
        <v>758</v>
      </c>
      <c r="O55">
        <v>738</v>
      </c>
      <c r="P55">
        <v>8.8209999999999997</v>
      </c>
      <c r="Q55" t="s">
        <v>595</v>
      </c>
      <c r="R55" t="s">
        <v>132</v>
      </c>
    </row>
    <row r="56" spans="1:18" x14ac:dyDescent="0.25">
      <c r="A56" t="s">
        <v>456</v>
      </c>
      <c r="B56">
        <v>0</v>
      </c>
      <c r="C56" t="s">
        <v>132</v>
      </c>
      <c r="D56" t="s">
        <v>132</v>
      </c>
      <c r="E56" t="s">
        <v>132</v>
      </c>
      <c r="F56" t="s">
        <v>132</v>
      </c>
      <c r="G56" t="s">
        <v>132</v>
      </c>
      <c r="H56" t="s">
        <v>132</v>
      </c>
      <c r="I56" t="s">
        <v>132</v>
      </c>
      <c r="J56">
        <v>-66.95</v>
      </c>
      <c r="K56" t="s">
        <v>759</v>
      </c>
      <c r="L56" t="s">
        <v>595</v>
      </c>
      <c r="M56" s="74">
        <v>0.77552083333333333</v>
      </c>
      <c r="N56" t="s">
        <v>759</v>
      </c>
      <c r="O56">
        <v>17</v>
      </c>
      <c r="P56">
        <v>2.016</v>
      </c>
      <c r="Q56" t="s">
        <v>595</v>
      </c>
      <c r="R56" t="s">
        <v>132</v>
      </c>
    </row>
    <row r="57" spans="1:18" x14ac:dyDescent="0.25">
      <c r="A57" t="s">
        <v>256</v>
      </c>
      <c r="B57">
        <v>0</v>
      </c>
      <c r="C57" t="s">
        <v>132</v>
      </c>
      <c r="D57" t="s">
        <v>132</v>
      </c>
      <c r="E57" t="s">
        <v>132</v>
      </c>
      <c r="F57" t="s">
        <v>132</v>
      </c>
      <c r="G57" t="s">
        <v>132</v>
      </c>
      <c r="H57" t="s">
        <v>132</v>
      </c>
      <c r="I57" t="s">
        <v>132</v>
      </c>
      <c r="J57">
        <v>-69</v>
      </c>
      <c r="K57" t="s">
        <v>760</v>
      </c>
      <c r="L57" t="s">
        <v>595</v>
      </c>
      <c r="M57" s="74">
        <v>0.77552083333333333</v>
      </c>
      <c r="N57" t="s">
        <v>760</v>
      </c>
      <c r="O57">
        <v>1.9259999999999999</v>
      </c>
      <c r="P57">
        <v>8.3149999999999995</v>
      </c>
      <c r="Q57" t="s">
        <v>595</v>
      </c>
      <c r="R57" t="s">
        <v>132</v>
      </c>
    </row>
    <row r="58" spans="1:18" x14ac:dyDescent="0.25">
      <c r="A58" t="s">
        <v>451</v>
      </c>
      <c r="B58">
        <v>0</v>
      </c>
      <c r="C58" t="s">
        <v>132</v>
      </c>
      <c r="D58" t="s">
        <v>132</v>
      </c>
      <c r="E58" t="s">
        <v>132</v>
      </c>
      <c r="F58" t="s">
        <v>132</v>
      </c>
      <c r="G58" t="s">
        <v>132</v>
      </c>
      <c r="H58" t="s">
        <v>132</v>
      </c>
      <c r="I58" t="s">
        <v>132</v>
      </c>
      <c r="J58">
        <v>-70.95</v>
      </c>
      <c r="K58" t="s">
        <v>761</v>
      </c>
      <c r="L58" t="s">
        <v>595</v>
      </c>
      <c r="M58" s="74">
        <v>0.77552083333333333</v>
      </c>
      <c r="N58" t="s">
        <v>761</v>
      </c>
      <c r="O58">
        <v>293</v>
      </c>
      <c r="P58">
        <v>1.361</v>
      </c>
      <c r="Q58" t="s">
        <v>596</v>
      </c>
      <c r="R58" t="s">
        <v>132</v>
      </c>
    </row>
    <row r="59" spans="1:18" x14ac:dyDescent="0.25">
      <c r="A59" t="s">
        <v>257</v>
      </c>
      <c r="B59">
        <v>0</v>
      </c>
      <c r="C59" t="s">
        <v>132</v>
      </c>
      <c r="D59" t="s">
        <v>132</v>
      </c>
      <c r="E59" t="s">
        <v>132</v>
      </c>
      <c r="F59" t="s">
        <v>132</v>
      </c>
      <c r="G59" t="s">
        <v>132</v>
      </c>
      <c r="H59" t="s">
        <v>132</v>
      </c>
      <c r="I59" t="s">
        <v>132</v>
      </c>
      <c r="J59">
        <v>-72.760000000000005</v>
      </c>
      <c r="K59" t="s">
        <v>762</v>
      </c>
      <c r="L59" t="s">
        <v>595</v>
      </c>
      <c r="M59" s="74">
        <v>0.77552083333333333</v>
      </c>
      <c r="N59" t="s">
        <v>762</v>
      </c>
      <c r="O59">
        <v>527</v>
      </c>
      <c r="P59">
        <v>2.4239999999999999</v>
      </c>
      <c r="Q59" t="s">
        <v>595</v>
      </c>
      <c r="R59" t="s">
        <v>132</v>
      </c>
    </row>
    <row r="60" spans="1:18" x14ac:dyDescent="0.25">
      <c r="A60" t="s">
        <v>452</v>
      </c>
      <c r="B60">
        <v>0</v>
      </c>
      <c r="C60" t="s">
        <v>132</v>
      </c>
      <c r="D60" t="s">
        <v>132</v>
      </c>
      <c r="E60" t="s">
        <v>132</v>
      </c>
      <c r="F60" t="s">
        <v>132</v>
      </c>
      <c r="G60" t="s">
        <v>132</v>
      </c>
      <c r="H60" t="s">
        <v>132</v>
      </c>
      <c r="I60" t="s">
        <v>132</v>
      </c>
      <c r="J60">
        <v>-74.510000000000005</v>
      </c>
      <c r="K60" t="s">
        <v>593</v>
      </c>
      <c r="L60" t="s">
        <v>595</v>
      </c>
      <c r="M60" s="74">
        <v>0.77552083333333333</v>
      </c>
      <c r="N60" t="s">
        <v>593</v>
      </c>
      <c r="O60">
        <v>918</v>
      </c>
      <c r="P60">
        <v>1.5629999999999999</v>
      </c>
      <c r="Q60" t="s">
        <v>595</v>
      </c>
      <c r="R60" t="s">
        <v>132</v>
      </c>
    </row>
    <row r="61" spans="1:18" x14ac:dyDescent="0.25">
      <c r="A61" t="s">
        <v>258</v>
      </c>
      <c r="B61">
        <v>0</v>
      </c>
      <c r="C61" t="s">
        <v>132</v>
      </c>
      <c r="D61" t="s">
        <v>132</v>
      </c>
      <c r="E61" t="s">
        <v>132</v>
      </c>
      <c r="F61" t="s">
        <v>132</v>
      </c>
      <c r="G61" t="s">
        <v>132</v>
      </c>
      <c r="H61" t="s">
        <v>132</v>
      </c>
      <c r="I61" t="s">
        <v>132</v>
      </c>
      <c r="J61">
        <v>-76.010000000000005</v>
      </c>
      <c r="K61" t="s">
        <v>763</v>
      </c>
      <c r="L61" t="s">
        <v>595</v>
      </c>
      <c r="M61" s="74">
        <v>0.77552083333333333</v>
      </c>
      <c r="N61" t="s">
        <v>763</v>
      </c>
      <c r="O61">
        <v>3.585</v>
      </c>
      <c r="P61">
        <v>6.9489999999999998</v>
      </c>
      <c r="Q61" t="s">
        <v>595</v>
      </c>
      <c r="R61" t="s">
        <v>132</v>
      </c>
    </row>
    <row r="62" spans="1:18" x14ac:dyDescent="0.25">
      <c r="A62" t="s">
        <v>259</v>
      </c>
      <c r="B62">
        <v>0</v>
      </c>
      <c r="C62" t="s">
        <v>132</v>
      </c>
      <c r="D62" t="s">
        <v>132</v>
      </c>
      <c r="E62" t="s">
        <v>132</v>
      </c>
      <c r="F62" t="s">
        <v>132</v>
      </c>
      <c r="G62" t="s">
        <v>132</v>
      </c>
      <c r="H62" t="s">
        <v>132</v>
      </c>
      <c r="I62" t="s">
        <v>132</v>
      </c>
      <c r="J62">
        <v>-77.36</v>
      </c>
      <c r="K62" t="s">
        <v>764</v>
      </c>
      <c r="L62" t="s">
        <v>595</v>
      </c>
      <c r="M62" s="74">
        <v>0.77552083333333333</v>
      </c>
      <c r="N62" t="s">
        <v>764</v>
      </c>
      <c r="O62">
        <v>705</v>
      </c>
      <c r="P62">
        <v>1.788</v>
      </c>
      <c r="Q62" t="s">
        <v>595</v>
      </c>
      <c r="R62" t="s">
        <v>132</v>
      </c>
    </row>
    <row r="63" spans="1:18" x14ac:dyDescent="0.25">
      <c r="A63" t="s">
        <v>260</v>
      </c>
      <c r="B63">
        <v>0</v>
      </c>
      <c r="C63" t="s">
        <v>132</v>
      </c>
      <c r="D63" t="s">
        <v>132</v>
      </c>
      <c r="E63" t="s">
        <v>132</v>
      </c>
      <c r="F63" t="s">
        <v>132</v>
      </c>
      <c r="G63" t="s">
        <v>132</v>
      </c>
      <c r="H63" t="s">
        <v>132</v>
      </c>
      <c r="I63" t="s">
        <v>132</v>
      </c>
      <c r="J63">
        <v>-78.59</v>
      </c>
      <c r="K63" t="s">
        <v>765</v>
      </c>
      <c r="L63" t="s">
        <v>595</v>
      </c>
      <c r="M63" s="74">
        <v>0.77552083333333333</v>
      </c>
      <c r="N63" t="s">
        <v>765</v>
      </c>
      <c r="O63">
        <v>577</v>
      </c>
      <c r="P63">
        <v>2.4889999999999999</v>
      </c>
      <c r="Q63" t="s">
        <v>595</v>
      </c>
      <c r="R63" t="s">
        <v>132</v>
      </c>
    </row>
    <row r="64" spans="1:18" x14ac:dyDescent="0.25">
      <c r="A64" t="s">
        <v>261</v>
      </c>
      <c r="B64">
        <v>0</v>
      </c>
      <c r="C64" t="s">
        <v>132</v>
      </c>
      <c r="D64" t="s">
        <v>132</v>
      </c>
      <c r="E64" t="s">
        <v>132</v>
      </c>
      <c r="F64" t="s">
        <v>132</v>
      </c>
      <c r="G64" t="s">
        <v>132</v>
      </c>
      <c r="H64" t="s">
        <v>132</v>
      </c>
      <c r="I64" t="s">
        <v>132</v>
      </c>
      <c r="J64">
        <v>-79.430000000000007</v>
      </c>
      <c r="K64" t="s">
        <v>766</v>
      </c>
      <c r="L64" t="s">
        <v>595</v>
      </c>
      <c r="M64" s="74">
        <v>0.77552083333333333</v>
      </c>
      <c r="N64" t="s">
        <v>766</v>
      </c>
      <c r="O64">
        <v>293</v>
      </c>
      <c r="P64">
        <v>711</v>
      </c>
      <c r="Q64" t="s">
        <v>595</v>
      </c>
      <c r="R64" t="s">
        <v>132</v>
      </c>
    </row>
    <row r="65" spans="1:18" x14ac:dyDescent="0.25">
      <c r="A65" t="s">
        <v>262</v>
      </c>
      <c r="B65">
        <v>0</v>
      </c>
      <c r="C65" t="s">
        <v>132</v>
      </c>
      <c r="D65" t="s">
        <v>132</v>
      </c>
      <c r="E65" t="s">
        <v>132</v>
      </c>
      <c r="F65" t="s">
        <v>132</v>
      </c>
      <c r="G65" t="s">
        <v>132</v>
      </c>
      <c r="H65" t="s">
        <v>132</v>
      </c>
      <c r="I65" t="s">
        <v>132</v>
      </c>
      <c r="J65">
        <v>-80.17</v>
      </c>
      <c r="K65" t="s">
        <v>767</v>
      </c>
      <c r="L65" t="s">
        <v>595</v>
      </c>
      <c r="M65" s="74">
        <v>0.77552083333333333</v>
      </c>
      <c r="N65" t="s">
        <v>767</v>
      </c>
      <c r="O65">
        <v>2.673</v>
      </c>
      <c r="P65">
        <v>4.4349999999999996</v>
      </c>
      <c r="Q65" t="s">
        <v>595</v>
      </c>
      <c r="R65" t="s">
        <v>132</v>
      </c>
    </row>
    <row r="66" spans="1:18" x14ac:dyDescent="0.25">
      <c r="A66" t="s">
        <v>263</v>
      </c>
      <c r="B66">
        <v>0</v>
      </c>
      <c r="C66" t="s">
        <v>132</v>
      </c>
      <c r="D66" t="s">
        <v>132</v>
      </c>
      <c r="E66" t="s">
        <v>132</v>
      </c>
      <c r="F66" t="s">
        <v>132</v>
      </c>
      <c r="G66" t="s">
        <v>132</v>
      </c>
      <c r="H66" t="s">
        <v>132</v>
      </c>
      <c r="I66" t="s">
        <v>132</v>
      </c>
      <c r="J66">
        <v>-80.66</v>
      </c>
      <c r="K66" t="s">
        <v>768</v>
      </c>
      <c r="L66" t="s">
        <v>595</v>
      </c>
      <c r="M66" s="74">
        <v>0.77552083333333333</v>
      </c>
      <c r="N66" t="s">
        <v>768</v>
      </c>
      <c r="O66">
        <v>67</v>
      </c>
      <c r="P66">
        <v>874</v>
      </c>
      <c r="Q66" t="s">
        <v>595</v>
      </c>
      <c r="R66" t="s">
        <v>132</v>
      </c>
    </row>
    <row r="67" spans="1:18" x14ac:dyDescent="0.25">
      <c r="A67" t="s">
        <v>264</v>
      </c>
      <c r="B67">
        <v>0</v>
      </c>
      <c r="C67" t="s">
        <v>132</v>
      </c>
      <c r="D67" t="s">
        <v>132</v>
      </c>
      <c r="E67" t="s">
        <v>132</v>
      </c>
      <c r="F67" t="s">
        <v>132</v>
      </c>
      <c r="G67" t="s">
        <v>132</v>
      </c>
      <c r="H67" t="s">
        <v>132</v>
      </c>
      <c r="I67" t="s">
        <v>132</v>
      </c>
      <c r="J67">
        <v>-80.78</v>
      </c>
      <c r="K67" t="s">
        <v>769</v>
      </c>
      <c r="L67" t="s">
        <v>595</v>
      </c>
      <c r="M67" s="74">
        <v>0.77552083333333333</v>
      </c>
      <c r="N67" t="s">
        <v>769</v>
      </c>
      <c r="O67">
        <v>424</v>
      </c>
      <c r="P67">
        <v>12.948</v>
      </c>
      <c r="Q67" t="s">
        <v>595</v>
      </c>
      <c r="R67" t="s">
        <v>132</v>
      </c>
    </row>
    <row r="68" spans="1:18" x14ac:dyDescent="0.25">
      <c r="A68" t="s">
        <v>265</v>
      </c>
      <c r="B68">
        <v>0</v>
      </c>
      <c r="C68" t="s">
        <v>132</v>
      </c>
      <c r="D68" t="s">
        <v>132</v>
      </c>
      <c r="E68" t="s">
        <v>132</v>
      </c>
      <c r="F68" t="s">
        <v>132</v>
      </c>
      <c r="G68" t="s">
        <v>132</v>
      </c>
      <c r="H68" t="s">
        <v>132</v>
      </c>
      <c r="I68" t="s">
        <v>132</v>
      </c>
      <c r="J68">
        <v>-80.790000000000006</v>
      </c>
      <c r="K68" t="s">
        <v>770</v>
      </c>
      <c r="L68" t="s">
        <v>595</v>
      </c>
      <c r="M68" s="74">
        <v>0.77552083333333333</v>
      </c>
      <c r="N68" t="s">
        <v>770</v>
      </c>
      <c r="O68">
        <v>118</v>
      </c>
      <c r="P68">
        <v>760</v>
      </c>
      <c r="Q68" t="s">
        <v>595</v>
      </c>
      <c r="R68" t="s">
        <v>132</v>
      </c>
    </row>
    <row r="69" spans="1:18" x14ac:dyDescent="0.25">
      <c r="A69" t="s">
        <v>266</v>
      </c>
      <c r="B69">
        <v>0</v>
      </c>
      <c r="C69" t="s">
        <v>132</v>
      </c>
      <c r="D69" t="s">
        <v>132</v>
      </c>
      <c r="E69" t="s">
        <v>132</v>
      </c>
      <c r="F69" t="s">
        <v>132</v>
      </c>
      <c r="G69" t="s">
        <v>132</v>
      </c>
      <c r="H69" t="s">
        <v>132</v>
      </c>
      <c r="I69" t="s">
        <v>132</v>
      </c>
      <c r="J69">
        <v>-80.67</v>
      </c>
      <c r="K69" t="s">
        <v>594</v>
      </c>
      <c r="L69" t="s">
        <v>595</v>
      </c>
      <c r="M69" s="74">
        <v>0.77552083333333333</v>
      </c>
      <c r="N69" t="s">
        <v>594</v>
      </c>
      <c r="O69">
        <v>390</v>
      </c>
      <c r="P69">
        <v>18.606999999999999</v>
      </c>
      <c r="Q69" t="s">
        <v>595</v>
      </c>
      <c r="R69" t="s">
        <v>132</v>
      </c>
    </row>
    <row r="70" spans="1:18" x14ac:dyDescent="0.25">
      <c r="A70" t="s">
        <v>267</v>
      </c>
      <c r="B70">
        <v>0</v>
      </c>
      <c r="C70" t="s">
        <v>132</v>
      </c>
      <c r="D70" t="s">
        <v>132</v>
      </c>
      <c r="E70" t="s">
        <v>132</v>
      </c>
      <c r="F70" t="s">
        <v>132</v>
      </c>
      <c r="G70" t="s">
        <v>132</v>
      </c>
      <c r="H70" t="s">
        <v>132</v>
      </c>
      <c r="I70" t="s">
        <v>132</v>
      </c>
      <c r="J70">
        <v>-80.349999999999994</v>
      </c>
      <c r="K70" t="s">
        <v>771</v>
      </c>
      <c r="L70" t="s">
        <v>595</v>
      </c>
      <c r="M70" s="74">
        <v>0.77552083333333333</v>
      </c>
      <c r="N70" t="s">
        <v>771</v>
      </c>
      <c r="O70">
        <v>378</v>
      </c>
      <c r="P70">
        <v>1.2490000000000001</v>
      </c>
      <c r="Q70" t="s">
        <v>595</v>
      </c>
      <c r="R70" t="s">
        <v>132</v>
      </c>
    </row>
    <row r="71" spans="1:18" x14ac:dyDescent="0.25">
      <c r="A71" t="s">
        <v>268</v>
      </c>
      <c r="B71">
        <v>0</v>
      </c>
      <c r="C71" t="s">
        <v>132</v>
      </c>
      <c r="D71" t="s">
        <v>132</v>
      </c>
      <c r="E71" t="s">
        <v>132</v>
      </c>
      <c r="F71" t="s">
        <v>132</v>
      </c>
      <c r="G71" t="s">
        <v>132</v>
      </c>
      <c r="H71" t="s">
        <v>132</v>
      </c>
      <c r="I71" t="s">
        <v>132</v>
      </c>
      <c r="J71">
        <v>-79.94</v>
      </c>
      <c r="K71" t="s">
        <v>772</v>
      </c>
      <c r="L71" t="s">
        <v>595</v>
      </c>
      <c r="M71" s="74">
        <v>0.77552083333333333</v>
      </c>
      <c r="N71" t="s">
        <v>772</v>
      </c>
      <c r="O71">
        <v>44</v>
      </c>
      <c r="P71">
        <v>3.37</v>
      </c>
      <c r="Q71" t="s">
        <v>595</v>
      </c>
      <c r="R71" t="s">
        <v>132</v>
      </c>
    </row>
    <row r="72" spans="1:18" x14ac:dyDescent="0.25">
      <c r="A72" t="s">
        <v>269</v>
      </c>
      <c r="B72">
        <v>0</v>
      </c>
      <c r="C72" t="s">
        <v>132</v>
      </c>
      <c r="D72" t="s">
        <v>132</v>
      </c>
      <c r="E72" t="s">
        <v>132</v>
      </c>
      <c r="F72" t="s">
        <v>132</v>
      </c>
      <c r="G72" t="s">
        <v>132</v>
      </c>
      <c r="H72" t="s">
        <v>132</v>
      </c>
      <c r="I72" t="s">
        <v>132</v>
      </c>
      <c r="J72">
        <v>-79.5</v>
      </c>
      <c r="K72" t="s">
        <v>773</v>
      </c>
      <c r="L72" t="s">
        <v>595</v>
      </c>
      <c r="M72" s="74">
        <v>0.77552083333333333</v>
      </c>
      <c r="N72" t="s">
        <v>773</v>
      </c>
      <c r="O72">
        <v>2</v>
      </c>
      <c r="P72">
        <v>646</v>
      </c>
      <c r="Q72" t="s">
        <v>595</v>
      </c>
      <c r="R72" t="s">
        <v>132</v>
      </c>
    </row>
    <row r="73" spans="1:18" x14ac:dyDescent="0.25">
      <c r="A73" t="s">
        <v>270</v>
      </c>
      <c r="B73">
        <v>0</v>
      </c>
      <c r="C73" t="s">
        <v>132</v>
      </c>
      <c r="D73" t="s">
        <v>132</v>
      </c>
      <c r="E73" t="s">
        <v>132</v>
      </c>
      <c r="F73" t="s">
        <v>132</v>
      </c>
      <c r="G73" t="s">
        <v>132</v>
      </c>
      <c r="H73" t="s">
        <v>132</v>
      </c>
      <c r="I73" t="s">
        <v>132</v>
      </c>
      <c r="J73">
        <v>-78.97</v>
      </c>
      <c r="K73" t="s">
        <v>583</v>
      </c>
      <c r="L73" t="s">
        <v>595</v>
      </c>
      <c r="M73" s="74">
        <v>0.77552083333333333</v>
      </c>
      <c r="N73" t="s">
        <v>583</v>
      </c>
      <c r="O73">
        <v>280</v>
      </c>
      <c r="P73">
        <v>5.7039999999999997</v>
      </c>
      <c r="Q73" t="s">
        <v>595</v>
      </c>
      <c r="R73" t="s">
        <v>132</v>
      </c>
    </row>
    <row r="74" spans="1:18" x14ac:dyDescent="0.25">
      <c r="A74" t="s">
        <v>369</v>
      </c>
      <c r="B74">
        <v>0</v>
      </c>
      <c r="C74" t="s">
        <v>132</v>
      </c>
      <c r="D74" t="s">
        <v>132</v>
      </c>
      <c r="E74" t="s">
        <v>132</v>
      </c>
      <c r="F74" t="s">
        <v>132</v>
      </c>
      <c r="G74" t="s">
        <v>132</v>
      </c>
      <c r="H74" t="s">
        <v>132</v>
      </c>
      <c r="I74" t="s">
        <v>132</v>
      </c>
      <c r="J74">
        <v>-78.709999999999994</v>
      </c>
      <c r="K74" t="s">
        <v>582</v>
      </c>
      <c r="L74" t="s">
        <v>595</v>
      </c>
      <c r="M74" s="74">
        <v>0.77552083333333333</v>
      </c>
      <c r="N74" t="s">
        <v>582</v>
      </c>
      <c r="O74">
        <v>57</v>
      </c>
      <c r="P74">
        <v>1.2849999999999999</v>
      </c>
      <c r="Q74" t="s">
        <v>595</v>
      </c>
      <c r="R74" t="s">
        <v>132</v>
      </c>
    </row>
    <row r="75" spans="1:18" x14ac:dyDescent="0.25">
      <c r="A75" t="s">
        <v>271</v>
      </c>
      <c r="B75">
        <v>0</v>
      </c>
      <c r="C75" t="s">
        <v>132</v>
      </c>
      <c r="D75" t="s">
        <v>132</v>
      </c>
      <c r="E75" t="s">
        <v>132</v>
      </c>
      <c r="F75" t="s">
        <v>132</v>
      </c>
      <c r="G75" t="s">
        <v>132</v>
      </c>
      <c r="H75" t="s">
        <v>132</v>
      </c>
      <c r="I75" t="s">
        <v>132</v>
      </c>
      <c r="J75">
        <v>-78.33</v>
      </c>
      <c r="K75" t="s">
        <v>774</v>
      </c>
      <c r="L75" t="s">
        <v>595</v>
      </c>
      <c r="M75" s="74">
        <v>0.77552083333333333</v>
      </c>
      <c r="N75" t="s">
        <v>774</v>
      </c>
      <c r="O75">
        <v>84</v>
      </c>
      <c r="P75">
        <v>9.35</v>
      </c>
      <c r="Q75" t="s">
        <v>595</v>
      </c>
      <c r="R75" t="s">
        <v>132</v>
      </c>
    </row>
    <row r="76" spans="1:18" x14ac:dyDescent="0.25">
      <c r="A76" t="s">
        <v>370</v>
      </c>
      <c r="B76">
        <v>0</v>
      </c>
      <c r="C76" t="s">
        <v>132</v>
      </c>
      <c r="D76" t="s">
        <v>132</v>
      </c>
      <c r="E76" t="s">
        <v>132</v>
      </c>
      <c r="F76" t="s">
        <v>132</v>
      </c>
      <c r="G76" t="s">
        <v>132</v>
      </c>
      <c r="H76" t="s">
        <v>132</v>
      </c>
      <c r="I76" t="s">
        <v>132</v>
      </c>
      <c r="J76">
        <v>-77.83</v>
      </c>
      <c r="K76" t="s">
        <v>775</v>
      </c>
      <c r="L76" t="s">
        <v>595</v>
      </c>
      <c r="M76" s="74">
        <v>0.77552083333333333</v>
      </c>
      <c r="N76" t="s">
        <v>775</v>
      </c>
      <c r="O76">
        <v>8</v>
      </c>
      <c r="P76">
        <v>1.7050000000000001</v>
      </c>
      <c r="Q76" t="s">
        <v>595</v>
      </c>
      <c r="R76" t="s">
        <v>132</v>
      </c>
    </row>
    <row r="77" spans="1:18" x14ac:dyDescent="0.25">
      <c r="A77" t="s">
        <v>272</v>
      </c>
      <c r="B77">
        <v>0</v>
      </c>
      <c r="C77" t="s">
        <v>132</v>
      </c>
      <c r="D77" t="s">
        <v>132</v>
      </c>
      <c r="E77" t="s">
        <v>132</v>
      </c>
      <c r="F77" t="s">
        <v>132</v>
      </c>
      <c r="G77" t="s">
        <v>132</v>
      </c>
      <c r="H77" t="s">
        <v>132</v>
      </c>
      <c r="I77" t="s">
        <v>132</v>
      </c>
      <c r="J77">
        <v>-78.05</v>
      </c>
      <c r="K77" t="s">
        <v>776</v>
      </c>
      <c r="L77" t="s">
        <v>595</v>
      </c>
      <c r="M77" s="74">
        <v>0.77552083333333333</v>
      </c>
      <c r="N77" t="s">
        <v>776</v>
      </c>
      <c r="O77">
        <v>1.96</v>
      </c>
      <c r="P77">
        <v>16.228000000000002</v>
      </c>
      <c r="Q77" t="s">
        <v>595</v>
      </c>
      <c r="R77" t="s">
        <v>132</v>
      </c>
    </row>
    <row r="78" spans="1:18" x14ac:dyDescent="0.25">
      <c r="A78" t="s">
        <v>371</v>
      </c>
      <c r="B78">
        <v>0</v>
      </c>
      <c r="C78" t="s">
        <v>132</v>
      </c>
      <c r="D78" t="s">
        <v>132</v>
      </c>
      <c r="E78" t="s">
        <v>132</v>
      </c>
      <c r="F78" t="s">
        <v>132</v>
      </c>
      <c r="G78" t="s">
        <v>132</v>
      </c>
      <c r="H78" t="s">
        <v>132</v>
      </c>
      <c r="I78" t="s">
        <v>132</v>
      </c>
      <c r="J78">
        <v>-77.599999999999994</v>
      </c>
      <c r="K78" t="s">
        <v>777</v>
      </c>
      <c r="L78" t="s">
        <v>595</v>
      </c>
      <c r="M78" s="74">
        <v>0.77552083333333333</v>
      </c>
      <c r="N78" t="s">
        <v>777</v>
      </c>
      <c r="O78">
        <v>11</v>
      </c>
      <c r="P78">
        <v>1.4370000000000001</v>
      </c>
      <c r="Q78" t="s">
        <v>595</v>
      </c>
      <c r="R78" t="s">
        <v>132</v>
      </c>
    </row>
    <row r="79" spans="1:18" x14ac:dyDescent="0.25">
      <c r="A79" t="s">
        <v>273</v>
      </c>
      <c r="B79">
        <v>0</v>
      </c>
      <c r="C79" t="s">
        <v>132</v>
      </c>
      <c r="D79" t="s">
        <v>132</v>
      </c>
      <c r="E79" t="s">
        <v>132</v>
      </c>
      <c r="F79" t="s">
        <v>132</v>
      </c>
      <c r="G79" t="s">
        <v>132</v>
      </c>
      <c r="H79" t="s">
        <v>132</v>
      </c>
      <c r="I79" t="s">
        <v>132</v>
      </c>
      <c r="J79">
        <v>-77.78</v>
      </c>
      <c r="K79" t="s">
        <v>599</v>
      </c>
      <c r="L79" t="s">
        <v>595</v>
      </c>
      <c r="M79" s="74">
        <v>0.77552083333333333</v>
      </c>
      <c r="N79" t="s">
        <v>599</v>
      </c>
      <c r="O79">
        <v>181</v>
      </c>
      <c r="P79">
        <v>2.2949999999999999</v>
      </c>
      <c r="Q79" t="s">
        <v>595</v>
      </c>
      <c r="R79" t="s">
        <v>132</v>
      </c>
    </row>
    <row r="80" spans="1:18" x14ac:dyDescent="0.25">
      <c r="A80" t="s">
        <v>378</v>
      </c>
      <c r="B80">
        <v>0</v>
      </c>
      <c r="C80" t="s">
        <v>132</v>
      </c>
      <c r="D80" t="s">
        <v>132</v>
      </c>
      <c r="E80" t="s">
        <v>132</v>
      </c>
      <c r="F80" t="s">
        <v>132</v>
      </c>
      <c r="G80" t="s">
        <v>132</v>
      </c>
      <c r="H80" t="s">
        <v>132</v>
      </c>
      <c r="I80" t="s">
        <v>132</v>
      </c>
      <c r="J80">
        <v>-76.92</v>
      </c>
      <c r="K80" t="s">
        <v>778</v>
      </c>
      <c r="L80" t="s">
        <v>595</v>
      </c>
      <c r="M80" s="74">
        <v>0.77552083333333333</v>
      </c>
      <c r="N80" t="s">
        <v>778</v>
      </c>
      <c r="O80">
        <v>0</v>
      </c>
      <c r="P80">
        <v>1.0940000000000001</v>
      </c>
      <c r="Q80" t="s">
        <v>595</v>
      </c>
      <c r="R80" t="s">
        <v>132</v>
      </c>
    </row>
    <row r="81" spans="1:18" x14ac:dyDescent="0.25">
      <c r="A81" t="s">
        <v>274</v>
      </c>
      <c r="B81">
        <v>0</v>
      </c>
      <c r="C81" t="s">
        <v>132</v>
      </c>
      <c r="D81" t="s">
        <v>132</v>
      </c>
      <c r="E81" t="s">
        <v>132</v>
      </c>
      <c r="F81" t="s">
        <v>132</v>
      </c>
      <c r="G81" t="s">
        <v>132</v>
      </c>
      <c r="H81" t="s">
        <v>132</v>
      </c>
      <c r="I81" t="s">
        <v>132</v>
      </c>
      <c r="J81">
        <v>-76.73</v>
      </c>
      <c r="K81" t="s">
        <v>779</v>
      </c>
      <c r="L81" t="s">
        <v>595</v>
      </c>
      <c r="M81" s="74">
        <v>0.77552083333333333</v>
      </c>
      <c r="N81" t="s">
        <v>779</v>
      </c>
      <c r="O81">
        <v>458</v>
      </c>
      <c r="P81">
        <v>7.6180000000000003</v>
      </c>
      <c r="Q81" t="s">
        <v>595</v>
      </c>
      <c r="R81" t="s">
        <v>132</v>
      </c>
    </row>
    <row r="82" spans="1:18" x14ac:dyDescent="0.25">
      <c r="A82" t="s">
        <v>413</v>
      </c>
      <c r="B82">
        <v>0</v>
      </c>
      <c r="C82" t="s">
        <v>132</v>
      </c>
      <c r="D82" t="s">
        <v>132</v>
      </c>
      <c r="E82" t="s">
        <v>132</v>
      </c>
      <c r="F82" t="s">
        <v>132</v>
      </c>
      <c r="G82" t="s">
        <v>132</v>
      </c>
      <c r="H82" t="s">
        <v>132</v>
      </c>
      <c r="I82" t="s">
        <v>132</v>
      </c>
      <c r="J82">
        <v>-76.67</v>
      </c>
      <c r="K82" t="s">
        <v>584</v>
      </c>
      <c r="L82" t="s">
        <v>595</v>
      </c>
      <c r="M82" s="74">
        <v>0.77552083333333333</v>
      </c>
      <c r="N82" t="s">
        <v>584</v>
      </c>
      <c r="O82">
        <v>6</v>
      </c>
      <c r="P82">
        <v>1.716</v>
      </c>
      <c r="Q82" t="s">
        <v>595</v>
      </c>
      <c r="R82" t="s">
        <v>132</v>
      </c>
    </row>
    <row r="83" spans="1:18" x14ac:dyDescent="0.25">
      <c r="A83" t="s">
        <v>275</v>
      </c>
      <c r="B83">
        <v>0</v>
      </c>
      <c r="C83" t="s">
        <v>132</v>
      </c>
      <c r="D83" t="s">
        <v>132</v>
      </c>
      <c r="E83" t="s">
        <v>132</v>
      </c>
      <c r="F83" t="s">
        <v>132</v>
      </c>
      <c r="G83" t="s">
        <v>132</v>
      </c>
      <c r="H83" t="s">
        <v>132</v>
      </c>
      <c r="I83" t="s">
        <v>132</v>
      </c>
      <c r="J83">
        <v>-76.599999999999994</v>
      </c>
      <c r="K83" t="s">
        <v>780</v>
      </c>
      <c r="L83" t="s">
        <v>595</v>
      </c>
      <c r="M83" s="74">
        <v>0.77552083333333333</v>
      </c>
      <c r="N83" t="s">
        <v>780</v>
      </c>
      <c r="O83">
        <v>92</v>
      </c>
      <c r="P83">
        <v>2.9849999999999999</v>
      </c>
      <c r="Q83" t="s">
        <v>595</v>
      </c>
      <c r="R83" t="s">
        <v>132</v>
      </c>
    </row>
    <row r="84" spans="1:18" x14ac:dyDescent="0.25">
      <c r="A84" t="s">
        <v>414</v>
      </c>
      <c r="B84">
        <v>0</v>
      </c>
      <c r="C84" t="s">
        <v>132</v>
      </c>
      <c r="D84" t="s">
        <v>132</v>
      </c>
      <c r="E84" t="s">
        <v>132</v>
      </c>
      <c r="F84" t="s">
        <v>132</v>
      </c>
      <c r="G84" t="s">
        <v>132</v>
      </c>
      <c r="H84" t="s">
        <v>132</v>
      </c>
      <c r="I84" t="s">
        <v>132</v>
      </c>
      <c r="J84">
        <v>-76.69</v>
      </c>
      <c r="K84" t="s">
        <v>551</v>
      </c>
      <c r="L84" t="s">
        <v>595</v>
      </c>
      <c r="M84" s="74">
        <v>0.77552083333333333</v>
      </c>
      <c r="N84" t="s">
        <v>551</v>
      </c>
      <c r="O84">
        <v>0</v>
      </c>
      <c r="P84">
        <v>1.458</v>
      </c>
      <c r="Q84" t="s">
        <v>595</v>
      </c>
      <c r="R84" t="s">
        <v>132</v>
      </c>
    </row>
    <row r="85" spans="1:18" x14ac:dyDescent="0.25">
      <c r="A85" t="s">
        <v>276</v>
      </c>
      <c r="B85">
        <v>0</v>
      </c>
      <c r="C85" t="s">
        <v>132</v>
      </c>
      <c r="D85" t="s">
        <v>132</v>
      </c>
      <c r="E85" t="s">
        <v>132</v>
      </c>
      <c r="F85" t="s">
        <v>132</v>
      </c>
      <c r="G85" t="s">
        <v>132</v>
      </c>
      <c r="H85" t="s">
        <v>132</v>
      </c>
      <c r="I85" t="s">
        <v>132</v>
      </c>
      <c r="J85">
        <v>-76.98</v>
      </c>
      <c r="K85" t="s">
        <v>598</v>
      </c>
      <c r="L85" t="s">
        <v>595</v>
      </c>
      <c r="M85" s="74">
        <v>0.77552083333333333</v>
      </c>
      <c r="N85" t="s">
        <v>598</v>
      </c>
      <c r="O85">
        <v>819</v>
      </c>
      <c r="P85">
        <v>22.437999999999999</v>
      </c>
      <c r="Q85" t="s">
        <v>595</v>
      </c>
      <c r="R85" t="s">
        <v>132</v>
      </c>
    </row>
    <row r="86" spans="1:18" x14ac:dyDescent="0.25">
      <c r="A86" t="s">
        <v>415</v>
      </c>
      <c r="B86">
        <v>0</v>
      </c>
      <c r="C86" t="s">
        <v>132</v>
      </c>
      <c r="D86" t="s">
        <v>132</v>
      </c>
      <c r="E86" t="s">
        <v>132</v>
      </c>
      <c r="F86" t="s">
        <v>132</v>
      </c>
      <c r="G86" t="s">
        <v>132</v>
      </c>
      <c r="H86" t="s">
        <v>132</v>
      </c>
      <c r="I86" t="s">
        <v>132</v>
      </c>
      <c r="J86">
        <v>-77.5</v>
      </c>
      <c r="K86" t="s">
        <v>499</v>
      </c>
      <c r="L86" t="s">
        <v>595</v>
      </c>
      <c r="M86" s="74">
        <v>0.77552083333333333</v>
      </c>
      <c r="N86" t="s">
        <v>499</v>
      </c>
      <c r="O86">
        <v>3</v>
      </c>
      <c r="P86">
        <v>1.96</v>
      </c>
      <c r="Q86" t="s">
        <v>595</v>
      </c>
      <c r="R86" t="s">
        <v>132</v>
      </c>
    </row>
    <row r="87" spans="1:18" x14ac:dyDescent="0.25">
      <c r="A87" t="s">
        <v>277</v>
      </c>
      <c r="B87">
        <v>0</v>
      </c>
      <c r="C87" t="s">
        <v>132</v>
      </c>
      <c r="D87" t="s">
        <v>132</v>
      </c>
      <c r="E87" t="s">
        <v>132</v>
      </c>
      <c r="F87" t="s">
        <v>132</v>
      </c>
      <c r="G87" t="s">
        <v>132</v>
      </c>
      <c r="H87" t="s">
        <v>132</v>
      </c>
      <c r="I87" t="s">
        <v>132</v>
      </c>
      <c r="J87">
        <v>-78.069999999999993</v>
      </c>
      <c r="K87" t="s">
        <v>550</v>
      </c>
      <c r="L87" t="s">
        <v>595</v>
      </c>
      <c r="M87" s="74">
        <v>0.77552083333333333</v>
      </c>
      <c r="N87" t="s">
        <v>550</v>
      </c>
      <c r="O87">
        <v>302</v>
      </c>
      <c r="P87">
        <v>26.018999999999998</v>
      </c>
      <c r="Q87" t="s">
        <v>595</v>
      </c>
      <c r="R87" t="s">
        <v>132</v>
      </c>
    </row>
    <row r="88" spans="1:18" x14ac:dyDescent="0.25">
      <c r="A88" t="s">
        <v>422</v>
      </c>
      <c r="B88">
        <v>0</v>
      </c>
      <c r="C88" t="s">
        <v>132</v>
      </c>
      <c r="D88" t="s">
        <v>132</v>
      </c>
      <c r="E88" t="s">
        <v>132</v>
      </c>
      <c r="F88" t="s">
        <v>132</v>
      </c>
      <c r="G88" t="s">
        <v>132</v>
      </c>
      <c r="H88" t="s">
        <v>132</v>
      </c>
      <c r="I88" t="s">
        <v>132</v>
      </c>
      <c r="J88">
        <v>-78.7</v>
      </c>
      <c r="K88" t="s">
        <v>514</v>
      </c>
      <c r="L88" t="s">
        <v>595</v>
      </c>
      <c r="M88" s="74">
        <v>0.77552083333333333</v>
      </c>
      <c r="N88" t="s">
        <v>514</v>
      </c>
      <c r="O88">
        <v>0</v>
      </c>
      <c r="P88">
        <v>599</v>
      </c>
      <c r="Q88" t="s">
        <v>596</v>
      </c>
      <c r="R88" t="s">
        <v>132</v>
      </c>
    </row>
    <row r="89" spans="1:18" x14ac:dyDescent="0.25">
      <c r="A89" t="s">
        <v>278</v>
      </c>
      <c r="B89">
        <v>0</v>
      </c>
      <c r="C89" t="s">
        <v>132</v>
      </c>
      <c r="D89" t="s">
        <v>132</v>
      </c>
      <c r="E89" t="s">
        <v>132</v>
      </c>
      <c r="F89" t="s">
        <v>132</v>
      </c>
      <c r="G89" t="s">
        <v>132</v>
      </c>
      <c r="H89" t="s">
        <v>132</v>
      </c>
      <c r="I89" t="s">
        <v>132</v>
      </c>
      <c r="J89">
        <v>-78.64</v>
      </c>
      <c r="K89" t="s">
        <v>781</v>
      </c>
      <c r="L89" t="s">
        <v>595</v>
      </c>
      <c r="M89" s="74">
        <v>0.77552083333333333</v>
      </c>
      <c r="N89" t="s">
        <v>781</v>
      </c>
      <c r="O89">
        <v>202</v>
      </c>
      <c r="P89">
        <v>4.4980000000000002</v>
      </c>
      <c r="Q89" t="s">
        <v>595</v>
      </c>
      <c r="R89" t="s">
        <v>132</v>
      </c>
    </row>
    <row r="90" spans="1:18" x14ac:dyDescent="0.25">
      <c r="A90" t="s">
        <v>423</v>
      </c>
      <c r="B90">
        <v>0</v>
      </c>
      <c r="C90" t="s">
        <v>132</v>
      </c>
      <c r="D90" t="s">
        <v>132</v>
      </c>
      <c r="E90" t="s">
        <v>132</v>
      </c>
      <c r="F90" t="s">
        <v>132</v>
      </c>
      <c r="G90" t="s">
        <v>132</v>
      </c>
      <c r="H90" t="s">
        <v>132</v>
      </c>
      <c r="I90" t="s">
        <v>132</v>
      </c>
      <c r="J90">
        <v>-79.59</v>
      </c>
      <c r="K90" t="s">
        <v>782</v>
      </c>
      <c r="L90" t="s">
        <v>595</v>
      </c>
      <c r="M90" s="74">
        <v>0.77552083333333333</v>
      </c>
      <c r="N90" t="s">
        <v>782</v>
      </c>
      <c r="O90">
        <v>0</v>
      </c>
      <c r="P90">
        <v>1.0229999999999999</v>
      </c>
      <c r="Q90" t="s">
        <v>596</v>
      </c>
      <c r="R90" t="s">
        <v>132</v>
      </c>
    </row>
    <row r="91" spans="1:18" x14ac:dyDescent="0.25">
      <c r="A91" t="s">
        <v>279</v>
      </c>
      <c r="B91">
        <v>0</v>
      </c>
      <c r="C91" t="s">
        <v>132</v>
      </c>
      <c r="D91" t="s">
        <v>132</v>
      </c>
      <c r="E91" t="s">
        <v>132</v>
      </c>
      <c r="F91" t="s">
        <v>132</v>
      </c>
      <c r="G91" t="s">
        <v>132</v>
      </c>
      <c r="H91" t="s">
        <v>132</v>
      </c>
      <c r="I91" t="s">
        <v>132</v>
      </c>
      <c r="J91">
        <v>-79.569999999999993</v>
      </c>
      <c r="K91" t="s">
        <v>527</v>
      </c>
      <c r="L91" t="s">
        <v>595</v>
      </c>
      <c r="M91" s="74">
        <v>0.77552083333333333</v>
      </c>
      <c r="N91" t="s">
        <v>527</v>
      </c>
      <c r="O91">
        <v>176</v>
      </c>
      <c r="P91">
        <v>3.58</v>
      </c>
      <c r="Q91" t="s">
        <v>595</v>
      </c>
      <c r="R91" t="s">
        <v>132</v>
      </c>
    </row>
    <row r="92" spans="1:18" x14ac:dyDescent="0.25">
      <c r="A92" t="s">
        <v>424</v>
      </c>
      <c r="B92">
        <v>0</v>
      </c>
      <c r="C92" t="s">
        <v>132</v>
      </c>
      <c r="D92" t="s">
        <v>132</v>
      </c>
      <c r="E92" t="s">
        <v>132</v>
      </c>
      <c r="F92" t="s">
        <v>132</v>
      </c>
      <c r="G92" t="s">
        <v>132</v>
      </c>
      <c r="H92" t="s">
        <v>132</v>
      </c>
      <c r="I92" t="s">
        <v>132</v>
      </c>
      <c r="J92">
        <v>-80.900000000000006</v>
      </c>
      <c r="K92" t="s">
        <v>783</v>
      </c>
      <c r="L92" t="s">
        <v>595</v>
      </c>
      <c r="M92" s="74">
        <v>0.77552083333333333</v>
      </c>
      <c r="N92" t="s">
        <v>783</v>
      </c>
      <c r="O92">
        <v>0</v>
      </c>
      <c r="P92">
        <v>1.621</v>
      </c>
      <c r="Q92" t="s">
        <v>595</v>
      </c>
      <c r="R92" t="s">
        <v>132</v>
      </c>
    </row>
    <row r="93" spans="1:18" x14ac:dyDescent="0.25">
      <c r="A93" t="s">
        <v>280</v>
      </c>
      <c r="B93">
        <v>0</v>
      </c>
      <c r="C93" t="s">
        <v>132</v>
      </c>
      <c r="D93" t="s">
        <v>132</v>
      </c>
      <c r="E93" t="s">
        <v>132</v>
      </c>
      <c r="F93" t="s">
        <v>132</v>
      </c>
      <c r="G93" t="s">
        <v>132</v>
      </c>
      <c r="H93" t="s">
        <v>132</v>
      </c>
      <c r="I93" t="s">
        <v>132</v>
      </c>
      <c r="J93">
        <v>-81.180000000000007</v>
      </c>
      <c r="K93" t="s">
        <v>500</v>
      </c>
      <c r="L93" t="s">
        <v>595</v>
      </c>
      <c r="M93" s="74">
        <v>0.77552083333333333</v>
      </c>
      <c r="N93" t="s">
        <v>500</v>
      </c>
      <c r="O93">
        <v>1.48</v>
      </c>
      <c r="P93">
        <v>5.0350000000000001</v>
      </c>
      <c r="Q93" t="s">
        <v>595</v>
      </c>
      <c r="R93" t="s">
        <v>132</v>
      </c>
    </row>
    <row r="94" spans="1:18" x14ac:dyDescent="0.25">
      <c r="A94" t="s">
        <v>425</v>
      </c>
      <c r="B94">
        <v>0</v>
      </c>
      <c r="C94" t="s">
        <v>132</v>
      </c>
      <c r="D94" t="s">
        <v>132</v>
      </c>
      <c r="E94" t="s">
        <v>132</v>
      </c>
      <c r="F94" t="s">
        <v>132</v>
      </c>
      <c r="G94" t="s">
        <v>132</v>
      </c>
      <c r="H94" t="s">
        <v>132</v>
      </c>
      <c r="I94" t="s">
        <v>132</v>
      </c>
      <c r="J94">
        <v>-81.48</v>
      </c>
      <c r="K94" t="s">
        <v>528</v>
      </c>
      <c r="L94" t="s">
        <v>595</v>
      </c>
      <c r="M94" s="74">
        <v>0.77552083333333333</v>
      </c>
      <c r="N94" t="s">
        <v>528</v>
      </c>
      <c r="O94">
        <v>0</v>
      </c>
      <c r="P94">
        <v>889</v>
      </c>
      <c r="Q94" t="s">
        <v>595</v>
      </c>
      <c r="R94" t="s">
        <v>132</v>
      </c>
    </row>
    <row r="95" spans="1:18" x14ac:dyDescent="0.25">
      <c r="A95" t="s">
        <v>281</v>
      </c>
      <c r="B95">
        <v>0</v>
      </c>
      <c r="C95" t="s">
        <v>132</v>
      </c>
      <c r="D95" t="s">
        <v>132</v>
      </c>
      <c r="E95" t="s">
        <v>132</v>
      </c>
      <c r="F95" t="s">
        <v>132</v>
      </c>
      <c r="G95" t="s">
        <v>132</v>
      </c>
      <c r="H95" t="s">
        <v>132</v>
      </c>
      <c r="I95" t="s">
        <v>132</v>
      </c>
      <c r="J95">
        <v>-82.05</v>
      </c>
      <c r="K95" t="s">
        <v>533</v>
      </c>
      <c r="L95" t="s">
        <v>595</v>
      </c>
      <c r="M95" s="74">
        <v>0.77552083333333333</v>
      </c>
      <c r="N95" t="s">
        <v>533</v>
      </c>
      <c r="O95">
        <v>0</v>
      </c>
      <c r="P95">
        <v>1.714</v>
      </c>
      <c r="Q95" t="s">
        <v>595</v>
      </c>
      <c r="R95" t="s">
        <v>132</v>
      </c>
    </row>
    <row r="96" spans="1:18" x14ac:dyDescent="0.25">
      <c r="A96" t="s">
        <v>426</v>
      </c>
      <c r="B96">
        <v>0</v>
      </c>
      <c r="C96" t="s">
        <v>132</v>
      </c>
      <c r="D96" t="s">
        <v>132</v>
      </c>
      <c r="E96" t="s">
        <v>132</v>
      </c>
      <c r="F96" t="s">
        <v>132</v>
      </c>
      <c r="G96" t="s">
        <v>132</v>
      </c>
      <c r="H96" t="s">
        <v>132</v>
      </c>
      <c r="I96" t="s">
        <v>132</v>
      </c>
      <c r="J96">
        <v>-82.43</v>
      </c>
      <c r="K96" t="s">
        <v>579</v>
      </c>
      <c r="L96" t="s">
        <v>595</v>
      </c>
      <c r="M96" s="74">
        <v>0.77552083333333333</v>
      </c>
      <c r="N96" t="s">
        <v>579</v>
      </c>
      <c r="O96">
        <v>0</v>
      </c>
      <c r="P96">
        <v>1.004</v>
      </c>
      <c r="Q96" t="s">
        <v>595</v>
      </c>
      <c r="R96" t="s">
        <v>132</v>
      </c>
    </row>
    <row r="97" spans="1:18" x14ac:dyDescent="0.25">
      <c r="A97" t="s">
        <v>282</v>
      </c>
      <c r="B97">
        <v>0</v>
      </c>
      <c r="C97" t="s">
        <v>132</v>
      </c>
      <c r="D97" t="s">
        <v>132</v>
      </c>
      <c r="E97" t="s">
        <v>132</v>
      </c>
      <c r="F97" t="s">
        <v>132</v>
      </c>
      <c r="G97" t="s">
        <v>132</v>
      </c>
      <c r="H97" t="s">
        <v>132</v>
      </c>
      <c r="I97" t="s">
        <v>132</v>
      </c>
      <c r="J97">
        <v>-83.1</v>
      </c>
      <c r="K97" t="s">
        <v>512</v>
      </c>
      <c r="L97" t="s">
        <v>595</v>
      </c>
      <c r="M97" s="74">
        <v>0.77552083333333333</v>
      </c>
      <c r="N97" t="s">
        <v>512</v>
      </c>
      <c r="O97">
        <v>2.6030000000000002</v>
      </c>
      <c r="P97">
        <v>26.692</v>
      </c>
      <c r="Q97" t="s">
        <v>595</v>
      </c>
      <c r="R97" t="s">
        <v>132</v>
      </c>
    </row>
    <row r="98" spans="1:18" x14ac:dyDescent="0.25">
      <c r="A98" t="s">
        <v>427</v>
      </c>
      <c r="B98">
        <v>0</v>
      </c>
      <c r="C98" t="s">
        <v>132</v>
      </c>
      <c r="D98" t="s">
        <v>132</v>
      </c>
      <c r="E98" t="s">
        <v>132</v>
      </c>
      <c r="F98" t="s">
        <v>132</v>
      </c>
      <c r="G98" t="s">
        <v>132</v>
      </c>
      <c r="H98" t="s">
        <v>132</v>
      </c>
      <c r="I98" t="s">
        <v>132</v>
      </c>
      <c r="J98">
        <v>-83.82</v>
      </c>
      <c r="K98" t="s">
        <v>503</v>
      </c>
      <c r="L98" t="s">
        <v>595</v>
      </c>
      <c r="M98" s="74">
        <v>0.77552083333333333</v>
      </c>
      <c r="N98" t="s">
        <v>503</v>
      </c>
      <c r="O98">
        <v>0</v>
      </c>
      <c r="P98">
        <v>1.1739999999999999</v>
      </c>
      <c r="Q98" t="s">
        <v>595</v>
      </c>
      <c r="R98" t="s">
        <v>132</v>
      </c>
    </row>
    <row r="99" spans="1:18" x14ac:dyDescent="0.25">
      <c r="A99" t="s">
        <v>283</v>
      </c>
      <c r="B99">
        <v>0</v>
      </c>
      <c r="C99" t="s">
        <v>132</v>
      </c>
      <c r="D99" t="s">
        <v>132</v>
      </c>
      <c r="E99" t="s">
        <v>132</v>
      </c>
      <c r="F99" t="s">
        <v>132</v>
      </c>
      <c r="G99" t="s">
        <v>132</v>
      </c>
      <c r="H99" t="s">
        <v>132</v>
      </c>
      <c r="I99" t="s">
        <v>132</v>
      </c>
      <c r="J99">
        <v>-84.62</v>
      </c>
      <c r="K99" t="s">
        <v>511</v>
      </c>
      <c r="L99" t="s">
        <v>595</v>
      </c>
      <c r="M99" s="74">
        <v>0.77552083333333333</v>
      </c>
      <c r="N99" t="s">
        <v>511</v>
      </c>
      <c r="O99">
        <v>0</v>
      </c>
      <c r="P99">
        <v>2.1819999999999999</v>
      </c>
      <c r="Q99" t="s">
        <v>587</v>
      </c>
      <c r="R99" t="s">
        <v>132</v>
      </c>
    </row>
    <row r="100" spans="1:18" x14ac:dyDescent="0.25">
      <c r="A100" t="s">
        <v>428</v>
      </c>
      <c r="B100">
        <v>0</v>
      </c>
      <c r="C100" t="s">
        <v>132</v>
      </c>
      <c r="D100" t="s">
        <v>132</v>
      </c>
      <c r="E100" t="s">
        <v>132</v>
      </c>
      <c r="F100" t="s">
        <v>132</v>
      </c>
      <c r="G100" t="s">
        <v>132</v>
      </c>
      <c r="H100" t="s">
        <v>132</v>
      </c>
      <c r="I100" t="s">
        <v>132</v>
      </c>
      <c r="J100">
        <v>-84.13</v>
      </c>
      <c r="K100" t="s">
        <v>511</v>
      </c>
      <c r="L100" t="s">
        <v>595</v>
      </c>
      <c r="M100" s="74">
        <v>0.77552083333333333</v>
      </c>
      <c r="N100" t="s">
        <v>511</v>
      </c>
      <c r="O100">
        <v>0</v>
      </c>
      <c r="P100">
        <v>980</v>
      </c>
      <c r="Q100" t="s">
        <v>553</v>
      </c>
      <c r="R100" t="s">
        <v>132</v>
      </c>
    </row>
    <row r="101" spans="1:18" x14ac:dyDescent="0.25">
      <c r="A101" t="s">
        <v>284</v>
      </c>
      <c r="B101">
        <v>0</v>
      </c>
      <c r="C101" t="s">
        <v>132</v>
      </c>
      <c r="D101" t="s">
        <v>132</v>
      </c>
      <c r="E101" t="s">
        <v>132</v>
      </c>
      <c r="F101" t="s">
        <v>132</v>
      </c>
      <c r="G101" t="s">
        <v>132</v>
      </c>
      <c r="H101" t="s">
        <v>132</v>
      </c>
      <c r="I101" t="s">
        <v>132</v>
      </c>
      <c r="J101">
        <v>-85</v>
      </c>
      <c r="K101" t="s">
        <v>462</v>
      </c>
      <c r="L101" t="s">
        <v>595</v>
      </c>
      <c r="M101" s="74">
        <v>0.77552083333333333</v>
      </c>
      <c r="N101" t="s">
        <v>462</v>
      </c>
      <c r="O101">
        <v>5</v>
      </c>
      <c r="P101">
        <v>9.3130000000000006</v>
      </c>
      <c r="Q101" t="s">
        <v>595</v>
      </c>
      <c r="R101" t="s">
        <v>132</v>
      </c>
    </row>
    <row r="102" spans="1:18" x14ac:dyDescent="0.25">
      <c r="A102" t="s">
        <v>429</v>
      </c>
      <c r="B102">
        <v>0</v>
      </c>
      <c r="C102" t="s">
        <v>132</v>
      </c>
      <c r="D102" t="s">
        <v>132</v>
      </c>
      <c r="E102" t="s">
        <v>132</v>
      </c>
      <c r="F102" t="s">
        <v>132</v>
      </c>
      <c r="G102" t="s">
        <v>132</v>
      </c>
      <c r="H102" t="s">
        <v>132</v>
      </c>
      <c r="I102" t="s">
        <v>132</v>
      </c>
      <c r="J102">
        <v>-84.21</v>
      </c>
      <c r="K102" t="s">
        <v>462</v>
      </c>
      <c r="L102" t="s">
        <v>595</v>
      </c>
      <c r="M102" s="74">
        <v>0.77552083333333333</v>
      </c>
      <c r="N102" t="s">
        <v>462</v>
      </c>
      <c r="O102">
        <v>0</v>
      </c>
      <c r="P102">
        <v>1.825</v>
      </c>
      <c r="Q102" t="s">
        <v>595</v>
      </c>
      <c r="R102" t="s">
        <v>132</v>
      </c>
    </row>
    <row r="103" spans="1:18" x14ac:dyDescent="0.25">
      <c r="A103" t="s">
        <v>285</v>
      </c>
      <c r="B103">
        <v>0</v>
      </c>
      <c r="C103" t="s">
        <v>132</v>
      </c>
      <c r="D103" t="s">
        <v>132</v>
      </c>
      <c r="E103" t="s">
        <v>132</v>
      </c>
      <c r="F103" t="s">
        <v>132</v>
      </c>
      <c r="G103" t="s">
        <v>132</v>
      </c>
      <c r="H103" t="s">
        <v>132</v>
      </c>
      <c r="I103" t="s">
        <v>132</v>
      </c>
      <c r="J103">
        <v>-85.45</v>
      </c>
      <c r="K103" t="s">
        <v>510</v>
      </c>
      <c r="L103" t="s">
        <v>595</v>
      </c>
      <c r="M103" s="74">
        <v>0.77552083333333333</v>
      </c>
      <c r="N103" t="s">
        <v>510</v>
      </c>
      <c r="O103">
        <v>1</v>
      </c>
      <c r="P103">
        <v>3.2669999999999999</v>
      </c>
      <c r="Q103" t="s">
        <v>595</v>
      </c>
      <c r="R103" t="s">
        <v>132</v>
      </c>
    </row>
    <row r="104" spans="1:18" x14ac:dyDescent="0.25">
      <c r="A104" t="s">
        <v>430</v>
      </c>
      <c r="B104">
        <v>0</v>
      </c>
      <c r="C104" t="s">
        <v>132</v>
      </c>
      <c r="D104" t="s">
        <v>132</v>
      </c>
      <c r="E104" t="s">
        <v>132</v>
      </c>
      <c r="F104" t="s">
        <v>132</v>
      </c>
      <c r="G104" t="s">
        <v>132</v>
      </c>
      <c r="H104" t="s">
        <v>132</v>
      </c>
      <c r="I104" t="s">
        <v>132</v>
      </c>
      <c r="J104">
        <v>-84.91</v>
      </c>
      <c r="K104" t="s">
        <v>510</v>
      </c>
      <c r="L104" t="s">
        <v>595</v>
      </c>
      <c r="M104" s="74">
        <v>0.77552083333333333</v>
      </c>
      <c r="N104" t="s">
        <v>510</v>
      </c>
      <c r="O104">
        <v>0</v>
      </c>
      <c r="P104">
        <v>253</v>
      </c>
      <c r="Q104" t="s">
        <v>595</v>
      </c>
      <c r="R104" t="s">
        <v>132</v>
      </c>
    </row>
    <row r="105" spans="1:18" x14ac:dyDescent="0.25">
      <c r="A105" t="s">
        <v>286</v>
      </c>
      <c r="B105">
        <v>0</v>
      </c>
      <c r="C105" t="s">
        <v>132</v>
      </c>
      <c r="D105" t="s">
        <v>132</v>
      </c>
      <c r="E105" t="s">
        <v>132</v>
      </c>
      <c r="F105" t="s">
        <v>132</v>
      </c>
      <c r="G105" t="s">
        <v>132</v>
      </c>
      <c r="H105" t="s">
        <v>132</v>
      </c>
      <c r="I105" t="s">
        <v>132</v>
      </c>
      <c r="J105">
        <v>-86</v>
      </c>
      <c r="K105" t="s">
        <v>504</v>
      </c>
      <c r="L105" t="s">
        <v>595</v>
      </c>
      <c r="M105" s="74">
        <v>0.77552083333333333</v>
      </c>
      <c r="N105" t="s">
        <v>504</v>
      </c>
      <c r="O105">
        <v>0</v>
      </c>
      <c r="P105">
        <v>2.4809999999999999</v>
      </c>
      <c r="Q105" t="s">
        <v>595</v>
      </c>
      <c r="R105" t="s">
        <v>132</v>
      </c>
    </row>
    <row r="106" spans="1:18" x14ac:dyDescent="0.25">
      <c r="A106" t="s">
        <v>287</v>
      </c>
      <c r="B106">
        <v>0</v>
      </c>
      <c r="C106" t="s">
        <v>132</v>
      </c>
      <c r="D106" t="s">
        <v>132</v>
      </c>
      <c r="E106" t="s">
        <v>132</v>
      </c>
      <c r="F106" t="s">
        <v>132</v>
      </c>
      <c r="G106" t="s">
        <v>132</v>
      </c>
      <c r="H106" t="s">
        <v>132</v>
      </c>
      <c r="I106" t="s">
        <v>132</v>
      </c>
      <c r="J106">
        <v>-86.96</v>
      </c>
      <c r="K106" t="s">
        <v>464</v>
      </c>
      <c r="L106" t="s">
        <v>595</v>
      </c>
      <c r="M106" s="74">
        <v>0.77552083333333333</v>
      </c>
      <c r="N106" t="s">
        <v>464</v>
      </c>
      <c r="O106">
        <v>0</v>
      </c>
      <c r="P106">
        <v>17.989000000000001</v>
      </c>
      <c r="Q106" t="s">
        <v>595</v>
      </c>
      <c r="R106" t="s">
        <v>132</v>
      </c>
    </row>
    <row r="107" spans="1:18" x14ac:dyDescent="0.25">
      <c r="A107" t="s">
        <v>288</v>
      </c>
      <c r="B107">
        <v>0</v>
      </c>
      <c r="C107" t="s">
        <v>132</v>
      </c>
      <c r="D107" t="s">
        <v>132</v>
      </c>
      <c r="E107" t="s">
        <v>132</v>
      </c>
      <c r="F107" t="s">
        <v>132</v>
      </c>
      <c r="G107" t="s">
        <v>132</v>
      </c>
      <c r="H107" t="s">
        <v>132</v>
      </c>
      <c r="I107" t="s">
        <v>132</v>
      </c>
      <c r="J107">
        <v>-88.1</v>
      </c>
      <c r="K107" t="s">
        <v>501</v>
      </c>
      <c r="L107" t="s">
        <v>595</v>
      </c>
      <c r="M107" s="74">
        <v>0.77552083333333333</v>
      </c>
      <c r="N107" t="s">
        <v>501</v>
      </c>
      <c r="O107">
        <v>0</v>
      </c>
      <c r="P107">
        <v>7.2910000000000004</v>
      </c>
      <c r="Q107" t="s">
        <v>595</v>
      </c>
      <c r="R107" t="s">
        <v>132</v>
      </c>
    </row>
    <row r="108" spans="1:18" x14ac:dyDescent="0.25">
      <c r="A108" t="s">
        <v>556</v>
      </c>
      <c r="B108">
        <v>0</v>
      </c>
      <c r="C108" t="s">
        <v>132</v>
      </c>
      <c r="D108" t="s">
        <v>132</v>
      </c>
      <c r="E108" t="s">
        <v>132</v>
      </c>
      <c r="F108" t="s">
        <v>132</v>
      </c>
      <c r="G108" t="s">
        <v>132</v>
      </c>
      <c r="H108" t="s">
        <v>132</v>
      </c>
      <c r="I108" t="s">
        <v>132</v>
      </c>
      <c r="J108">
        <v>-87.18</v>
      </c>
      <c r="K108" t="s">
        <v>501</v>
      </c>
      <c r="L108" t="s">
        <v>595</v>
      </c>
      <c r="M108" s="74">
        <v>0.77552083333333333</v>
      </c>
      <c r="N108" t="s">
        <v>501</v>
      </c>
      <c r="O108">
        <v>0</v>
      </c>
      <c r="P108">
        <v>1.7490000000000001</v>
      </c>
      <c r="Q108" t="s">
        <v>596</v>
      </c>
      <c r="R108" t="s">
        <v>132</v>
      </c>
    </row>
    <row r="109" spans="1:18" x14ac:dyDescent="0.25">
      <c r="A109" t="s">
        <v>289</v>
      </c>
      <c r="B109">
        <v>0</v>
      </c>
      <c r="C109" t="s">
        <v>132</v>
      </c>
      <c r="D109" t="s">
        <v>132</v>
      </c>
      <c r="E109" t="s">
        <v>132</v>
      </c>
      <c r="F109" t="s">
        <v>132</v>
      </c>
      <c r="G109" t="s">
        <v>132</v>
      </c>
      <c r="H109" t="s">
        <v>132</v>
      </c>
      <c r="I109" t="s">
        <v>132</v>
      </c>
      <c r="J109">
        <v>-88.89</v>
      </c>
      <c r="K109" t="s">
        <v>580</v>
      </c>
      <c r="L109" t="s">
        <v>595</v>
      </c>
      <c r="M109" s="74">
        <v>0.77552083333333333</v>
      </c>
      <c r="N109" t="s">
        <v>580</v>
      </c>
      <c r="O109">
        <v>0</v>
      </c>
      <c r="P109">
        <v>4.5350000000000001</v>
      </c>
      <c r="Q109" t="s">
        <v>595</v>
      </c>
      <c r="R109" t="s">
        <v>132</v>
      </c>
    </row>
    <row r="110" spans="1:18" x14ac:dyDescent="0.25">
      <c r="A110" t="s">
        <v>557</v>
      </c>
      <c r="B110">
        <v>0</v>
      </c>
      <c r="C110" t="s">
        <v>132</v>
      </c>
      <c r="D110" t="s">
        <v>132</v>
      </c>
      <c r="E110" t="s">
        <v>132</v>
      </c>
      <c r="F110" t="s">
        <v>132</v>
      </c>
      <c r="G110" t="s">
        <v>132</v>
      </c>
      <c r="H110" t="s">
        <v>132</v>
      </c>
      <c r="I110" t="s">
        <v>132</v>
      </c>
      <c r="J110">
        <v>-87.88</v>
      </c>
      <c r="K110" t="s">
        <v>580</v>
      </c>
      <c r="L110" t="s">
        <v>595</v>
      </c>
      <c r="M110" s="74">
        <v>0.77552083333333333</v>
      </c>
      <c r="N110" t="s">
        <v>580</v>
      </c>
      <c r="O110">
        <v>0</v>
      </c>
      <c r="P110">
        <v>862</v>
      </c>
      <c r="Q110" t="s">
        <v>592</v>
      </c>
      <c r="R110" t="s">
        <v>132</v>
      </c>
    </row>
    <row r="111" spans="1:18" x14ac:dyDescent="0.25">
      <c r="A111" t="s">
        <v>290</v>
      </c>
      <c r="B111">
        <v>0</v>
      </c>
      <c r="C111" t="s">
        <v>132</v>
      </c>
      <c r="D111" t="s">
        <v>132</v>
      </c>
      <c r="E111" t="s">
        <v>132</v>
      </c>
      <c r="F111" t="s">
        <v>132</v>
      </c>
      <c r="G111" t="s">
        <v>132</v>
      </c>
      <c r="H111" t="s">
        <v>132</v>
      </c>
      <c r="I111" t="s">
        <v>132</v>
      </c>
      <c r="J111">
        <v>-90</v>
      </c>
      <c r="K111" t="s">
        <v>508</v>
      </c>
      <c r="L111" t="s">
        <v>595</v>
      </c>
      <c r="M111" s="74">
        <v>0.77552083333333333</v>
      </c>
      <c r="N111" t="s">
        <v>508</v>
      </c>
      <c r="O111">
        <v>2</v>
      </c>
      <c r="P111">
        <v>35.331000000000003</v>
      </c>
      <c r="Q111" t="s">
        <v>595</v>
      </c>
      <c r="R111" t="s">
        <v>132</v>
      </c>
    </row>
    <row r="112" spans="1:18" x14ac:dyDescent="0.25">
      <c r="A112" t="s">
        <v>558</v>
      </c>
      <c r="B112">
        <v>0</v>
      </c>
      <c r="C112" t="s">
        <v>132</v>
      </c>
      <c r="D112" t="s">
        <v>132</v>
      </c>
      <c r="E112" t="s">
        <v>132</v>
      </c>
      <c r="F112" t="s">
        <v>132</v>
      </c>
      <c r="G112" t="s">
        <v>132</v>
      </c>
      <c r="H112" t="s">
        <v>132</v>
      </c>
      <c r="I112" t="s">
        <v>132</v>
      </c>
      <c r="J112">
        <v>-88.89</v>
      </c>
      <c r="K112" t="s">
        <v>508</v>
      </c>
      <c r="L112" t="s">
        <v>595</v>
      </c>
      <c r="M112" s="74">
        <v>0.77552083333333333</v>
      </c>
      <c r="N112" t="s">
        <v>508</v>
      </c>
      <c r="O112">
        <v>0</v>
      </c>
      <c r="P112">
        <v>5.8040000000000003</v>
      </c>
      <c r="Q112" t="s">
        <v>592</v>
      </c>
      <c r="R112" t="s">
        <v>132</v>
      </c>
    </row>
    <row r="113" spans="1:18" x14ac:dyDescent="0.25">
      <c r="A113" t="s">
        <v>291</v>
      </c>
      <c r="B113">
        <v>0</v>
      </c>
      <c r="C113" t="s">
        <v>132</v>
      </c>
      <c r="D113" t="s">
        <v>132</v>
      </c>
      <c r="E113" t="s">
        <v>132</v>
      </c>
      <c r="F113" t="s">
        <v>132</v>
      </c>
      <c r="G113" t="s">
        <v>132</v>
      </c>
      <c r="H113" t="s">
        <v>132</v>
      </c>
      <c r="I113" t="s">
        <v>132</v>
      </c>
      <c r="J113">
        <v>-88</v>
      </c>
      <c r="K113" t="s">
        <v>508</v>
      </c>
      <c r="L113" t="s">
        <v>595</v>
      </c>
      <c r="M113" s="74">
        <v>0.77552083333333333</v>
      </c>
      <c r="N113" t="s">
        <v>508</v>
      </c>
      <c r="O113">
        <v>0</v>
      </c>
      <c r="P113">
        <v>2.4849999999999999</v>
      </c>
      <c r="Q113" t="s">
        <v>595</v>
      </c>
      <c r="R113" t="s">
        <v>132</v>
      </c>
    </row>
    <row r="114" spans="1:18" x14ac:dyDescent="0.25">
      <c r="A114" t="s">
        <v>559</v>
      </c>
      <c r="B114">
        <v>0</v>
      </c>
      <c r="C114" t="s">
        <v>132</v>
      </c>
      <c r="D114" t="s">
        <v>132</v>
      </c>
      <c r="E114" t="s">
        <v>132</v>
      </c>
      <c r="F114" t="s">
        <v>132</v>
      </c>
      <c r="G114" t="s">
        <v>132</v>
      </c>
      <c r="H114" t="s">
        <v>132</v>
      </c>
      <c r="I114" t="s">
        <v>132</v>
      </c>
      <c r="J114">
        <v>-91.3</v>
      </c>
      <c r="K114" t="s">
        <v>507</v>
      </c>
      <c r="L114" t="s">
        <v>595</v>
      </c>
      <c r="M114" s="74">
        <v>0.77552083333333333</v>
      </c>
      <c r="N114" t="s">
        <v>507</v>
      </c>
      <c r="O114">
        <v>0</v>
      </c>
      <c r="P114">
        <v>1.9910000000000001</v>
      </c>
      <c r="Q114" t="s">
        <v>591</v>
      </c>
      <c r="R114" t="s">
        <v>132</v>
      </c>
    </row>
    <row r="115" spans="1:18" x14ac:dyDescent="0.25">
      <c r="A115" t="s">
        <v>292</v>
      </c>
      <c r="B115">
        <v>0</v>
      </c>
      <c r="C115" t="s">
        <v>132</v>
      </c>
      <c r="D115" t="s">
        <v>132</v>
      </c>
      <c r="E115" t="s">
        <v>132</v>
      </c>
      <c r="F115" t="s">
        <v>132</v>
      </c>
      <c r="G115" t="s">
        <v>132</v>
      </c>
      <c r="H115" t="s">
        <v>132</v>
      </c>
      <c r="I115" t="s">
        <v>132</v>
      </c>
      <c r="J115">
        <v>-90.48</v>
      </c>
      <c r="K115" t="s">
        <v>507</v>
      </c>
      <c r="L115" t="s">
        <v>595</v>
      </c>
      <c r="M115" s="74">
        <v>0.77552083333333333</v>
      </c>
      <c r="N115" t="s">
        <v>507</v>
      </c>
      <c r="O115">
        <v>0</v>
      </c>
      <c r="P115">
        <v>3.629</v>
      </c>
      <c r="Q115" t="s">
        <v>595</v>
      </c>
      <c r="R115" t="s">
        <v>132</v>
      </c>
    </row>
    <row r="116" spans="1:18" x14ac:dyDescent="0.25">
      <c r="A116" t="s">
        <v>447</v>
      </c>
      <c r="B116">
        <v>0</v>
      </c>
      <c r="C116" t="s">
        <v>132</v>
      </c>
      <c r="D116" t="s">
        <v>132</v>
      </c>
      <c r="E116" t="s">
        <v>132</v>
      </c>
      <c r="F116" t="s">
        <v>132</v>
      </c>
      <c r="G116" t="s">
        <v>132</v>
      </c>
      <c r="H116" t="s">
        <v>132</v>
      </c>
      <c r="I116" t="s">
        <v>132</v>
      </c>
      <c r="J116">
        <v>-89.47</v>
      </c>
      <c r="K116" t="s">
        <v>507</v>
      </c>
      <c r="L116" t="s">
        <v>595</v>
      </c>
      <c r="M116" s="74">
        <v>0.77552083333333333</v>
      </c>
      <c r="N116" t="s">
        <v>507</v>
      </c>
      <c r="O116">
        <v>1</v>
      </c>
      <c r="P116">
        <v>14.305</v>
      </c>
      <c r="Q116" t="s">
        <v>591</v>
      </c>
      <c r="R116" t="s">
        <v>132</v>
      </c>
    </row>
    <row r="117" spans="1:18" x14ac:dyDescent="0.25">
      <c r="A117" t="s">
        <v>487</v>
      </c>
      <c r="B117">
        <v>0</v>
      </c>
      <c r="C117" t="s">
        <v>132</v>
      </c>
      <c r="D117" t="s">
        <v>132</v>
      </c>
      <c r="E117" t="s">
        <v>132</v>
      </c>
      <c r="F117" t="s">
        <v>132</v>
      </c>
      <c r="G117" t="s">
        <v>132</v>
      </c>
      <c r="H117" t="s">
        <v>132</v>
      </c>
      <c r="I117" t="s">
        <v>132</v>
      </c>
      <c r="J117">
        <v>-88.24</v>
      </c>
      <c r="K117" t="s">
        <v>507</v>
      </c>
      <c r="L117" t="s">
        <v>595</v>
      </c>
      <c r="M117" s="74">
        <v>0.77552083333333333</v>
      </c>
      <c r="N117" t="s">
        <v>507</v>
      </c>
      <c r="O117">
        <v>0</v>
      </c>
      <c r="P117">
        <v>3.4380000000000002</v>
      </c>
      <c r="Q117" t="s">
        <v>588</v>
      </c>
      <c r="R117" t="s">
        <v>132</v>
      </c>
    </row>
    <row r="118" spans="1:18" x14ac:dyDescent="0.25">
      <c r="A118" t="s">
        <v>560</v>
      </c>
      <c r="B118">
        <v>0</v>
      </c>
      <c r="C118" t="s">
        <v>132</v>
      </c>
      <c r="D118" t="s">
        <v>132</v>
      </c>
      <c r="E118" t="s">
        <v>132</v>
      </c>
      <c r="F118" t="s">
        <v>132</v>
      </c>
      <c r="G118" t="s">
        <v>132</v>
      </c>
      <c r="H118" t="s">
        <v>132</v>
      </c>
      <c r="I118" t="s">
        <v>132</v>
      </c>
      <c r="J118">
        <v>-93.75</v>
      </c>
      <c r="K118" t="s">
        <v>505</v>
      </c>
      <c r="L118" t="s">
        <v>595</v>
      </c>
      <c r="M118" s="74">
        <v>0.77552083333333333</v>
      </c>
      <c r="N118" t="s">
        <v>505</v>
      </c>
      <c r="O118">
        <v>0</v>
      </c>
      <c r="P118">
        <v>844</v>
      </c>
      <c r="Q118" t="s">
        <v>596</v>
      </c>
      <c r="R118" t="s">
        <v>132</v>
      </c>
    </row>
    <row r="119" spans="1:18" x14ac:dyDescent="0.25">
      <c r="A119" t="s">
        <v>488</v>
      </c>
      <c r="B119">
        <v>0</v>
      </c>
      <c r="C119" t="s">
        <v>132</v>
      </c>
      <c r="D119" t="s">
        <v>132</v>
      </c>
      <c r="E119" t="s">
        <v>132</v>
      </c>
      <c r="F119" t="s">
        <v>132</v>
      </c>
      <c r="G119" t="s">
        <v>132</v>
      </c>
      <c r="H119" t="s">
        <v>132</v>
      </c>
      <c r="I119" t="s">
        <v>132</v>
      </c>
      <c r="J119">
        <v>-92.86</v>
      </c>
      <c r="K119" t="s">
        <v>505</v>
      </c>
      <c r="L119" t="s">
        <v>595</v>
      </c>
      <c r="M119" s="74">
        <v>0.77552083333333333</v>
      </c>
      <c r="N119" t="s">
        <v>505</v>
      </c>
      <c r="O119">
        <v>0</v>
      </c>
      <c r="P119">
        <v>3.222</v>
      </c>
      <c r="Q119" t="s">
        <v>595</v>
      </c>
      <c r="R119" t="s">
        <v>132</v>
      </c>
    </row>
    <row r="120" spans="1:18" x14ac:dyDescent="0.25">
      <c r="A120" t="s">
        <v>561</v>
      </c>
      <c r="B120">
        <v>0</v>
      </c>
      <c r="C120" t="s">
        <v>132</v>
      </c>
      <c r="D120" t="s">
        <v>132</v>
      </c>
      <c r="E120" t="s">
        <v>132</v>
      </c>
      <c r="F120" t="s">
        <v>132</v>
      </c>
      <c r="G120" t="s">
        <v>132</v>
      </c>
      <c r="H120" t="s">
        <v>132</v>
      </c>
      <c r="I120" t="s">
        <v>132</v>
      </c>
      <c r="J120">
        <v>-92.31</v>
      </c>
      <c r="K120" t="s">
        <v>505</v>
      </c>
      <c r="L120" t="s">
        <v>595</v>
      </c>
      <c r="M120" s="74">
        <v>0.77552083333333333</v>
      </c>
      <c r="N120" t="s">
        <v>505</v>
      </c>
      <c r="O120">
        <v>0</v>
      </c>
      <c r="P120">
        <v>918</v>
      </c>
      <c r="Q120" t="s">
        <v>595</v>
      </c>
      <c r="R120" t="s">
        <v>132</v>
      </c>
    </row>
    <row r="121" spans="1:18" x14ac:dyDescent="0.25">
      <c r="A121" t="s">
        <v>293</v>
      </c>
      <c r="B121">
        <v>0</v>
      </c>
      <c r="C121" t="s">
        <v>132</v>
      </c>
      <c r="D121" t="s">
        <v>132</v>
      </c>
      <c r="E121" t="s">
        <v>132</v>
      </c>
      <c r="F121" t="s">
        <v>132</v>
      </c>
      <c r="G121" t="s">
        <v>132</v>
      </c>
      <c r="H121" t="s">
        <v>132</v>
      </c>
      <c r="I121" t="s">
        <v>132</v>
      </c>
      <c r="J121">
        <v>-90.91</v>
      </c>
      <c r="K121" t="s">
        <v>505</v>
      </c>
      <c r="L121" t="s">
        <v>595</v>
      </c>
      <c r="M121" s="74">
        <v>0.77552083333333333</v>
      </c>
      <c r="N121" t="s">
        <v>505</v>
      </c>
      <c r="O121">
        <v>30</v>
      </c>
      <c r="P121">
        <v>8.8930000000000007</v>
      </c>
      <c r="Q121" t="s">
        <v>595</v>
      </c>
      <c r="R121" t="s">
        <v>132</v>
      </c>
    </row>
    <row r="122" spans="1:18" x14ac:dyDescent="0.25">
      <c r="A122" t="s">
        <v>562</v>
      </c>
      <c r="B122">
        <v>0</v>
      </c>
      <c r="C122" t="s">
        <v>132</v>
      </c>
      <c r="D122" t="s">
        <v>132</v>
      </c>
      <c r="E122" t="s">
        <v>132</v>
      </c>
      <c r="F122" t="s">
        <v>132</v>
      </c>
      <c r="G122" t="s">
        <v>132</v>
      </c>
      <c r="H122" t="s">
        <v>132</v>
      </c>
      <c r="I122" t="s">
        <v>132</v>
      </c>
      <c r="J122">
        <v>-90</v>
      </c>
      <c r="K122" t="s">
        <v>505</v>
      </c>
      <c r="L122" t="s">
        <v>595</v>
      </c>
      <c r="M122" s="74">
        <v>0.77552083333333333</v>
      </c>
      <c r="N122" t="s">
        <v>505</v>
      </c>
      <c r="O122">
        <v>0</v>
      </c>
      <c r="P122">
        <v>538</v>
      </c>
      <c r="Q122" t="s">
        <v>595</v>
      </c>
      <c r="R122" t="s">
        <v>132</v>
      </c>
    </row>
    <row r="123" spans="1:18" x14ac:dyDescent="0.25">
      <c r="A123" t="s">
        <v>489</v>
      </c>
      <c r="B123">
        <v>0</v>
      </c>
      <c r="C123" t="s">
        <v>132</v>
      </c>
      <c r="D123" t="s">
        <v>132</v>
      </c>
      <c r="E123" t="s">
        <v>132</v>
      </c>
      <c r="F123" t="s">
        <v>132</v>
      </c>
      <c r="G123" t="s">
        <v>132</v>
      </c>
      <c r="H123" t="s">
        <v>132</v>
      </c>
      <c r="I123" t="s">
        <v>132</v>
      </c>
      <c r="J123">
        <v>-88.89</v>
      </c>
      <c r="K123" t="s">
        <v>505</v>
      </c>
      <c r="L123" t="s">
        <v>595</v>
      </c>
      <c r="M123" s="74">
        <v>0.77552083333333333</v>
      </c>
      <c r="N123" t="s">
        <v>505</v>
      </c>
      <c r="O123">
        <v>0</v>
      </c>
      <c r="P123">
        <v>1.2030000000000001</v>
      </c>
      <c r="Q123" t="s">
        <v>552</v>
      </c>
      <c r="R123" t="s">
        <v>132</v>
      </c>
    </row>
    <row r="124" spans="1:18" x14ac:dyDescent="0.25">
      <c r="A124" t="s">
        <v>490</v>
      </c>
      <c r="B124">
        <v>0</v>
      </c>
      <c r="C124" t="s">
        <v>132</v>
      </c>
      <c r="D124" t="s">
        <v>132</v>
      </c>
      <c r="E124" t="s">
        <v>132</v>
      </c>
      <c r="F124" t="s">
        <v>132</v>
      </c>
      <c r="G124" t="s">
        <v>132</v>
      </c>
      <c r="H124" t="s">
        <v>132</v>
      </c>
      <c r="I124" t="s">
        <v>132</v>
      </c>
      <c r="J124">
        <v>-87.5</v>
      </c>
      <c r="K124" t="s">
        <v>505</v>
      </c>
      <c r="L124" t="s">
        <v>595</v>
      </c>
      <c r="M124" s="74">
        <v>0.77552083333333333</v>
      </c>
      <c r="N124" t="s">
        <v>505</v>
      </c>
      <c r="O124">
        <v>0</v>
      </c>
      <c r="P124">
        <v>3.2719999999999998</v>
      </c>
      <c r="Q124" t="s">
        <v>595</v>
      </c>
      <c r="R124" t="s">
        <v>132</v>
      </c>
    </row>
    <row r="125" spans="1:18" x14ac:dyDescent="0.25">
      <c r="A125" t="s">
        <v>491</v>
      </c>
      <c r="B125">
        <v>0</v>
      </c>
      <c r="C125" t="s">
        <v>132</v>
      </c>
      <c r="D125" t="s">
        <v>132</v>
      </c>
      <c r="E125" t="s">
        <v>132</v>
      </c>
      <c r="F125" t="s">
        <v>132</v>
      </c>
      <c r="G125" t="s">
        <v>132</v>
      </c>
      <c r="H125" t="s">
        <v>132</v>
      </c>
      <c r="I125" t="s">
        <v>132</v>
      </c>
      <c r="J125">
        <v>-83.33</v>
      </c>
      <c r="K125" t="s">
        <v>505</v>
      </c>
      <c r="L125" t="s">
        <v>595</v>
      </c>
      <c r="M125" s="74">
        <v>0.77552083333333333</v>
      </c>
      <c r="N125" t="s">
        <v>505</v>
      </c>
      <c r="O125">
        <v>0</v>
      </c>
      <c r="P125">
        <v>1.4490000000000001</v>
      </c>
      <c r="Q125" t="s">
        <v>524</v>
      </c>
      <c r="R125" t="s">
        <v>132</v>
      </c>
    </row>
    <row r="126" spans="1:18" x14ac:dyDescent="0.25">
      <c r="A126" t="s">
        <v>492</v>
      </c>
      <c r="B126">
        <v>0</v>
      </c>
      <c r="C126" t="s">
        <v>132</v>
      </c>
      <c r="D126" t="s">
        <v>132</v>
      </c>
      <c r="E126" t="s">
        <v>132</v>
      </c>
      <c r="F126" t="s">
        <v>132</v>
      </c>
      <c r="G126" t="s">
        <v>132</v>
      </c>
      <c r="H126" t="s">
        <v>132</v>
      </c>
      <c r="I126" t="s">
        <v>132</v>
      </c>
      <c r="J126">
        <v>-80</v>
      </c>
      <c r="K126" t="s">
        <v>505</v>
      </c>
      <c r="L126" t="s">
        <v>595</v>
      </c>
      <c r="M126" s="74">
        <v>0.77552083333333333</v>
      </c>
      <c r="N126" t="s">
        <v>505</v>
      </c>
      <c r="O126">
        <v>0</v>
      </c>
      <c r="P126">
        <v>2.2440000000000002</v>
      </c>
      <c r="Q126" t="s">
        <v>588</v>
      </c>
      <c r="R126" t="s">
        <v>132</v>
      </c>
    </row>
    <row r="127" spans="1:18" x14ac:dyDescent="0.25">
      <c r="A127" t="s">
        <v>294</v>
      </c>
      <c r="B127">
        <v>0</v>
      </c>
      <c r="C127" t="s">
        <v>132</v>
      </c>
      <c r="D127" t="s">
        <v>132</v>
      </c>
      <c r="E127" t="s">
        <v>132</v>
      </c>
      <c r="F127" t="s">
        <v>132</v>
      </c>
      <c r="G127" t="s">
        <v>132</v>
      </c>
      <c r="H127" t="s">
        <v>132</v>
      </c>
      <c r="I127" t="s">
        <v>132</v>
      </c>
      <c r="J127">
        <v>-75</v>
      </c>
      <c r="K127" t="s">
        <v>505</v>
      </c>
      <c r="L127" t="s">
        <v>595</v>
      </c>
      <c r="M127" s="74">
        <v>0.77552083333333333</v>
      </c>
      <c r="N127" t="s">
        <v>505</v>
      </c>
      <c r="O127">
        <v>0</v>
      </c>
      <c r="P127">
        <v>5.26</v>
      </c>
      <c r="Q127" t="s">
        <v>595</v>
      </c>
      <c r="R127" t="s">
        <v>132</v>
      </c>
    </row>
    <row r="128" spans="1:18" x14ac:dyDescent="0.25">
      <c r="A128" t="s">
        <v>493</v>
      </c>
      <c r="B128">
        <v>0</v>
      </c>
      <c r="C128" t="s">
        <v>132</v>
      </c>
      <c r="D128" t="s">
        <v>132</v>
      </c>
      <c r="E128" t="s">
        <v>132</v>
      </c>
      <c r="F128" t="s">
        <v>132</v>
      </c>
      <c r="G128" t="s">
        <v>132</v>
      </c>
      <c r="H128" t="s">
        <v>132</v>
      </c>
      <c r="I128" t="s">
        <v>132</v>
      </c>
      <c r="J128">
        <v>-50</v>
      </c>
      <c r="K128" t="s">
        <v>505</v>
      </c>
      <c r="L128" t="s">
        <v>595</v>
      </c>
      <c r="M128" s="74">
        <v>0.77552083333333333</v>
      </c>
      <c r="N128" t="s">
        <v>505</v>
      </c>
      <c r="O128">
        <v>0</v>
      </c>
      <c r="P128">
        <v>1.4690000000000001</v>
      </c>
      <c r="Q128" t="s">
        <v>595</v>
      </c>
      <c r="R128" t="s">
        <v>132</v>
      </c>
    </row>
    <row r="129" spans="1:18" x14ac:dyDescent="0.25">
      <c r="A129" t="s">
        <v>494</v>
      </c>
      <c r="B129">
        <v>0</v>
      </c>
      <c r="C129" t="s">
        <v>132</v>
      </c>
      <c r="D129" t="s">
        <v>132</v>
      </c>
      <c r="E129" t="s">
        <v>132</v>
      </c>
      <c r="F129" t="s">
        <v>132</v>
      </c>
      <c r="G129" t="s">
        <v>132</v>
      </c>
      <c r="H129" t="s">
        <v>132</v>
      </c>
      <c r="I129" t="s">
        <v>132</v>
      </c>
      <c r="J129">
        <v>0</v>
      </c>
      <c r="K129" t="s">
        <v>505</v>
      </c>
      <c r="L129" t="s">
        <v>595</v>
      </c>
      <c r="M129" s="74">
        <v>0.77552083333333333</v>
      </c>
      <c r="N129" t="s">
        <v>505</v>
      </c>
      <c r="O129">
        <v>0</v>
      </c>
      <c r="P129">
        <v>3.0960000000000001</v>
      </c>
      <c r="Q129" t="s">
        <v>509</v>
      </c>
      <c r="R129" t="s">
        <v>132</v>
      </c>
    </row>
    <row r="130" spans="1:18" x14ac:dyDescent="0.25">
      <c r="A130" t="s">
        <v>495</v>
      </c>
      <c r="B130">
        <v>0</v>
      </c>
      <c r="C130" t="s">
        <v>132</v>
      </c>
      <c r="D130" t="s">
        <v>132</v>
      </c>
      <c r="E130" t="s">
        <v>132</v>
      </c>
      <c r="F130" t="s">
        <v>132</v>
      </c>
      <c r="G130" t="s">
        <v>132</v>
      </c>
      <c r="H130" t="s">
        <v>132</v>
      </c>
      <c r="I130" t="s">
        <v>132</v>
      </c>
      <c r="J130">
        <v>0</v>
      </c>
      <c r="K130" t="s">
        <v>505</v>
      </c>
      <c r="L130" t="s">
        <v>595</v>
      </c>
      <c r="M130" s="74">
        <v>0.77552083333333333</v>
      </c>
      <c r="N130" t="s">
        <v>505</v>
      </c>
      <c r="O130">
        <v>0</v>
      </c>
      <c r="P130">
        <v>2.694</v>
      </c>
      <c r="Q130" t="s">
        <v>595</v>
      </c>
      <c r="R130" t="s">
        <v>132</v>
      </c>
    </row>
    <row r="131" spans="1:18" x14ac:dyDescent="0.25">
      <c r="A131" t="s">
        <v>496</v>
      </c>
      <c r="B131">
        <v>0</v>
      </c>
      <c r="C131" t="s">
        <v>132</v>
      </c>
      <c r="D131" t="s">
        <v>132</v>
      </c>
      <c r="E131" t="s">
        <v>132</v>
      </c>
      <c r="F131" t="s">
        <v>132</v>
      </c>
      <c r="G131" t="s">
        <v>132</v>
      </c>
      <c r="H131" t="s">
        <v>132</v>
      </c>
      <c r="I131" t="s">
        <v>132</v>
      </c>
      <c r="J131">
        <v>0</v>
      </c>
      <c r="K131" t="s">
        <v>505</v>
      </c>
      <c r="L131" t="s">
        <v>595</v>
      </c>
      <c r="M131" s="74">
        <v>0.77552083333333333</v>
      </c>
      <c r="N131" t="s">
        <v>505</v>
      </c>
      <c r="O131">
        <v>0</v>
      </c>
      <c r="P131">
        <v>1.0780000000000001</v>
      </c>
      <c r="Q131" t="s">
        <v>595</v>
      </c>
      <c r="R131" t="s">
        <v>132</v>
      </c>
    </row>
    <row r="132" spans="1:18" x14ac:dyDescent="0.25">
      <c r="A132" t="s">
        <v>437</v>
      </c>
      <c r="B132">
        <v>0</v>
      </c>
      <c r="C132" t="s">
        <v>132</v>
      </c>
      <c r="D132" t="s">
        <v>132</v>
      </c>
      <c r="E132" t="s">
        <v>132</v>
      </c>
      <c r="F132" t="s">
        <v>132</v>
      </c>
      <c r="G132" t="s">
        <v>132</v>
      </c>
      <c r="H132" t="s">
        <v>132</v>
      </c>
      <c r="I132" t="s">
        <v>132</v>
      </c>
      <c r="J132">
        <v>0</v>
      </c>
      <c r="K132" t="s">
        <v>505</v>
      </c>
      <c r="L132" t="s">
        <v>595</v>
      </c>
      <c r="M132" s="74">
        <v>0.77552083333333333</v>
      </c>
      <c r="N132" t="s">
        <v>505</v>
      </c>
      <c r="O132">
        <v>0</v>
      </c>
      <c r="P132">
        <v>2.1829999999999998</v>
      </c>
      <c r="Q132" t="s">
        <v>578</v>
      </c>
      <c r="R132" t="s">
        <v>132</v>
      </c>
    </row>
    <row r="133" spans="1:18" x14ac:dyDescent="0.25">
      <c r="A133" t="s">
        <v>563</v>
      </c>
      <c r="B133">
        <v>0</v>
      </c>
      <c r="C133" t="s">
        <v>132</v>
      </c>
      <c r="D133" t="s">
        <v>132</v>
      </c>
      <c r="E133" t="s">
        <v>132</v>
      </c>
      <c r="F133" t="s">
        <v>132</v>
      </c>
      <c r="G133" t="s">
        <v>132</v>
      </c>
      <c r="H133" t="s">
        <v>132</v>
      </c>
      <c r="I133" t="s">
        <v>132</v>
      </c>
      <c r="J133">
        <v>0</v>
      </c>
      <c r="K133" t="s">
        <v>505</v>
      </c>
      <c r="L133" t="s">
        <v>595</v>
      </c>
      <c r="M133" s="74">
        <v>0.77552083333333333</v>
      </c>
      <c r="N133" t="s">
        <v>505</v>
      </c>
      <c r="O133">
        <v>0</v>
      </c>
      <c r="P133">
        <v>151</v>
      </c>
      <c r="Q133" t="s">
        <v>498</v>
      </c>
      <c r="R133" t="s">
        <v>132</v>
      </c>
    </row>
    <row r="134" spans="1:18" x14ac:dyDescent="0.25">
      <c r="A134" t="s">
        <v>564</v>
      </c>
      <c r="B134">
        <v>0</v>
      </c>
      <c r="C134" t="s">
        <v>132</v>
      </c>
      <c r="D134" t="s">
        <v>132</v>
      </c>
      <c r="E134" t="s">
        <v>132</v>
      </c>
      <c r="F134" t="s">
        <v>132</v>
      </c>
      <c r="G134" t="s">
        <v>132</v>
      </c>
      <c r="H134" t="s">
        <v>132</v>
      </c>
      <c r="I134" t="s">
        <v>132</v>
      </c>
      <c r="J134">
        <v>0</v>
      </c>
      <c r="K134" t="s">
        <v>505</v>
      </c>
      <c r="L134" t="s">
        <v>595</v>
      </c>
      <c r="M134" s="74">
        <v>0.77552083333333333</v>
      </c>
      <c r="N134" t="s">
        <v>505</v>
      </c>
      <c r="O134">
        <v>0</v>
      </c>
      <c r="P134">
        <v>682</v>
      </c>
      <c r="Q134" t="s">
        <v>502</v>
      </c>
      <c r="R134" t="s">
        <v>132</v>
      </c>
    </row>
    <row r="135" spans="1:18" x14ac:dyDescent="0.25">
      <c r="A135" t="s">
        <v>565</v>
      </c>
      <c r="B135">
        <v>0</v>
      </c>
      <c r="C135" t="s">
        <v>132</v>
      </c>
      <c r="D135" t="s">
        <v>132</v>
      </c>
      <c r="E135" t="s">
        <v>132</v>
      </c>
      <c r="F135" t="s">
        <v>132</v>
      </c>
      <c r="G135" t="s">
        <v>132</v>
      </c>
      <c r="H135" t="s">
        <v>132</v>
      </c>
      <c r="I135" t="s">
        <v>132</v>
      </c>
      <c r="J135">
        <v>0</v>
      </c>
      <c r="K135" t="s">
        <v>505</v>
      </c>
      <c r="L135" t="s">
        <v>595</v>
      </c>
      <c r="M135" s="74">
        <v>0.77552083333333333</v>
      </c>
      <c r="N135" t="s">
        <v>505</v>
      </c>
      <c r="O135">
        <v>0</v>
      </c>
      <c r="P135">
        <v>403</v>
      </c>
      <c r="Q135" t="s">
        <v>483</v>
      </c>
      <c r="R135" t="s">
        <v>132</v>
      </c>
    </row>
    <row r="136" spans="1:18" x14ac:dyDescent="0.25">
      <c r="A136" t="s">
        <v>566</v>
      </c>
      <c r="B136">
        <v>0</v>
      </c>
      <c r="C136" t="s">
        <v>132</v>
      </c>
      <c r="D136" t="s">
        <v>132</v>
      </c>
      <c r="E136" t="s">
        <v>132</v>
      </c>
      <c r="F136" t="s">
        <v>132</v>
      </c>
      <c r="G136" t="s">
        <v>132</v>
      </c>
      <c r="H136" t="s">
        <v>132</v>
      </c>
      <c r="I136" t="s">
        <v>132</v>
      </c>
      <c r="J136">
        <v>0</v>
      </c>
      <c r="K136" t="s">
        <v>505</v>
      </c>
      <c r="L136" t="s">
        <v>595</v>
      </c>
      <c r="M136" s="74">
        <v>0.77552083333333333</v>
      </c>
      <c r="N136" t="s">
        <v>505</v>
      </c>
      <c r="O136">
        <v>0</v>
      </c>
      <c r="P136">
        <v>1.6830000000000001</v>
      </c>
      <c r="Q136" t="s">
        <v>523</v>
      </c>
      <c r="R136" t="s">
        <v>132</v>
      </c>
    </row>
    <row r="137" spans="1:18" x14ac:dyDescent="0.25">
      <c r="A137" t="s">
        <v>567</v>
      </c>
      <c r="B137">
        <v>0</v>
      </c>
      <c r="C137" t="s">
        <v>132</v>
      </c>
      <c r="D137" t="s">
        <v>132</v>
      </c>
      <c r="E137" t="s">
        <v>132</v>
      </c>
      <c r="F137" t="s">
        <v>132</v>
      </c>
      <c r="G137" t="s">
        <v>132</v>
      </c>
      <c r="H137" t="s">
        <v>132</v>
      </c>
      <c r="I137" t="s">
        <v>132</v>
      </c>
      <c r="J137">
        <v>0</v>
      </c>
      <c r="K137" t="s">
        <v>505</v>
      </c>
      <c r="L137" t="s">
        <v>595</v>
      </c>
      <c r="M137" s="74">
        <v>0.77552083333333333</v>
      </c>
      <c r="N137" t="s">
        <v>505</v>
      </c>
      <c r="O137">
        <v>0</v>
      </c>
      <c r="P137">
        <v>1.2150000000000001</v>
      </c>
      <c r="Q137" t="s">
        <v>523</v>
      </c>
      <c r="R137" t="s">
        <v>132</v>
      </c>
    </row>
    <row r="138" spans="1:18" x14ac:dyDescent="0.25">
      <c r="A138" t="s">
        <v>568</v>
      </c>
      <c r="B138">
        <v>0</v>
      </c>
      <c r="C138" t="s">
        <v>132</v>
      </c>
      <c r="D138" t="s">
        <v>132</v>
      </c>
      <c r="E138" t="s">
        <v>132</v>
      </c>
      <c r="F138" t="s">
        <v>132</v>
      </c>
      <c r="G138" t="s">
        <v>132</v>
      </c>
      <c r="H138" t="s">
        <v>132</v>
      </c>
      <c r="I138" t="s">
        <v>132</v>
      </c>
      <c r="J138">
        <v>0</v>
      </c>
      <c r="K138" t="s">
        <v>505</v>
      </c>
      <c r="L138" t="s">
        <v>595</v>
      </c>
      <c r="M138" s="74">
        <v>0.77552083333333333</v>
      </c>
      <c r="N138" t="s">
        <v>505</v>
      </c>
      <c r="O138">
        <v>0</v>
      </c>
      <c r="P138">
        <v>177</v>
      </c>
      <c r="Q138" t="s">
        <v>506</v>
      </c>
      <c r="R138" t="s">
        <v>132</v>
      </c>
    </row>
    <row r="139" spans="1:18" x14ac:dyDescent="0.25">
      <c r="A139" t="s">
        <v>569</v>
      </c>
      <c r="B139">
        <v>0</v>
      </c>
      <c r="C139" t="s">
        <v>132</v>
      </c>
      <c r="D139" t="s">
        <v>132</v>
      </c>
      <c r="E139" t="s">
        <v>132</v>
      </c>
      <c r="F139" t="s">
        <v>132</v>
      </c>
      <c r="G139" t="s">
        <v>132</v>
      </c>
      <c r="H139" t="s">
        <v>132</v>
      </c>
      <c r="I139" t="s">
        <v>132</v>
      </c>
      <c r="J139">
        <v>0</v>
      </c>
      <c r="K139" t="s">
        <v>505</v>
      </c>
      <c r="L139" t="s">
        <v>595</v>
      </c>
      <c r="M139" s="74">
        <v>0.77552083333333333</v>
      </c>
      <c r="N139" t="s">
        <v>505</v>
      </c>
      <c r="O139">
        <v>0</v>
      </c>
      <c r="P139">
        <v>216</v>
      </c>
      <c r="Q139" t="s">
        <v>475</v>
      </c>
      <c r="R139" t="s">
        <v>132</v>
      </c>
    </row>
    <row r="140" spans="1:18" x14ac:dyDescent="0.25">
      <c r="A140" t="s">
        <v>570</v>
      </c>
      <c r="B140">
        <v>0</v>
      </c>
      <c r="C140" t="s">
        <v>132</v>
      </c>
      <c r="D140" t="s">
        <v>132</v>
      </c>
      <c r="E140" t="s">
        <v>132</v>
      </c>
      <c r="F140" t="s">
        <v>132</v>
      </c>
      <c r="G140" t="s">
        <v>132</v>
      </c>
      <c r="H140" t="s">
        <v>132</v>
      </c>
      <c r="I140" t="s">
        <v>132</v>
      </c>
      <c r="J140">
        <v>0</v>
      </c>
      <c r="K140" t="s">
        <v>505</v>
      </c>
      <c r="L140" t="s">
        <v>595</v>
      </c>
      <c r="M140" s="74">
        <v>0.77552083333333333</v>
      </c>
      <c r="N140" t="s">
        <v>505</v>
      </c>
      <c r="O140">
        <v>0</v>
      </c>
      <c r="P140">
        <v>290</v>
      </c>
      <c r="Q140" t="s">
        <v>470</v>
      </c>
      <c r="R140" t="s">
        <v>132</v>
      </c>
    </row>
    <row r="141" spans="1:18" x14ac:dyDescent="0.25">
      <c r="A141" t="s">
        <v>571</v>
      </c>
      <c r="B141">
        <v>0</v>
      </c>
      <c r="C141" t="s">
        <v>132</v>
      </c>
      <c r="D141" t="s">
        <v>132</v>
      </c>
      <c r="E141" t="s">
        <v>132</v>
      </c>
      <c r="F141" t="s">
        <v>132</v>
      </c>
      <c r="G141" t="s">
        <v>132</v>
      </c>
      <c r="H141" t="s">
        <v>132</v>
      </c>
      <c r="I141" t="s">
        <v>132</v>
      </c>
      <c r="J141">
        <v>0</v>
      </c>
      <c r="K141" t="s">
        <v>505</v>
      </c>
      <c r="L141" t="s">
        <v>595</v>
      </c>
      <c r="M141" s="74">
        <v>0.77552083333333333</v>
      </c>
      <c r="N141" t="s">
        <v>505</v>
      </c>
      <c r="O141">
        <v>0</v>
      </c>
      <c r="P141">
        <v>238</v>
      </c>
      <c r="Q141" t="s">
        <v>463</v>
      </c>
      <c r="R141" t="s">
        <v>132</v>
      </c>
    </row>
    <row r="142" spans="1:18" x14ac:dyDescent="0.25">
      <c r="A142" t="s">
        <v>572</v>
      </c>
      <c r="B142">
        <v>0</v>
      </c>
      <c r="C142" t="s">
        <v>132</v>
      </c>
      <c r="D142" t="s">
        <v>132</v>
      </c>
      <c r="E142" t="s">
        <v>132</v>
      </c>
      <c r="F142" t="s">
        <v>132</v>
      </c>
      <c r="G142" t="s">
        <v>132</v>
      </c>
      <c r="H142" t="s">
        <v>132</v>
      </c>
      <c r="I142" t="s">
        <v>132</v>
      </c>
      <c r="J142">
        <v>0</v>
      </c>
      <c r="K142" t="s">
        <v>505</v>
      </c>
      <c r="L142" t="s">
        <v>595</v>
      </c>
      <c r="M142" s="74">
        <v>0.77552083333333333</v>
      </c>
      <c r="N142" t="s">
        <v>505</v>
      </c>
      <c r="O142">
        <v>0</v>
      </c>
      <c r="P142">
        <v>773</v>
      </c>
      <c r="Q142" t="s">
        <v>470</v>
      </c>
      <c r="R142" t="s">
        <v>132</v>
      </c>
    </row>
    <row r="143" spans="1:18" x14ac:dyDescent="0.25">
      <c r="A143" t="s">
        <v>573</v>
      </c>
      <c r="B143">
        <v>0</v>
      </c>
      <c r="C143" t="s">
        <v>132</v>
      </c>
      <c r="D143" t="s">
        <v>132</v>
      </c>
      <c r="E143" t="s">
        <v>132</v>
      </c>
      <c r="F143" t="s">
        <v>132</v>
      </c>
      <c r="G143" t="s">
        <v>132</v>
      </c>
      <c r="H143" t="s">
        <v>132</v>
      </c>
      <c r="I143" t="s">
        <v>132</v>
      </c>
      <c r="J143">
        <v>0</v>
      </c>
      <c r="K143" t="s">
        <v>505</v>
      </c>
      <c r="L143" t="s">
        <v>595</v>
      </c>
      <c r="M143" s="74">
        <v>0.77552083333333333</v>
      </c>
      <c r="N143" t="s">
        <v>505</v>
      </c>
      <c r="O143">
        <v>0</v>
      </c>
      <c r="P143">
        <v>352</v>
      </c>
      <c r="Q143" t="s">
        <v>498</v>
      </c>
      <c r="R143" t="s">
        <v>132</v>
      </c>
    </row>
    <row r="144" spans="1:18" x14ac:dyDescent="0.25">
      <c r="A144" t="s">
        <v>574</v>
      </c>
      <c r="B144">
        <v>0</v>
      </c>
      <c r="C144" t="s">
        <v>132</v>
      </c>
      <c r="D144" t="s">
        <v>132</v>
      </c>
      <c r="E144" t="s">
        <v>132</v>
      </c>
      <c r="F144" t="s">
        <v>132</v>
      </c>
      <c r="G144" t="s">
        <v>132</v>
      </c>
      <c r="H144" t="s">
        <v>132</v>
      </c>
      <c r="I144" t="s">
        <v>132</v>
      </c>
      <c r="J144">
        <v>0</v>
      </c>
      <c r="K144" t="s">
        <v>505</v>
      </c>
      <c r="L144" t="s">
        <v>595</v>
      </c>
      <c r="M144" s="74">
        <v>0.77552083333333333</v>
      </c>
      <c r="N144" t="s">
        <v>505</v>
      </c>
      <c r="O144">
        <v>0</v>
      </c>
      <c r="P144">
        <v>1.506</v>
      </c>
      <c r="Q144" t="s">
        <v>486</v>
      </c>
      <c r="R144" t="s">
        <v>132</v>
      </c>
    </row>
    <row r="145" spans="1:18" x14ac:dyDescent="0.25">
      <c r="A145" t="s">
        <v>575</v>
      </c>
      <c r="B145">
        <v>0</v>
      </c>
      <c r="C145" t="s">
        <v>132</v>
      </c>
      <c r="D145" t="s">
        <v>132</v>
      </c>
      <c r="E145" t="s">
        <v>132</v>
      </c>
      <c r="F145" t="s">
        <v>132</v>
      </c>
      <c r="G145" t="s">
        <v>132</v>
      </c>
      <c r="H145" t="s">
        <v>132</v>
      </c>
      <c r="I145" t="s">
        <v>132</v>
      </c>
      <c r="J145">
        <v>0</v>
      </c>
      <c r="K145" t="s">
        <v>505</v>
      </c>
      <c r="L145" t="s">
        <v>595</v>
      </c>
      <c r="M145" s="74">
        <v>0.77552083333333333</v>
      </c>
      <c r="N145" t="s">
        <v>505</v>
      </c>
      <c r="O145">
        <v>0</v>
      </c>
      <c r="P145">
        <v>935</v>
      </c>
      <c r="Q145" t="s">
        <v>463</v>
      </c>
      <c r="R145" t="s">
        <v>132</v>
      </c>
    </row>
    <row r="146" spans="1:18" x14ac:dyDescent="0.25">
      <c r="A146" t="s">
        <v>576</v>
      </c>
      <c r="B146">
        <v>0</v>
      </c>
      <c r="C146" t="s">
        <v>132</v>
      </c>
      <c r="D146" t="s">
        <v>132</v>
      </c>
      <c r="E146" t="s">
        <v>132</v>
      </c>
      <c r="F146" t="s">
        <v>132</v>
      </c>
      <c r="G146" t="s">
        <v>132</v>
      </c>
      <c r="H146" t="s">
        <v>132</v>
      </c>
      <c r="I146" t="s">
        <v>132</v>
      </c>
      <c r="J146">
        <v>0</v>
      </c>
      <c r="K146" t="s">
        <v>505</v>
      </c>
      <c r="L146" t="s">
        <v>595</v>
      </c>
      <c r="M146" s="74">
        <v>0.77552083333333333</v>
      </c>
      <c r="N146" t="s">
        <v>505</v>
      </c>
      <c r="O146">
        <v>0</v>
      </c>
      <c r="P146">
        <v>1.518</v>
      </c>
      <c r="Q146" t="s">
        <v>463</v>
      </c>
      <c r="R146" t="s">
        <v>132</v>
      </c>
    </row>
    <row r="147" spans="1:18" x14ac:dyDescent="0.25">
      <c r="A147" t="s">
        <v>577</v>
      </c>
      <c r="B147">
        <v>0</v>
      </c>
      <c r="C147" t="s">
        <v>132</v>
      </c>
      <c r="D147" t="s">
        <v>132</v>
      </c>
      <c r="E147" t="s">
        <v>132</v>
      </c>
      <c r="F147" t="s">
        <v>132</v>
      </c>
      <c r="G147" t="s">
        <v>132</v>
      </c>
      <c r="H147" t="s">
        <v>132</v>
      </c>
      <c r="I147" t="s">
        <v>132</v>
      </c>
      <c r="J147">
        <v>0</v>
      </c>
      <c r="K147" t="s">
        <v>505</v>
      </c>
      <c r="L147" t="s">
        <v>595</v>
      </c>
      <c r="M147" s="74">
        <v>0.77552083333333333</v>
      </c>
      <c r="N147" t="s">
        <v>505</v>
      </c>
      <c r="O147">
        <v>0</v>
      </c>
      <c r="P147">
        <v>1.353</v>
      </c>
      <c r="Q147" t="s">
        <v>595</v>
      </c>
      <c r="R147" t="s">
        <v>132</v>
      </c>
    </row>
    <row r="148" spans="1:18" x14ac:dyDescent="0.25">
      <c r="A148" t="s">
        <v>90</v>
      </c>
      <c r="M148" s="74"/>
      <c r="O148">
        <v>26.193999999999999</v>
      </c>
      <c r="P148">
        <v>443.67599999999999</v>
      </c>
    </row>
  </sheetData>
  <phoneticPr fontId="19" type="noConversion"/>
  <pageMargins left="0.7" right="0.7" top="0.78740157499999996" bottom="0.78740157499999996"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11246-63E7-4C95-8D9B-28891516325B}">
  <sheetPr codeName="Tabelle42"/>
  <dimension ref="A1:R148"/>
  <sheetViews>
    <sheetView workbookViewId="0">
      <selection sqref="A1:R148"/>
    </sheetView>
  </sheetViews>
  <sheetFormatPr baseColWidth="10" defaultRowHeight="15" x14ac:dyDescent="0.25"/>
  <cols>
    <col min="1" max="1" width="13.28515625" bestFit="1" customWidth="1"/>
    <col min="2" max="2" width="12.85546875" bestFit="1" customWidth="1"/>
    <col min="3" max="3" width="15.7109375" bestFit="1" customWidth="1"/>
    <col min="4" max="4" width="7.28515625" bestFit="1" customWidth="1"/>
    <col min="5" max="5" width="6.85546875" bestFit="1" customWidth="1"/>
    <col min="6" max="6" width="11" bestFit="1" customWidth="1"/>
    <col min="7" max="7" width="9.28515625" bestFit="1" customWidth="1"/>
    <col min="8" max="8" width="11.28515625" bestFit="1" customWidth="1"/>
    <col min="9" max="9" width="9.5703125" bestFit="1" customWidth="1"/>
    <col min="10" max="10" width="21.7109375" bestFit="1" customWidth="1"/>
    <col min="11" max="11" width="11.5703125" bestFit="1" customWidth="1"/>
    <col min="12" max="12" width="10.7109375" bestFit="1" customWidth="1"/>
    <col min="13" max="13" width="8.140625" bestFit="1" customWidth="1"/>
    <col min="14" max="14" width="20.5703125" bestFit="1" customWidth="1"/>
    <col min="15" max="15" width="17.85546875" bestFit="1" customWidth="1"/>
    <col min="16" max="16" width="20.85546875" bestFit="1" customWidth="1"/>
    <col min="17" max="17" width="20.140625" bestFit="1" customWidth="1"/>
    <col min="18" max="18" width="17" bestFit="1" customWidth="1"/>
  </cols>
  <sheetData>
    <row r="1" spans="1:18" x14ac:dyDescent="0.25">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25">
      <c r="A2" t="s">
        <v>529</v>
      </c>
      <c r="B2">
        <v>0</v>
      </c>
      <c r="C2" t="s">
        <v>132</v>
      </c>
      <c r="D2" t="s">
        <v>132</v>
      </c>
      <c r="E2" t="s">
        <v>132</v>
      </c>
      <c r="F2" t="s">
        <v>132</v>
      </c>
      <c r="G2" t="s">
        <v>132</v>
      </c>
      <c r="H2" t="s">
        <v>132</v>
      </c>
      <c r="I2" t="s">
        <v>132</v>
      </c>
      <c r="J2">
        <v>-3.33</v>
      </c>
      <c r="K2" t="s">
        <v>706</v>
      </c>
      <c r="L2" t="s">
        <v>595</v>
      </c>
      <c r="M2" s="74">
        <v>0.77552083333333333</v>
      </c>
      <c r="N2" t="s">
        <v>706</v>
      </c>
      <c r="O2">
        <v>0</v>
      </c>
      <c r="P2">
        <v>570</v>
      </c>
      <c r="Q2" t="s">
        <v>553</v>
      </c>
      <c r="R2" t="s">
        <v>132</v>
      </c>
    </row>
    <row r="3" spans="1:18" x14ac:dyDescent="0.25">
      <c r="A3" t="s">
        <v>531</v>
      </c>
      <c r="B3">
        <v>0</v>
      </c>
      <c r="C3" t="s">
        <v>132</v>
      </c>
      <c r="D3" t="s">
        <v>132</v>
      </c>
      <c r="E3" t="s">
        <v>132</v>
      </c>
      <c r="F3" t="s">
        <v>132</v>
      </c>
      <c r="G3" t="s">
        <v>132</v>
      </c>
      <c r="H3" t="s">
        <v>132</v>
      </c>
      <c r="I3" t="s">
        <v>132</v>
      </c>
      <c r="J3">
        <v>-3.89</v>
      </c>
      <c r="K3" t="s">
        <v>707</v>
      </c>
      <c r="L3" t="s">
        <v>595</v>
      </c>
      <c r="M3" s="74">
        <v>0.77552083333333333</v>
      </c>
      <c r="N3" t="s">
        <v>707</v>
      </c>
      <c r="O3">
        <v>0</v>
      </c>
      <c r="P3">
        <v>50</v>
      </c>
      <c r="Q3" t="s">
        <v>473</v>
      </c>
      <c r="R3" t="s">
        <v>132</v>
      </c>
    </row>
    <row r="4" spans="1:18" x14ac:dyDescent="0.25">
      <c r="A4" t="s">
        <v>532</v>
      </c>
      <c r="B4">
        <v>0</v>
      </c>
      <c r="C4" t="s">
        <v>132</v>
      </c>
      <c r="D4" t="s">
        <v>132</v>
      </c>
      <c r="E4" t="s">
        <v>132</v>
      </c>
      <c r="F4" t="s">
        <v>132</v>
      </c>
      <c r="G4" t="s">
        <v>132</v>
      </c>
      <c r="H4" t="s">
        <v>132</v>
      </c>
      <c r="I4" t="s">
        <v>132</v>
      </c>
      <c r="J4">
        <v>-4.66</v>
      </c>
      <c r="K4" t="s">
        <v>708</v>
      </c>
      <c r="L4" t="s">
        <v>595</v>
      </c>
      <c r="M4" s="74">
        <v>0.77552083333333333</v>
      </c>
      <c r="N4" t="s">
        <v>708</v>
      </c>
      <c r="O4">
        <v>0</v>
      </c>
      <c r="P4">
        <v>601</v>
      </c>
      <c r="Q4" t="s">
        <v>597</v>
      </c>
      <c r="R4" t="s">
        <v>132</v>
      </c>
    </row>
    <row r="5" spans="1:18" x14ac:dyDescent="0.25">
      <c r="A5" t="s">
        <v>534</v>
      </c>
      <c r="B5">
        <v>0</v>
      </c>
      <c r="C5" t="s">
        <v>132</v>
      </c>
      <c r="D5" t="s">
        <v>132</v>
      </c>
      <c r="E5" t="s">
        <v>132</v>
      </c>
      <c r="F5" t="s">
        <v>132</v>
      </c>
      <c r="G5" t="s">
        <v>132</v>
      </c>
      <c r="H5" t="s">
        <v>132</v>
      </c>
      <c r="I5" t="s">
        <v>132</v>
      </c>
      <c r="J5">
        <v>-5.18</v>
      </c>
      <c r="K5" t="s">
        <v>709</v>
      </c>
      <c r="L5" t="s">
        <v>595</v>
      </c>
      <c r="M5" s="74">
        <v>0.77552083333333333</v>
      </c>
      <c r="N5" t="s">
        <v>709</v>
      </c>
      <c r="O5">
        <v>0</v>
      </c>
      <c r="P5">
        <v>0</v>
      </c>
      <c r="Q5" t="s">
        <v>473</v>
      </c>
      <c r="R5" t="s">
        <v>132</v>
      </c>
    </row>
    <row r="6" spans="1:18" x14ac:dyDescent="0.25">
      <c r="A6" t="s">
        <v>535</v>
      </c>
      <c r="B6">
        <v>0</v>
      </c>
      <c r="C6" t="s">
        <v>132</v>
      </c>
      <c r="D6" t="s">
        <v>132</v>
      </c>
      <c r="E6" t="s">
        <v>132</v>
      </c>
      <c r="F6" t="s">
        <v>132</v>
      </c>
      <c r="G6" t="s">
        <v>132</v>
      </c>
      <c r="H6" t="s">
        <v>132</v>
      </c>
      <c r="I6" t="s">
        <v>132</v>
      </c>
      <c r="J6">
        <v>-5.83</v>
      </c>
      <c r="K6" t="s">
        <v>710</v>
      </c>
      <c r="L6" t="s">
        <v>595</v>
      </c>
      <c r="M6" s="74">
        <v>0.77552083333333333</v>
      </c>
      <c r="N6" t="s">
        <v>710</v>
      </c>
      <c r="O6">
        <v>0</v>
      </c>
      <c r="P6">
        <v>500</v>
      </c>
      <c r="Q6" t="s">
        <v>473</v>
      </c>
      <c r="R6" t="s">
        <v>132</v>
      </c>
    </row>
    <row r="7" spans="1:18" x14ac:dyDescent="0.25">
      <c r="A7" t="s">
        <v>536</v>
      </c>
      <c r="B7">
        <v>0</v>
      </c>
      <c r="C7" t="s">
        <v>132</v>
      </c>
      <c r="D7" t="s">
        <v>132</v>
      </c>
      <c r="E7" t="s">
        <v>132</v>
      </c>
      <c r="F7" t="s">
        <v>132</v>
      </c>
      <c r="G7" t="s">
        <v>132</v>
      </c>
      <c r="H7" t="s">
        <v>132</v>
      </c>
      <c r="I7" t="s">
        <v>132</v>
      </c>
      <c r="J7">
        <v>-6.48</v>
      </c>
      <c r="K7" t="s">
        <v>711</v>
      </c>
      <c r="L7" t="s">
        <v>595</v>
      </c>
      <c r="M7" s="74">
        <v>0.77552083333333333</v>
      </c>
      <c r="N7" t="s">
        <v>711</v>
      </c>
      <c r="O7">
        <v>0</v>
      </c>
      <c r="P7">
        <v>71</v>
      </c>
      <c r="Q7" t="s">
        <v>547</v>
      </c>
      <c r="R7" t="s">
        <v>132</v>
      </c>
    </row>
    <row r="8" spans="1:18" x14ac:dyDescent="0.25">
      <c r="A8" t="s">
        <v>537</v>
      </c>
      <c r="B8">
        <v>0</v>
      </c>
      <c r="C8" t="s">
        <v>132</v>
      </c>
      <c r="D8" t="s">
        <v>132</v>
      </c>
      <c r="E8" t="s">
        <v>132</v>
      </c>
      <c r="F8" t="s">
        <v>132</v>
      </c>
      <c r="G8" t="s">
        <v>132</v>
      </c>
      <c r="H8" t="s">
        <v>132</v>
      </c>
      <c r="I8" t="s">
        <v>132</v>
      </c>
      <c r="J8">
        <v>-6.66</v>
      </c>
      <c r="K8" t="s">
        <v>712</v>
      </c>
      <c r="L8" t="s">
        <v>595</v>
      </c>
      <c r="M8" s="74">
        <v>0.77552083333333333</v>
      </c>
      <c r="N8" t="s">
        <v>712</v>
      </c>
      <c r="O8">
        <v>0</v>
      </c>
      <c r="P8">
        <v>0</v>
      </c>
      <c r="Q8" t="s">
        <v>473</v>
      </c>
      <c r="R8" t="s">
        <v>132</v>
      </c>
    </row>
    <row r="9" spans="1:18" x14ac:dyDescent="0.25">
      <c r="A9" t="s">
        <v>538</v>
      </c>
      <c r="B9">
        <v>0</v>
      </c>
      <c r="C9" t="s">
        <v>132</v>
      </c>
      <c r="D9" t="s">
        <v>132</v>
      </c>
      <c r="E9" t="s">
        <v>132</v>
      </c>
      <c r="F9" t="s">
        <v>132</v>
      </c>
      <c r="G9" t="s">
        <v>132</v>
      </c>
      <c r="H9" t="s">
        <v>132</v>
      </c>
      <c r="I9" t="s">
        <v>132</v>
      </c>
      <c r="J9">
        <v>-6.86</v>
      </c>
      <c r="K9" t="s">
        <v>713</v>
      </c>
      <c r="L9" t="s">
        <v>595</v>
      </c>
      <c r="M9" s="74">
        <v>0.77552083333333333</v>
      </c>
      <c r="N9" t="s">
        <v>713</v>
      </c>
      <c r="O9">
        <v>0</v>
      </c>
      <c r="P9">
        <v>0</v>
      </c>
      <c r="Q9" t="s">
        <v>473</v>
      </c>
      <c r="R9" t="s">
        <v>132</v>
      </c>
    </row>
    <row r="10" spans="1:18" x14ac:dyDescent="0.25">
      <c r="A10" t="s">
        <v>539</v>
      </c>
      <c r="B10">
        <v>0</v>
      </c>
      <c r="C10" t="s">
        <v>132</v>
      </c>
      <c r="D10" t="s">
        <v>132</v>
      </c>
      <c r="E10" t="s">
        <v>132</v>
      </c>
      <c r="F10" t="s">
        <v>132</v>
      </c>
      <c r="G10" t="s">
        <v>132</v>
      </c>
      <c r="H10" t="s">
        <v>132</v>
      </c>
      <c r="I10" t="s">
        <v>132</v>
      </c>
      <c r="J10">
        <v>-7.28</v>
      </c>
      <c r="K10" t="s">
        <v>714</v>
      </c>
      <c r="L10" t="s">
        <v>595</v>
      </c>
      <c r="M10" s="74">
        <v>0.77552083333333333</v>
      </c>
      <c r="N10" t="s">
        <v>714</v>
      </c>
      <c r="O10">
        <v>0</v>
      </c>
      <c r="P10">
        <v>70</v>
      </c>
      <c r="Q10" t="s">
        <v>581</v>
      </c>
      <c r="R10" t="s">
        <v>132</v>
      </c>
    </row>
    <row r="11" spans="1:18" x14ac:dyDescent="0.25">
      <c r="A11" t="s">
        <v>540</v>
      </c>
      <c r="B11">
        <v>0</v>
      </c>
      <c r="C11" t="s">
        <v>132</v>
      </c>
      <c r="D11" t="s">
        <v>132</v>
      </c>
      <c r="E11" t="s">
        <v>132</v>
      </c>
      <c r="F11" t="s">
        <v>132</v>
      </c>
      <c r="G11" t="s">
        <v>132</v>
      </c>
      <c r="H11" t="s">
        <v>132</v>
      </c>
      <c r="I11" t="s">
        <v>132</v>
      </c>
      <c r="J11">
        <v>-7.77</v>
      </c>
      <c r="K11" t="s">
        <v>715</v>
      </c>
      <c r="L11" t="s">
        <v>595</v>
      </c>
      <c r="M11" s="74">
        <v>0.77552083333333333</v>
      </c>
      <c r="N11" t="s">
        <v>715</v>
      </c>
      <c r="O11">
        <v>0</v>
      </c>
      <c r="P11">
        <v>0</v>
      </c>
      <c r="Q11" t="s">
        <v>473</v>
      </c>
      <c r="R11" t="s">
        <v>132</v>
      </c>
    </row>
    <row r="12" spans="1:18" x14ac:dyDescent="0.25">
      <c r="A12" t="s">
        <v>541</v>
      </c>
      <c r="B12">
        <v>0</v>
      </c>
      <c r="C12" t="s">
        <v>132</v>
      </c>
      <c r="D12" t="s">
        <v>132</v>
      </c>
      <c r="E12" t="s">
        <v>132</v>
      </c>
      <c r="F12" t="s">
        <v>132</v>
      </c>
      <c r="G12" t="s">
        <v>132</v>
      </c>
      <c r="H12" t="s">
        <v>132</v>
      </c>
      <c r="I12" t="s">
        <v>132</v>
      </c>
      <c r="J12">
        <v>-8.32</v>
      </c>
      <c r="K12" t="s">
        <v>716</v>
      </c>
      <c r="L12" t="s">
        <v>595</v>
      </c>
      <c r="M12" s="74">
        <v>0.77552083333333333</v>
      </c>
      <c r="N12" t="s">
        <v>716</v>
      </c>
      <c r="O12">
        <v>0</v>
      </c>
      <c r="P12">
        <v>14</v>
      </c>
      <c r="Q12" t="s">
        <v>596</v>
      </c>
      <c r="R12" t="s">
        <v>132</v>
      </c>
    </row>
    <row r="13" spans="1:18" x14ac:dyDescent="0.25">
      <c r="A13" t="s">
        <v>542</v>
      </c>
      <c r="B13">
        <v>0</v>
      </c>
      <c r="C13" t="s">
        <v>132</v>
      </c>
      <c r="D13" t="s">
        <v>132</v>
      </c>
      <c r="E13" t="s">
        <v>132</v>
      </c>
      <c r="F13" t="s">
        <v>132</v>
      </c>
      <c r="G13" t="s">
        <v>132</v>
      </c>
      <c r="H13" t="s">
        <v>132</v>
      </c>
      <c r="I13" t="s">
        <v>132</v>
      </c>
      <c r="J13">
        <v>-8.9600000000000009</v>
      </c>
      <c r="K13" t="s">
        <v>717</v>
      </c>
      <c r="L13" t="s">
        <v>595</v>
      </c>
      <c r="M13" s="74">
        <v>0.77552083333333333</v>
      </c>
      <c r="N13" t="s">
        <v>717</v>
      </c>
      <c r="O13">
        <v>2</v>
      </c>
      <c r="P13">
        <v>4</v>
      </c>
      <c r="Q13" t="s">
        <v>553</v>
      </c>
      <c r="R13" t="s">
        <v>132</v>
      </c>
    </row>
    <row r="14" spans="1:18" x14ac:dyDescent="0.25">
      <c r="A14" t="s">
        <v>543</v>
      </c>
      <c r="B14">
        <v>0</v>
      </c>
      <c r="C14" t="s">
        <v>132</v>
      </c>
      <c r="D14" t="s">
        <v>132</v>
      </c>
      <c r="E14" t="s">
        <v>132</v>
      </c>
      <c r="F14" t="s">
        <v>132</v>
      </c>
      <c r="G14" t="s">
        <v>132</v>
      </c>
      <c r="H14" t="s">
        <v>132</v>
      </c>
      <c r="I14" t="s">
        <v>132</v>
      </c>
      <c r="J14">
        <v>-9.32</v>
      </c>
      <c r="K14" t="s">
        <v>718</v>
      </c>
      <c r="L14" t="s">
        <v>595</v>
      </c>
      <c r="M14" s="74">
        <v>0.77552083333333333</v>
      </c>
      <c r="N14" t="s">
        <v>718</v>
      </c>
      <c r="O14">
        <v>0</v>
      </c>
      <c r="P14">
        <v>1</v>
      </c>
      <c r="Q14" t="s">
        <v>554</v>
      </c>
      <c r="R14" t="s">
        <v>132</v>
      </c>
    </row>
    <row r="15" spans="1:18" x14ac:dyDescent="0.25">
      <c r="A15" t="s">
        <v>544</v>
      </c>
      <c r="B15">
        <v>0</v>
      </c>
      <c r="C15" t="s">
        <v>132</v>
      </c>
      <c r="D15" t="s">
        <v>132</v>
      </c>
      <c r="E15" t="s">
        <v>132</v>
      </c>
      <c r="F15" t="s">
        <v>132</v>
      </c>
      <c r="G15" t="s">
        <v>132</v>
      </c>
      <c r="H15" t="s">
        <v>132</v>
      </c>
      <c r="I15" t="s">
        <v>132</v>
      </c>
      <c r="J15">
        <v>-9.6999999999999993</v>
      </c>
      <c r="K15" t="s">
        <v>719</v>
      </c>
      <c r="L15" t="s">
        <v>595</v>
      </c>
      <c r="M15" s="74">
        <v>0.77552083333333333</v>
      </c>
      <c r="N15" t="s">
        <v>719</v>
      </c>
      <c r="O15">
        <v>0</v>
      </c>
      <c r="P15">
        <v>14</v>
      </c>
      <c r="Q15" t="s">
        <v>473</v>
      </c>
      <c r="R15" t="s">
        <v>132</v>
      </c>
    </row>
    <row r="16" spans="1:18" x14ac:dyDescent="0.25">
      <c r="A16" t="s">
        <v>545</v>
      </c>
      <c r="B16">
        <v>0</v>
      </c>
      <c r="C16" t="s">
        <v>132</v>
      </c>
      <c r="D16" t="s">
        <v>132</v>
      </c>
      <c r="E16" t="s">
        <v>132</v>
      </c>
      <c r="F16" t="s">
        <v>132</v>
      </c>
      <c r="G16" t="s">
        <v>132</v>
      </c>
      <c r="H16" t="s">
        <v>132</v>
      </c>
      <c r="I16" t="s">
        <v>132</v>
      </c>
      <c r="J16">
        <v>-10.58</v>
      </c>
      <c r="K16" t="s">
        <v>720</v>
      </c>
      <c r="L16" t="s">
        <v>595</v>
      </c>
      <c r="M16" s="74">
        <v>0.77552083333333333</v>
      </c>
      <c r="N16" t="s">
        <v>720</v>
      </c>
      <c r="O16">
        <v>0</v>
      </c>
      <c r="P16">
        <v>38</v>
      </c>
      <c r="Q16" t="s">
        <v>473</v>
      </c>
      <c r="R16" t="s">
        <v>132</v>
      </c>
    </row>
    <row r="17" spans="1:18" x14ac:dyDescent="0.25">
      <c r="A17" t="s">
        <v>546</v>
      </c>
      <c r="B17">
        <v>0</v>
      </c>
      <c r="C17" t="s">
        <v>132</v>
      </c>
      <c r="D17" t="s">
        <v>132</v>
      </c>
      <c r="E17" t="s">
        <v>132</v>
      </c>
      <c r="F17" t="s">
        <v>132</v>
      </c>
      <c r="G17" t="s">
        <v>132</v>
      </c>
      <c r="H17" t="s">
        <v>132</v>
      </c>
      <c r="I17" t="s">
        <v>132</v>
      </c>
      <c r="J17">
        <v>-11.08</v>
      </c>
      <c r="K17" t="s">
        <v>648</v>
      </c>
      <c r="L17" t="s">
        <v>595</v>
      </c>
      <c r="M17" s="74">
        <v>0.77552083333333333</v>
      </c>
      <c r="N17" t="s">
        <v>648</v>
      </c>
      <c r="O17">
        <v>0</v>
      </c>
      <c r="P17">
        <v>90</v>
      </c>
      <c r="Q17" t="s">
        <v>592</v>
      </c>
      <c r="R17" t="s">
        <v>132</v>
      </c>
    </row>
    <row r="18" spans="1:18" x14ac:dyDescent="0.25">
      <c r="A18" t="s">
        <v>474</v>
      </c>
      <c r="B18">
        <v>0</v>
      </c>
      <c r="C18" t="s">
        <v>132</v>
      </c>
      <c r="D18" t="s">
        <v>132</v>
      </c>
      <c r="E18" t="s">
        <v>132</v>
      </c>
      <c r="F18" t="s">
        <v>132</v>
      </c>
      <c r="G18" t="s">
        <v>132</v>
      </c>
      <c r="H18" t="s">
        <v>132</v>
      </c>
      <c r="I18" t="s">
        <v>132</v>
      </c>
      <c r="J18">
        <v>-11.64</v>
      </c>
      <c r="K18" t="s">
        <v>721</v>
      </c>
      <c r="L18" t="s">
        <v>595</v>
      </c>
      <c r="M18" s="74">
        <v>0.77552083333333333</v>
      </c>
      <c r="N18" t="s">
        <v>721</v>
      </c>
      <c r="O18">
        <v>3</v>
      </c>
      <c r="P18">
        <v>27</v>
      </c>
      <c r="Q18" t="s">
        <v>597</v>
      </c>
      <c r="R18" t="s">
        <v>132</v>
      </c>
    </row>
    <row r="19" spans="1:18" x14ac:dyDescent="0.25">
      <c r="A19" t="s">
        <v>549</v>
      </c>
      <c r="B19">
        <v>0</v>
      </c>
      <c r="C19" t="s">
        <v>132</v>
      </c>
      <c r="D19" t="s">
        <v>132</v>
      </c>
      <c r="E19" t="s">
        <v>132</v>
      </c>
      <c r="F19" t="s">
        <v>132</v>
      </c>
      <c r="G19" t="s">
        <v>132</v>
      </c>
      <c r="H19" t="s">
        <v>132</v>
      </c>
      <c r="I19" t="s">
        <v>132</v>
      </c>
      <c r="J19">
        <v>-12.24</v>
      </c>
      <c r="K19" t="s">
        <v>722</v>
      </c>
      <c r="L19" t="s">
        <v>595</v>
      </c>
      <c r="M19" s="74">
        <v>0.77552083333333333</v>
      </c>
      <c r="N19" t="s">
        <v>722</v>
      </c>
      <c r="O19">
        <v>0</v>
      </c>
      <c r="P19">
        <v>33</v>
      </c>
      <c r="Q19" t="s">
        <v>473</v>
      </c>
      <c r="R19" t="s">
        <v>132</v>
      </c>
    </row>
    <row r="20" spans="1:18" x14ac:dyDescent="0.25">
      <c r="A20" t="s">
        <v>589</v>
      </c>
      <c r="B20">
        <v>0</v>
      </c>
      <c r="C20" t="s">
        <v>132</v>
      </c>
      <c r="D20" t="s">
        <v>132</v>
      </c>
      <c r="E20" t="s">
        <v>132</v>
      </c>
      <c r="F20" t="s">
        <v>132</v>
      </c>
      <c r="G20" t="s">
        <v>132</v>
      </c>
      <c r="H20" t="s">
        <v>132</v>
      </c>
      <c r="I20" t="s">
        <v>132</v>
      </c>
      <c r="J20">
        <v>-12.58</v>
      </c>
      <c r="K20" t="s">
        <v>723</v>
      </c>
      <c r="L20" t="s">
        <v>595</v>
      </c>
      <c r="M20" s="74">
        <v>0.77552083333333333</v>
      </c>
      <c r="N20" t="s">
        <v>723</v>
      </c>
      <c r="O20">
        <v>0</v>
      </c>
      <c r="P20">
        <v>0</v>
      </c>
      <c r="Q20" t="s">
        <v>590</v>
      </c>
      <c r="R20" t="s">
        <v>132</v>
      </c>
    </row>
    <row r="21" spans="1:18" x14ac:dyDescent="0.25">
      <c r="A21" t="s">
        <v>476</v>
      </c>
      <c r="B21">
        <v>0</v>
      </c>
      <c r="C21" t="s">
        <v>132</v>
      </c>
      <c r="D21" t="s">
        <v>132</v>
      </c>
      <c r="E21" t="s">
        <v>132</v>
      </c>
      <c r="F21" t="s">
        <v>132</v>
      </c>
      <c r="G21" t="s">
        <v>132</v>
      </c>
      <c r="H21" t="s">
        <v>132</v>
      </c>
      <c r="I21" t="s">
        <v>132</v>
      </c>
      <c r="J21">
        <v>-12.93</v>
      </c>
      <c r="K21" t="s">
        <v>724</v>
      </c>
      <c r="L21" t="s">
        <v>595</v>
      </c>
      <c r="M21" s="74">
        <v>0.77552083333333333</v>
      </c>
      <c r="N21" t="s">
        <v>724</v>
      </c>
      <c r="O21">
        <v>0</v>
      </c>
      <c r="P21">
        <v>2</v>
      </c>
      <c r="Q21" t="s">
        <v>473</v>
      </c>
      <c r="R21" t="s">
        <v>132</v>
      </c>
    </row>
    <row r="22" spans="1:18" x14ac:dyDescent="0.25">
      <c r="A22" t="s">
        <v>518</v>
      </c>
      <c r="B22">
        <v>0</v>
      </c>
      <c r="C22" t="s">
        <v>132</v>
      </c>
      <c r="D22" t="s">
        <v>132</v>
      </c>
      <c r="E22" t="s">
        <v>132</v>
      </c>
      <c r="F22" t="s">
        <v>132</v>
      </c>
      <c r="G22" t="s">
        <v>132</v>
      </c>
      <c r="H22" t="s">
        <v>132</v>
      </c>
      <c r="I22" t="s">
        <v>132</v>
      </c>
      <c r="J22">
        <v>-13.3</v>
      </c>
      <c r="K22" t="s">
        <v>725</v>
      </c>
      <c r="L22" t="s">
        <v>595</v>
      </c>
      <c r="M22" s="74">
        <v>0.77552083333333333</v>
      </c>
      <c r="N22" t="s">
        <v>725</v>
      </c>
      <c r="O22">
        <v>0</v>
      </c>
      <c r="P22">
        <v>81</v>
      </c>
      <c r="Q22" t="s">
        <v>590</v>
      </c>
      <c r="R22" t="s">
        <v>132</v>
      </c>
    </row>
    <row r="23" spans="1:18" x14ac:dyDescent="0.25">
      <c r="A23" t="s">
        <v>519</v>
      </c>
      <c r="B23">
        <v>0</v>
      </c>
      <c r="C23" t="s">
        <v>132</v>
      </c>
      <c r="D23" t="s">
        <v>132</v>
      </c>
      <c r="E23" t="s">
        <v>132</v>
      </c>
      <c r="F23" t="s">
        <v>132</v>
      </c>
      <c r="G23" t="s">
        <v>132</v>
      </c>
      <c r="H23" t="s">
        <v>132</v>
      </c>
      <c r="I23" t="s">
        <v>132</v>
      </c>
      <c r="J23">
        <v>-13.69</v>
      </c>
      <c r="K23" t="s">
        <v>726</v>
      </c>
      <c r="L23" t="s">
        <v>595</v>
      </c>
      <c r="M23" s="74">
        <v>0.77552083333333333</v>
      </c>
      <c r="N23" t="s">
        <v>726</v>
      </c>
      <c r="O23">
        <v>0</v>
      </c>
      <c r="P23">
        <v>15</v>
      </c>
      <c r="Q23" t="s">
        <v>497</v>
      </c>
      <c r="R23" t="s">
        <v>132</v>
      </c>
    </row>
    <row r="24" spans="1:18" x14ac:dyDescent="0.25">
      <c r="A24" t="s">
        <v>520</v>
      </c>
      <c r="B24">
        <v>0</v>
      </c>
      <c r="C24" t="s">
        <v>132</v>
      </c>
      <c r="D24" t="s">
        <v>132</v>
      </c>
      <c r="E24" t="s">
        <v>132</v>
      </c>
      <c r="F24" t="s">
        <v>132</v>
      </c>
      <c r="G24" t="s">
        <v>132</v>
      </c>
      <c r="H24" t="s">
        <v>132</v>
      </c>
      <c r="I24" t="s">
        <v>132</v>
      </c>
      <c r="J24">
        <v>-14.1</v>
      </c>
      <c r="K24" t="s">
        <v>727</v>
      </c>
      <c r="L24" t="s">
        <v>595</v>
      </c>
      <c r="M24" s="74">
        <v>0.77552083333333333</v>
      </c>
      <c r="N24" t="s">
        <v>727</v>
      </c>
      <c r="O24">
        <v>0</v>
      </c>
      <c r="P24">
        <v>11</v>
      </c>
      <c r="Q24" t="s">
        <v>588</v>
      </c>
      <c r="R24" t="s">
        <v>132</v>
      </c>
    </row>
    <row r="25" spans="1:18" x14ac:dyDescent="0.25">
      <c r="A25" t="s">
        <v>477</v>
      </c>
      <c r="B25">
        <v>0</v>
      </c>
      <c r="C25" t="s">
        <v>132</v>
      </c>
      <c r="D25" t="s">
        <v>132</v>
      </c>
      <c r="E25" t="s">
        <v>132</v>
      </c>
      <c r="F25" t="s">
        <v>132</v>
      </c>
      <c r="G25" t="s">
        <v>132</v>
      </c>
      <c r="H25" t="s">
        <v>132</v>
      </c>
      <c r="I25" t="s">
        <v>132</v>
      </c>
      <c r="J25">
        <v>-14.54</v>
      </c>
      <c r="K25" t="s">
        <v>728</v>
      </c>
      <c r="L25" t="s">
        <v>595</v>
      </c>
      <c r="M25" s="74">
        <v>0.77552083333333333</v>
      </c>
      <c r="N25" t="s">
        <v>728</v>
      </c>
      <c r="O25">
        <v>0</v>
      </c>
      <c r="P25">
        <v>77</v>
      </c>
      <c r="Q25" t="s">
        <v>581</v>
      </c>
      <c r="R25" t="s">
        <v>132</v>
      </c>
    </row>
    <row r="26" spans="1:18" x14ac:dyDescent="0.25">
      <c r="A26" t="s">
        <v>521</v>
      </c>
      <c r="B26">
        <v>0</v>
      </c>
      <c r="C26" t="s">
        <v>132</v>
      </c>
      <c r="D26" t="s">
        <v>132</v>
      </c>
      <c r="E26" t="s">
        <v>132</v>
      </c>
      <c r="F26" t="s">
        <v>132</v>
      </c>
      <c r="G26" t="s">
        <v>132</v>
      </c>
      <c r="H26" t="s">
        <v>132</v>
      </c>
      <c r="I26" t="s">
        <v>132</v>
      </c>
      <c r="J26">
        <v>-15.01</v>
      </c>
      <c r="K26" t="s">
        <v>729</v>
      </c>
      <c r="L26" t="s">
        <v>595</v>
      </c>
      <c r="M26" s="74">
        <v>0.77552083333333333</v>
      </c>
      <c r="N26" t="s">
        <v>729</v>
      </c>
      <c r="O26">
        <v>0</v>
      </c>
      <c r="P26">
        <v>0</v>
      </c>
      <c r="Q26" t="s">
        <v>517</v>
      </c>
      <c r="R26" t="s">
        <v>132</v>
      </c>
    </row>
    <row r="27" spans="1:18" x14ac:dyDescent="0.25">
      <c r="A27" t="s">
        <v>522</v>
      </c>
      <c r="B27">
        <v>0</v>
      </c>
      <c r="C27" t="s">
        <v>132</v>
      </c>
      <c r="D27" t="s">
        <v>132</v>
      </c>
      <c r="E27" t="s">
        <v>132</v>
      </c>
      <c r="F27" t="s">
        <v>132</v>
      </c>
      <c r="G27" t="s">
        <v>132</v>
      </c>
      <c r="H27" t="s">
        <v>132</v>
      </c>
      <c r="I27" t="s">
        <v>132</v>
      </c>
      <c r="J27">
        <v>-15.52</v>
      </c>
      <c r="K27" t="s">
        <v>730</v>
      </c>
      <c r="L27" t="s">
        <v>595</v>
      </c>
      <c r="M27" s="74">
        <v>0.77552083333333333</v>
      </c>
      <c r="N27" t="s">
        <v>730</v>
      </c>
      <c r="O27">
        <v>0</v>
      </c>
      <c r="P27">
        <v>86</v>
      </c>
      <c r="Q27" t="s">
        <v>596</v>
      </c>
      <c r="R27" t="s">
        <v>132</v>
      </c>
    </row>
    <row r="28" spans="1:18" x14ac:dyDescent="0.25">
      <c r="A28" t="s">
        <v>484</v>
      </c>
      <c r="B28">
        <v>0</v>
      </c>
      <c r="C28" t="s">
        <v>132</v>
      </c>
      <c r="D28" t="s">
        <v>132</v>
      </c>
      <c r="E28" t="s">
        <v>132</v>
      </c>
      <c r="F28" t="s">
        <v>132</v>
      </c>
      <c r="G28" t="s">
        <v>132</v>
      </c>
      <c r="H28" t="s">
        <v>132</v>
      </c>
      <c r="I28" t="s">
        <v>132</v>
      </c>
      <c r="J28">
        <v>-16.05</v>
      </c>
      <c r="K28" t="s">
        <v>731</v>
      </c>
      <c r="L28" t="s">
        <v>595</v>
      </c>
      <c r="M28" s="74">
        <v>0.77552083333333333</v>
      </c>
      <c r="N28" t="s">
        <v>731</v>
      </c>
      <c r="O28">
        <v>0</v>
      </c>
      <c r="P28">
        <v>1</v>
      </c>
      <c r="Q28" t="s">
        <v>498</v>
      </c>
      <c r="R28" t="s">
        <v>132</v>
      </c>
    </row>
    <row r="29" spans="1:18" x14ac:dyDescent="0.25">
      <c r="A29" t="s">
        <v>478</v>
      </c>
      <c r="B29">
        <v>0</v>
      </c>
      <c r="C29" t="s">
        <v>132</v>
      </c>
      <c r="D29" t="s">
        <v>132</v>
      </c>
      <c r="E29" t="s">
        <v>132</v>
      </c>
      <c r="F29" t="s">
        <v>132</v>
      </c>
      <c r="G29" t="s">
        <v>132</v>
      </c>
      <c r="H29" t="s">
        <v>132</v>
      </c>
      <c r="I29" t="s">
        <v>132</v>
      </c>
      <c r="J29">
        <v>-16.62</v>
      </c>
      <c r="K29" t="s">
        <v>732</v>
      </c>
      <c r="L29" t="s">
        <v>595</v>
      </c>
      <c r="M29" s="74">
        <v>0.77552083333333333</v>
      </c>
      <c r="N29" t="s">
        <v>732</v>
      </c>
      <c r="O29">
        <v>0</v>
      </c>
      <c r="P29">
        <v>40</v>
      </c>
      <c r="Q29" t="s">
        <v>590</v>
      </c>
      <c r="R29" t="s">
        <v>132</v>
      </c>
    </row>
    <row r="30" spans="1:18" x14ac:dyDescent="0.25">
      <c r="A30" t="s">
        <v>482</v>
      </c>
      <c r="B30">
        <v>0</v>
      </c>
      <c r="C30" t="s">
        <v>132</v>
      </c>
      <c r="D30" t="s">
        <v>132</v>
      </c>
      <c r="E30" t="s">
        <v>132</v>
      </c>
      <c r="F30" t="s">
        <v>132</v>
      </c>
      <c r="G30" t="s">
        <v>132</v>
      </c>
      <c r="H30" t="s">
        <v>132</v>
      </c>
      <c r="I30" t="s">
        <v>132</v>
      </c>
      <c r="J30">
        <v>-17.239999999999998</v>
      </c>
      <c r="K30" t="s">
        <v>733</v>
      </c>
      <c r="L30" t="s">
        <v>595</v>
      </c>
      <c r="M30" s="74">
        <v>0.77552083333333333</v>
      </c>
      <c r="N30" t="s">
        <v>733</v>
      </c>
      <c r="O30">
        <v>0</v>
      </c>
      <c r="P30">
        <v>0</v>
      </c>
      <c r="Q30" t="s">
        <v>481</v>
      </c>
      <c r="R30" t="s">
        <v>132</v>
      </c>
    </row>
    <row r="31" spans="1:18" x14ac:dyDescent="0.25">
      <c r="A31" t="s">
        <v>479</v>
      </c>
      <c r="B31">
        <v>0</v>
      </c>
      <c r="C31" t="s">
        <v>132</v>
      </c>
      <c r="D31" t="s">
        <v>132</v>
      </c>
      <c r="E31" t="s">
        <v>132</v>
      </c>
      <c r="F31" t="s">
        <v>132</v>
      </c>
      <c r="G31" t="s">
        <v>132</v>
      </c>
      <c r="H31" t="s">
        <v>132</v>
      </c>
      <c r="I31" t="s">
        <v>132</v>
      </c>
      <c r="J31">
        <v>-17.899999999999999</v>
      </c>
      <c r="K31" t="s">
        <v>734</v>
      </c>
      <c r="L31" t="s">
        <v>595</v>
      </c>
      <c r="M31" s="74">
        <v>0.77552083333333333</v>
      </c>
      <c r="N31" t="s">
        <v>734</v>
      </c>
      <c r="O31">
        <v>0</v>
      </c>
      <c r="P31">
        <v>74</v>
      </c>
      <c r="Q31" t="s">
        <v>595</v>
      </c>
      <c r="R31" t="s">
        <v>132</v>
      </c>
    </row>
    <row r="32" spans="1:18" x14ac:dyDescent="0.25">
      <c r="A32" t="s">
        <v>480</v>
      </c>
      <c r="B32">
        <v>0</v>
      </c>
      <c r="C32" t="s">
        <v>132</v>
      </c>
      <c r="D32" t="s">
        <v>132</v>
      </c>
      <c r="E32" t="s">
        <v>132</v>
      </c>
      <c r="F32" t="s">
        <v>132</v>
      </c>
      <c r="G32" t="s">
        <v>132</v>
      </c>
      <c r="H32" t="s">
        <v>132</v>
      </c>
      <c r="I32" t="s">
        <v>132</v>
      </c>
      <c r="J32">
        <v>-18.62</v>
      </c>
      <c r="K32" t="s">
        <v>735</v>
      </c>
      <c r="L32" t="s">
        <v>595</v>
      </c>
      <c r="M32" s="74">
        <v>0.77552083333333333</v>
      </c>
      <c r="N32" t="s">
        <v>735</v>
      </c>
      <c r="O32">
        <v>0</v>
      </c>
      <c r="P32">
        <v>71</v>
      </c>
      <c r="Q32" t="s">
        <v>596</v>
      </c>
      <c r="R32" t="s">
        <v>132</v>
      </c>
    </row>
    <row r="33" spans="1:18" x14ac:dyDescent="0.25">
      <c r="A33" t="s">
        <v>469</v>
      </c>
      <c r="B33">
        <v>0</v>
      </c>
      <c r="C33" t="s">
        <v>132</v>
      </c>
      <c r="D33" t="s">
        <v>132</v>
      </c>
      <c r="E33" t="s">
        <v>132</v>
      </c>
      <c r="F33" t="s">
        <v>132</v>
      </c>
      <c r="G33" t="s">
        <v>132</v>
      </c>
      <c r="H33" t="s">
        <v>132</v>
      </c>
      <c r="I33" t="s">
        <v>132</v>
      </c>
      <c r="J33">
        <v>-19.399999999999999</v>
      </c>
      <c r="K33" t="s">
        <v>736</v>
      </c>
      <c r="L33" t="s">
        <v>595</v>
      </c>
      <c r="M33" s="74">
        <v>0.77552083333333333</v>
      </c>
      <c r="N33" t="s">
        <v>736</v>
      </c>
      <c r="O33">
        <v>0</v>
      </c>
      <c r="P33">
        <v>66</v>
      </c>
      <c r="Q33" t="s">
        <v>595</v>
      </c>
      <c r="R33" t="s">
        <v>132</v>
      </c>
    </row>
    <row r="34" spans="1:18" x14ac:dyDescent="0.25">
      <c r="A34" t="s">
        <v>471</v>
      </c>
      <c r="B34">
        <v>0</v>
      </c>
      <c r="C34" t="s">
        <v>132</v>
      </c>
      <c r="D34" t="s">
        <v>132</v>
      </c>
      <c r="E34" t="s">
        <v>132</v>
      </c>
      <c r="F34" t="s">
        <v>132</v>
      </c>
      <c r="G34" t="s">
        <v>132</v>
      </c>
      <c r="H34" t="s">
        <v>132</v>
      </c>
      <c r="I34" t="s">
        <v>132</v>
      </c>
      <c r="J34">
        <v>-20.239999999999998</v>
      </c>
      <c r="K34" t="s">
        <v>737</v>
      </c>
      <c r="L34" t="s">
        <v>595</v>
      </c>
      <c r="M34" s="74">
        <v>0.77552083333333333</v>
      </c>
      <c r="N34" t="s">
        <v>737</v>
      </c>
      <c r="O34">
        <v>3</v>
      </c>
      <c r="P34">
        <v>3</v>
      </c>
      <c r="Q34" t="s">
        <v>596</v>
      </c>
      <c r="R34" t="s">
        <v>132</v>
      </c>
    </row>
    <row r="35" spans="1:18" x14ac:dyDescent="0.25">
      <c r="A35" t="s">
        <v>472</v>
      </c>
      <c r="B35">
        <v>0</v>
      </c>
      <c r="C35" t="s">
        <v>132</v>
      </c>
      <c r="D35" t="s">
        <v>132</v>
      </c>
      <c r="E35" t="s">
        <v>132</v>
      </c>
      <c r="F35" t="s">
        <v>132</v>
      </c>
      <c r="G35" t="s">
        <v>132</v>
      </c>
      <c r="H35" t="s">
        <v>132</v>
      </c>
      <c r="I35" t="s">
        <v>132</v>
      </c>
      <c r="J35">
        <v>-21.16</v>
      </c>
      <c r="K35" t="s">
        <v>738</v>
      </c>
      <c r="L35" t="s">
        <v>595</v>
      </c>
      <c r="M35" s="74">
        <v>0.77552083333333333</v>
      </c>
      <c r="N35" t="s">
        <v>738</v>
      </c>
      <c r="O35">
        <v>0</v>
      </c>
      <c r="P35">
        <v>335</v>
      </c>
      <c r="Q35" t="s">
        <v>587</v>
      </c>
      <c r="R35" t="s">
        <v>132</v>
      </c>
    </row>
    <row r="36" spans="1:18" x14ac:dyDescent="0.25">
      <c r="A36" t="s">
        <v>465</v>
      </c>
      <c r="B36">
        <v>0</v>
      </c>
      <c r="C36" t="s">
        <v>132</v>
      </c>
      <c r="D36" t="s">
        <v>132</v>
      </c>
      <c r="E36" t="s">
        <v>132</v>
      </c>
      <c r="F36" t="s">
        <v>132</v>
      </c>
      <c r="G36" t="s">
        <v>132</v>
      </c>
      <c r="H36" t="s">
        <v>132</v>
      </c>
      <c r="I36" t="s">
        <v>132</v>
      </c>
      <c r="J36">
        <v>-22.16</v>
      </c>
      <c r="K36" t="s">
        <v>739</v>
      </c>
      <c r="L36" t="s">
        <v>595</v>
      </c>
      <c r="M36" s="74">
        <v>0.77552083333333333</v>
      </c>
      <c r="N36" t="s">
        <v>739</v>
      </c>
      <c r="O36">
        <v>0</v>
      </c>
      <c r="P36">
        <v>22</v>
      </c>
      <c r="Q36" t="s">
        <v>552</v>
      </c>
      <c r="R36" t="s">
        <v>132</v>
      </c>
    </row>
    <row r="37" spans="1:18" x14ac:dyDescent="0.25">
      <c r="A37" t="s">
        <v>247</v>
      </c>
      <c r="B37">
        <v>0</v>
      </c>
      <c r="C37" t="s">
        <v>132</v>
      </c>
      <c r="D37" t="s">
        <v>132</v>
      </c>
      <c r="E37" t="s">
        <v>132</v>
      </c>
      <c r="F37" t="s">
        <v>132</v>
      </c>
      <c r="G37" t="s">
        <v>132</v>
      </c>
      <c r="H37" t="s">
        <v>132</v>
      </c>
      <c r="I37" t="s">
        <v>132</v>
      </c>
      <c r="J37">
        <v>-23.26</v>
      </c>
      <c r="K37" t="s">
        <v>740</v>
      </c>
      <c r="L37" t="s">
        <v>595</v>
      </c>
      <c r="M37" s="74">
        <v>0.77552083333333333</v>
      </c>
      <c r="N37" t="s">
        <v>740</v>
      </c>
      <c r="O37">
        <v>3</v>
      </c>
      <c r="P37">
        <v>412</v>
      </c>
      <c r="Q37" t="s">
        <v>595</v>
      </c>
      <c r="R37" t="s">
        <v>132</v>
      </c>
    </row>
    <row r="38" spans="1:18" x14ac:dyDescent="0.25">
      <c r="A38" t="s">
        <v>466</v>
      </c>
      <c r="B38">
        <v>0</v>
      </c>
      <c r="C38" t="s">
        <v>132</v>
      </c>
      <c r="D38" t="s">
        <v>132</v>
      </c>
      <c r="E38" t="s">
        <v>132</v>
      </c>
      <c r="F38" t="s">
        <v>132</v>
      </c>
      <c r="G38" t="s">
        <v>132</v>
      </c>
      <c r="H38" t="s">
        <v>132</v>
      </c>
      <c r="I38" t="s">
        <v>132</v>
      </c>
      <c r="J38">
        <v>-24.47</v>
      </c>
      <c r="K38" t="s">
        <v>741</v>
      </c>
      <c r="L38" t="s">
        <v>595</v>
      </c>
      <c r="M38" s="74">
        <v>0.77552083333333333</v>
      </c>
      <c r="N38" t="s">
        <v>741</v>
      </c>
      <c r="O38">
        <v>0</v>
      </c>
      <c r="P38">
        <v>296</v>
      </c>
      <c r="Q38" t="s">
        <v>597</v>
      </c>
      <c r="R38" t="s">
        <v>132</v>
      </c>
    </row>
    <row r="39" spans="1:18" x14ac:dyDescent="0.25">
      <c r="A39" t="s">
        <v>467</v>
      </c>
      <c r="B39">
        <v>0</v>
      </c>
      <c r="C39" t="s">
        <v>132</v>
      </c>
      <c r="D39" t="s">
        <v>132</v>
      </c>
      <c r="E39" t="s">
        <v>132</v>
      </c>
      <c r="F39" t="s">
        <v>132</v>
      </c>
      <c r="G39" t="s">
        <v>132</v>
      </c>
      <c r="H39" t="s">
        <v>132</v>
      </c>
      <c r="I39" t="s">
        <v>132</v>
      </c>
      <c r="J39">
        <v>-25.8</v>
      </c>
      <c r="K39" t="s">
        <v>742</v>
      </c>
      <c r="L39" t="s">
        <v>595</v>
      </c>
      <c r="M39" s="74">
        <v>0.77552083333333333</v>
      </c>
      <c r="N39" t="s">
        <v>742</v>
      </c>
      <c r="O39">
        <v>0</v>
      </c>
      <c r="P39">
        <v>92</v>
      </c>
      <c r="Q39" t="s">
        <v>597</v>
      </c>
      <c r="R39" t="s">
        <v>132</v>
      </c>
    </row>
    <row r="40" spans="1:18" x14ac:dyDescent="0.25">
      <c r="A40" t="s">
        <v>468</v>
      </c>
      <c r="B40">
        <v>0</v>
      </c>
      <c r="C40" t="s">
        <v>132</v>
      </c>
      <c r="D40" t="s">
        <v>132</v>
      </c>
      <c r="E40" t="s">
        <v>132</v>
      </c>
      <c r="F40" t="s">
        <v>132</v>
      </c>
      <c r="G40" t="s">
        <v>132</v>
      </c>
      <c r="H40" t="s">
        <v>132</v>
      </c>
      <c r="I40" t="s">
        <v>132</v>
      </c>
      <c r="J40">
        <v>-27.27</v>
      </c>
      <c r="K40" t="s">
        <v>743</v>
      </c>
      <c r="L40" t="s">
        <v>595</v>
      </c>
      <c r="M40" s="74">
        <v>0.77552083333333333</v>
      </c>
      <c r="N40" t="s">
        <v>743</v>
      </c>
      <c r="O40">
        <v>0</v>
      </c>
      <c r="P40">
        <v>339</v>
      </c>
      <c r="Q40" t="s">
        <v>597</v>
      </c>
      <c r="R40" t="s">
        <v>132</v>
      </c>
    </row>
    <row r="41" spans="1:18" x14ac:dyDescent="0.25">
      <c r="A41" t="s">
        <v>248</v>
      </c>
      <c r="B41">
        <v>0</v>
      </c>
      <c r="C41" t="s">
        <v>132</v>
      </c>
      <c r="D41" t="s">
        <v>132</v>
      </c>
      <c r="E41" t="s">
        <v>132</v>
      </c>
      <c r="F41" t="s">
        <v>132</v>
      </c>
      <c r="G41" t="s">
        <v>132</v>
      </c>
      <c r="H41" t="s">
        <v>132</v>
      </c>
      <c r="I41" t="s">
        <v>132</v>
      </c>
      <c r="J41">
        <v>-28.91</v>
      </c>
      <c r="K41" t="s">
        <v>744</v>
      </c>
      <c r="L41" t="s">
        <v>595</v>
      </c>
      <c r="M41" s="74">
        <v>0.77552083333333333</v>
      </c>
      <c r="N41" t="s">
        <v>744</v>
      </c>
      <c r="O41">
        <v>79</v>
      </c>
      <c r="P41">
        <v>562</v>
      </c>
      <c r="Q41" t="s">
        <v>595</v>
      </c>
      <c r="R41" t="s">
        <v>132</v>
      </c>
    </row>
    <row r="42" spans="1:18" x14ac:dyDescent="0.25">
      <c r="A42" t="s">
        <v>461</v>
      </c>
      <c r="B42">
        <v>0</v>
      </c>
      <c r="C42" t="s">
        <v>132</v>
      </c>
      <c r="D42" t="s">
        <v>132</v>
      </c>
      <c r="E42" t="s">
        <v>132</v>
      </c>
      <c r="F42" t="s">
        <v>132</v>
      </c>
      <c r="G42" t="s">
        <v>132</v>
      </c>
      <c r="H42" t="s">
        <v>132</v>
      </c>
      <c r="I42" t="s">
        <v>132</v>
      </c>
      <c r="J42">
        <v>-30.72</v>
      </c>
      <c r="K42" t="s">
        <v>745</v>
      </c>
      <c r="L42" t="s">
        <v>595</v>
      </c>
      <c r="M42" s="74">
        <v>0.77552083333333333</v>
      </c>
      <c r="N42" t="s">
        <v>745</v>
      </c>
      <c r="O42">
        <v>6</v>
      </c>
      <c r="P42">
        <v>192</v>
      </c>
      <c r="Q42" t="s">
        <v>595</v>
      </c>
      <c r="R42" t="s">
        <v>132</v>
      </c>
    </row>
    <row r="43" spans="1:18" x14ac:dyDescent="0.25">
      <c r="A43" t="s">
        <v>249</v>
      </c>
      <c r="B43">
        <v>0</v>
      </c>
      <c r="C43" t="s">
        <v>132</v>
      </c>
      <c r="D43" t="s">
        <v>132</v>
      </c>
      <c r="E43" t="s">
        <v>132</v>
      </c>
      <c r="F43" t="s">
        <v>132</v>
      </c>
      <c r="G43" t="s">
        <v>132</v>
      </c>
      <c r="H43" t="s">
        <v>132</v>
      </c>
      <c r="I43" t="s">
        <v>132</v>
      </c>
      <c r="J43">
        <v>-32.71</v>
      </c>
      <c r="K43" t="s">
        <v>746</v>
      </c>
      <c r="L43" t="s">
        <v>595</v>
      </c>
      <c r="M43" s="74">
        <v>0.77552083333333333</v>
      </c>
      <c r="N43" t="s">
        <v>746</v>
      </c>
      <c r="O43">
        <v>126</v>
      </c>
      <c r="P43">
        <v>630</v>
      </c>
      <c r="Q43" t="s">
        <v>595</v>
      </c>
      <c r="R43" t="s">
        <v>132</v>
      </c>
    </row>
    <row r="44" spans="1:18" x14ac:dyDescent="0.25">
      <c r="A44" t="s">
        <v>459</v>
      </c>
      <c r="B44">
        <v>0</v>
      </c>
      <c r="C44" t="s">
        <v>132</v>
      </c>
      <c r="D44" t="s">
        <v>132</v>
      </c>
      <c r="E44" t="s">
        <v>132</v>
      </c>
      <c r="F44" t="s">
        <v>132</v>
      </c>
      <c r="G44" t="s">
        <v>132</v>
      </c>
      <c r="H44" t="s">
        <v>132</v>
      </c>
      <c r="I44" t="s">
        <v>132</v>
      </c>
      <c r="J44">
        <v>-34.92</v>
      </c>
      <c r="K44" t="s">
        <v>747</v>
      </c>
      <c r="L44" t="s">
        <v>595</v>
      </c>
      <c r="M44" s="74">
        <v>0.77552083333333333</v>
      </c>
      <c r="N44" t="s">
        <v>747</v>
      </c>
      <c r="O44">
        <v>0</v>
      </c>
      <c r="P44">
        <v>852</v>
      </c>
      <c r="Q44" t="s">
        <v>595</v>
      </c>
      <c r="R44" t="s">
        <v>132</v>
      </c>
    </row>
    <row r="45" spans="1:18" x14ac:dyDescent="0.25">
      <c r="A45" t="s">
        <v>250</v>
      </c>
      <c r="B45">
        <v>0</v>
      </c>
      <c r="C45" t="s">
        <v>132</v>
      </c>
      <c r="D45" t="s">
        <v>132</v>
      </c>
      <c r="E45" t="s">
        <v>132</v>
      </c>
      <c r="F45" t="s">
        <v>132</v>
      </c>
      <c r="G45" t="s">
        <v>132</v>
      </c>
      <c r="H45" t="s">
        <v>132</v>
      </c>
      <c r="I45" t="s">
        <v>132</v>
      </c>
      <c r="J45">
        <v>-37.340000000000003</v>
      </c>
      <c r="K45" t="s">
        <v>748</v>
      </c>
      <c r="L45" t="s">
        <v>595</v>
      </c>
      <c r="M45" s="74">
        <v>0.77552083333333333</v>
      </c>
      <c r="N45" t="s">
        <v>748</v>
      </c>
      <c r="O45">
        <v>55</v>
      </c>
      <c r="P45">
        <v>4.2590000000000003</v>
      </c>
      <c r="Q45" t="s">
        <v>595</v>
      </c>
      <c r="R45" t="s">
        <v>132</v>
      </c>
    </row>
    <row r="46" spans="1:18" x14ac:dyDescent="0.25">
      <c r="A46" t="s">
        <v>457</v>
      </c>
      <c r="B46">
        <v>0</v>
      </c>
      <c r="C46" t="s">
        <v>132</v>
      </c>
      <c r="D46" t="s">
        <v>132</v>
      </c>
      <c r="E46" t="s">
        <v>132</v>
      </c>
      <c r="F46" t="s">
        <v>132</v>
      </c>
      <c r="G46" t="s">
        <v>132</v>
      </c>
      <c r="H46" t="s">
        <v>132</v>
      </c>
      <c r="I46" t="s">
        <v>132</v>
      </c>
      <c r="J46">
        <v>-39.9</v>
      </c>
      <c r="K46" t="s">
        <v>749</v>
      </c>
      <c r="L46" t="s">
        <v>595</v>
      </c>
      <c r="M46" s="74">
        <v>0.77552083333333333</v>
      </c>
      <c r="N46" t="s">
        <v>749</v>
      </c>
      <c r="O46">
        <v>3</v>
      </c>
      <c r="P46">
        <v>1.7629999999999999</v>
      </c>
      <c r="Q46" t="s">
        <v>595</v>
      </c>
      <c r="R46" t="s">
        <v>132</v>
      </c>
    </row>
    <row r="47" spans="1:18" x14ac:dyDescent="0.25">
      <c r="A47" t="s">
        <v>251</v>
      </c>
      <c r="B47">
        <v>0</v>
      </c>
      <c r="C47" t="s">
        <v>132</v>
      </c>
      <c r="D47" t="s">
        <v>132</v>
      </c>
      <c r="E47" t="s">
        <v>132</v>
      </c>
      <c r="F47" t="s">
        <v>132</v>
      </c>
      <c r="G47" t="s">
        <v>132</v>
      </c>
      <c r="H47" t="s">
        <v>132</v>
      </c>
      <c r="I47" t="s">
        <v>132</v>
      </c>
      <c r="J47">
        <v>-42.65</v>
      </c>
      <c r="K47" t="s">
        <v>750</v>
      </c>
      <c r="L47" t="s">
        <v>595</v>
      </c>
      <c r="M47" s="74">
        <v>0.77552083333333333</v>
      </c>
      <c r="N47" t="s">
        <v>750</v>
      </c>
      <c r="O47">
        <v>98</v>
      </c>
      <c r="P47">
        <v>3.5550000000000002</v>
      </c>
      <c r="Q47" t="s">
        <v>595</v>
      </c>
      <c r="R47" t="s">
        <v>132</v>
      </c>
    </row>
    <row r="48" spans="1:18" x14ac:dyDescent="0.25">
      <c r="A48" t="s">
        <v>458</v>
      </c>
      <c r="B48">
        <v>0</v>
      </c>
      <c r="C48" t="s">
        <v>132</v>
      </c>
      <c r="D48" t="s">
        <v>132</v>
      </c>
      <c r="E48" t="s">
        <v>132</v>
      </c>
      <c r="F48" t="s">
        <v>132</v>
      </c>
      <c r="G48" t="s">
        <v>132</v>
      </c>
      <c r="H48" t="s">
        <v>132</v>
      </c>
      <c r="I48" t="s">
        <v>132</v>
      </c>
      <c r="J48">
        <v>-45.49</v>
      </c>
      <c r="K48" t="s">
        <v>751</v>
      </c>
      <c r="L48" t="s">
        <v>595</v>
      </c>
      <c r="M48" s="74">
        <v>0.77552083333333333</v>
      </c>
      <c r="N48" t="s">
        <v>751</v>
      </c>
      <c r="O48">
        <v>3</v>
      </c>
      <c r="P48">
        <v>1.1120000000000001</v>
      </c>
      <c r="Q48" t="s">
        <v>595</v>
      </c>
      <c r="R48" t="s">
        <v>132</v>
      </c>
    </row>
    <row r="49" spans="1:18" x14ac:dyDescent="0.25">
      <c r="A49" t="s">
        <v>252</v>
      </c>
      <c r="B49">
        <v>0</v>
      </c>
      <c r="C49" t="s">
        <v>132</v>
      </c>
      <c r="D49" t="s">
        <v>132</v>
      </c>
      <c r="E49" t="s">
        <v>132</v>
      </c>
      <c r="F49" t="s">
        <v>132</v>
      </c>
      <c r="G49" t="s">
        <v>132</v>
      </c>
      <c r="H49" t="s">
        <v>132</v>
      </c>
      <c r="I49" t="s">
        <v>132</v>
      </c>
      <c r="J49">
        <v>-48.38</v>
      </c>
      <c r="K49" t="s">
        <v>752</v>
      </c>
      <c r="L49" t="s">
        <v>595</v>
      </c>
      <c r="M49" s="74">
        <v>0.77552083333333333</v>
      </c>
      <c r="N49" t="s">
        <v>752</v>
      </c>
      <c r="O49">
        <v>840</v>
      </c>
      <c r="P49">
        <v>5.8120000000000003</v>
      </c>
      <c r="Q49" t="s">
        <v>595</v>
      </c>
      <c r="R49" t="s">
        <v>132</v>
      </c>
    </row>
    <row r="50" spans="1:18" x14ac:dyDescent="0.25">
      <c r="A50" t="s">
        <v>453</v>
      </c>
      <c r="B50">
        <v>0</v>
      </c>
      <c r="C50" t="s">
        <v>132</v>
      </c>
      <c r="D50" t="s">
        <v>132</v>
      </c>
      <c r="E50" t="s">
        <v>132</v>
      </c>
      <c r="F50" t="s">
        <v>132</v>
      </c>
      <c r="G50" t="s">
        <v>132</v>
      </c>
      <c r="H50" t="s">
        <v>132</v>
      </c>
      <c r="I50" t="s">
        <v>132</v>
      </c>
      <c r="J50">
        <v>-51.32</v>
      </c>
      <c r="K50" t="s">
        <v>753</v>
      </c>
      <c r="L50" t="s">
        <v>595</v>
      </c>
      <c r="M50" s="74">
        <v>0.77552083333333333</v>
      </c>
      <c r="N50" t="s">
        <v>753</v>
      </c>
      <c r="O50">
        <v>0</v>
      </c>
      <c r="P50">
        <v>614</v>
      </c>
      <c r="Q50" t="s">
        <v>595</v>
      </c>
      <c r="R50" t="s">
        <v>132</v>
      </c>
    </row>
    <row r="51" spans="1:18" x14ac:dyDescent="0.25">
      <c r="A51" t="s">
        <v>253</v>
      </c>
      <c r="B51">
        <v>0</v>
      </c>
      <c r="C51" t="s">
        <v>132</v>
      </c>
      <c r="D51" t="s">
        <v>132</v>
      </c>
      <c r="E51" t="s">
        <v>132</v>
      </c>
      <c r="F51" t="s">
        <v>132</v>
      </c>
      <c r="G51" t="s">
        <v>132</v>
      </c>
      <c r="H51" t="s">
        <v>132</v>
      </c>
      <c r="I51" t="s">
        <v>132</v>
      </c>
      <c r="J51">
        <v>-54.21</v>
      </c>
      <c r="K51" t="s">
        <v>754</v>
      </c>
      <c r="L51" t="s">
        <v>595</v>
      </c>
      <c r="M51" s="74">
        <v>0.77552083333333333</v>
      </c>
      <c r="N51" t="s">
        <v>754</v>
      </c>
      <c r="O51">
        <v>560</v>
      </c>
      <c r="P51">
        <v>5.5979999999999999</v>
      </c>
      <c r="Q51" t="s">
        <v>595</v>
      </c>
      <c r="R51" t="s">
        <v>132</v>
      </c>
    </row>
    <row r="52" spans="1:18" x14ac:dyDescent="0.25">
      <c r="A52" t="s">
        <v>454</v>
      </c>
      <c r="B52">
        <v>0</v>
      </c>
      <c r="C52" t="s">
        <v>132</v>
      </c>
      <c r="D52" t="s">
        <v>132</v>
      </c>
      <c r="E52" t="s">
        <v>132</v>
      </c>
      <c r="F52" t="s">
        <v>132</v>
      </c>
      <c r="G52" t="s">
        <v>132</v>
      </c>
      <c r="H52" t="s">
        <v>132</v>
      </c>
      <c r="I52" t="s">
        <v>132</v>
      </c>
      <c r="J52">
        <v>-57.04</v>
      </c>
      <c r="K52" t="s">
        <v>755</v>
      </c>
      <c r="L52" t="s">
        <v>595</v>
      </c>
      <c r="M52" s="74">
        <v>0.77552083333333333</v>
      </c>
      <c r="N52" t="s">
        <v>755</v>
      </c>
      <c r="O52">
        <v>125</v>
      </c>
      <c r="P52">
        <v>3.649</v>
      </c>
      <c r="Q52" t="s">
        <v>595</v>
      </c>
      <c r="R52" t="s">
        <v>132</v>
      </c>
    </row>
    <row r="53" spans="1:18" x14ac:dyDescent="0.25">
      <c r="A53" t="s">
        <v>254</v>
      </c>
      <c r="B53">
        <v>0</v>
      </c>
      <c r="C53" t="s">
        <v>132</v>
      </c>
      <c r="D53" t="s">
        <v>132</v>
      </c>
      <c r="E53" t="s">
        <v>132</v>
      </c>
      <c r="F53" t="s">
        <v>132</v>
      </c>
      <c r="G53" t="s">
        <v>132</v>
      </c>
      <c r="H53" t="s">
        <v>132</v>
      </c>
      <c r="I53" t="s">
        <v>132</v>
      </c>
      <c r="J53">
        <v>-59.72</v>
      </c>
      <c r="K53" t="s">
        <v>756</v>
      </c>
      <c r="L53" t="s">
        <v>595</v>
      </c>
      <c r="M53" s="74">
        <v>0.77552083333333333</v>
      </c>
      <c r="N53" t="s">
        <v>756</v>
      </c>
      <c r="O53">
        <v>641</v>
      </c>
      <c r="P53">
        <v>4.0919999999999996</v>
      </c>
      <c r="Q53" t="s">
        <v>595</v>
      </c>
      <c r="R53" t="s">
        <v>132</v>
      </c>
    </row>
    <row r="54" spans="1:18" x14ac:dyDescent="0.25">
      <c r="A54" t="s">
        <v>455</v>
      </c>
      <c r="B54">
        <v>0</v>
      </c>
      <c r="C54" t="s">
        <v>132</v>
      </c>
      <c r="D54" t="s">
        <v>132</v>
      </c>
      <c r="E54" t="s">
        <v>132</v>
      </c>
      <c r="F54" t="s">
        <v>132</v>
      </c>
      <c r="G54" t="s">
        <v>132</v>
      </c>
      <c r="H54" t="s">
        <v>132</v>
      </c>
      <c r="I54" t="s">
        <v>132</v>
      </c>
      <c r="J54">
        <v>-62.27</v>
      </c>
      <c r="K54" t="s">
        <v>757</v>
      </c>
      <c r="L54" t="s">
        <v>595</v>
      </c>
      <c r="M54" s="74">
        <v>0.77552083333333333</v>
      </c>
      <c r="N54" t="s">
        <v>757</v>
      </c>
      <c r="O54">
        <v>1.2110000000000001</v>
      </c>
      <c r="P54">
        <v>6.8680000000000003</v>
      </c>
      <c r="Q54" t="s">
        <v>595</v>
      </c>
      <c r="R54" t="s">
        <v>132</v>
      </c>
    </row>
    <row r="55" spans="1:18" x14ac:dyDescent="0.25">
      <c r="A55" t="s">
        <v>255</v>
      </c>
      <c r="B55">
        <v>0</v>
      </c>
      <c r="C55" t="s">
        <v>132</v>
      </c>
      <c r="D55" t="s">
        <v>132</v>
      </c>
      <c r="E55" t="s">
        <v>132</v>
      </c>
      <c r="F55" t="s">
        <v>132</v>
      </c>
      <c r="G55" t="s">
        <v>132</v>
      </c>
      <c r="H55" t="s">
        <v>132</v>
      </c>
      <c r="I55" t="s">
        <v>132</v>
      </c>
      <c r="J55">
        <v>-64.7</v>
      </c>
      <c r="K55" t="s">
        <v>758</v>
      </c>
      <c r="L55" t="s">
        <v>595</v>
      </c>
      <c r="M55" s="74">
        <v>0.77552083333333333</v>
      </c>
      <c r="N55" t="s">
        <v>758</v>
      </c>
      <c r="O55">
        <v>738</v>
      </c>
      <c r="P55">
        <v>8.8209999999999997</v>
      </c>
      <c r="Q55" t="s">
        <v>595</v>
      </c>
      <c r="R55" t="s">
        <v>132</v>
      </c>
    </row>
    <row r="56" spans="1:18" x14ac:dyDescent="0.25">
      <c r="A56" t="s">
        <v>456</v>
      </c>
      <c r="B56">
        <v>0</v>
      </c>
      <c r="C56" t="s">
        <v>132</v>
      </c>
      <c r="D56" t="s">
        <v>132</v>
      </c>
      <c r="E56" t="s">
        <v>132</v>
      </c>
      <c r="F56" t="s">
        <v>132</v>
      </c>
      <c r="G56" t="s">
        <v>132</v>
      </c>
      <c r="H56" t="s">
        <v>132</v>
      </c>
      <c r="I56" t="s">
        <v>132</v>
      </c>
      <c r="J56">
        <v>-66.95</v>
      </c>
      <c r="K56" t="s">
        <v>759</v>
      </c>
      <c r="L56" t="s">
        <v>595</v>
      </c>
      <c r="M56" s="74">
        <v>0.77552083333333333</v>
      </c>
      <c r="N56" t="s">
        <v>759</v>
      </c>
      <c r="O56">
        <v>17</v>
      </c>
      <c r="P56">
        <v>2.016</v>
      </c>
      <c r="Q56" t="s">
        <v>595</v>
      </c>
      <c r="R56" t="s">
        <v>132</v>
      </c>
    </row>
    <row r="57" spans="1:18" x14ac:dyDescent="0.25">
      <c r="A57" t="s">
        <v>256</v>
      </c>
      <c r="B57">
        <v>0</v>
      </c>
      <c r="C57" t="s">
        <v>132</v>
      </c>
      <c r="D57" t="s">
        <v>132</v>
      </c>
      <c r="E57" t="s">
        <v>132</v>
      </c>
      <c r="F57" t="s">
        <v>132</v>
      </c>
      <c r="G57" t="s">
        <v>132</v>
      </c>
      <c r="H57" t="s">
        <v>132</v>
      </c>
      <c r="I57" t="s">
        <v>132</v>
      </c>
      <c r="J57">
        <v>-69</v>
      </c>
      <c r="K57" t="s">
        <v>760</v>
      </c>
      <c r="L57" t="s">
        <v>595</v>
      </c>
      <c r="M57" s="74">
        <v>0.77552083333333333</v>
      </c>
      <c r="N57" t="s">
        <v>760</v>
      </c>
      <c r="O57">
        <v>1.9259999999999999</v>
      </c>
      <c r="P57">
        <v>8.3149999999999995</v>
      </c>
      <c r="Q57" t="s">
        <v>595</v>
      </c>
      <c r="R57" t="s">
        <v>132</v>
      </c>
    </row>
    <row r="58" spans="1:18" x14ac:dyDescent="0.25">
      <c r="A58" t="s">
        <v>451</v>
      </c>
      <c r="B58">
        <v>0</v>
      </c>
      <c r="C58" t="s">
        <v>132</v>
      </c>
      <c r="D58" t="s">
        <v>132</v>
      </c>
      <c r="E58" t="s">
        <v>132</v>
      </c>
      <c r="F58" t="s">
        <v>132</v>
      </c>
      <c r="G58" t="s">
        <v>132</v>
      </c>
      <c r="H58" t="s">
        <v>132</v>
      </c>
      <c r="I58" t="s">
        <v>132</v>
      </c>
      <c r="J58">
        <v>-70.95</v>
      </c>
      <c r="K58" t="s">
        <v>761</v>
      </c>
      <c r="L58" t="s">
        <v>595</v>
      </c>
      <c r="M58" s="74">
        <v>0.77552083333333333</v>
      </c>
      <c r="N58" t="s">
        <v>761</v>
      </c>
      <c r="O58">
        <v>293</v>
      </c>
      <c r="P58">
        <v>1.361</v>
      </c>
      <c r="Q58" t="s">
        <v>596</v>
      </c>
      <c r="R58" t="s">
        <v>132</v>
      </c>
    </row>
    <row r="59" spans="1:18" x14ac:dyDescent="0.25">
      <c r="A59" t="s">
        <v>257</v>
      </c>
      <c r="B59">
        <v>0</v>
      </c>
      <c r="C59" t="s">
        <v>132</v>
      </c>
      <c r="D59" t="s">
        <v>132</v>
      </c>
      <c r="E59" t="s">
        <v>132</v>
      </c>
      <c r="F59" t="s">
        <v>132</v>
      </c>
      <c r="G59" t="s">
        <v>132</v>
      </c>
      <c r="H59" t="s">
        <v>132</v>
      </c>
      <c r="I59" t="s">
        <v>132</v>
      </c>
      <c r="J59">
        <v>-72.760000000000005</v>
      </c>
      <c r="K59" t="s">
        <v>762</v>
      </c>
      <c r="L59" t="s">
        <v>595</v>
      </c>
      <c r="M59" s="74">
        <v>0.77552083333333333</v>
      </c>
      <c r="N59" t="s">
        <v>762</v>
      </c>
      <c r="O59">
        <v>527</v>
      </c>
      <c r="P59">
        <v>2.4239999999999999</v>
      </c>
      <c r="Q59" t="s">
        <v>595</v>
      </c>
      <c r="R59" t="s">
        <v>132</v>
      </c>
    </row>
    <row r="60" spans="1:18" x14ac:dyDescent="0.25">
      <c r="A60" t="s">
        <v>452</v>
      </c>
      <c r="B60">
        <v>0</v>
      </c>
      <c r="C60" t="s">
        <v>132</v>
      </c>
      <c r="D60" t="s">
        <v>132</v>
      </c>
      <c r="E60" t="s">
        <v>132</v>
      </c>
      <c r="F60" t="s">
        <v>132</v>
      </c>
      <c r="G60" t="s">
        <v>132</v>
      </c>
      <c r="H60" t="s">
        <v>132</v>
      </c>
      <c r="I60" t="s">
        <v>132</v>
      </c>
      <c r="J60">
        <v>-74.510000000000005</v>
      </c>
      <c r="K60" t="s">
        <v>593</v>
      </c>
      <c r="L60" t="s">
        <v>595</v>
      </c>
      <c r="M60" s="74">
        <v>0.77552083333333333</v>
      </c>
      <c r="N60" t="s">
        <v>593</v>
      </c>
      <c r="O60">
        <v>918</v>
      </c>
      <c r="P60">
        <v>1.5629999999999999</v>
      </c>
      <c r="Q60" t="s">
        <v>595</v>
      </c>
      <c r="R60" t="s">
        <v>132</v>
      </c>
    </row>
    <row r="61" spans="1:18" x14ac:dyDescent="0.25">
      <c r="A61" t="s">
        <v>258</v>
      </c>
      <c r="B61">
        <v>0</v>
      </c>
      <c r="C61" t="s">
        <v>132</v>
      </c>
      <c r="D61" t="s">
        <v>132</v>
      </c>
      <c r="E61" t="s">
        <v>132</v>
      </c>
      <c r="F61" t="s">
        <v>132</v>
      </c>
      <c r="G61" t="s">
        <v>132</v>
      </c>
      <c r="H61" t="s">
        <v>132</v>
      </c>
      <c r="I61" t="s">
        <v>132</v>
      </c>
      <c r="J61">
        <v>-76.010000000000005</v>
      </c>
      <c r="K61" t="s">
        <v>763</v>
      </c>
      <c r="L61" t="s">
        <v>595</v>
      </c>
      <c r="M61" s="74">
        <v>0.77552083333333333</v>
      </c>
      <c r="N61" t="s">
        <v>763</v>
      </c>
      <c r="O61">
        <v>3.585</v>
      </c>
      <c r="P61">
        <v>6.9489999999999998</v>
      </c>
      <c r="Q61" t="s">
        <v>595</v>
      </c>
      <c r="R61" t="s">
        <v>132</v>
      </c>
    </row>
    <row r="62" spans="1:18" x14ac:dyDescent="0.25">
      <c r="A62" t="s">
        <v>259</v>
      </c>
      <c r="B62">
        <v>0</v>
      </c>
      <c r="C62" t="s">
        <v>132</v>
      </c>
      <c r="D62" t="s">
        <v>132</v>
      </c>
      <c r="E62" t="s">
        <v>132</v>
      </c>
      <c r="F62" t="s">
        <v>132</v>
      </c>
      <c r="G62" t="s">
        <v>132</v>
      </c>
      <c r="H62" t="s">
        <v>132</v>
      </c>
      <c r="I62" t="s">
        <v>132</v>
      </c>
      <c r="J62">
        <v>-77.36</v>
      </c>
      <c r="K62" t="s">
        <v>764</v>
      </c>
      <c r="L62" t="s">
        <v>595</v>
      </c>
      <c r="M62" s="74">
        <v>0.77552083333333333</v>
      </c>
      <c r="N62" t="s">
        <v>764</v>
      </c>
      <c r="O62">
        <v>705</v>
      </c>
      <c r="P62">
        <v>1.788</v>
      </c>
      <c r="Q62" t="s">
        <v>595</v>
      </c>
      <c r="R62" t="s">
        <v>132</v>
      </c>
    </row>
    <row r="63" spans="1:18" x14ac:dyDescent="0.25">
      <c r="A63" t="s">
        <v>260</v>
      </c>
      <c r="B63">
        <v>0</v>
      </c>
      <c r="C63" t="s">
        <v>132</v>
      </c>
      <c r="D63" t="s">
        <v>132</v>
      </c>
      <c r="E63" t="s">
        <v>132</v>
      </c>
      <c r="F63" t="s">
        <v>132</v>
      </c>
      <c r="G63" t="s">
        <v>132</v>
      </c>
      <c r="H63" t="s">
        <v>132</v>
      </c>
      <c r="I63" t="s">
        <v>132</v>
      </c>
      <c r="J63">
        <v>-78.59</v>
      </c>
      <c r="K63" t="s">
        <v>765</v>
      </c>
      <c r="L63" t="s">
        <v>595</v>
      </c>
      <c r="M63" s="74">
        <v>0.77552083333333333</v>
      </c>
      <c r="N63" t="s">
        <v>765</v>
      </c>
      <c r="O63">
        <v>577</v>
      </c>
      <c r="P63">
        <v>2.4889999999999999</v>
      </c>
      <c r="Q63" t="s">
        <v>595</v>
      </c>
      <c r="R63" t="s">
        <v>132</v>
      </c>
    </row>
    <row r="64" spans="1:18" x14ac:dyDescent="0.25">
      <c r="A64" t="s">
        <v>261</v>
      </c>
      <c r="B64">
        <v>0</v>
      </c>
      <c r="C64" t="s">
        <v>132</v>
      </c>
      <c r="D64" t="s">
        <v>132</v>
      </c>
      <c r="E64" t="s">
        <v>132</v>
      </c>
      <c r="F64" t="s">
        <v>132</v>
      </c>
      <c r="G64" t="s">
        <v>132</v>
      </c>
      <c r="H64" t="s">
        <v>132</v>
      </c>
      <c r="I64" t="s">
        <v>132</v>
      </c>
      <c r="J64">
        <v>-79.430000000000007</v>
      </c>
      <c r="K64" t="s">
        <v>766</v>
      </c>
      <c r="L64" t="s">
        <v>595</v>
      </c>
      <c r="M64" s="74">
        <v>0.77552083333333333</v>
      </c>
      <c r="N64" t="s">
        <v>766</v>
      </c>
      <c r="O64">
        <v>293</v>
      </c>
      <c r="P64">
        <v>711</v>
      </c>
      <c r="Q64" t="s">
        <v>595</v>
      </c>
      <c r="R64" t="s">
        <v>132</v>
      </c>
    </row>
    <row r="65" spans="1:18" x14ac:dyDescent="0.25">
      <c r="A65" t="s">
        <v>262</v>
      </c>
      <c r="B65">
        <v>0</v>
      </c>
      <c r="C65" t="s">
        <v>132</v>
      </c>
      <c r="D65" t="s">
        <v>132</v>
      </c>
      <c r="E65" t="s">
        <v>132</v>
      </c>
      <c r="F65" t="s">
        <v>132</v>
      </c>
      <c r="G65" t="s">
        <v>132</v>
      </c>
      <c r="H65" t="s">
        <v>132</v>
      </c>
      <c r="I65" t="s">
        <v>132</v>
      </c>
      <c r="J65">
        <v>-80.17</v>
      </c>
      <c r="K65" t="s">
        <v>767</v>
      </c>
      <c r="L65" t="s">
        <v>595</v>
      </c>
      <c r="M65" s="74">
        <v>0.77552083333333333</v>
      </c>
      <c r="N65" t="s">
        <v>767</v>
      </c>
      <c r="O65">
        <v>2.673</v>
      </c>
      <c r="P65">
        <v>4.4349999999999996</v>
      </c>
      <c r="Q65" t="s">
        <v>595</v>
      </c>
      <c r="R65" t="s">
        <v>132</v>
      </c>
    </row>
    <row r="66" spans="1:18" x14ac:dyDescent="0.25">
      <c r="A66" t="s">
        <v>263</v>
      </c>
      <c r="B66">
        <v>0</v>
      </c>
      <c r="C66" t="s">
        <v>132</v>
      </c>
      <c r="D66" t="s">
        <v>132</v>
      </c>
      <c r="E66" t="s">
        <v>132</v>
      </c>
      <c r="F66" t="s">
        <v>132</v>
      </c>
      <c r="G66" t="s">
        <v>132</v>
      </c>
      <c r="H66" t="s">
        <v>132</v>
      </c>
      <c r="I66" t="s">
        <v>132</v>
      </c>
      <c r="J66">
        <v>-80.66</v>
      </c>
      <c r="K66" t="s">
        <v>768</v>
      </c>
      <c r="L66" t="s">
        <v>595</v>
      </c>
      <c r="M66" s="74">
        <v>0.77552083333333333</v>
      </c>
      <c r="N66" t="s">
        <v>768</v>
      </c>
      <c r="O66">
        <v>67</v>
      </c>
      <c r="P66">
        <v>874</v>
      </c>
      <c r="Q66" t="s">
        <v>595</v>
      </c>
      <c r="R66" t="s">
        <v>132</v>
      </c>
    </row>
    <row r="67" spans="1:18" x14ac:dyDescent="0.25">
      <c r="A67" t="s">
        <v>264</v>
      </c>
      <c r="B67">
        <v>0</v>
      </c>
      <c r="C67" t="s">
        <v>132</v>
      </c>
      <c r="D67" t="s">
        <v>132</v>
      </c>
      <c r="E67" t="s">
        <v>132</v>
      </c>
      <c r="F67" t="s">
        <v>132</v>
      </c>
      <c r="G67" t="s">
        <v>132</v>
      </c>
      <c r="H67" t="s">
        <v>132</v>
      </c>
      <c r="I67" t="s">
        <v>132</v>
      </c>
      <c r="J67">
        <v>-80.78</v>
      </c>
      <c r="K67" t="s">
        <v>769</v>
      </c>
      <c r="L67" t="s">
        <v>595</v>
      </c>
      <c r="M67" s="74">
        <v>0.77552083333333333</v>
      </c>
      <c r="N67" t="s">
        <v>769</v>
      </c>
      <c r="O67">
        <v>424</v>
      </c>
      <c r="P67">
        <v>12.948</v>
      </c>
      <c r="Q67" t="s">
        <v>595</v>
      </c>
      <c r="R67" t="s">
        <v>132</v>
      </c>
    </row>
    <row r="68" spans="1:18" x14ac:dyDescent="0.25">
      <c r="A68" t="s">
        <v>265</v>
      </c>
      <c r="B68">
        <v>0</v>
      </c>
      <c r="C68" t="s">
        <v>132</v>
      </c>
      <c r="D68" t="s">
        <v>132</v>
      </c>
      <c r="E68" t="s">
        <v>132</v>
      </c>
      <c r="F68" t="s">
        <v>132</v>
      </c>
      <c r="G68" t="s">
        <v>132</v>
      </c>
      <c r="H68" t="s">
        <v>132</v>
      </c>
      <c r="I68" t="s">
        <v>132</v>
      </c>
      <c r="J68">
        <v>-80.790000000000006</v>
      </c>
      <c r="K68" t="s">
        <v>770</v>
      </c>
      <c r="L68" t="s">
        <v>595</v>
      </c>
      <c r="M68" s="74">
        <v>0.77552083333333333</v>
      </c>
      <c r="N68" t="s">
        <v>770</v>
      </c>
      <c r="O68">
        <v>118</v>
      </c>
      <c r="P68">
        <v>760</v>
      </c>
      <c r="Q68" t="s">
        <v>595</v>
      </c>
      <c r="R68" t="s">
        <v>132</v>
      </c>
    </row>
    <row r="69" spans="1:18" x14ac:dyDescent="0.25">
      <c r="A69" t="s">
        <v>266</v>
      </c>
      <c r="B69">
        <v>0</v>
      </c>
      <c r="C69" t="s">
        <v>132</v>
      </c>
      <c r="D69" t="s">
        <v>132</v>
      </c>
      <c r="E69" t="s">
        <v>132</v>
      </c>
      <c r="F69" t="s">
        <v>132</v>
      </c>
      <c r="G69" t="s">
        <v>132</v>
      </c>
      <c r="H69" t="s">
        <v>132</v>
      </c>
      <c r="I69" t="s">
        <v>132</v>
      </c>
      <c r="J69">
        <v>-80.67</v>
      </c>
      <c r="K69" t="s">
        <v>594</v>
      </c>
      <c r="L69" t="s">
        <v>595</v>
      </c>
      <c r="M69" s="74">
        <v>0.77552083333333333</v>
      </c>
      <c r="N69" t="s">
        <v>594</v>
      </c>
      <c r="O69">
        <v>390</v>
      </c>
      <c r="P69">
        <v>18.606999999999999</v>
      </c>
      <c r="Q69" t="s">
        <v>595</v>
      </c>
      <c r="R69" t="s">
        <v>132</v>
      </c>
    </row>
    <row r="70" spans="1:18" x14ac:dyDescent="0.25">
      <c r="A70" t="s">
        <v>267</v>
      </c>
      <c r="B70">
        <v>0</v>
      </c>
      <c r="C70" t="s">
        <v>132</v>
      </c>
      <c r="D70" t="s">
        <v>132</v>
      </c>
      <c r="E70" t="s">
        <v>132</v>
      </c>
      <c r="F70" t="s">
        <v>132</v>
      </c>
      <c r="G70" t="s">
        <v>132</v>
      </c>
      <c r="H70" t="s">
        <v>132</v>
      </c>
      <c r="I70" t="s">
        <v>132</v>
      </c>
      <c r="J70">
        <v>-80.349999999999994</v>
      </c>
      <c r="K70" t="s">
        <v>771</v>
      </c>
      <c r="L70" t="s">
        <v>595</v>
      </c>
      <c r="M70" s="74">
        <v>0.77552083333333333</v>
      </c>
      <c r="N70" t="s">
        <v>771</v>
      </c>
      <c r="O70">
        <v>378</v>
      </c>
      <c r="P70">
        <v>1.2490000000000001</v>
      </c>
      <c r="Q70" t="s">
        <v>595</v>
      </c>
      <c r="R70" t="s">
        <v>132</v>
      </c>
    </row>
    <row r="71" spans="1:18" x14ac:dyDescent="0.25">
      <c r="A71" t="s">
        <v>268</v>
      </c>
      <c r="B71">
        <v>0</v>
      </c>
      <c r="C71" t="s">
        <v>132</v>
      </c>
      <c r="D71" t="s">
        <v>132</v>
      </c>
      <c r="E71" t="s">
        <v>132</v>
      </c>
      <c r="F71" t="s">
        <v>132</v>
      </c>
      <c r="G71" t="s">
        <v>132</v>
      </c>
      <c r="H71" t="s">
        <v>132</v>
      </c>
      <c r="I71" t="s">
        <v>132</v>
      </c>
      <c r="J71">
        <v>-79.94</v>
      </c>
      <c r="K71" t="s">
        <v>772</v>
      </c>
      <c r="L71" t="s">
        <v>595</v>
      </c>
      <c r="M71" s="74">
        <v>0.77552083333333333</v>
      </c>
      <c r="N71" t="s">
        <v>772</v>
      </c>
      <c r="O71">
        <v>44</v>
      </c>
      <c r="P71">
        <v>3.37</v>
      </c>
      <c r="Q71" t="s">
        <v>595</v>
      </c>
      <c r="R71" t="s">
        <v>132</v>
      </c>
    </row>
    <row r="72" spans="1:18" x14ac:dyDescent="0.25">
      <c r="A72" t="s">
        <v>269</v>
      </c>
      <c r="B72">
        <v>0</v>
      </c>
      <c r="C72" t="s">
        <v>132</v>
      </c>
      <c r="D72" t="s">
        <v>132</v>
      </c>
      <c r="E72" t="s">
        <v>132</v>
      </c>
      <c r="F72" t="s">
        <v>132</v>
      </c>
      <c r="G72" t="s">
        <v>132</v>
      </c>
      <c r="H72" t="s">
        <v>132</v>
      </c>
      <c r="I72" t="s">
        <v>132</v>
      </c>
      <c r="J72">
        <v>-79.5</v>
      </c>
      <c r="K72" t="s">
        <v>773</v>
      </c>
      <c r="L72" t="s">
        <v>595</v>
      </c>
      <c r="M72" s="74">
        <v>0.77552083333333333</v>
      </c>
      <c r="N72" t="s">
        <v>773</v>
      </c>
      <c r="O72">
        <v>2</v>
      </c>
      <c r="P72">
        <v>646</v>
      </c>
      <c r="Q72" t="s">
        <v>595</v>
      </c>
      <c r="R72" t="s">
        <v>132</v>
      </c>
    </row>
    <row r="73" spans="1:18" x14ac:dyDescent="0.25">
      <c r="A73" t="s">
        <v>270</v>
      </c>
      <c r="B73">
        <v>0</v>
      </c>
      <c r="C73" t="s">
        <v>132</v>
      </c>
      <c r="D73" t="s">
        <v>132</v>
      </c>
      <c r="E73" t="s">
        <v>132</v>
      </c>
      <c r="F73" t="s">
        <v>132</v>
      </c>
      <c r="G73" t="s">
        <v>132</v>
      </c>
      <c r="H73" t="s">
        <v>132</v>
      </c>
      <c r="I73" t="s">
        <v>132</v>
      </c>
      <c r="J73">
        <v>-78.97</v>
      </c>
      <c r="K73" t="s">
        <v>583</v>
      </c>
      <c r="L73" t="s">
        <v>595</v>
      </c>
      <c r="M73" s="74">
        <v>0.77552083333333333</v>
      </c>
      <c r="N73" t="s">
        <v>583</v>
      </c>
      <c r="O73">
        <v>280</v>
      </c>
      <c r="P73">
        <v>5.7039999999999997</v>
      </c>
      <c r="Q73" t="s">
        <v>595</v>
      </c>
      <c r="R73" t="s">
        <v>132</v>
      </c>
    </row>
    <row r="74" spans="1:18" x14ac:dyDescent="0.25">
      <c r="A74" t="s">
        <v>369</v>
      </c>
      <c r="B74">
        <v>0</v>
      </c>
      <c r="C74" t="s">
        <v>132</v>
      </c>
      <c r="D74" t="s">
        <v>132</v>
      </c>
      <c r="E74" t="s">
        <v>132</v>
      </c>
      <c r="F74" t="s">
        <v>132</v>
      </c>
      <c r="G74" t="s">
        <v>132</v>
      </c>
      <c r="H74" t="s">
        <v>132</v>
      </c>
      <c r="I74" t="s">
        <v>132</v>
      </c>
      <c r="J74">
        <v>-78.709999999999994</v>
      </c>
      <c r="K74" t="s">
        <v>582</v>
      </c>
      <c r="L74" t="s">
        <v>595</v>
      </c>
      <c r="M74" s="74">
        <v>0.77552083333333333</v>
      </c>
      <c r="N74" t="s">
        <v>582</v>
      </c>
      <c r="O74">
        <v>57</v>
      </c>
      <c r="P74">
        <v>1.2849999999999999</v>
      </c>
      <c r="Q74" t="s">
        <v>595</v>
      </c>
      <c r="R74" t="s">
        <v>132</v>
      </c>
    </row>
    <row r="75" spans="1:18" x14ac:dyDescent="0.25">
      <c r="A75" t="s">
        <v>271</v>
      </c>
      <c r="B75">
        <v>0</v>
      </c>
      <c r="C75" t="s">
        <v>132</v>
      </c>
      <c r="D75" t="s">
        <v>132</v>
      </c>
      <c r="E75" t="s">
        <v>132</v>
      </c>
      <c r="F75" t="s">
        <v>132</v>
      </c>
      <c r="G75" t="s">
        <v>132</v>
      </c>
      <c r="H75" t="s">
        <v>132</v>
      </c>
      <c r="I75" t="s">
        <v>132</v>
      </c>
      <c r="J75">
        <v>-78.33</v>
      </c>
      <c r="K75" t="s">
        <v>774</v>
      </c>
      <c r="L75" t="s">
        <v>595</v>
      </c>
      <c r="M75" s="74">
        <v>0.77552083333333333</v>
      </c>
      <c r="N75" t="s">
        <v>774</v>
      </c>
      <c r="O75">
        <v>84</v>
      </c>
      <c r="P75">
        <v>9.35</v>
      </c>
      <c r="Q75" t="s">
        <v>595</v>
      </c>
      <c r="R75" t="s">
        <v>132</v>
      </c>
    </row>
    <row r="76" spans="1:18" x14ac:dyDescent="0.25">
      <c r="A76" t="s">
        <v>370</v>
      </c>
      <c r="B76">
        <v>0</v>
      </c>
      <c r="C76" t="s">
        <v>132</v>
      </c>
      <c r="D76" t="s">
        <v>132</v>
      </c>
      <c r="E76" t="s">
        <v>132</v>
      </c>
      <c r="F76" t="s">
        <v>132</v>
      </c>
      <c r="G76" t="s">
        <v>132</v>
      </c>
      <c r="H76" t="s">
        <v>132</v>
      </c>
      <c r="I76" t="s">
        <v>132</v>
      </c>
      <c r="J76">
        <v>-77.83</v>
      </c>
      <c r="K76" t="s">
        <v>775</v>
      </c>
      <c r="L76" t="s">
        <v>595</v>
      </c>
      <c r="M76" s="74">
        <v>0.77552083333333333</v>
      </c>
      <c r="N76" t="s">
        <v>775</v>
      </c>
      <c r="O76">
        <v>8</v>
      </c>
      <c r="P76">
        <v>1.7050000000000001</v>
      </c>
      <c r="Q76" t="s">
        <v>595</v>
      </c>
      <c r="R76" t="s">
        <v>132</v>
      </c>
    </row>
    <row r="77" spans="1:18" x14ac:dyDescent="0.25">
      <c r="A77" t="s">
        <v>272</v>
      </c>
      <c r="B77">
        <v>0</v>
      </c>
      <c r="C77" t="s">
        <v>132</v>
      </c>
      <c r="D77" t="s">
        <v>132</v>
      </c>
      <c r="E77" t="s">
        <v>132</v>
      </c>
      <c r="F77" t="s">
        <v>132</v>
      </c>
      <c r="G77" t="s">
        <v>132</v>
      </c>
      <c r="H77" t="s">
        <v>132</v>
      </c>
      <c r="I77" t="s">
        <v>132</v>
      </c>
      <c r="J77">
        <v>-78.05</v>
      </c>
      <c r="K77" t="s">
        <v>776</v>
      </c>
      <c r="L77" t="s">
        <v>595</v>
      </c>
      <c r="M77" s="74">
        <v>0.77552083333333333</v>
      </c>
      <c r="N77" t="s">
        <v>776</v>
      </c>
      <c r="O77">
        <v>1.96</v>
      </c>
      <c r="P77">
        <v>16.228000000000002</v>
      </c>
      <c r="Q77" t="s">
        <v>595</v>
      </c>
      <c r="R77" t="s">
        <v>132</v>
      </c>
    </row>
    <row r="78" spans="1:18" x14ac:dyDescent="0.25">
      <c r="A78" t="s">
        <v>371</v>
      </c>
      <c r="B78">
        <v>0</v>
      </c>
      <c r="C78" t="s">
        <v>132</v>
      </c>
      <c r="D78" t="s">
        <v>132</v>
      </c>
      <c r="E78" t="s">
        <v>132</v>
      </c>
      <c r="F78" t="s">
        <v>132</v>
      </c>
      <c r="G78" t="s">
        <v>132</v>
      </c>
      <c r="H78" t="s">
        <v>132</v>
      </c>
      <c r="I78" t="s">
        <v>132</v>
      </c>
      <c r="J78">
        <v>-77.599999999999994</v>
      </c>
      <c r="K78" t="s">
        <v>777</v>
      </c>
      <c r="L78" t="s">
        <v>595</v>
      </c>
      <c r="M78" s="74">
        <v>0.77552083333333333</v>
      </c>
      <c r="N78" t="s">
        <v>777</v>
      </c>
      <c r="O78">
        <v>11</v>
      </c>
      <c r="P78">
        <v>1.4370000000000001</v>
      </c>
      <c r="Q78" t="s">
        <v>595</v>
      </c>
      <c r="R78" t="s">
        <v>132</v>
      </c>
    </row>
    <row r="79" spans="1:18" x14ac:dyDescent="0.25">
      <c r="A79" t="s">
        <v>273</v>
      </c>
      <c r="B79">
        <v>0</v>
      </c>
      <c r="C79" t="s">
        <v>132</v>
      </c>
      <c r="D79" t="s">
        <v>132</v>
      </c>
      <c r="E79" t="s">
        <v>132</v>
      </c>
      <c r="F79" t="s">
        <v>132</v>
      </c>
      <c r="G79" t="s">
        <v>132</v>
      </c>
      <c r="H79" t="s">
        <v>132</v>
      </c>
      <c r="I79" t="s">
        <v>132</v>
      </c>
      <c r="J79">
        <v>-77.78</v>
      </c>
      <c r="K79" t="s">
        <v>599</v>
      </c>
      <c r="L79" t="s">
        <v>595</v>
      </c>
      <c r="M79" s="74">
        <v>0.77552083333333333</v>
      </c>
      <c r="N79" t="s">
        <v>599</v>
      </c>
      <c r="O79">
        <v>181</v>
      </c>
      <c r="P79">
        <v>2.2949999999999999</v>
      </c>
      <c r="Q79" t="s">
        <v>595</v>
      </c>
      <c r="R79" t="s">
        <v>132</v>
      </c>
    </row>
    <row r="80" spans="1:18" x14ac:dyDescent="0.25">
      <c r="A80" t="s">
        <v>378</v>
      </c>
      <c r="B80">
        <v>0</v>
      </c>
      <c r="C80" t="s">
        <v>132</v>
      </c>
      <c r="D80" t="s">
        <v>132</v>
      </c>
      <c r="E80" t="s">
        <v>132</v>
      </c>
      <c r="F80" t="s">
        <v>132</v>
      </c>
      <c r="G80" t="s">
        <v>132</v>
      </c>
      <c r="H80" t="s">
        <v>132</v>
      </c>
      <c r="I80" t="s">
        <v>132</v>
      </c>
      <c r="J80">
        <v>-76.92</v>
      </c>
      <c r="K80" t="s">
        <v>778</v>
      </c>
      <c r="L80" t="s">
        <v>595</v>
      </c>
      <c r="M80" s="74">
        <v>0.77552083333333333</v>
      </c>
      <c r="N80" t="s">
        <v>778</v>
      </c>
      <c r="O80">
        <v>0</v>
      </c>
      <c r="P80">
        <v>1.0940000000000001</v>
      </c>
      <c r="Q80" t="s">
        <v>595</v>
      </c>
      <c r="R80" t="s">
        <v>132</v>
      </c>
    </row>
    <row r="81" spans="1:18" x14ac:dyDescent="0.25">
      <c r="A81" t="s">
        <v>274</v>
      </c>
      <c r="B81">
        <v>0</v>
      </c>
      <c r="C81" t="s">
        <v>132</v>
      </c>
      <c r="D81" t="s">
        <v>132</v>
      </c>
      <c r="E81" t="s">
        <v>132</v>
      </c>
      <c r="F81" t="s">
        <v>132</v>
      </c>
      <c r="G81" t="s">
        <v>132</v>
      </c>
      <c r="H81" t="s">
        <v>132</v>
      </c>
      <c r="I81" t="s">
        <v>132</v>
      </c>
      <c r="J81">
        <v>-76.73</v>
      </c>
      <c r="K81" t="s">
        <v>779</v>
      </c>
      <c r="L81" t="s">
        <v>595</v>
      </c>
      <c r="M81" s="74">
        <v>0.77552083333333333</v>
      </c>
      <c r="N81" t="s">
        <v>779</v>
      </c>
      <c r="O81">
        <v>458</v>
      </c>
      <c r="P81">
        <v>7.6180000000000003</v>
      </c>
      <c r="Q81" t="s">
        <v>595</v>
      </c>
      <c r="R81" t="s">
        <v>132</v>
      </c>
    </row>
    <row r="82" spans="1:18" x14ac:dyDescent="0.25">
      <c r="A82" t="s">
        <v>413</v>
      </c>
      <c r="B82">
        <v>0</v>
      </c>
      <c r="C82" t="s">
        <v>132</v>
      </c>
      <c r="D82" t="s">
        <v>132</v>
      </c>
      <c r="E82" t="s">
        <v>132</v>
      </c>
      <c r="F82" t="s">
        <v>132</v>
      </c>
      <c r="G82" t="s">
        <v>132</v>
      </c>
      <c r="H82" t="s">
        <v>132</v>
      </c>
      <c r="I82" t="s">
        <v>132</v>
      </c>
      <c r="J82">
        <v>-76.67</v>
      </c>
      <c r="K82" t="s">
        <v>584</v>
      </c>
      <c r="L82" t="s">
        <v>595</v>
      </c>
      <c r="M82" s="74">
        <v>0.77552083333333333</v>
      </c>
      <c r="N82" t="s">
        <v>584</v>
      </c>
      <c r="O82">
        <v>6</v>
      </c>
      <c r="P82">
        <v>1.716</v>
      </c>
      <c r="Q82" t="s">
        <v>595</v>
      </c>
      <c r="R82" t="s">
        <v>132</v>
      </c>
    </row>
    <row r="83" spans="1:18" x14ac:dyDescent="0.25">
      <c r="A83" t="s">
        <v>275</v>
      </c>
      <c r="B83">
        <v>0</v>
      </c>
      <c r="C83" t="s">
        <v>132</v>
      </c>
      <c r="D83" t="s">
        <v>132</v>
      </c>
      <c r="E83" t="s">
        <v>132</v>
      </c>
      <c r="F83" t="s">
        <v>132</v>
      </c>
      <c r="G83" t="s">
        <v>132</v>
      </c>
      <c r="H83" t="s">
        <v>132</v>
      </c>
      <c r="I83" t="s">
        <v>132</v>
      </c>
      <c r="J83">
        <v>-76.599999999999994</v>
      </c>
      <c r="K83" t="s">
        <v>780</v>
      </c>
      <c r="L83" t="s">
        <v>595</v>
      </c>
      <c r="M83" s="74">
        <v>0.77552083333333333</v>
      </c>
      <c r="N83" t="s">
        <v>780</v>
      </c>
      <c r="O83">
        <v>92</v>
      </c>
      <c r="P83">
        <v>2.9849999999999999</v>
      </c>
      <c r="Q83" t="s">
        <v>595</v>
      </c>
      <c r="R83" t="s">
        <v>132</v>
      </c>
    </row>
    <row r="84" spans="1:18" x14ac:dyDescent="0.25">
      <c r="A84" t="s">
        <v>414</v>
      </c>
      <c r="B84">
        <v>0</v>
      </c>
      <c r="C84" t="s">
        <v>132</v>
      </c>
      <c r="D84" t="s">
        <v>132</v>
      </c>
      <c r="E84" t="s">
        <v>132</v>
      </c>
      <c r="F84" t="s">
        <v>132</v>
      </c>
      <c r="G84" t="s">
        <v>132</v>
      </c>
      <c r="H84" t="s">
        <v>132</v>
      </c>
      <c r="I84" t="s">
        <v>132</v>
      </c>
      <c r="J84">
        <v>-76.69</v>
      </c>
      <c r="K84" t="s">
        <v>551</v>
      </c>
      <c r="L84" t="s">
        <v>595</v>
      </c>
      <c r="M84" s="74">
        <v>0.77552083333333333</v>
      </c>
      <c r="N84" t="s">
        <v>551</v>
      </c>
      <c r="O84">
        <v>0</v>
      </c>
      <c r="P84">
        <v>1.458</v>
      </c>
      <c r="Q84" t="s">
        <v>595</v>
      </c>
      <c r="R84" t="s">
        <v>132</v>
      </c>
    </row>
    <row r="85" spans="1:18" x14ac:dyDescent="0.25">
      <c r="A85" t="s">
        <v>276</v>
      </c>
      <c r="B85">
        <v>0</v>
      </c>
      <c r="C85" t="s">
        <v>132</v>
      </c>
      <c r="D85" t="s">
        <v>132</v>
      </c>
      <c r="E85" t="s">
        <v>132</v>
      </c>
      <c r="F85" t="s">
        <v>132</v>
      </c>
      <c r="G85" t="s">
        <v>132</v>
      </c>
      <c r="H85" t="s">
        <v>132</v>
      </c>
      <c r="I85" t="s">
        <v>132</v>
      </c>
      <c r="J85">
        <v>-76.98</v>
      </c>
      <c r="K85" t="s">
        <v>598</v>
      </c>
      <c r="L85" t="s">
        <v>595</v>
      </c>
      <c r="M85" s="74">
        <v>0.77552083333333333</v>
      </c>
      <c r="N85" t="s">
        <v>598</v>
      </c>
      <c r="O85">
        <v>819</v>
      </c>
      <c r="P85">
        <v>22.437999999999999</v>
      </c>
      <c r="Q85" t="s">
        <v>595</v>
      </c>
      <c r="R85" t="s">
        <v>132</v>
      </c>
    </row>
    <row r="86" spans="1:18" x14ac:dyDescent="0.25">
      <c r="A86" t="s">
        <v>415</v>
      </c>
      <c r="B86">
        <v>0</v>
      </c>
      <c r="C86" t="s">
        <v>132</v>
      </c>
      <c r="D86" t="s">
        <v>132</v>
      </c>
      <c r="E86" t="s">
        <v>132</v>
      </c>
      <c r="F86" t="s">
        <v>132</v>
      </c>
      <c r="G86" t="s">
        <v>132</v>
      </c>
      <c r="H86" t="s">
        <v>132</v>
      </c>
      <c r="I86" t="s">
        <v>132</v>
      </c>
      <c r="J86">
        <v>-77.5</v>
      </c>
      <c r="K86" t="s">
        <v>499</v>
      </c>
      <c r="L86" t="s">
        <v>595</v>
      </c>
      <c r="M86" s="74">
        <v>0.77552083333333333</v>
      </c>
      <c r="N86" t="s">
        <v>499</v>
      </c>
      <c r="O86">
        <v>3</v>
      </c>
      <c r="P86">
        <v>1.96</v>
      </c>
      <c r="Q86" t="s">
        <v>595</v>
      </c>
      <c r="R86" t="s">
        <v>132</v>
      </c>
    </row>
    <row r="87" spans="1:18" x14ac:dyDescent="0.25">
      <c r="A87" t="s">
        <v>277</v>
      </c>
      <c r="B87">
        <v>0</v>
      </c>
      <c r="C87" t="s">
        <v>132</v>
      </c>
      <c r="D87" t="s">
        <v>132</v>
      </c>
      <c r="E87" t="s">
        <v>132</v>
      </c>
      <c r="F87" t="s">
        <v>132</v>
      </c>
      <c r="G87" t="s">
        <v>132</v>
      </c>
      <c r="H87" t="s">
        <v>132</v>
      </c>
      <c r="I87" t="s">
        <v>132</v>
      </c>
      <c r="J87">
        <v>-78.069999999999993</v>
      </c>
      <c r="K87" t="s">
        <v>550</v>
      </c>
      <c r="L87" t="s">
        <v>595</v>
      </c>
      <c r="M87" s="74">
        <v>0.77552083333333333</v>
      </c>
      <c r="N87" t="s">
        <v>550</v>
      </c>
      <c r="O87">
        <v>302</v>
      </c>
      <c r="P87">
        <v>26.018999999999998</v>
      </c>
      <c r="Q87" t="s">
        <v>595</v>
      </c>
      <c r="R87" t="s">
        <v>132</v>
      </c>
    </row>
    <row r="88" spans="1:18" x14ac:dyDescent="0.25">
      <c r="A88" t="s">
        <v>422</v>
      </c>
      <c r="B88">
        <v>0</v>
      </c>
      <c r="C88" t="s">
        <v>132</v>
      </c>
      <c r="D88" t="s">
        <v>132</v>
      </c>
      <c r="E88" t="s">
        <v>132</v>
      </c>
      <c r="F88" t="s">
        <v>132</v>
      </c>
      <c r="G88" t="s">
        <v>132</v>
      </c>
      <c r="H88" t="s">
        <v>132</v>
      </c>
      <c r="I88" t="s">
        <v>132</v>
      </c>
      <c r="J88">
        <v>-78.7</v>
      </c>
      <c r="K88" t="s">
        <v>514</v>
      </c>
      <c r="L88" t="s">
        <v>595</v>
      </c>
      <c r="M88" s="74">
        <v>0.77552083333333333</v>
      </c>
      <c r="N88" t="s">
        <v>514</v>
      </c>
      <c r="O88">
        <v>0</v>
      </c>
      <c r="P88">
        <v>599</v>
      </c>
      <c r="Q88" t="s">
        <v>596</v>
      </c>
      <c r="R88" t="s">
        <v>132</v>
      </c>
    </row>
    <row r="89" spans="1:18" x14ac:dyDescent="0.25">
      <c r="A89" t="s">
        <v>278</v>
      </c>
      <c r="B89">
        <v>0</v>
      </c>
      <c r="C89" t="s">
        <v>132</v>
      </c>
      <c r="D89" t="s">
        <v>132</v>
      </c>
      <c r="E89" t="s">
        <v>132</v>
      </c>
      <c r="F89" t="s">
        <v>132</v>
      </c>
      <c r="G89" t="s">
        <v>132</v>
      </c>
      <c r="H89" t="s">
        <v>132</v>
      </c>
      <c r="I89" t="s">
        <v>132</v>
      </c>
      <c r="J89">
        <v>-78.64</v>
      </c>
      <c r="K89" t="s">
        <v>781</v>
      </c>
      <c r="L89" t="s">
        <v>595</v>
      </c>
      <c r="M89" s="74">
        <v>0.77552083333333333</v>
      </c>
      <c r="N89" t="s">
        <v>781</v>
      </c>
      <c r="O89">
        <v>202</v>
      </c>
      <c r="P89">
        <v>4.4980000000000002</v>
      </c>
      <c r="Q89" t="s">
        <v>595</v>
      </c>
      <c r="R89" t="s">
        <v>132</v>
      </c>
    </row>
    <row r="90" spans="1:18" x14ac:dyDescent="0.25">
      <c r="A90" t="s">
        <v>423</v>
      </c>
      <c r="B90">
        <v>0</v>
      </c>
      <c r="C90" t="s">
        <v>132</v>
      </c>
      <c r="D90" t="s">
        <v>132</v>
      </c>
      <c r="E90" t="s">
        <v>132</v>
      </c>
      <c r="F90" t="s">
        <v>132</v>
      </c>
      <c r="G90" t="s">
        <v>132</v>
      </c>
      <c r="H90" t="s">
        <v>132</v>
      </c>
      <c r="I90" t="s">
        <v>132</v>
      </c>
      <c r="J90">
        <v>-79.59</v>
      </c>
      <c r="K90" t="s">
        <v>782</v>
      </c>
      <c r="L90" t="s">
        <v>595</v>
      </c>
      <c r="M90" s="74">
        <v>0.77552083333333333</v>
      </c>
      <c r="N90" t="s">
        <v>782</v>
      </c>
      <c r="O90">
        <v>0</v>
      </c>
      <c r="P90">
        <v>1.0229999999999999</v>
      </c>
      <c r="Q90" t="s">
        <v>596</v>
      </c>
      <c r="R90" t="s">
        <v>132</v>
      </c>
    </row>
    <row r="91" spans="1:18" x14ac:dyDescent="0.25">
      <c r="A91" t="s">
        <v>279</v>
      </c>
      <c r="B91">
        <v>0</v>
      </c>
      <c r="C91" t="s">
        <v>132</v>
      </c>
      <c r="D91" t="s">
        <v>132</v>
      </c>
      <c r="E91" t="s">
        <v>132</v>
      </c>
      <c r="F91" t="s">
        <v>132</v>
      </c>
      <c r="G91" t="s">
        <v>132</v>
      </c>
      <c r="H91" t="s">
        <v>132</v>
      </c>
      <c r="I91" t="s">
        <v>132</v>
      </c>
      <c r="J91">
        <v>-79.569999999999993</v>
      </c>
      <c r="K91" t="s">
        <v>527</v>
      </c>
      <c r="L91" t="s">
        <v>595</v>
      </c>
      <c r="M91" s="74">
        <v>0.77552083333333333</v>
      </c>
      <c r="N91" t="s">
        <v>527</v>
      </c>
      <c r="O91">
        <v>176</v>
      </c>
      <c r="P91">
        <v>3.58</v>
      </c>
      <c r="Q91" t="s">
        <v>595</v>
      </c>
      <c r="R91" t="s">
        <v>132</v>
      </c>
    </row>
    <row r="92" spans="1:18" x14ac:dyDescent="0.25">
      <c r="A92" t="s">
        <v>424</v>
      </c>
      <c r="B92">
        <v>0</v>
      </c>
      <c r="C92" t="s">
        <v>132</v>
      </c>
      <c r="D92" t="s">
        <v>132</v>
      </c>
      <c r="E92" t="s">
        <v>132</v>
      </c>
      <c r="F92" t="s">
        <v>132</v>
      </c>
      <c r="G92" t="s">
        <v>132</v>
      </c>
      <c r="H92" t="s">
        <v>132</v>
      </c>
      <c r="I92" t="s">
        <v>132</v>
      </c>
      <c r="J92">
        <v>-80.900000000000006</v>
      </c>
      <c r="K92" t="s">
        <v>783</v>
      </c>
      <c r="L92" t="s">
        <v>595</v>
      </c>
      <c r="M92" s="74">
        <v>0.77552083333333333</v>
      </c>
      <c r="N92" t="s">
        <v>783</v>
      </c>
      <c r="O92">
        <v>0</v>
      </c>
      <c r="P92">
        <v>1.621</v>
      </c>
      <c r="Q92" t="s">
        <v>595</v>
      </c>
      <c r="R92" t="s">
        <v>132</v>
      </c>
    </row>
    <row r="93" spans="1:18" x14ac:dyDescent="0.25">
      <c r="A93" t="s">
        <v>280</v>
      </c>
      <c r="B93">
        <v>0</v>
      </c>
      <c r="C93" t="s">
        <v>132</v>
      </c>
      <c r="D93" t="s">
        <v>132</v>
      </c>
      <c r="E93" t="s">
        <v>132</v>
      </c>
      <c r="F93" t="s">
        <v>132</v>
      </c>
      <c r="G93" t="s">
        <v>132</v>
      </c>
      <c r="H93" t="s">
        <v>132</v>
      </c>
      <c r="I93" t="s">
        <v>132</v>
      </c>
      <c r="J93">
        <v>-81.180000000000007</v>
      </c>
      <c r="K93" t="s">
        <v>500</v>
      </c>
      <c r="L93" t="s">
        <v>595</v>
      </c>
      <c r="M93" s="74">
        <v>0.77552083333333333</v>
      </c>
      <c r="N93" t="s">
        <v>500</v>
      </c>
      <c r="O93">
        <v>1.48</v>
      </c>
      <c r="P93">
        <v>5.0350000000000001</v>
      </c>
      <c r="Q93" t="s">
        <v>595</v>
      </c>
      <c r="R93" t="s">
        <v>132</v>
      </c>
    </row>
    <row r="94" spans="1:18" x14ac:dyDescent="0.25">
      <c r="A94" t="s">
        <v>425</v>
      </c>
      <c r="B94">
        <v>0</v>
      </c>
      <c r="C94" t="s">
        <v>132</v>
      </c>
      <c r="D94" t="s">
        <v>132</v>
      </c>
      <c r="E94" t="s">
        <v>132</v>
      </c>
      <c r="F94" t="s">
        <v>132</v>
      </c>
      <c r="G94" t="s">
        <v>132</v>
      </c>
      <c r="H94" t="s">
        <v>132</v>
      </c>
      <c r="I94" t="s">
        <v>132</v>
      </c>
      <c r="J94">
        <v>-81.48</v>
      </c>
      <c r="K94" t="s">
        <v>528</v>
      </c>
      <c r="L94" t="s">
        <v>595</v>
      </c>
      <c r="M94" s="74">
        <v>0.77552083333333333</v>
      </c>
      <c r="N94" t="s">
        <v>528</v>
      </c>
      <c r="O94">
        <v>0</v>
      </c>
      <c r="P94">
        <v>889</v>
      </c>
      <c r="Q94" t="s">
        <v>595</v>
      </c>
      <c r="R94" t="s">
        <v>132</v>
      </c>
    </row>
    <row r="95" spans="1:18" x14ac:dyDescent="0.25">
      <c r="A95" t="s">
        <v>281</v>
      </c>
      <c r="B95">
        <v>0</v>
      </c>
      <c r="C95" t="s">
        <v>132</v>
      </c>
      <c r="D95" t="s">
        <v>132</v>
      </c>
      <c r="E95" t="s">
        <v>132</v>
      </c>
      <c r="F95" t="s">
        <v>132</v>
      </c>
      <c r="G95" t="s">
        <v>132</v>
      </c>
      <c r="H95" t="s">
        <v>132</v>
      </c>
      <c r="I95" t="s">
        <v>132</v>
      </c>
      <c r="J95">
        <v>-82.05</v>
      </c>
      <c r="K95" t="s">
        <v>533</v>
      </c>
      <c r="L95" t="s">
        <v>595</v>
      </c>
      <c r="M95" s="74">
        <v>0.77552083333333333</v>
      </c>
      <c r="N95" t="s">
        <v>533</v>
      </c>
      <c r="O95">
        <v>0</v>
      </c>
      <c r="P95">
        <v>1.714</v>
      </c>
      <c r="Q95" t="s">
        <v>595</v>
      </c>
      <c r="R95" t="s">
        <v>132</v>
      </c>
    </row>
    <row r="96" spans="1:18" x14ac:dyDescent="0.25">
      <c r="A96" t="s">
        <v>426</v>
      </c>
      <c r="B96">
        <v>0</v>
      </c>
      <c r="C96" t="s">
        <v>132</v>
      </c>
      <c r="D96" t="s">
        <v>132</v>
      </c>
      <c r="E96" t="s">
        <v>132</v>
      </c>
      <c r="F96" t="s">
        <v>132</v>
      </c>
      <c r="G96" t="s">
        <v>132</v>
      </c>
      <c r="H96" t="s">
        <v>132</v>
      </c>
      <c r="I96" t="s">
        <v>132</v>
      </c>
      <c r="J96">
        <v>-82.43</v>
      </c>
      <c r="K96" t="s">
        <v>579</v>
      </c>
      <c r="L96" t="s">
        <v>595</v>
      </c>
      <c r="M96" s="74">
        <v>0.77552083333333333</v>
      </c>
      <c r="N96" t="s">
        <v>579</v>
      </c>
      <c r="O96">
        <v>0</v>
      </c>
      <c r="P96">
        <v>1.004</v>
      </c>
      <c r="Q96" t="s">
        <v>595</v>
      </c>
      <c r="R96" t="s">
        <v>132</v>
      </c>
    </row>
    <row r="97" spans="1:18" x14ac:dyDescent="0.25">
      <c r="A97" t="s">
        <v>282</v>
      </c>
      <c r="B97">
        <v>0</v>
      </c>
      <c r="C97" t="s">
        <v>132</v>
      </c>
      <c r="D97" t="s">
        <v>132</v>
      </c>
      <c r="E97" t="s">
        <v>132</v>
      </c>
      <c r="F97" t="s">
        <v>132</v>
      </c>
      <c r="G97" t="s">
        <v>132</v>
      </c>
      <c r="H97" t="s">
        <v>132</v>
      </c>
      <c r="I97" t="s">
        <v>132</v>
      </c>
      <c r="J97">
        <v>-83.1</v>
      </c>
      <c r="K97" t="s">
        <v>512</v>
      </c>
      <c r="L97" t="s">
        <v>595</v>
      </c>
      <c r="M97" s="74">
        <v>0.77552083333333333</v>
      </c>
      <c r="N97" t="s">
        <v>512</v>
      </c>
      <c r="O97">
        <v>2.6030000000000002</v>
      </c>
      <c r="P97">
        <v>26.692</v>
      </c>
      <c r="Q97" t="s">
        <v>595</v>
      </c>
      <c r="R97" t="s">
        <v>132</v>
      </c>
    </row>
    <row r="98" spans="1:18" x14ac:dyDescent="0.25">
      <c r="A98" t="s">
        <v>427</v>
      </c>
      <c r="B98">
        <v>0</v>
      </c>
      <c r="C98" t="s">
        <v>132</v>
      </c>
      <c r="D98" t="s">
        <v>132</v>
      </c>
      <c r="E98" t="s">
        <v>132</v>
      </c>
      <c r="F98" t="s">
        <v>132</v>
      </c>
      <c r="G98" t="s">
        <v>132</v>
      </c>
      <c r="H98" t="s">
        <v>132</v>
      </c>
      <c r="I98" t="s">
        <v>132</v>
      </c>
      <c r="J98">
        <v>-83.82</v>
      </c>
      <c r="K98" t="s">
        <v>503</v>
      </c>
      <c r="L98" t="s">
        <v>595</v>
      </c>
      <c r="M98" s="74">
        <v>0.77552083333333333</v>
      </c>
      <c r="N98" t="s">
        <v>503</v>
      </c>
      <c r="O98">
        <v>0</v>
      </c>
      <c r="P98">
        <v>1.1739999999999999</v>
      </c>
      <c r="Q98" t="s">
        <v>595</v>
      </c>
      <c r="R98" t="s">
        <v>132</v>
      </c>
    </row>
    <row r="99" spans="1:18" x14ac:dyDescent="0.25">
      <c r="A99" t="s">
        <v>283</v>
      </c>
      <c r="B99">
        <v>0</v>
      </c>
      <c r="C99" t="s">
        <v>132</v>
      </c>
      <c r="D99" t="s">
        <v>132</v>
      </c>
      <c r="E99" t="s">
        <v>132</v>
      </c>
      <c r="F99" t="s">
        <v>132</v>
      </c>
      <c r="G99" t="s">
        <v>132</v>
      </c>
      <c r="H99" t="s">
        <v>132</v>
      </c>
      <c r="I99" t="s">
        <v>132</v>
      </c>
      <c r="J99">
        <v>-84.62</v>
      </c>
      <c r="K99" t="s">
        <v>511</v>
      </c>
      <c r="L99" t="s">
        <v>595</v>
      </c>
      <c r="M99" s="74">
        <v>0.77552083333333333</v>
      </c>
      <c r="N99" t="s">
        <v>511</v>
      </c>
      <c r="O99">
        <v>0</v>
      </c>
      <c r="P99">
        <v>2.1819999999999999</v>
      </c>
      <c r="Q99" t="s">
        <v>587</v>
      </c>
      <c r="R99" t="s">
        <v>132</v>
      </c>
    </row>
    <row r="100" spans="1:18" x14ac:dyDescent="0.25">
      <c r="A100" t="s">
        <v>428</v>
      </c>
      <c r="B100">
        <v>0</v>
      </c>
      <c r="C100" t="s">
        <v>132</v>
      </c>
      <c r="D100" t="s">
        <v>132</v>
      </c>
      <c r="E100" t="s">
        <v>132</v>
      </c>
      <c r="F100" t="s">
        <v>132</v>
      </c>
      <c r="G100" t="s">
        <v>132</v>
      </c>
      <c r="H100" t="s">
        <v>132</v>
      </c>
      <c r="I100" t="s">
        <v>132</v>
      </c>
      <c r="J100">
        <v>-84.13</v>
      </c>
      <c r="K100" t="s">
        <v>511</v>
      </c>
      <c r="L100" t="s">
        <v>595</v>
      </c>
      <c r="M100" s="74">
        <v>0.77552083333333333</v>
      </c>
      <c r="N100" t="s">
        <v>511</v>
      </c>
      <c r="O100">
        <v>0</v>
      </c>
      <c r="P100">
        <v>980</v>
      </c>
      <c r="Q100" t="s">
        <v>553</v>
      </c>
      <c r="R100" t="s">
        <v>132</v>
      </c>
    </row>
    <row r="101" spans="1:18" x14ac:dyDescent="0.25">
      <c r="A101" t="s">
        <v>284</v>
      </c>
      <c r="B101">
        <v>0</v>
      </c>
      <c r="C101" t="s">
        <v>132</v>
      </c>
      <c r="D101" t="s">
        <v>132</v>
      </c>
      <c r="E101" t="s">
        <v>132</v>
      </c>
      <c r="F101" t="s">
        <v>132</v>
      </c>
      <c r="G101" t="s">
        <v>132</v>
      </c>
      <c r="H101" t="s">
        <v>132</v>
      </c>
      <c r="I101" t="s">
        <v>132</v>
      </c>
      <c r="J101">
        <v>-85</v>
      </c>
      <c r="K101" t="s">
        <v>462</v>
      </c>
      <c r="L101" t="s">
        <v>595</v>
      </c>
      <c r="M101" s="74">
        <v>0.77552083333333333</v>
      </c>
      <c r="N101" t="s">
        <v>462</v>
      </c>
      <c r="O101">
        <v>5</v>
      </c>
      <c r="P101">
        <v>9.3130000000000006</v>
      </c>
      <c r="Q101" t="s">
        <v>595</v>
      </c>
      <c r="R101" t="s">
        <v>132</v>
      </c>
    </row>
    <row r="102" spans="1:18" x14ac:dyDescent="0.25">
      <c r="A102" t="s">
        <v>429</v>
      </c>
      <c r="B102">
        <v>0</v>
      </c>
      <c r="C102" t="s">
        <v>132</v>
      </c>
      <c r="D102" t="s">
        <v>132</v>
      </c>
      <c r="E102" t="s">
        <v>132</v>
      </c>
      <c r="F102" t="s">
        <v>132</v>
      </c>
      <c r="G102" t="s">
        <v>132</v>
      </c>
      <c r="H102" t="s">
        <v>132</v>
      </c>
      <c r="I102" t="s">
        <v>132</v>
      </c>
      <c r="J102">
        <v>-84.21</v>
      </c>
      <c r="K102" t="s">
        <v>462</v>
      </c>
      <c r="L102" t="s">
        <v>595</v>
      </c>
      <c r="M102" s="74">
        <v>0.77552083333333333</v>
      </c>
      <c r="N102" t="s">
        <v>462</v>
      </c>
      <c r="O102">
        <v>0</v>
      </c>
      <c r="P102">
        <v>1.825</v>
      </c>
      <c r="Q102" t="s">
        <v>595</v>
      </c>
      <c r="R102" t="s">
        <v>132</v>
      </c>
    </row>
    <row r="103" spans="1:18" x14ac:dyDescent="0.25">
      <c r="A103" t="s">
        <v>285</v>
      </c>
      <c r="B103">
        <v>0</v>
      </c>
      <c r="C103" t="s">
        <v>132</v>
      </c>
      <c r="D103" t="s">
        <v>132</v>
      </c>
      <c r="E103" t="s">
        <v>132</v>
      </c>
      <c r="F103" t="s">
        <v>132</v>
      </c>
      <c r="G103" t="s">
        <v>132</v>
      </c>
      <c r="H103" t="s">
        <v>132</v>
      </c>
      <c r="I103" t="s">
        <v>132</v>
      </c>
      <c r="J103">
        <v>-85.45</v>
      </c>
      <c r="K103" t="s">
        <v>510</v>
      </c>
      <c r="L103" t="s">
        <v>595</v>
      </c>
      <c r="M103" s="74">
        <v>0.77552083333333333</v>
      </c>
      <c r="N103" t="s">
        <v>510</v>
      </c>
      <c r="O103">
        <v>1</v>
      </c>
      <c r="P103">
        <v>3.2669999999999999</v>
      </c>
      <c r="Q103" t="s">
        <v>595</v>
      </c>
      <c r="R103" t="s">
        <v>132</v>
      </c>
    </row>
    <row r="104" spans="1:18" x14ac:dyDescent="0.25">
      <c r="A104" t="s">
        <v>430</v>
      </c>
      <c r="B104">
        <v>0</v>
      </c>
      <c r="C104" t="s">
        <v>132</v>
      </c>
      <c r="D104" t="s">
        <v>132</v>
      </c>
      <c r="E104" t="s">
        <v>132</v>
      </c>
      <c r="F104" t="s">
        <v>132</v>
      </c>
      <c r="G104" t="s">
        <v>132</v>
      </c>
      <c r="H104" t="s">
        <v>132</v>
      </c>
      <c r="I104" t="s">
        <v>132</v>
      </c>
      <c r="J104">
        <v>-84.91</v>
      </c>
      <c r="K104" t="s">
        <v>510</v>
      </c>
      <c r="L104" t="s">
        <v>595</v>
      </c>
      <c r="M104" s="74">
        <v>0.77552083333333333</v>
      </c>
      <c r="N104" t="s">
        <v>510</v>
      </c>
      <c r="O104">
        <v>0</v>
      </c>
      <c r="P104">
        <v>253</v>
      </c>
      <c r="Q104" t="s">
        <v>595</v>
      </c>
      <c r="R104" t="s">
        <v>132</v>
      </c>
    </row>
    <row r="105" spans="1:18" x14ac:dyDescent="0.25">
      <c r="A105" t="s">
        <v>286</v>
      </c>
      <c r="B105">
        <v>0</v>
      </c>
      <c r="C105" t="s">
        <v>132</v>
      </c>
      <c r="D105" t="s">
        <v>132</v>
      </c>
      <c r="E105" t="s">
        <v>132</v>
      </c>
      <c r="F105" t="s">
        <v>132</v>
      </c>
      <c r="G105" t="s">
        <v>132</v>
      </c>
      <c r="H105" t="s">
        <v>132</v>
      </c>
      <c r="I105" t="s">
        <v>132</v>
      </c>
      <c r="J105">
        <v>-86</v>
      </c>
      <c r="K105" t="s">
        <v>504</v>
      </c>
      <c r="L105" t="s">
        <v>595</v>
      </c>
      <c r="M105" s="74">
        <v>0.77552083333333333</v>
      </c>
      <c r="N105" t="s">
        <v>504</v>
      </c>
      <c r="O105">
        <v>0</v>
      </c>
      <c r="P105">
        <v>2.4809999999999999</v>
      </c>
      <c r="Q105" t="s">
        <v>595</v>
      </c>
      <c r="R105" t="s">
        <v>132</v>
      </c>
    </row>
    <row r="106" spans="1:18" x14ac:dyDescent="0.25">
      <c r="A106" t="s">
        <v>287</v>
      </c>
      <c r="B106">
        <v>0</v>
      </c>
      <c r="C106" t="s">
        <v>132</v>
      </c>
      <c r="D106" t="s">
        <v>132</v>
      </c>
      <c r="E106" t="s">
        <v>132</v>
      </c>
      <c r="F106" t="s">
        <v>132</v>
      </c>
      <c r="G106" t="s">
        <v>132</v>
      </c>
      <c r="H106" t="s">
        <v>132</v>
      </c>
      <c r="I106" t="s">
        <v>132</v>
      </c>
      <c r="J106">
        <v>-86.96</v>
      </c>
      <c r="K106" t="s">
        <v>464</v>
      </c>
      <c r="L106" t="s">
        <v>595</v>
      </c>
      <c r="M106" s="74">
        <v>0.77552083333333333</v>
      </c>
      <c r="N106" t="s">
        <v>464</v>
      </c>
      <c r="O106">
        <v>0</v>
      </c>
      <c r="P106">
        <v>17.989000000000001</v>
      </c>
      <c r="Q106" t="s">
        <v>595</v>
      </c>
      <c r="R106" t="s">
        <v>132</v>
      </c>
    </row>
    <row r="107" spans="1:18" x14ac:dyDescent="0.25">
      <c r="A107" t="s">
        <v>288</v>
      </c>
      <c r="B107">
        <v>0</v>
      </c>
      <c r="C107" t="s">
        <v>132</v>
      </c>
      <c r="D107" t="s">
        <v>132</v>
      </c>
      <c r="E107" t="s">
        <v>132</v>
      </c>
      <c r="F107" t="s">
        <v>132</v>
      </c>
      <c r="G107" t="s">
        <v>132</v>
      </c>
      <c r="H107" t="s">
        <v>132</v>
      </c>
      <c r="I107" t="s">
        <v>132</v>
      </c>
      <c r="J107">
        <v>-88.1</v>
      </c>
      <c r="K107" t="s">
        <v>501</v>
      </c>
      <c r="L107" t="s">
        <v>595</v>
      </c>
      <c r="M107" s="74">
        <v>0.77552083333333333</v>
      </c>
      <c r="N107" t="s">
        <v>501</v>
      </c>
      <c r="O107">
        <v>0</v>
      </c>
      <c r="P107">
        <v>7.2910000000000004</v>
      </c>
      <c r="Q107" t="s">
        <v>595</v>
      </c>
      <c r="R107" t="s">
        <v>132</v>
      </c>
    </row>
    <row r="108" spans="1:18" x14ac:dyDescent="0.25">
      <c r="A108" t="s">
        <v>556</v>
      </c>
      <c r="B108">
        <v>0</v>
      </c>
      <c r="C108" t="s">
        <v>132</v>
      </c>
      <c r="D108" t="s">
        <v>132</v>
      </c>
      <c r="E108" t="s">
        <v>132</v>
      </c>
      <c r="F108" t="s">
        <v>132</v>
      </c>
      <c r="G108" t="s">
        <v>132</v>
      </c>
      <c r="H108" t="s">
        <v>132</v>
      </c>
      <c r="I108" t="s">
        <v>132</v>
      </c>
      <c r="J108">
        <v>-87.18</v>
      </c>
      <c r="K108" t="s">
        <v>501</v>
      </c>
      <c r="L108" t="s">
        <v>595</v>
      </c>
      <c r="M108" s="74">
        <v>0.77552083333333333</v>
      </c>
      <c r="N108" t="s">
        <v>501</v>
      </c>
      <c r="O108">
        <v>0</v>
      </c>
      <c r="P108">
        <v>1.7490000000000001</v>
      </c>
      <c r="Q108" t="s">
        <v>596</v>
      </c>
      <c r="R108" t="s">
        <v>132</v>
      </c>
    </row>
    <row r="109" spans="1:18" x14ac:dyDescent="0.25">
      <c r="A109" t="s">
        <v>289</v>
      </c>
      <c r="B109">
        <v>0</v>
      </c>
      <c r="C109" t="s">
        <v>132</v>
      </c>
      <c r="D109" t="s">
        <v>132</v>
      </c>
      <c r="E109" t="s">
        <v>132</v>
      </c>
      <c r="F109" t="s">
        <v>132</v>
      </c>
      <c r="G109" t="s">
        <v>132</v>
      </c>
      <c r="H109" t="s">
        <v>132</v>
      </c>
      <c r="I109" t="s">
        <v>132</v>
      </c>
      <c r="J109">
        <v>-88.89</v>
      </c>
      <c r="K109" t="s">
        <v>580</v>
      </c>
      <c r="L109" t="s">
        <v>595</v>
      </c>
      <c r="M109" s="74">
        <v>0.77552083333333333</v>
      </c>
      <c r="N109" t="s">
        <v>580</v>
      </c>
      <c r="O109">
        <v>0</v>
      </c>
      <c r="P109">
        <v>4.5350000000000001</v>
      </c>
      <c r="Q109" t="s">
        <v>595</v>
      </c>
      <c r="R109" t="s">
        <v>132</v>
      </c>
    </row>
    <row r="110" spans="1:18" x14ac:dyDescent="0.25">
      <c r="A110" t="s">
        <v>557</v>
      </c>
      <c r="B110">
        <v>0</v>
      </c>
      <c r="C110" t="s">
        <v>132</v>
      </c>
      <c r="D110" t="s">
        <v>132</v>
      </c>
      <c r="E110" t="s">
        <v>132</v>
      </c>
      <c r="F110" t="s">
        <v>132</v>
      </c>
      <c r="G110" t="s">
        <v>132</v>
      </c>
      <c r="H110" t="s">
        <v>132</v>
      </c>
      <c r="I110" t="s">
        <v>132</v>
      </c>
      <c r="J110">
        <v>-87.88</v>
      </c>
      <c r="K110" t="s">
        <v>580</v>
      </c>
      <c r="L110" t="s">
        <v>595</v>
      </c>
      <c r="M110" s="74">
        <v>0.77552083333333333</v>
      </c>
      <c r="N110" t="s">
        <v>580</v>
      </c>
      <c r="O110">
        <v>0</v>
      </c>
      <c r="P110">
        <v>862</v>
      </c>
      <c r="Q110" t="s">
        <v>592</v>
      </c>
      <c r="R110" t="s">
        <v>132</v>
      </c>
    </row>
    <row r="111" spans="1:18" x14ac:dyDescent="0.25">
      <c r="A111" t="s">
        <v>290</v>
      </c>
      <c r="B111">
        <v>0</v>
      </c>
      <c r="C111" t="s">
        <v>132</v>
      </c>
      <c r="D111" t="s">
        <v>132</v>
      </c>
      <c r="E111" t="s">
        <v>132</v>
      </c>
      <c r="F111" t="s">
        <v>132</v>
      </c>
      <c r="G111" t="s">
        <v>132</v>
      </c>
      <c r="H111" t="s">
        <v>132</v>
      </c>
      <c r="I111" t="s">
        <v>132</v>
      </c>
      <c r="J111">
        <v>-90</v>
      </c>
      <c r="K111" t="s">
        <v>508</v>
      </c>
      <c r="L111" t="s">
        <v>595</v>
      </c>
      <c r="M111" s="74">
        <v>0.77552083333333333</v>
      </c>
      <c r="N111" t="s">
        <v>508</v>
      </c>
      <c r="O111">
        <v>2</v>
      </c>
      <c r="P111">
        <v>35.331000000000003</v>
      </c>
      <c r="Q111" t="s">
        <v>595</v>
      </c>
      <c r="R111" t="s">
        <v>132</v>
      </c>
    </row>
    <row r="112" spans="1:18" x14ac:dyDescent="0.25">
      <c r="A112" t="s">
        <v>558</v>
      </c>
      <c r="B112">
        <v>0</v>
      </c>
      <c r="C112" t="s">
        <v>132</v>
      </c>
      <c r="D112" t="s">
        <v>132</v>
      </c>
      <c r="E112" t="s">
        <v>132</v>
      </c>
      <c r="F112" t="s">
        <v>132</v>
      </c>
      <c r="G112" t="s">
        <v>132</v>
      </c>
      <c r="H112" t="s">
        <v>132</v>
      </c>
      <c r="I112" t="s">
        <v>132</v>
      </c>
      <c r="J112">
        <v>-88.89</v>
      </c>
      <c r="K112" t="s">
        <v>508</v>
      </c>
      <c r="L112" t="s">
        <v>595</v>
      </c>
      <c r="M112" s="74">
        <v>0.77552083333333333</v>
      </c>
      <c r="N112" t="s">
        <v>508</v>
      </c>
      <c r="O112">
        <v>0</v>
      </c>
      <c r="P112">
        <v>5.8040000000000003</v>
      </c>
      <c r="Q112" t="s">
        <v>592</v>
      </c>
      <c r="R112" t="s">
        <v>132</v>
      </c>
    </row>
    <row r="113" spans="1:18" x14ac:dyDescent="0.25">
      <c r="A113" t="s">
        <v>291</v>
      </c>
      <c r="B113">
        <v>0</v>
      </c>
      <c r="C113" t="s">
        <v>132</v>
      </c>
      <c r="D113" t="s">
        <v>132</v>
      </c>
      <c r="E113" t="s">
        <v>132</v>
      </c>
      <c r="F113" t="s">
        <v>132</v>
      </c>
      <c r="G113" t="s">
        <v>132</v>
      </c>
      <c r="H113" t="s">
        <v>132</v>
      </c>
      <c r="I113" t="s">
        <v>132</v>
      </c>
      <c r="J113">
        <v>-88</v>
      </c>
      <c r="K113" t="s">
        <v>508</v>
      </c>
      <c r="L113" t="s">
        <v>595</v>
      </c>
      <c r="M113" s="74">
        <v>0.77552083333333333</v>
      </c>
      <c r="N113" t="s">
        <v>508</v>
      </c>
      <c r="O113">
        <v>0</v>
      </c>
      <c r="P113">
        <v>2.4849999999999999</v>
      </c>
      <c r="Q113" t="s">
        <v>595</v>
      </c>
      <c r="R113" t="s">
        <v>132</v>
      </c>
    </row>
    <row r="114" spans="1:18" x14ac:dyDescent="0.25">
      <c r="A114" t="s">
        <v>559</v>
      </c>
      <c r="B114">
        <v>0</v>
      </c>
      <c r="C114" t="s">
        <v>132</v>
      </c>
      <c r="D114" t="s">
        <v>132</v>
      </c>
      <c r="E114" t="s">
        <v>132</v>
      </c>
      <c r="F114" t="s">
        <v>132</v>
      </c>
      <c r="G114" t="s">
        <v>132</v>
      </c>
      <c r="H114" t="s">
        <v>132</v>
      </c>
      <c r="I114" t="s">
        <v>132</v>
      </c>
      <c r="J114">
        <v>-91.3</v>
      </c>
      <c r="K114" t="s">
        <v>507</v>
      </c>
      <c r="L114" t="s">
        <v>595</v>
      </c>
      <c r="M114" s="74">
        <v>0.77552083333333333</v>
      </c>
      <c r="N114" t="s">
        <v>507</v>
      </c>
      <c r="O114">
        <v>0</v>
      </c>
      <c r="P114">
        <v>1.9910000000000001</v>
      </c>
      <c r="Q114" t="s">
        <v>591</v>
      </c>
      <c r="R114" t="s">
        <v>132</v>
      </c>
    </row>
    <row r="115" spans="1:18" x14ac:dyDescent="0.25">
      <c r="A115" t="s">
        <v>292</v>
      </c>
      <c r="B115">
        <v>0</v>
      </c>
      <c r="C115" t="s">
        <v>132</v>
      </c>
      <c r="D115" t="s">
        <v>132</v>
      </c>
      <c r="E115" t="s">
        <v>132</v>
      </c>
      <c r="F115" t="s">
        <v>132</v>
      </c>
      <c r="G115" t="s">
        <v>132</v>
      </c>
      <c r="H115" t="s">
        <v>132</v>
      </c>
      <c r="I115" t="s">
        <v>132</v>
      </c>
      <c r="J115">
        <v>-90.48</v>
      </c>
      <c r="K115" t="s">
        <v>507</v>
      </c>
      <c r="L115" t="s">
        <v>595</v>
      </c>
      <c r="M115" s="74">
        <v>0.77552083333333333</v>
      </c>
      <c r="N115" t="s">
        <v>507</v>
      </c>
      <c r="O115">
        <v>0</v>
      </c>
      <c r="P115">
        <v>3.629</v>
      </c>
      <c r="Q115" t="s">
        <v>595</v>
      </c>
      <c r="R115" t="s">
        <v>132</v>
      </c>
    </row>
    <row r="116" spans="1:18" x14ac:dyDescent="0.25">
      <c r="A116" t="s">
        <v>447</v>
      </c>
      <c r="B116">
        <v>0</v>
      </c>
      <c r="C116" t="s">
        <v>132</v>
      </c>
      <c r="D116" t="s">
        <v>132</v>
      </c>
      <c r="E116" t="s">
        <v>132</v>
      </c>
      <c r="F116" t="s">
        <v>132</v>
      </c>
      <c r="G116" t="s">
        <v>132</v>
      </c>
      <c r="H116" t="s">
        <v>132</v>
      </c>
      <c r="I116" t="s">
        <v>132</v>
      </c>
      <c r="J116">
        <v>-89.47</v>
      </c>
      <c r="K116" t="s">
        <v>507</v>
      </c>
      <c r="L116" t="s">
        <v>595</v>
      </c>
      <c r="M116" s="74">
        <v>0.77552083333333333</v>
      </c>
      <c r="N116" t="s">
        <v>507</v>
      </c>
      <c r="O116">
        <v>1</v>
      </c>
      <c r="P116">
        <v>14.305</v>
      </c>
      <c r="Q116" t="s">
        <v>591</v>
      </c>
      <c r="R116" t="s">
        <v>132</v>
      </c>
    </row>
    <row r="117" spans="1:18" x14ac:dyDescent="0.25">
      <c r="A117" t="s">
        <v>487</v>
      </c>
      <c r="B117">
        <v>0</v>
      </c>
      <c r="C117" t="s">
        <v>132</v>
      </c>
      <c r="D117" t="s">
        <v>132</v>
      </c>
      <c r="E117" t="s">
        <v>132</v>
      </c>
      <c r="F117" t="s">
        <v>132</v>
      </c>
      <c r="G117" t="s">
        <v>132</v>
      </c>
      <c r="H117" t="s">
        <v>132</v>
      </c>
      <c r="I117" t="s">
        <v>132</v>
      </c>
      <c r="J117">
        <v>-88.24</v>
      </c>
      <c r="K117" t="s">
        <v>507</v>
      </c>
      <c r="L117" t="s">
        <v>595</v>
      </c>
      <c r="M117" s="74">
        <v>0.77552083333333333</v>
      </c>
      <c r="N117" t="s">
        <v>507</v>
      </c>
      <c r="O117">
        <v>0</v>
      </c>
      <c r="P117">
        <v>3.4380000000000002</v>
      </c>
      <c r="Q117" t="s">
        <v>588</v>
      </c>
      <c r="R117" t="s">
        <v>132</v>
      </c>
    </row>
    <row r="118" spans="1:18" x14ac:dyDescent="0.25">
      <c r="A118" t="s">
        <v>560</v>
      </c>
      <c r="B118">
        <v>0</v>
      </c>
      <c r="C118" t="s">
        <v>132</v>
      </c>
      <c r="D118" t="s">
        <v>132</v>
      </c>
      <c r="E118" t="s">
        <v>132</v>
      </c>
      <c r="F118" t="s">
        <v>132</v>
      </c>
      <c r="G118" t="s">
        <v>132</v>
      </c>
      <c r="H118" t="s">
        <v>132</v>
      </c>
      <c r="I118" t="s">
        <v>132</v>
      </c>
      <c r="J118">
        <v>-93.75</v>
      </c>
      <c r="K118" t="s">
        <v>505</v>
      </c>
      <c r="L118" t="s">
        <v>595</v>
      </c>
      <c r="M118" s="74">
        <v>0.77552083333333333</v>
      </c>
      <c r="N118" t="s">
        <v>505</v>
      </c>
      <c r="O118">
        <v>0</v>
      </c>
      <c r="P118">
        <v>844</v>
      </c>
      <c r="Q118" t="s">
        <v>596</v>
      </c>
      <c r="R118" t="s">
        <v>132</v>
      </c>
    </row>
    <row r="119" spans="1:18" x14ac:dyDescent="0.25">
      <c r="A119" t="s">
        <v>488</v>
      </c>
      <c r="B119">
        <v>0</v>
      </c>
      <c r="C119" t="s">
        <v>132</v>
      </c>
      <c r="D119" t="s">
        <v>132</v>
      </c>
      <c r="E119" t="s">
        <v>132</v>
      </c>
      <c r="F119" t="s">
        <v>132</v>
      </c>
      <c r="G119" t="s">
        <v>132</v>
      </c>
      <c r="H119" t="s">
        <v>132</v>
      </c>
      <c r="I119" t="s">
        <v>132</v>
      </c>
      <c r="J119">
        <v>-92.86</v>
      </c>
      <c r="K119" t="s">
        <v>505</v>
      </c>
      <c r="L119" t="s">
        <v>595</v>
      </c>
      <c r="M119" s="74">
        <v>0.77552083333333333</v>
      </c>
      <c r="N119" t="s">
        <v>505</v>
      </c>
      <c r="O119">
        <v>0</v>
      </c>
      <c r="P119">
        <v>3.222</v>
      </c>
      <c r="Q119" t="s">
        <v>595</v>
      </c>
      <c r="R119" t="s">
        <v>132</v>
      </c>
    </row>
    <row r="120" spans="1:18" x14ac:dyDescent="0.25">
      <c r="A120" t="s">
        <v>561</v>
      </c>
      <c r="B120">
        <v>0</v>
      </c>
      <c r="C120" t="s">
        <v>132</v>
      </c>
      <c r="D120" t="s">
        <v>132</v>
      </c>
      <c r="E120" t="s">
        <v>132</v>
      </c>
      <c r="F120" t="s">
        <v>132</v>
      </c>
      <c r="G120" t="s">
        <v>132</v>
      </c>
      <c r="H120" t="s">
        <v>132</v>
      </c>
      <c r="I120" t="s">
        <v>132</v>
      </c>
      <c r="J120">
        <v>-92.31</v>
      </c>
      <c r="K120" t="s">
        <v>505</v>
      </c>
      <c r="L120" t="s">
        <v>595</v>
      </c>
      <c r="M120" s="74">
        <v>0.77552083333333333</v>
      </c>
      <c r="N120" t="s">
        <v>505</v>
      </c>
      <c r="O120">
        <v>0</v>
      </c>
      <c r="P120">
        <v>918</v>
      </c>
      <c r="Q120" t="s">
        <v>595</v>
      </c>
      <c r="R120" t="s">
        <v>132</v>
      </c>
    </row>
    <row r="121" spans="1:18" x14ac:dyDescent="0.25">
      <c r="A121" t="s">
        <v>293</v>
      </c>
      <c r="B121">
        <v>0</v>
      </c>
      <c r="C121" t="s">
        <v>132</v>
      </c>
      <c r="D121" t="s">
        <v>132</v>
      </c>
      <c r="E121" t="s">
        <v>132</v>
      </c>
      <c r="F121" t="s">
        <v>132</v>
      </c>
      <c r="G121" t="s">
        <v>132</v>
      </c>
      <c r="H121" t="s">
        <v>132</v>
      </c>
      <c r="I121" t="s">
        <v>132</v>
      </c>
      <c r="J121">
        <v>-90.91</v>
      </c>
      <c r="K121" t="s">
        <v>505</v>
      </c>
      <c r="L121" t="s">
        <v>595</v>
      </c>
      <c r="M121" s="74">
        <v>0.77552083333333333</v>
      </c>
      <c r="N121" t="s">
        <v>505</v>
      </c>
      <c r="O121">
        <v>30</v>
      </c>
      <c r="P121">
        <v>8.8930000000000007</v>
      </c>
      <c r="Q121" t="s">
        <v>595</v>
      </c>
      <c r="R121" t="s">
        <v>132</v>
      </c>
    </row>
    <row r="122" spans="1:18" x14ac:dyDescent="0.25">
      <c r="A122" t="s">
        <v>562</v>
      </c>
      <c r="B122">
        <v>0</v>
      </c>
      <c r="C122" t="s">
        <v>132</v>
      </c>
      <c r="D122" t="s">
        <v>132</v>
      </c>
      <c r="E122" t="s">
        <v>132</v>
      </c>
      <c r="F122" t="s">
        <v>132</v>
      </c>
      <c r="G122" t="s">
        <v>132</v>
      </c>
      <c r="H122" t="s">
        <v>132</v>
      </c>
      <c r="I122" t="s">
        <v>132</v>
      </c>
      <c r="J122">
        <v>-90</v>
      </c>
      <c r="K122" t="s">
        <v>505</v>
      </c>
      <c r="L122" t="s">
        <v>595</v>
      </c>
      <c r="M122" s="74">
        <v>0.77552083333333333</v>
      </c>
      <c r="N122" t="s">
        <v>505</v>
      </c>
      <c r="O122">
        <v>0</v>
      </c>
      <c r="P122">
        <v>538</v>
      </c>
      <c r="Q122" t="s">
        <v>595</v>
      </c>
      <c r="R122" t="s">
        <v>132</v>
      </c>
    </row>
    <row r="123" spans="1:18" x14ac:dyDescent="0.25">
      <c r="A123" t="s">
        <v>489</v>
      </c>
      <c r="B123">
        <v>0</v>
      </c>
      <c r="C123" t="s">
        <v>132</v>
      </c>
      <c r="D123" t="s">
        <v>132</v>
      </c>
      <c r="E123" t="s">
        <v>132</v>
      </c>
      <c r="F123" t="s">
        <v>132</v>
      </c>
      <c r="G123" t="s">
        <v>132</v>
      </c>
      <c r="H123" t="s">
        <v>132</v>
      </c>
      <c r="I123" t="s">
        <v>132</v>
      </c>
      <c r="J123">
        <v>-88.89</v>
      </c>
      <c r="K123" t="s">
        <v>505</v>
      </c>
      <c r="L123" t="s">
        <v>595</v>
      </c>
      <c r="M123" s="74">
        <v>0.77552083333333333</v>
      </c>
      <c r="N123" t="s">
        <v>505</v>
      </c>
      <c r="O123">
        <v>0</v>
      </c>
      <c r="P123">
        <v>1.2030000000000001</v>
      </c>
      <c r="Q123" t="s">
        <v>552</v>
      </c>
      <c r="R123" t="s">
        <v>132</v>
      </c>
    </row>
    <row r="124" spans="1:18" x14ac:dyDescent="0.25">
      <c r="A124" t="s">
        <v>490</v>
      </c>
      <c r="B124">
        <v>0</v>
      </c>
      <c r="C124" t="s">
        <v>132</v>
      </c>
      <c r="D124" t="s">
        <v>132</v>
      </c>
      <c r="E124" t="s">
        <v>132</v>
      </c>
      <c r="F124" t="s">
        <v>132</v>
      </c>
      <c r="G124" t="s">
        <v>132</v>
      </c>
      <c r="H124" t="s">
        <v>132</v>
      </c>
      <c r="I124" t="s">
        <v>132</v>
      </c>
      <c r="J124">
        <v>-87.5</v>
      </c>
      <c r="K124" t="s">
        <v>505</v>
      </c>
      <c r="L124" t="s">
        <v>595</v>
      </c>
      <c r="M124" s="74">
        <v>0.77552083333333333</v>
      </c>
      <c r="N124" t="s">
        <v>505</v>
      </c>
      <c r="O124">
        <v>0</v>
      </c>
      <c r="P124">
        <v>3.2719999999999998</v>
      </c>
      <c r="Q124" t="s">
        <v>595</v>
      </c>
      <c r="R124" t="s">
        <v>132</v>
      </c>
    </row>
    <row r="125" spans="1:18" x14ac:dyDescent="0.25">
      <c r="A125" t="s">
        <v>491</v>
      </c>
      <c r="B125">
        <v>0</v>
      </c>
      <c r="C125" t="s">
        <v>132</v>
      </c>
      <c r="D125" t="s">
        <v>132</v>
      </c>
      <c r="E125" t="s">
        <v>132</v>
      </c>
      <c r="F125" t="s">
        <v>132</v>
      </c>
      <c r="G125" t="s">
        <v>132</v>
      </c>
      <c r="H125" t="s">
        <v>132</v>
      </c>
      <c r="I125" t="s">
        <v>132</v>
      </c>
      <c r="J125">
        <v>-83.33</v>
      </c>
      <c r="K125" t="s">
        <v>505</v>
      </c>
      <c r="L125" t="s">
        <v>595</v>
      </c>
      <c r="M125" s="74">
        <v>0.77552083333333333</v>
      </c>
      <c r="N125" t="s">
        <v>505</v>
      </c>
      <c r="O125">
        <v>0</v>
      </c>
      <c r="P125">
        <v>1.4490000000000001</v>
      </c>
      <c r="Q125" t="s">
        <v>524</v>
      </c>
      <c r="R125" t="s">
        <v>132</v>
      </c>
    </row>
    <row r="126" spans="1:18" x14ac:dyDescent="0.25">
      <c r="A126" t="s">
        <v>492</v>
      </c>
      <c r="B126">
        <v>0</v>
      </c>
      <c r="C126" t="s">
        <v>132</v>
      </c>
      <c r="D126" t="s">
        <v>132</v>
      </c>
      <c r="E126" t="s">
        <v>132</v>
      </c>
      <c r="F126" t="s">
        <v>132</v>
      </c>
      <c r="G126" t="s">
        <v>132</v>
      </c>
      <c r="H126" t="s">
        <v>132</v>
      </c>
      <c r="I126" t="s">
        <v>132</v>
      </c>
      <c r="J126">
        <v>-80</v>
      </c>
      <c r="K126" t="s">
        <v>505</v>
      </c>
      <c r="L126" t="s">
        <v>595</v>
      </c>
      <c r="M126" s="74">
        <v>0.77552083333333333</v>
      </c>
      <c r="N126" t="s">
        <v>505</v>
      </c>
      <c r="O126">
        <v>0</v>
      </c>
      <c r="P126">
        <v>2.2440000000000002</v>
      </c>
      <c r="Q126" t="s">
        <v>588</v>
      </c>
      <c r="R126" t="s">
        <v>132</v>
      </c>
    </row>
    <row r="127" spans="1:18" x14ac:dyDescent="0.25">
      <c r="A127" t="s">
        <v>294</v>
      </c>
      <c r="B127">
        <v>0</v>
      </c>
      <c r="C127" t="s">
        <v>132</v>
      </c>
      <c r="D127" t="s">
        <v>132</v>
      </c>
      <c r="E127" t="s">
        <v>132</v>
      </c>
      <c r="F127" t="s">
        <v>132</v>
      </c>
      <c r="G127" t="s">
        <v>132</v>
      </c>
      <c r="H127" t="s">
        <v>132</v>
      </c>
      <c r="I127" t="s">
        <v>132</v>
      </c>
      <c r="J127">
        <v>-75</v>
      </c>
      <c r="K127" t="s">
        <v>505</v>
      </c>
      <c r="L127" t="s">
        <v>595</v>
      </c>
      <c r="M127" s="74">
        <v>0.77552083333333333</v>
      </c>
      <c r="N127" t="s">
        <v>505</v>
      </c>
      <c r="O127">
        <v>0</v>
      </c>
      <c r="P127">
        <v>5.26</v>
      </c>
      <c r="Q127" t="s">
        <v>595</v>
      </c>
      <c r="R127" t="s">
        <v>132</v>
      </c>
    </row>
    <row r="128" spans="1:18" x14ac:dyDescent="0.25">
      <c r="A128" t="s">
        <v>493</v>
      </c>
      <c r="B128">
        <v>0</v>
      </c>
      <c r="C128" t="s">
        <v>132</v>
      </c>
      <c r="D128" t="s">
        <v>132</v>
      </c>
      <c r="E128" t="s">
        <v>132</v>
      </c>
      <c r="F128" t="s">
        <v>132</v>
      </c>
      <c r="G128" t="s">
        <v>132</v>
      </c>
      <c r="H128" t="s">
        <v>132</v>
      </c>
      <c r="I128" t="s">
        <v>132</v>
      </c>
      <c r="J128">
        <v>-50</v>
      </c>
      <c r="K128" t="s">
        <v>505</v>
      </c>
      <c r="L128" t="s">
        <v>595</v>
      </c>
      <c r="M128" s="74">
        <v>0.77552083333333333</v>
      </c>
      <c r="N128" t="s">
        <v>505</v>
      </c>
      <c r="O128">
        <v>0</v>
      </c>
      <c r="P128">
        <v>1.4690000000000001</v>
      </c>
      <c r="Q128" t="s">
        <v>595</v>
      </c>
      <c r="R128" t="s">
        <v>132</v>
      </c>
    </row>
    <row r="129" spans="1:18" x14ac:dyDescent="0.25">
      <c r="A129" t="s">
        <v>494</v>
      </c>
      <c r="B129">
        <v>0</v>
      </c>
      <c r="C129" t="s">
        <v>132</v>
      </c>
      <c r="D129" t="s">
        <v>132</v>
      </c>
      <c r="E129" t="s">
        <v>132</v>
      </c>
      <c r="F129" t="s">
        <v>132</v>
      </c>
      <c r="G129" t="s">
        <v>132</v>
      </c>
      <c r="H129" t="s">
        <v>132</v>
      </c>
      <c r="I129" t="s">
        <v>132</v>
      </c>
      <c r="J129">
        <v>0</v>
      </c>
      <c r="K129" t="s">
        <v>505</v>
      </c>
      <c r="L129" t="s">
        <v>595</v>
      </c>
      <c r="M129" s="74">
        <v>0.77552083333333333</v>
      </c>
      <c r="N129" t="s">
        <v>505</v>
      </c>
      <c r="O129">
        <v>0</v>
      </c>
      <c r="P129">
        <v>3.0960000000000001</v>
      </c>
      <c r="Q129" t="s">
        <v>509</v>
      </c>
      <c r="R129" t="s">
        <v>132</v>
      </c>
    </row>
    <row r="130" spans="1:18" x14ac:dyDescent="0.25">
      <c r="A130" t="s">
        <v>495</v>
      </c>
      <c r="B130">
        <v>0</v>
      </c>
      <c r="C130" t="s">
        <v>132</v>
      </c>
      <c r="D130" t="s">
        <v>132</v>
      </c>
      <c r="E130" t="s">
        <v>132</v>
      </c>
      <c r="F130" t="s">
        <v>132</v>
      </c>
      <c r="G130" t="s">
        <v>132</v>
      </c>
      <c r="H130" t="s">
        <v>132</v>
      </c>
      <c r="I130" t="s">
        <v>132</v>
      </c>
      <c r="J130">
        <v>0</v>
      </c>
      <c r="K130" t="s">
        <v>505</v>
      </c>
      <c r="L130" t="s">
        <v>595</v>
      </c>
      <c r="M130" s="74">
        <v>0.77552083333333333</v>
      </c>
      <c r="N130" t="s">
        <v>505</v>
      </c>
      <c r="O130">
        <v>0</v>
      </c>
      <c r="P130">
        <v>2.694</v>
      </c>
      <c r="Q130" t="s">
        <v>595</v>
      </c>
      <c r="R130" t="s">
        <v>132</v>
      </c>
    </row>
    <row r="131" spans="1:18" x14ac:dyDescent="0.25">
      <c r="A131" t="s">
        <v>496</v>
      </c>
      <c r="B131">
        <v>0</v>
      </c>
      <c r="C131" t="s">
        <v>132</v>
      </c>
      <c r="D131" t="s">
        <v>132</v>
      </c>
      <c r="E131" t="s">
        <v>132</v>
      </c>
      <c r="F131" t="s">
        <v>132</v>
      </c>
      <c r="G131" t="s">
        <v>132</v>
      </c>
      <c r="H131" t="s">
        <v>132</v>
      </c>
      <c r="I131" t="s">
        <v>132</v>
      </c>
      <c r="J131">
        <v>0</v>
      </c>
      <c r="K131" t="s">
        <v>505</v>
      </c>
      <c r="L131" t="s">
        <v>595</v>
      </c>
      <c r="M131" s="74">
        <v>0.77552083333333333</v>
      </c>
      <c r="N131" t="s">
        <v>505</v>
      </c>
      <c r="O131">
        <v>0</v>
      </c>
      <c r="P131">
        <v>1.0780000000000001</v>
      </c>
      <c r="Q131" t="s">
        <v>595</v>
      </c>
      <c r="R131" t="s">
        <v>132</v>
      </c>
    </row>
    <row r="132" spans="1:18" x14ac:dyDescent="0.25">
      <c r="A132" t="s">
        <v>437</v>
      </c>
      <c r="B132">
        <v>0</v>
      </c>
      <c r="C132" t="s">
        <v>132</v>
      </c>
      <c r="D132" t="s">
        <v>132</v>
      </c>
      <c r="E132" t="s">
        <v>132</v>
      </c>
      <c r="F132" t="s">
        <v>132</v>
      </c>
      <c r="G132" t="s">
        <v>132</v>
      </c>
      <c r="H132" t="s">
        <v>132</v>
      </c>
      <c r="I132" t="s">
        <v>132</v>
      </c>
      <c r="J132">
        <v>0</v>
      </c>
      <c r="K132" t="s">
        <v>505</v>
      </c>
      <c r="L132" t="s">
        <v>595</v>
      </c>
      <c r="M132" s="74">
        <v>0.77552083333333333</v>
      </c>
      <c r="N132" t="s">
        <v>505</v>
      </c>
      <c r="O132">
        <v>0</v>
      </c>
      <c r="P132">
        <v>2.1829999999999998</v>
      </c>
      <c r="Q132" t="s">
        <v>578</v>
      </c>
      <c r="R132" t="s">
        <v>132</v>
      </c>
    </row>
    <row r="133" spans="1:18" x14ac:dyDescent="0.25">
      <c r="A133" t="s">
        <v>563</v>
      </c>
      <c r="B133">
        <v>0</v>
      </c>
      <c r="C133" t="s">
        <v>132</v>
      </c>
      <c r="D133" t="s">
        <v>132</v>
      </c>
      <c r="E133" t="s">
        <v>132</v>
      </c>
      <c r="F133" t="s">
        <v>132</v>
      </c>
      <c r="G133" t="s">
        <v>132</v>
      </c>
      <c r="H133" t="s">
        <v>132</v>
      </c>
      <c r="I133" t="s">
        <v>132</v>
      </c>
      <c r="J133">
        <v>0</v>
      </c>
      <c r="K133" t="s">
        <v>505</v>
      </c>
      <c r="L133" t="s">
        <v>595</v>
      </c>
      <c r="M133" s="74">
        <v>0.77552083333333333</v>
      </c>
      <c r="N133" t="s">
        <v>505</v>
      </c>
      <c r="O133">
        <v>0</v>
      </c>
      <c r="P133">
        <v>151</v>
      </c>
      <c r="Q133" t="s">
        <v>498</v>
      </c>
      <c r="R133" t="s">
        <v>132</v>
      </c>
    </row>
    <row r="134" spans="1:18" x14ac:dyDescent="0.25">
      <c r="A134" t="s">
        <v>564</v>
      </c>
      <c r="B134">
        <v>0</v>
      </c>
      <c r="C134" t="s">
        <v>132</v>
      </c>
      <c r="D134" t="s">
        <v>132</v>
      </c>
      <c r="E134" t="s">
        <v>132</v>
      </c>
      <c r="F134" t="s">
        <v>132</v>
      </c>
      <c r="G134" t="s">
        <v>132</v>
      </c>
      <c r="H134" t="s">
        <v>132</v>
      </c>
      <c r="I134" t="s">
        <v>132</v>
      </c>
      <c r="J134">
        <v>0</v>
      </c>
      <c r="K134" t="s">
        <v>505</v>
      </c>
      <c r="L134" t="s">
        <v>595</v>
      </c>
      <c r="M134" s="74">
        <v>0.77552083333333333</v>
      </c>
      <c r="N134" t="s">
        <v>505</v>
      </c>
      <c r="O134">
        <v>0</v>
      </c>
      <c r="P134">
        <v>682</v>
      </c>
      <c r="Q134" t="s">
        <v>502</v>
      </c>
      <c r="R134" t="s">
        <v>132</v>
      </c>
    </row>
    <row r="135" spans="1:18" x14ac:dyDescent="0.25">
      <c r="A135" t="s">
        <v>565</v>
      </c>
      <c r="B135">
        <v>0</v>
      </c>
      <c r="C135" t="s">
        <v>132</v>
      </c>
      <c r="D135" t="s">
        <v>132</v>
      </c>
      <c r="E135" t="s">
        <v>132</v>
      </c>
      <c r="F135" t="s">
        <v>132</v>
      </c>
      <c r="G135" t="s">
        <v>132</v>
      </c>
      <c r="H135" t="s">
        <v>132</v>
      </c>
      <c r="I135" t="s">
        <v>132</v>
      </c>
      <c r="J135">
        <v>0</v>
      </c>
      <c r="K135" t="s">
        <v>505</v>
      </c>
      <c r="L135" t="s">
        <v>595</v>
      </c>
      <c r="M135" s="74">
        <v>0.77552083333333333</v>
      </c>
      <c r="N135" t="s">
        <v>505</v>
      </c>
      <c r="O135">
        <v>0</v>
      </c>
      <c r="P135">
        <v>403</v>
      </c>
      <c r="Q135" t="s">
        <v>483</v>
      </c>
      <c r="R135" t="s">
        <v>132</v>
      </c>
    </row>
    <row r="136" spans="1:18" x14ac:dyDescent="0.25">
      <c r="A136" t="s">
        <v>566</v>
      </c>
      <c r="B136">
        <v>0</v>
      </c>
      <c r="C136" t="s">
        <v>132</v>
      </c>
      <c r="D136" t="s">
        <v>132</v>
      </c>
      <c r="E136" t="s">
        <v>132</v>
      </c>
      <c r="F136" t="s">
        <v>132</v>
      </c>
      <c r="G136" t="s">
        <v>132</v>
      </c>
      <c r="H136" t="s">
        <v>132</v>
      </c>
      <c r="I136" t="s">
        <v>132</v>
      </c>
      <c r="J136">
        <v>0</v>
      </c>
      <c r="K136" t="s">
        <v>505</v>
      </c>
      <c r="L136" t="s">
        <v>595</v>
      </c>
      <c r="M136" s="74">
        <v>0.77552083333333333</v>
      </c>
      <c r="N136" t="s">
        <v>505</v>
      </c>
      <c r="O136">
        <v>0</v>
      </c>
      <c r="P136">
        <v>1.6830000000000001</v>
      </c>
      <c r="Q136" t="s">
        <v>523</v>
      </c>
      <c r="R136" t="s">
        <v>132</v>
      </c>
    </row>
    <row r="137" spans="1:18" x14ac:dyDescent="0.25">
      <c r="A137" t="s">
        <v>567</v>
      </c>
      <c r="B137">
        <v>0</v>
      </c>
      <c r="C137" t="s">
        <v>132</v>
      </c>
      <c r="D137" t="s">
        <v>132</v>
      </c>
      <c r="E137" t="s">
        <v>132</v>
      </c>
      <c r="F137" t="s">
        <v>132</v>
      </c>
      <c r="G137" t="s">
        <v>132</v>
      </c>
      <c r="H137" t="s">
        <v>132</v>
      </c>
      <c r="I137" t="s">
        <v>132</v>
      </c>
      <c r="J137">
        <v>0</v>
      </c>
      <c r="K137" t="s">
        <v>505</v>
      </c>
      <c r="L137" t="s">
        <v>595</v>
      </c>
      <c r="M137" s="74">
        <v>0.77552083333333333</v>
      </c>
      <c r="N137" t="s">
        <v>505</v>
      </c>
      <c r="O137">
        <v>0</v>
      </c>
      <c r="P137">
        <v>1.2150000000000001</v>
      </c>
      <c r="Q137" t="s">
        <v>523</v>
      </c>
      <c r="R137" t="s">
        <v>132</v>
      </c>
    </row>
    <row r="138" spans="1:18" x14ac:dyDescent="0.25">
      <c r="A138" t="s">
        <v>568</v>
      </c>
      <c r="B138">
        <v>0</v>
      </c>
      <c r="C138" t="s">
        <v>132</v>
      </c>
      <c r="D138" t="s">
        <v>132</v>
      </c>
      <c r="E138" t="s">
        <v>132</v>
      </c>
      <c r="F138" t="s">
        <v>132</v>
      </c>
      <c r="G138" t="s">
        <v>132</v>
      </c>
      <c r="H138" t="s">
        <v>132</v>
      </c>
      <c r="I138" t="s">
        <v>132</v>
      </c>
      <c r="J138">
        <v>0</v>
      </c>
      <c r="K138" t="s">
        <v>505</v>
      </c>
      <c r="L138" t="s">
        <v>595</v>
      </c>
      <c r="M138" s="74">
        <v>0.77552083333333333</v>
      </c>
      <c r="N138" t="s">
        <v>505</v>
      </c>
      <c r="O138">
        <v>0</v>
      </c>
      <c r="P138">
        <v>177</v>
      </c>
      <c r="Q138" t="s">
        <v>506</v>
      </c>
      <c r="R138" t="s">
        <v>132</v>
      </c>
    </row>
    <row r="139" spans="1:18" x14ac:dyDescent="0.25">
      <c r="A139" t="s">
        <v>569</v>
      </c>
      <c r="B139">
        <v>0</v>
      </c>
      <c r="C139" t="s">
        <v>132</v>
      </c>
      <c r="D139" t="s">
        <v>132</v>
      </c>
      <c r="E139" t="s">
        <v>132</v>
      </c>
      <c r="F139" t="s">
        <v>132</v>
      </c>
      <c r="G139" t="s">
        <v>132</v>
      </c>
      <c r="H139" t="s">
        <v>132</v>
      </c>
      <c r="I139" t="s">
        <v>132</v>
      </c>
      <c r="J139">
        <v>0</v>
      </c>
      <c r="K139" t="s">
        <v>505</v>
      </c>
      <c r="L139" t="s">
        <v>595</v>
      </c>
      <c r="M139" s="74">
        <v>0.77552083333333333</v>
      </c>
      <c r="N139" t="s">
        <v>505</v>
      </c>
      <c r="O139">
        <v>0</v>
      </c>
      <c r="P139">
        <v>216</v>
      </c>
      <c r="Q139" t="s">
        <v>475</v>
      </c>
      <c r="R139" t="s">
        <v>132</v>
      </c>
    </row>
    <row r="140" spans="1:18" x14ac:dyDescent="0.25">
      <c r="A140" t="s">
        <v>570</v>
      </c>
      <c r="B140">
        <v>0</v>
      </c>
      <c r="C140" t="s">
        <v>132</v>
      </c>
      <c r="D140" t="s">
        <v>132</v>
      </c>
      <c r="E140" t="s">
        <v>132</v>
      </c>
      <c r="F140" t="s">
        <v>132</v>
      </c>
      <c r="G140" t="s">
        <v>132</v>
      </c>
      <c r="H140" t="s">
        <v>132</v>
      </c>
      <c r="I140" t="s">
        <v>132</v>
      </c>
      <c r="J140">
        <v>0</v>
      </c>
      <c r="K140" t="s">
        <v>505</v>
      </c>
      <c r="L140" t="s">
        <v>595</v>
      </c>
      <c r="M140" s="74">
        <v>0.77552083333333333</v>
      </c>
      <c r="N140" t="s">
        <v>505</v>
      </c>
      <c r="O140">
        <v>0</v>
      </c>
      <c r="P140">
        <v>290</v>
      </c>
      <c r="Q140" t="s">
        <v>470</v>
      </c>
      <c r="R140" t="s">
        <v>132</v>
      </c>
    </row>
    <row r="141" spans="1:18" x14ac:dyDescent="0.25">
      <c r="A141" t="s">
        <v>571</v>
      </c>
      <c r="B141">
        <v>0</v>
      </c>
      <c r="C141" t="s">
        <v>132</v>
      </c>
      <c r="D141" t="s">
        <v>132</v>
      </c>
      <c r="E141" t="s">
        <v>132</v>
      </c>
      <c r="F141" t="s">
        <v>132</v>
      </c>
      <c r="G141" t="s">
        <v>132</v>
      </c>
      <c r="H141" t="s">
        <v>132</v>
      </c>
      <c r="I141" t="s">
        <v>132</v>
      </c>
      <c r="J141">
        <v>0</v>
      </c>
      <c r="K141" t="s">
        <v>505</v>
      </c>
      <c r="L141" t="s">
        <v>595</v>
      </c>
      <c r="M141" s="74">
        <v>0.77552083333333333</v>
      </c>
      <c r="N141" t="s">
        <v>505</v>
      </c>
      <c r="O141">
        <v>0</v>
      </c>
      <c r="P141">
        <v>238</v>
      </c>
      <c r="Q141" t="s">
        <v>463</v>
      </c>
      <c r="R141" t="s">
        <v>132</v>
      </c>
    </row>
    <row r="142" spans="1:18" x14ac:dyDescent="0.25">
      <c r="A142" t="s">
        <v>572</v>
      </c>
      <c r="B142">
        <v>0</v>
      </c>
      <c r="C142" t="s">
        <v>132</v>
      </c>
      <c r="D142" t="s">
        <v>132</v>
      </c>
      <c r="E142" t="s">
        <v>132</v>
      </c>
      <c r="F142" t="s">
        <v>132</v>
      </c>
      <c r="G142" t="s">
        <v>132</v>
      </c>
      <c r="H142" t="s">
        <v>132</v>
      </c>
      <c r="I142" t="s">
        <v>132</v>
      </c>
      <c r="J142">
        <v>0</v>
      </c>
      <c r="K142" t="s">
        <v>505</v>
      </c>
      <c r="L142" t="s">
        <v>595</v>
      </c>
      <c r="M142" s="74">
        <v>0.77552083333333333</v>
      </c>
      <c r="N142" t="s">
        <v>505</v>
      </c>
      <c r="O142">
        <v>0</v>
      </c>
      <c r="P142">
        <v>773</v>
      </c>
      <c r="Q142" t="s">
        <v>470</v>
      </c>
      <c r="R142" t="s">
        <v>132</v>
      </c>
    </row>
    <row r="143" spans="1:18" x14ac:dyDescent="0.25">
      <c r="A143" t="s">
        <v>573</v>
      </c>
      <c r="B143">
        <v>0</v>
      </c>
      <c r="C143" t="s">
        <v>132</v>
      </c>
      <c r="D143" t="s">
        <v>132</v>
      </c>
      <c r="E143" t="s">
        <v>132</v>
      </c>
      <c r="F143" t="s">
        <v>132</v>
      </c>
      <c r="G143" t="s">
        <v>132</v>
      </c>
      <c r="H143" t="s">
        <v>132</v>
      </c>
      <c r="I143" t="s">
        <v>132</v>
      </c>
      <c r="J143">
        <v>0</v>
      </c>
      <c r="K143" t="s">
        <v>505</v>
      </c>
      <c r="L143" t="s">
        <v>595</v>
      </c>
      <c r="M143" s="74">
        <v>0.77552083333333333</v>
      </c>
      <c r="N143" t="s">
        <v>505</v>
      </c>
      <c r="O143">
        <v>0</v>
      </c>
      <c r="P143">
        <v>352</v>
      </c>
      <c r="Q143" t="s">
        <v>498</v>
      </c>
      <c r="R143" t="s">
        <v>132</v>
      </c>
    </row>
    <row r="144" spans="1:18" x14ac:dyDescent="0.25">
      <c r="A144" t="s">
        <v>574</v>
      </c>
      <c r="B144">
        <v>0</v>
      </c>
      <c r="C144" t="s">
        <v>132</v>
      </c>
      <c r="D144" t="s">
        <v>132</v>
      </c>
      <c r="E144" t="s">
        <v>132</v>
      </c>
      <c r="F144" t="s">
        <v>132</v>
      </c>
      <c r="G144" t="s">
        <v>132</v>
      </c>
      <c r="H144" t="s">
        <v>132</v>
      </c>
      <c r="I144" t="s">
        <v>132</v>
      </c>
      <c r="J144">
        <v>0</v>
      </c>
      <c r="K144" t="s">
        <v>505</v>
      </c>
      <c r="L144" t="s">
        <v>595</v>
      </c>
      <c r="M144" s="74">
        <v>0.77552083333333333</v>
      </c>
      <c r="N144" t="s">
        <v>505</v>
      </c>
      <c r="O144">
        <v>0</v>
      </c>
      <c r="P144">
        <v>1.506</v>
      </c>
      <c r="Q144" t="s">
        <v>486</v>
      </c>
      <c r="R144" t="s">
        <v>132</v>
      </c>
    </row>
    <row r="145" spans="1:18" x14ac:dyDescent="0.25">
      <c r="A145" t="s">
        <v>575</v>
      </c>
      <c r="B145">
        <v>0</v>
      </c>
      <c r="C145" t="s">
        <v>132</v>
      </c>
      <c r="D145" t="s">
        <v>132</v>
      </c>
      <c r="E145" t="s">
        <v>132</v>
      </c>
      <c r="F145" t="s">
        <v>132</v>
      </c>
      <c r="G145" t="s">
        <v>132</v>
      </c>
      <c r="H145" t="s">
        <v>132</v>
      </c>
      <c r="I145" t="s">
        <v>132</v>
      </c>
      <c r="J145">
        <v>0</v>
      </c>
      <c r="K145" t="s">
        <v>505</v>
      </c>
      <c r="L145" t="s">
        <v>595</v>
      </c>
      <c r="M145" s="74">
        <v>0.77552083333333333</v>
      </c>
      <c r="N145" t="s">
        <v>505</v>
      </c>
      <c r="O145">
        <v>0</v>
      </c>
      <c r="P145">
        <v>935</v>
      </c>
      <c r="Q145" t="s">
        <v>463</v>
      </c>
      <c r="R145" t="s">
        <v>132</v>
      </c>
    </row>
    <row r="146" spans="1:18" x14ac:dyDescent="0.25">
      <c r="A146" t="s">
        <v>576</v>
      </c>
      <c r="B146">
        <v>0</v>
      </c>
      <c r="C146" t="s">
        <v>132</v>
      </c>
      <c r="D146" t="s">
        <v>132</v>
      </c>
      <c r="E146" t="s">
        <v>132</v>
      </c>
      <c r="F146" t="s">
        <v>132</v>
      </c>
      <c r="G146" t="s">
        <v>132</v>
      </c>
      <c r="H146" t="s">
        <v>132</v>
      </c>
      <c r="I146" t="s">
        <v>132</v>
      </c>
      <c r="J146">
        <v>0</v>
      </c>
      <c r="K146" t="s">
        <v>505</v>
      </c>
      <c r="L146" t="s">
        <v>595</v>
      </c>
      <c r="M146" s="74">
        <v>0.77552083333333333</v>
      </c>
      <c r="N146" t="s">
        <v>505</v>
      </c>
      <c r="O146">
        <v>0</v>
      </c>
      <c r="P146">
        <v>1.518</v>
      </c>
      <c r="Q146" t="s">
        <v>463</v>
      </c>
      <c r="R146" t="s">
        <v>132</v>
      </c>
    </row>
    <row r="147" spans="1:18" x14ac:dyDescent="0.25">
      <c r="A147" t="s">
        <v>577</v>
      </c>
      <c r="B147">
        <v>0</v>
      </c>
      <c r="C147" t="s">
        <v>132</v>
      </c>
      <c r="D147" t="s">
        <v>132</v>
      </c>
      <c r="E147" t="s">
        <v>132</v>
      </c>
      <c r="F147" t="s">
        <v>132</v>
      </c>
      <c r="G147" t="s">
        <v>132</v>
      </c>
      <c r="H147" t="s">
        <v>132</v>
      </c>
      <c r="I147" t="s">
        <v>132</v>
      </c>
      <c r="J147">
        <v>0</v>
      </c>
      <c r="K147" t="s">
        <v>505</v>
      </c>
      <c r="L147" t="s">
        <v>595</v>
      </c>
      <c r="M147" s="74">
        <v>0.77552083333333333</v>
      </c>
      <c r="N147" t="s">
        <v>505</v>
      </c>
      <c r="O147">
        <v>0</v>
      </c>
      <c r="P147">
        <v>1.353</v>
      </c>
      <c r="Q147" t="s">
        <v>595</v>
      </c>
      <c r="R147" t="s">
        <v>132</v>
      </c>
    </row>
    <row r="148" spans="1:18" x14ac:dyDescent="0.25">
      <c r="A148" t="s">
        <v>90</v>
      </c>
      <c r="M148" s="74"/>
      <c r="O148">
        <v>26.193999999999999</v>
      </c>
      <c r="P148">
        <v>443.67599999999999</v>
      </c>
    </row>
  </sheetData>
  <phoneticPr fontId="19" type="noConversion"/>
  <pageMargins left="0.7" right="0.7" top="0.78740157499999996" bottom="0.78740157499999996"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456E3-CCE1-42E4-B6E6-19B4435D279F}">
  <sheetPr codeName="Tabelle43"/>
  <dimension ref="A1:R148"/>
  <sheetViews>
    <sheetView workbookViewId="0">
      <selection sqref="A1:R125"/>
    </sheetView>
  </sheetViews>
  <sheetFormatPr baseColWidth="10" defaultRowHeight="15" x14ac:dyDescent="0.25"/>
  <cols>
    <col min="1" max="1" width="13.28515625" bestFit="1" customWidth="1"/>
    <col min="2" max="2" width="12.85546875" bestFit="1" customWidth="1"/>
    <col min="3" max="3" width="15.7109375" bestFit="1" customWidth="1"/>
    <col min="4" max="4" width="7.28515625" bestFit="1" customWidth="1"/>
    <col min="5" max="5" width="6.85546875" bestFit="1" customWidth="1"/>
    <col min="6" max="6" width="11" bestFit="1" customWidth="1"/>
    <col min="7" max="7" width="9.28515625" bestFit="1" customWidth="1"/>
    <col min="8" max="8" width="11.28515625" bestFit="1" customWidth="1"/>
    <col min="9" max="9" width="9.5703125" bestFit="1" customWidth="1"/>
    <col min="10" max="10" width="21.7109375" bestFit="1" customWidth="1"/>
    <col min="11" max="11" width="11.5703125" bestFit="1" customWidth="1"/>
    <col min="12" max="12" width="10.7109375" bestFit="1" customWidth="1"/>
    <col min="13" max="13" width="8.140625" bestFit="1" customWidth="1"/>
    <col min="14" max="14" width="20.5703125" bestFit="1" customWidth="1"/>
    <col min="15" max="15" width="17.85546875" bestFit="1" customWidth="1"/>
    <col min="16" max="16" width="20.85546875" bestFit="1" customWidth="1"/>
    <col min="17" max="17" width="20.140625" bestFit="1" customWidth="1"/>
    <col min="18" max="18" width="17" bestFit="1" customWidth="1"/>
  </cols>
  <sheetData>
    <row r="1" spans="1:18" x14ac:dyDescent="0.25">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25">
      <c r="A2" t="s">
        <v>529</v>
      </c>
      <c r="B2">
        <v>0</v>
      </c>
      <c r="C2" t="s">
        <v>132</v>
      </c>
      <c r="D2" t="s">
        <v>132</v>
      </c>
      <c r="E2" t="s">
        <v>132</v>
      </c>
      <c r="F2" t="s">
        <v>132</v>
      </c>
      <c r="G2" t="s">
        <v>132</v>
      </c>
      <c r="H2" t="s">
        <v>132</v>
      </c>
      <c r="I2" t="s">
        <v>132</v>
      </c>
      <c r="J2">
        <v>0</v>
      </c>
      <c r="K2" t="s">
        <v>505</v>
      </c>
      <c r="L2" t="s">
        <v>595</v>
      </c>
      <c r="M2" s="74">
        <v>0.77552083333333333</v>
      </c>
      <c r="N2" t="s">
        <v>505</v>
      </c>
      <c r="O2">
        <v>0</v>
      </c>
      <c r="P2">
        <v>500</v>
      </c>
      <c r="Q2" t="s">
        <v>553</v>
      </c>
      <c r="R2" t="s">
        <v>132</v>
      </c>
    </row>
    <row r="3" spans="1:18" x14ac:dyDescent="0.25">
      <c r="A3" t="s">
        <v>531</v>
      </c>
      <c r="B3">
        <v>0</v>
      </c>
      <c r="C3" t="s">
        <v>132</v>
      </c>
      <c r="D3" t="s">
        <v>132</v>
      </c>
      <c r="E3" t="s">
        <v>132</v>
      </c>
      <c r="F3" t="s">
        <v>132</v>
      </c>
      <c r="G3" t="s">
        <v>132</v>
      </c>
      <c r="H3" t="s">
        <v>132</v>
      </c>
      <c r="I3" t="s">
        <v>132</v>
      </c>
      <c r="J3">
        <v>0</v>
      </c>
      <c r="K3" t="s">
        <v>505</v>
      </c>
      <c r="L3" t="s">
        <v>595</v>
      </c>
      <c r="M3" s="74">
        <v>0.77552083333333333</v>
      </c>
      <c r="N3" t="s">
        <v>505</v>
      </c>
      <c r="O3">
        <v>0</v>
      </c>
      <c r="P3">
        <v>0</v>
      </c>
      <c r="Q3" t="s">
        <v>473</v>
      </c>
      <c r="R3" t="s">
        <v>132</v>
      </c>
    </row>
    <row r="4" spans="1:18" x14ac:dyDescent="0.25">
      <c r="A4" t="s">
        <v>532</v>
      </c>
      <c r="B4">
        <v>0</v>
      </c>
      <c r="C4" t="s">
        <v>132</v>
      </c>
      <c r="D4" t="s">
        <v>132</v>
      </c>
      <c r="E4" t="s">
        <v>132</v>
      </c>
      <c r="F4" t="s">
        <v>132</v>
      </c>
      <c r="G4" t="s">
        <v>132</v>
      </c>
      <c r="H4" t="s">
        <v>132</v>
      </c>
      <c r="I4" t="s">
        <v>132</v>
      </c>
      <c r="J4">
        <v>0</v>
      </c>
      <c r="K4" t="s">
        <v>505</v>
      </c>
      <c r="L4" t="s">
        <v>595</v>
      </c>
      <c r="M4" s="74">
        <v>0.77552083333333333</v>
      </c>
      <c r="N4" t="s">
        <v>505</v>
      </c>
      <c r="O4">
        <v>0</v>
      </c>
      <c r="P4">
        <v>95</v>
      </c>
      <c r="Q4" t="s">
        <v>473</v>
      </c>
      <c r="R4" t="s">
        <v>132</v>
      </c>
    </row>
    <row r="5" spans="1:18" x14ac:dyDescent="0.25">
      <c r="A5" t="s">
        <v>534</v>
      </c>
      <c r="B5">
        <v>0</v>
      </c>
      <c r="C5" t="s">
        <v>132</v>
      </c>
      <c r="D5" t="s">
        <v>132</v>
      </c>
      <c r="E5" t="s">
        <v>132</v>
      </c>
      <c r="F5" t="s">
        <v>132</v>
      </c>
      <c r="G5" t="s">
        <v>132</v>
      </c>
      <c r="H5" t="s">
        <v>132</v>
      </c>
      <c r="I5" t="s">
        <v>132</v>
      </c>
      <c r="J5">
        <v>0</v>
      </c>
      <c r="K5" t="s">
        <v>505</v>
      </c>
      <c r="L5" t="s">
        <v>595</v>
      </c>
      <c r="M5" s="74">
        <v>0.77552083333333333</v>
      </c>
      <c r="N5" t="s">
        <v>505</v>
      </c>
      <c r="O5">
        <v>0</v>
      </c>
      <c r="P5">
        <v>2</v>
      </c>
      <c r="Q5" t="s">
        <v>473</v>
      </c>
      <c r="R5" t="s">
        <v>132</v>
      </c>
    </row>
    <row r="6" spans="1:18" x14ac:dyDescent="0.25">
      <c r="A6" t="s">
        <v>535</v>
      </c>
      <c r="B6">
        <v>0</v>
      </c>
      <c r="C6" t="s">
        <v>132</v>
      </c>
      <c r="D6" t="s">
        <v>132</v>
      </c>
      <c r="E6" t="s">
        <v>132</v>
      </c>
      <c r="F6" t="s">
        <v>132</v>
      </c>
      <c r="G6" t="s">
        <v>132</v>
      </c>
      <c r="H6" t="s">
        <v>132</v>
      </c>
      <c r="I6" t="s">
        <v>132</v>
      </c>
      <c r="J6">
        <v>0</v>
      </c>
      <c r="K6" t="s">
        <v>505</v>
      </c>
      <c r="L6" t="s">
        <v>595</v>
      </c>
      <c r="M6" s="74">
        <v>0.77552083333333333</v>
      </c>
      <c r="N6" t="s">
        <v>505</v>
      </c>
      <c r="O6">
        <v>0</v>
      </c>
      <c r="P6">
        <v>381</v>
      </c>
      <c r="Q6" t="s">
        <v>473</v>
      </c>
      <c r="R6" t="s">
        <v>132</v>
      </c>
    </row>
    <row r="7" spans="1:18" x14ac:dyDescent="0.25">
      <c r="A7" t="s">
        <v>536</v>
      </c>
      <c r="B7">
        <v>0</v>
      </c>
      <c r="C7" t="s">
        <v>132</v>
      </c>
      <c r="D7" t="s">
        <v>132</v>
      </c>
      <c r="E7" t="s">
        <v>132</v>
      </c>
      <c r="F7" t="s">
        <v>132</v>
      </c>
      <c r="G7" t="s">
        <v>132</v>
      </c>
      <c r="H7" t="s">
        <v>132</v>
      </c>
      <c r="I7" t="s">
        <v>132</v>
      </c>
      <c r="J7">
        <v>0</v>
      </c>
      <c r="K7" t="s">
        <v>505</v>
      </c>
      <c r="L7" t="s">
        <v>595</v>
      </c>
      <c r="M7" s="74">
        <v>0.77552083333333333</v>
      </c>
      <c r="N7" t="s">
        <v>505</v>
      </c>
      <c r="O7">
        <v>0</v>
      </c>
      <c r="P7">
        <v>77</v>
      </c>
      <c r="Q7" t="s">
        <v>473</v>
      </c>
      <c r="R7" t="s">
        <v>132</v>
      </c>
    </row>
    <row r="8" spans="1:18" x14ac:dyDescent="0.25">
      <c r="A8" t="s">
        <v>537</v>
      </c>
      <c r="B8">
        <v>0</v>
      </c>
      <c r="C8" t="s">
        <v>132</v>
      </c>
      <c r="D8" t="s">
        <v>132</v>
      </c>
      <c r="E8" t="s">
        <v>132</v>
      </c>
      <c r="F8" t="s">
        <v>132</v>
      </c>
      <c r="G8" t="s">
        <v>132</v>
      </c>
      <c r="H8" t="s">
        <v>132</v>
      </c>
      <c r="I8" t="s">
        <v>132</v>
      </c>
      <c r="J8">
        <v>0</v>
      </c>
      <c r="K8" t="s">
        <v>505</v>
      </c>
      <c r="L8" t="s">
        <v>595</v>
      </c>
      <c r="M8" s="74">
        <v>0.77552083333333333</v>
      </c>
      <c r="N8" t="s">
        <v>505</v>
      </c>
      <c r="O8">
        <v>0</v>
      </c>
      <c r="P8">
        <v>55</v>
      </c>
      <c r="Q8" t="s">
        <v>473</v>
      </c>
      <c r="R8" t="s">
        <v>132</v>
      </c>
    </row>
    <row r="9" spans="1:18" x14ac:dyDescent="0.25">
      <c r="A9" t="s">
        <v>538</v>
      </c>
      <c r="B9">
        <v>0</v>
      </c>
      <c r="C9" t="s">
        <v>132</v>
      </c>
      <c r="D9" t="s">
        <v>132</v>
      </c>
      <c r="E9" t="s">
        <v>132</v>
      </c>
      <c r="F9" t="s">
        <v>132</v>
      </c>
      <c r="G9" t="s">
        <v>132</v>
      </c>
      <c r="H9" t="s">
        <v>132</v>
      </c>
      <c r="I9" t="s">
        <v>132</v>
      </c>
      <c r="J9">
        <v>0</v>
      </c>
      <c r="K9" t="s">
        <v>505</v>
      </c>
      <c r="L9" t="s">
        <v>595</v>
      </c>
      <c r="M9" s="74">
        <v>0.77552083333333333</v>
      </c>
      <c r="N9" t="s">
        <v>505</v>
      </c>
      <c r="O9">
        <v>0</v>
      </c>
      <c r="P9">
        <v>100</v>
      </c>
      <c r="Q9" t="s">
        <v>473</v>
      </c>
      <c r="R9" t="s">
        <v>132</v>
      </c>
    </row>
    <row r="10" spans="1:18" x14ac:dyDescent="0.25">
      <c r="A10" t="s">
        <v>539</v>
      </c>
      <c r="B10">
        <v>0</v>
      </c>
      <c r="C10" t="s">
        <v>132</v>
      </c>
      <c r="D10" t="s">
        <v>132</v>
      </c>
      <c r="E10" t="s">
        <v>132</v>
      </c>
      <c r="F10" t="s">
        <v>132</v>
      </c>
      <c r="G10" t="s">
        <v>132</v>
      </c>
      <c r="H10" t="s">
        <v>132</v>
      </c>
      <c r="I10" t="s">
        <v>132</v>
      </c>
      <c r="J10">
        <v>0</v>
      </c>
      <c r="K10" t="s">
        <v>505</v>
      </c>
      <c r="L10" t="s">
        <v>595</v>
      </c>
      <c r="M10" s="74">
        <v>0.77552083333333333</v>
      </c>
      <c r="N10" t="s">
        <v>505</v>
      </c>
      <c r="O10">
        <v>0</v>
      </c>
      <c r="P10">
        <v>20</v>
      </c>
      <c r="Q10" t="s">
        <v>473</v>
      </c>
      <c r="R10" t="s">
        <v>132</v>
      </c>
    </row>
    <row r="11" spans="1:18" x14ac:dyDescent="0.25">
      <c r="A11" t="s">
        <v>540</v>
      </c>
      <c r="B11">
        <v>0</v>
      </c>
      <c r="C11" t="s">
        <v>132</v>
      </c>
      <c r="D11" t="s">
        <v>132</v>
      </c>
      <c r="E11" t="s">
        <v>132</v>
      </c>
      <c r="F11" t="s">
        <v>132</v>
      </c>
      <c r="G11" t="s">
        <v>132</v>
      </c>
      <c r="H11" t="s">
        <v>132</v>
      </c>
      <c r="I11" t="s">
        <v>132</v>
      </c>
      <c r="J11">
        <v>0</v>
      </c>
      <c r="K11" t="s">
        <v>505</v>
      </c>
      <c r="L11" t="s">
        <v>595</v>
      </c>
      <c r="M11" s="74">
        <v>0.77552083333333333</v>
      </c>
      <c r="N11" t="s">
        <v>505</v>
      </c>
      <c r="O11">
        <v>0</v>
      </c>
      <c r="P11">
        <v>2.6949999999999998</v>
      </c>
      <c r="Q11" t="s">
        <v>473</v>
      </c>
      <c r="R11" t="s">
        <v>132</v>
      </c>
    </row>
    <row r="12" spans="1:18" x14ac:dyDescent="0.25">
      <c r="A12" t="s">
        <v>541</v>
      </c>
      <c r="B12">
        <v>0</v>
      </c>
      <c r="C12" t="s">
        <v>132</v>
      </c>
      <c r="D12" t="s">
        <v>132</v>
      </c>
      <c r="E12" t="s">
        <v>132</v>
      </c>
      <c r="F12" t="s">
        <v>132</v>
      </c>
      <c r="G12" t="s">
        <v>132</v>
      </c>
      <c r="H12" t="s">
        <v>132</v>
      </c>
      <c r="I12" t="s">
        <v>132</v>
      </c>
      <c r="J12">
        <v>0</v>
      </c>
      <c r="K12" t="s">
        <v>505</v>
      </c>
      <c r="L12" t="s">
        <v>595</v>
      </c>
      <c r="M12" s="74">
        <v>0.77552083333333333</v>
      </c>
      <c r="N12" t="s">
        <v>505</v>
      </c>
      <c r="O12">
        <v>0</v>
      </c>
      <c r="P12">
        <v>264</v>
      </c>
      <c r="Q12" t="s">
        <v>485</v>
      </c>
      <c r="R12" t="s">
        <v>132</v>
      </c>
    </row>
    <row r="13" spans="1:18" x14ac:dyDescent="0.25">
      <c r="A13" t="s">
        <v>542</v>
      </c>
      <c r="B13">
        <v>0</v>
      </c>
      <c r="C13" t="s">
        <v>132</v>
      </c>
      <c r="D13" t="s">
        <v>132</v>
      </c>
      <c r="E13" t="s">
        <v>132</v>
      </c>
      <c r="F13" t="s">
        <v>132</v>
      </c>
      <c r="G13" t="s">
        <v>132</v>
      </c>
      <c r="H13" t="s">
        <v>132</v>
      </c>
      <c r="I13" t="s">
        <v>132</v>
      </c>
      <c r="J13">
        <v>0</v>
      </c>
      <c r="K13" t="s">
        <v>505</v>
      </c>
      <c r="L13" t="s">
        <v>595</v>
      </c>
      <c r="M13" s="74">
        <v>0.77552083333333333</v>
      </c>
      <c r="N13" t="s">
        <v>505</v>
      </c>
      <c r="O13">
        <v>0</v>
      </c>
      <c r="P13">
        <v>599</v>
      </c>
      <c r="Q13" t="s">
        <v>525</v>
      </c>
      <c r="R13" t="s">
        <v>132</v>
      </c>
    </row>
    <row r="14" spans="1:18" x14ac:dyDescent="0.25">
      <c r="A14" t="s">
        <v>543</v>
      </c>
      <c r="B14">
        <v>0</v>
      </c>
      <c r="C14" t="s">
        <v>132</v>
      </c>
      <c r="D14" t="s">
        <v>132</v>
      </c>
      <c r="E14" t="s">
        <v>132</v>
      </c>
      <c r="F14" t="s">
        <v>132</v>
      </c>
      <c r="G14" t="s">
        <v>132</v>
      </c>
      <c r="H14" t="s">
        <v>132</v>
      </c>
      <c r="I14" t="s">
        <v>132</v>
      </c>
      <c r="J14">
        <v>0</v>
      </c>
      <c r="K14" t="s">
        <v>505</v>
      </c>
      <c r="L14" t="s">
        <v>595</v>
      </c>
      <c r="M14" s="74">
        <v>0.77552083333333333</v>
      </c>
      <c r="N14" t="s">
        <v>505</v>
      </c>
      <c r="O14">
        <v>0</v>
      </c>
      <c r="P14">
        <v>1.734</v>
      </c>
      <c r="Q14" t="s">
        <v>516</v>
      </c>
      <c r="R14" t="s">
        <v>132</v>
      </c>
    </row>
    <row r="15" spans="1:18" x14ac:dyDescent="0.25">
      <c r="A15" t="s">
        <v>544</v>
      </c>
      <c r="B15">
        <v>0</v>
      </c>
      <c r="C15" t="s">
        <v>132</v>
      </c>
      <c r="D15" t="s">
        <v>132</v>
      </c>
      <c r="E15" t="s">
        <v>132</v>
      </c>
      <c r="F15" t="s">
        <v>132</v>
      </c>
      <c r="G15" t="s">
        <v>132</v>
      </c>
      <c r="H15" t="s">
        <v>132</v>
      </c>
      <c r="I15" t="s">
        <v>132</v>
      </c>
      <c r="J15">
        <v>0</v>
      </c>
      <c r="K15" t="s">
        <v>505</v>
      </c>
      <c r="L15" t="s">
        <v>595</v>
      </c>
      <c r="M15" s="74">
        <v>0.77552083333333333</v>
      </c>
      <c r="N15" t="s">
        <v>505</v>
      </c>
      <c r="O15">
        <v>0</v>
      </c>
      <c r="P15">
        <v>917</v>
      </c>
      <c r="Q15" t="s">
        <v>473</v>
      </c>
      <c r="R15" t="s">
        <v>132</v>
      </c>
    </row>
    <row r="16" spans="1:18" x14ac:dyDescent="0.25">
      <c r="A16" t="s">
        <v>545</v>
      </c>
      <c r="B16">
        <v>0</v>
      </c>
      <c r="C16" t="s">
        <v>132</v>
      </c>
      <c r="D16" t="s">
        <v>132</v>
      </c>
      <c r="E16" t="s">
        <v>132</v>
      </c>
      <c r="F16" t="s">
        <v>132</v>
      </c>
      <c r="G16" t="s">
        <v>132</v>
      </c>
      <c r="H16" t="s">
        <v>132</v>
      </c>
      <c r="I16" t="s">
        <v>132</v>
      </c>
      <c r="J16">
        <v>0</v>
      </c>
      <c r="K16" t="s">
        <v>505</v>
      </c>
      <c r="L16" t="s">
        <v>595</v>
      </c>
      <c r="M16" s="74">
        <v>0.77552083333333333</v>
      </c>
      <c r="N16" t="s">
        <v>505</v>
      </c>
      <c r="O16">
        <v>0</v>
      </c>
      <c r="P16">
        <v>26</v>
      </c>
      <c r="Q16" t="s">
        <v>513</v>
      </c>
      <c r="R16" t="s">
        <v>132</v>
      </c>
    </row>
    <row r="17" spans="1:18" x14ac:dyDescent="0.25">
      <c r="A17" t="s">
        <v>546</v>
      </c>
      <c r="B17">
        <v>0</v>
      </c>
      <c r="C17" t="s">
        <v>132</v>
      </c>
      <c r="D17" t="s">
        <v>132</v>
      </c>
      <c r="E17" t="s">
        <v>132</v>
      </c>
      <c r="F17" t="s">
        <v>132</v>
      </c>
      <c r="G17" t="s">
        <v>132</v>
      </c>
      <c r="H17" t="s">
        <v>132</v>
      </c>
      <c r="I17" t="s">
        <v>132</v>
      </c>
      <c r="J17">
        <v>0</v>
      </c>
      <c r="K17" t="s">
        <v>505</v>
      </c>
      <c r="L17" t="s">
        <v>595</v>
      </c>
      <c r="M17" s="74">
        <v>0.77552083333333333</v>
      </c>
      <c r="N17" t="s">
        <v>505</v>
      </c>
      <c r="O17">
        <v>0</v>
      </c>
      <c r="P17">
        <v>943</v>
      </c>
      <c r="Q17" t="s">
        <v>547</v>
      </c>
      <c r="R17" t="s">
        <v>132</v>
      </c>
    </row>
    <row r="18" spans="1:18" x14ac:dyDescent="0.25">
      <c r="A18" t="s">
        <v>474</v>
      </c>
      <c r="B18">
        <v>0</v>
      </c>
      <c r="C18" t="s">
        <v>132</v>
      </c>
      <c r="D18" t="s">
        <v>132</v>
      </c>
      <c r="E18" t="s">
        <v>132</v>
      </c>
      <c r="F18" t="s">
        <v>132</v>
      </c>
      <c r="G18" t="s">
        <v>132</v>
      </c>
      <c r="H18" t="s">
        <v>132</v>
      </c>
      <c r="I18" t="s">
        <v>132</v>
      </c>
      <c r="J18">
        <v>0</v>
      </c>
      <c r="K18" t="s">
        <v>505</v>
      </c>
      <c r="L18" t="s">
        <v>595</v>
      </c>
      <c r="M18" s="74">
        <v>0.77552083333333333</v>
      </c>
      <c r="N18" t="s">
        <v>505</v>
      </c>
      <c r="O18">
        <v>0</v>
      </c>
      <c r="P18">
        <v>4.984</v>
      </c>
      <c r="Q18" t="s">
        <v>596</v>
      </c>
      <c r="R18" t="s">
        <v>132</v>
      </c>
    </row>
    <row r="19" spans="1:18" x14ac:dyDescent="0.25">
      <c r="A19" t="s">
        <v>549</v>
      </c>
      <c r="B19">
        <v>0</v>
      </c>
      <c r="C19" t="s">
        <v>132</v>
      </c>
      <c r="D19" t="s">
        <v>132</v>
      </c>
      <c r="E19" t="s">
        <v>132</v>
      </c>
      <c r="F19" t="s">
        <v>132</v>
      </c>
      <c r="G19" t="s">
        <v>132</v>
      </c>
      <c r="H19" t="s">
        <v>132</v>
      </c>
      <c r="I19" t="s">
        <v>132</v>
      </c>
      <c r="J19">
        <v>0</v>
      </c>
      <c r="K19" t="s">
        <v>505</v>
      </c>
      <c r="L19" t="s">
        <v>595</v>
      </c>
      <c r="M19" s="74">
        <v>0.77552083333333333</v>
      </c>
      <c r="N19" t="s">
        <v>505</v>
      </c>
      <c r="O19">
        <v>0</v>
      </c>
      <c r="P19">
        <v>646</v>
      </c>
      <c r="Q19" t="s">
        <v>596</v>
      </c>
      <c r="R19" t="s">
        <v>132</v>
      </c>
    </row>
    <row r="20" spans="1:18" x14ac:dyDescent="0.25">
      <c r="A20" t="s">
        <v>589</v>
      </c>
      <c r="B20">
        <v>0</v>
      </c>
      <c r="C20" t="s">
        <v>132</v>
      </c>
      <c r="D20" t="s">
        <v>132</v>
      </c>
      <c r="E20" t="s">
        <v>132</v>
      </c>
      <c r="F20" t="s">
        <v>132</v>
      </c>
      <c r="G20" t="s">
        <v>132</v>
      </c>
      <c r="H20" t="s">
        <v>132</v>
      </c>
      <c r="I20" t="s">
        <v>132</v>
      </c>
      <c r="J20">
        <v>0</v>
      </c>
      <c r="K20" t="s">
        <v>505</v>
      </c>
      <c r="L20" t="s">
        <v>595</v>
      </c>
      <c r="M20" s="74">
        <v>0.77552083333333333</v>
      </c>
      <c r="N20" t="s">
        <v>505</v>
      </c>
      <c r="O20">
        <v>0</v>
      </c>
      <c r="P20">
        <v>0</v>
      </c>
      <c r="Q20" t="s">
        <v>590</v>
      </c>
      <c r="R20" t="s">
        <v>132</v>
      </c>
    </row>
    <row r="21" spans="1:18" x14ac:dyDescent="0.25">
      <c r="A21" t="s">
        <v>476</v>
      </c>
      <c r="B21">
        <v>0</v>
      </c>
      <c r="C21" t="s">
        <v>132</v>
      </c>
      <c r="D21" t="s">
        <v>132</v>
      </c>
      <c r="E21" t="s">
        <v>132</v>
      </c>
      <c r="F21" t="s">
        <v>132</v>
      </c>
      <c r="G21" t="s">
        <v>132</v>
      </c>
      <c r="H21" t="s">
        <v>132</v>
      </c>
      <c r="I21" t="s">
        <v>132</v>
      </c>
      <c r="J21">
        <v>0</v>
      </c>
      <c r="K21" t="s">
        <v>505</v>
      </c>
      <c r="L21" t="s">
        <v>595</v>
      </c>
      <c r="M21" s="74">
        <v>0.77552083333333333</v>
      </c>
      <c r="N21" t="s">
        <v>505</v>
      </c>
      <c r="O21">
        <v>0</v>
      </c>
      <c r="P21">
        <v>272</v>
      </c>
      <c r="Q21" t="s">
        <v>597</v>
      </c>
      <c r="R21" t="s">
        <v>132</v>
      </c>
    </row>
    <row r="22" spans="1:18" x14ac:dyDescent="0.25">
      <c r="A22" t="s">
        <v>518</v>
      </c>
      <c r="B22">
        <v>0</v>
      </c>
      <c r="C22" t="s">
        <v>132</v>
      </c>
      <c r="D22" t="s">
        <v>132</v>
      </c>
      <c r="E22" t="s">
        <v>132</v>
      </c>
      <c r="F22" t="s">
        <v>132</v>
      </c>
      <c r="G22" t="s">
        <v>132</v>
      </c>
      <c r="H22" t="s">
        <v>132</v>
      </c>
      <c r="I22" t="s">
        <v>132</v>
      </c>
      <c r="J22">
        <v>0</v>
      </c>
      <c r="K22" t="s">
        <v>505</v>
      </c>
      <c r="L22" t="s">
        <v>595</v>
      </c>
      <c r="M22" s="74">
        <v>0.77552083333333333</v>
      </c>
      <c r="N22" t="s">
        <v>505</v>
      </c>
      <c r="O22">
        <v>0</v>
      </c>
      <c r="P22">
        <v>181</v>
      </c>
      <c r="Q22" t="s">
        <v>524</v>
      </c>
      <c r="R22" t="s">
        <v>132</v>
      </c>
    </row>
    <row r="23" spans="1:18" x14ac:dyDescent="0.25">
      <c r="A23" t="s">
        <v>519</v>
      </c>
      <c r="B23">
        <v>0</v>
      </c>
      <c r="C23" t="s">
        <v>132</v>
      </c>
      <c r="D23" t="s">
        <v>132</v>
      </c>
      <c r="E23" t="s">
        <v>132</v>
      </c>
      <c r="F23" t="s">
        <v>132</v>
      </c>
      <c r="G23" t="s">
        <v>132</v>
      </c>
      <c r="H23" t="s">
        <v>132</v>
      </c>
      <c r="I23" t="s">
        <v>132</v>
      </c>
      <c r="J23">
        <v>-50</v>
      </c>
      <c r="K23" t="s">
        <v>505</v>
      </c>
      <c r="L23" t="s">
        <v>595</v>
      </c>
      <c r="M23" s="74">
        <v>0.77552083333333333</v>
      </c>
      <c r="N23" t="s">
        <v>505</v>
      </c>
      <c r="O23">
        <v>2</v>
      </c>
      <c r="P23">
        <v>639</v>
      </c>
      <c r="Q23" t="s">
        <v>595</v>
      </c>
      <c r="R23" t="s">
        <v>132</v>
      </c>
    </row>
    <row r="24" spans="1:18" x14ac:dyDescent="0.25">
      <c r="A24" t="s">
        <v>520</v>
      </c>
      <c r="B24">
        <v>0</v>
      </c>
      <c r="C24" t="s">
        <v>132</v>
      </c>
      <c r="D24" t="s">
        <v>132</v>
      </c>
      <c r="E24" t="s">
        <v>132</v>
      </c>
      <c r="F24" t="s">
        <v>132</v>
      </c>
      <c r="G24" t="s">
        <v>132</v>
      </c>
      <c r="H24" t="s">
        <v>132</v>
      </c>
      <c r="I24" t="s">
        <v>132</v>
      </c>
      <c r="J24">
        <v>-66.67</v>
      </c>
      <c r="K24" t="s">
        <v>505</v>
      </c>
      <c r="L24" t="s">
        <v>595</v>
      </c>
      <c r="M24" s="74">
        <v>0.77552083333333333</v>
      </c>
      <c r="N24" t="s">
        <v>505</v>
      </c>
      <c r="O24">
        <v>0</v>
      </c>
      <c r="P24">
        <v>239</v>
      </c>
      <c r="Q24" t="s">
        <v>552</v>
      </c>
      <c r="R24" t="s">
        <v>132</v>
      </c>
    </row>
    <row r="25" spans="1:18" x14ac:dyDescent="0.25">
      <c r="A25" t="s">
        <v>477</v>
      </c>
      <c r="B25">
        <v>0</v>
      </c>
      <c r="C25" t="s">
        <v>132</v>
      </c>
      <c r="D25" t="s">
        <v>132</v>
      </c>
      <c r="E25" t="s">
        <v>132</v>
      </c>
      <c r="F25" t="s">
        <v>132</v>
      </c>
      <c r="G25" t="s">
        <v>132</v>
      </c>
      <c r="H25" t="s">
        <v>132</v>
      </c>
      <c r="I25" t="s">
        <v>132</v>
      </c>
      <c r="J25">
        <v>-66.67</v>
      </c>
      <c r="K25" t="s">
        <v>505</v>
      </c>
      <c r="L25" t="s">
        <v>595</v>
      </c>
      <c r="M25" s="74">
        <v>0.77552083333333333</v>
      </c>
      <c r="N25" t="s">
        <v>505</v>
      </c>
      <c r="O25">
        <v>0</v>
      </c>
      <c r="P25">
        <v>841</v>
      </c>
      <c r="Q25" t="s">
        <v>592</v>
      </c>
      <c r="R25" t="s">
        <v>132</v>
      </c>
    </row>
    <row r="26" spans="1:18" x14ac:dyDescent="0.25">
      <c r="A26" t="s">
        <v>521</v>
      </c>
      <c r="B26">
        <v>0</v>
      </c>
      <c r="C26" t="s">
        <v>132</v>
      </c>
      <c r="D26" t="s">
        <v>132</v>
      </c>
      <c r="E26" t="s">
        <v>132</v>
      </c>
      <c r="F26" t="s">
        <v>132</v>
      </c>
      <c r="G26" t="s">
        <v>132</v>
      </c>
      <c r="H26" t="s">
        <v>132</v>
      </c>
      <c r="I26" t="s">
        <v>132</v>
      </c>
      <c r="J26">
        <v>-75</v>
      </c>
      <c r="K26" t="s">
        <v>505</v>
      </c>
      <c r="L26" t="s">
        <v>595</v>
      </c>
      <c r="M26" s="74">
        <v>0.77552083333333333</v>
      </c>
      <c r="N26" t="s">
        <v>505</v>
      </c>
      <c r="O26">
        <v>0</v>
      </c>
      <c r="P26">
        <v>52</v>
      </c>
      <c r="Q26" t="s">
        <v>524</v>
      </c>
      <c r="R26" t="s">
        <v>132</v>
      </c>
    </row>
    <row r="27" spans="1:18" x14ac:dyDescent="0.25">
      <c r="A27" t="s">
        <v>522</v>
      </c>
      <c r="B27">
        <v>0</v>
      </c>
      <c r="C27" t="s">
        <v>132</v>
      </c>
      <c r="D27" t="s">
        <v>132</v>
      </c>
      <c r="E27" t="s">
        <v>132</v>
      </c>
      <c r="F27" t="s">
        <v>132</v>
      </c>
      <c r="G27" t="s">
        <v>132</v>
      </c>
      <c r="H27" t="s">
        <v>132</v>
      </c>
      <c r="I27" t="s">
        <v>132</v>
      </c>
      <c r="J27">
        <v>-80</v>
      </c>
      <c r="K27" t="s">
        <v>505</v>
      </c>
      <c r="L27" t="s">
        <v>595</v>
      </c>
      <c r="M27" s="74">
        <v>0.77552083333333333</v>
      </c>
      <c r="N27" t="s">
        <v>505</v>
      </c>
      <c r="O27">
        <v>26</v>
      </c>
      <c r="P27">
        <v>2.0750000000000002</v>
      </c>
      <c r="Q27" t="s">
        <v>595</v>
      </c>
      <c r="R27" t="s">
        <v>132</v>
      </c>
    </row>
    <row r="28" spans="1:18" x14ac:dyDescent="0.25">
      <c r="A28" t="s">
        <v>484</v>
      </c>
      <c r="B28">
        <v>0</v>
      </c>
      <c r="C28" t="s">
        <v>132</v>
      </c>
      <c r="D28" t="s">
        <v>132</v>
      </c>
      <c r="E28" t="s">
        <v>132</v>
      </c>
      <c r="F28" t="s">
        <v>132</v>
      </c>
      <c r="G28" t="s">
        <v>132</v>
      </c>
      <c r="H28" t="s">
        <v>132</v>
      </c>
      <c r="I28" t="s">
        <v>132</v>
      </c>
      <c r="J28">
        <v>-83.33</v>
      </c>
      <c r="K28" t="s">
        <v>505</v>
      </c>
      <c r="L28" t="s">
        <v>595</v>
      </c>
      <c r="M28" s="74">
        <v>0.77552083333333333</v>
      </c>
      <c r="N28" t="s">
        <v>505</v>
      </c>
      <c r="O28">
        <v>0</v>
      </c>
      <c r="P28">
        <v>130</v>
      </c>
      <c r="Q28" t="s">
        <v>596</v>
      </c>
      <c r="R28" t="s">
        <v>132</v>
      </c>
    </row>
    <row r="29" spans="1:18" x14ac:dyDescent="0.25">
      <c r="A29" t="s">
        <v>478</v>
      </c>
      <c r="B29">
        <v>0</v>
      </c>
      <c r="C29" t="s">
        <v>132</v>
      </c>
      <c r="D29" t="s">
        <v>132</v>
      </c>
      <c r="E29" t="s">
        <v>132</v>
      </c>
      <c r="F29" t="s">
        <v>132</v>
      </c>
      <c r="G29" t="s">
        <v>132</v>
      </c>
      <c r="H29" t="s">
        <v>132</v>
      </c>
      <c r="I29" t="s">
        <v>132</v>
      </c>
      <c r="J29">
        <v>-85.71</v>
      </c>
      <c r="K29" t="s">
        <v>505</v>
      </c>
      <c r="L29" t="s">
        <v>595</v>
      </c>
      <c r="M29" s="74">
        <v>0.77552083333333333</v>
      </c>
      <c r="N29" t="s">
        <v>505</v>
      </c>
      <c r="O29">
        <v>0</v>
      </c>
      <c r="P29">
        <v>6.5880000000000001</v>
      </c>
      <c r="Q29" t="s">
        <v>596</v>
      </c>
      <c r="R29" t="s">
        <v>132</v>
      </c>
    </row>
    <row r="30" spans="1:18" x14ac:dyDescent="0.25">
      <c r="A30" t="s">
        <v>482</v>
      </c>
      <c r="B30">
        <v>0</v>
      </c>
      <c r="C30" t="s">
        <v>132</v>
      </c>
      <c r="D30" t="s">
        <v>132</v>
      </c>
      <c r="E30" t="s">
        <v>132</v>
      </c>
      <c r="F30" t="s">
        <v>132</v>
      </c>
      <c r="G30" t="s">
        <v>132</v>
      </c>
      <c r="H30" t="s">
        <v>132</v>
      </c>
      <c r="I30" t="s">
        <v>132</v>
      </c>
      <c r="J30">
        <v>-75</v>
      </c>
      <c r="K30" t="s">
        <v>507</v>
      </c>
      <c r="L30" t="s">
        <v>595</v>
      </c>
      <c r="M30" s="74">
        <v>0.77552083333333333</v>
      </c>
      <c r="N30" t="s">
        <v>507</v>
      </c>
      <c r="O30">
        <v>0</v>
      </c>
      <c r="P30">
        <v>142</v>
      </c>
      <c r="Q30" t="s">
        <v>595</v>
      </c>
      <c r="R30" t="s">
        <v>132</v>
      </c>
    </row>
    <row r="31" spans="1:18" x14ac:dyDescent="0.25">
      <c r="A31" t="s">
        <v>479</v>
      </c>
      <c r="B31">
        <v>0</v>
      </c>
      <c r="C31" t="s">
        <v>132</v>
      </c>
      <c r="D31" t="s">
        <v>132</v>
      </c>
      <c r="E31" t="s">
        <v>132</v>
      </c>
      <c r="F31" t="s">
        <v>132</v>
      </c>
      <c r="G31" t="s">
        <v>132</v>
      </c>
      <c r="H31" t="s">
        <v>132</v>
      </c>
      <c r="I31" t="s">
        <v>132</v>
      </c>
      <c r="J31">
        <v>-77.78</v>
      </c>
      <c r="K31" t="s">
        <v>507</v>
      </c>
      <c r="L31" t="s">
        <v>595</v>
      </c>
      <c r="M31" s="74">
        <v>0.77552083333333333</v>
      </c>
      <c r="N31" t="s">
        <v>507</v>
      </c>
      <c r="O31">
        <v>2.8540000000000001</v>
      </c>
      <c r="P31">
        <v>4.2069999999999999</v>
      </c>
      <c r="Q31" t="s">
        <v>595</v>
      </c>
      <c r="R31" t="s">
        <v>132</v>
      </c>
    </row>
    <row r="32" spans="1:18" x14ac:dyDescent="0.25">
      <c r="A32" t="s">
        <v>480</v>
      </c>
      <c r="B32">
        <v>0</v>
      </c>
      <c r="C32" t="s">
        <v>132</v>
      </c>
      <c r="D32" t="s">
        <v>132</v>
      </c>
      <c r="E32" t="s">
        <v>132</v>
      </c>
      <c r="F32" t="s">
        <v>132</v>
      </c>
      <c r="G32" t="s">
        <v>132</v>
      </c>
      <c r="H32" t="s">
        <v>132</v>
      </c>
      <c r="I32" t="s">
        <v>132</v>
      </c>
      <c r="J32">
        <v>-72.73</v>
      </c>
      <c r="K32" t="s">
        <v>508</v>
      </c>
      <c r="L32" t="s">
        <v>595</v>
      </c>
      <c r="M32" s="74">
        <v>0.77552083333333333</v>
      </c>
      <c r="N32" t="s">
        <v>508</v>
      </c>
      <c r="O32">
        <v>0</v>
      </c>
      <c r="P32">
        <v>1.345</v>
      </c>
      <c r="Q32" t="s">
        <v>596</v>
      </c>
      <c r="R32" t="s">
        <v>132</v>
      </c>
    </row>
    <row r="33" spans="1:18" x14ac:dyDescent="0.25">
      <c r="A33" t="s">
        <v>469</v>
      </c>
      <c r="B33">
        <v>0</v>
      </c>
      <c r="C33" t="s">
        <v>132</v>
      </c>
      <c r="D33" t="s">
        <v>132</v>
      </c>
      <c r="E33" t="s">
        <v>132</v>
      </c>
      <c r="F33" t="s">
        <v>132</v>
      </c>
      <c r="G33" t="s">
        <v>132</v>
      </c>
      <c r="H33" t="s">
        <v>132</v>
      </c>
      <c r="I33" t="s">
        <v>132</v>
      </c>
      <c r="J33">
        <v>-76.92</v>
      </c>
      <c r="K33" t="s">
        <v>508</v>
      </c>
      <c r="L33" t="s">
        <v>595</v>
      </c>
      <c r="M33" s="74">
        <v>0.77552083333333333</v>
      </c>
      <c r="N33" t="s">
        <v>508</v>
      </c>
      <c r="O33">
        <v>0</v>
      </c>
      <c r="P33">
        <v>6.33</v>
      </c>
      <c r="Q33" t="s">
        <v>595</v>
      </c>
      <c r="R33" t="s">
        <v>132</v>
      </c>
    </row>
    <row r="34" spans="1:18" x14ac:dyDescent="0.25">
      <c r="A34" t="s">
        <v>471</v>
      </c>
      <c r="B34">
        <v>0</v>
      </c>
      <c r="C34" t="s">
        <v>132</v>
      </c>
      <c r="D34" t="s">
        <v>132</v>
      </c>
      <c r="E34" t="s">
        <v>132</v>
      </c>
      <c r="F34" t="s">
        <v>132</v>
      </c>
      <c r="G34" t="s">
        <v>132</v>
      </c>
      <c r="H34" t="s">
        <v>132</v>
      </c>
      <c r="I34" t="s">
        <v>132</v>
      </c>
      <c r="J34">
        <v>-68.75</v>
      </c>
      <c r="K34" t="s">
        <v>501</v>
      </c>
      <c r="L34" t="s">
        <v>595</v>
      </c>
      <c r="M34" s="74">
        <v>0.77552083333333333</v>
      </c>
      <c r="N34" t="s">
        <v>501</v>
      </c>
      <c r="O34">
        <v>54</v>
      </c>
      <c r="P34">
        <v>1.401</v>
      </c>
      <c r="Q34" t="s">
        <v>595</v>
      </c>
      <c r="R34" t="s">
        <v>132</v>
      </c>
    </row>
    <row r="35" spans="1:18" x14ac:dyDescent="0.25">
      <c r="A35" t="s">
        <v>472</v>
      </c>
      <c r="B35">
        <v>0</v>
      </c>
      <c r="C35" t="s">
        <v>132</v>
      </c>
      <c r="D35" t="s">
        <v>132</v>
      </c>
      <c r="E35" t="s">
        <v>132</v>
      </c>
      <c r="F35" t="s">
        <v>132</v>
      </c>
      <c r="G35" t="s">
        <v>132</v>
      </c>
      <c r="H35" t="s">
        <v>132</v>
      </c>
      <c r="I35" t="s">
        <v>132</v>
      </c>
      <c r="J35">
        <v>-68.42</v>
      </c>
      <c r="K35" t="s">
        <v>464</v>
      </c>
      <c r="L35" t="s">
        <v>595</v>
      </c>
      <c r="M35" s="74">
        <v>0.77552083333333333</v>
      </c>
      <c r="N35" t="s">
        <v>464</v>
      </c>
      <c r="O35">
        <v>757</v>
      </c>
      <c r="P35">
        <v>8.6859999999999999</v>
      </c>
      <c r="Q35" t="s">
        <v>595</v>
      </c>
      <c r="R35" t="s">
        <v>132</v>
      </c>
    </row>
    <row r="36" spans="1:18" x14ac:dyDescent="0.25">
      <c r="A36" t="s">
        <v>465</v>
      </c>
      <c r="B36">
        <v>0</v>
      </c>
      <c r="C36" t="s">
        <v>132</v>
      </c>
      <c r="D36" t="s">
        <v>132</v>
      </c>
      <c r="E36" t="s">
        <v>132</v>
      </c>
      <c r="F36" t="s">
        <v>132</v>
      </c>
      <c r="G36" t="s">
        <v>132</v>
      </c>
      <c r="H36" t="s">
        <v>132</v>
      </c>
      <c r="I36" t="s">
        <v>132</v>
      </c>
      <c r="J36">
        <v>-65.22</v>
      </c>
      <c r="K36" t="s">
        <v>510</v>
      </c>
      <c r="L36" t="s">
        <v>595</v>
      </c>
      <c r="M36" s="74">
        <v>0.77552083333333333</v>
      </c>
      <c r="N36" t="s">
        <v>510</v>
      </c>
      <c r="O36">
        <v>30</v>
      </c>
      <c r="P36">
        <v>1.179</v>
      </c>
      <c r="Q36" t="s">
        <v>596</v>
      </c>
      <c r="R36" t="s">
        <v>132</v>
      </c>
    </row>
    <row r="37" spans="1:18" x14ac:dyDescent="0.25">
      <c r="A37" t="s">
        <v>247</v>
      </c>
      <c r="B37">
        <v>0</v>
      </c>
      <c r="C37" t="s">
        <v>132</v>
      </c>
      <c r="D37" t="s">
        <v>132</v>
      </c>
      <c r="E37" t="s">
        <v>132</v>
      </c>
      <c r="F37" t="s">
        <v>132</v>
      </c>
      <c r="G37" t="s">
        <v>132</v>
      </c>
      <c r="H37" t="s">
        <v>132</v>
      </c>
      <c r="I37" t="s">
        <v>132</v>
      </c>
      <c r="J37">
        <v>-59.26</v>
      </c>
      <c r="K37" t="s">
        <v>503</v>
      </c>
      <c r="L37" t="s">
        <v>595</v>
      </c>
      <c r="M37" s="74">
        <v>0.77552083333333333</v>
      </c>
      <c r="N37" t="s">
        <v>503</v>
      </c>
      <c r="O37">
        <v>339</v>
      </c>
      <c r="P37">
        <v>9.0510000000000002</v>
      </c>
      <c r="Q37" t="s">
        <v>595</v>
      </c>
      <c r="R37" t="s">
        <v>132</v>
      </c>
    </row>
    <row r="38" spans="1:18" x14ac:dyDescent="0.25">
      <c r="A38" t="s">
        <v>466</v>
      </c>
      <c r="B38">
        <v>0</v>
      </c>
      <c r="C38" t="s">
        <v>132</v>
      </c>
      <c r="D38" t="s">
        <v>132</v>
      </c>
      <c r="E38" t="s">
        <v>132</v>
      </c>
      <c r="F38" t="s">
        <v>132</v>
      </c>
      <c r="G38" t="s">
        <v>132</v>
      </c>
      <c r="H38" t="s">
        <v>132</v>
      </c>
      <c r="I38" t="s">
        <v>132</v>
      </c>
      <c r="J38">
        <v>-54.55</v>
      </c>
      <c r="K38" t="s">
        <v>528</v>
      </c>
      <c r="L38" t="s">
        <v>595</v>
      </c>
      <c r="M38" s="74">
        <v>0.77552083333333333</v>
      </c>
      <c r="N38" t="s">
        <v>528</v>
      </c>
      <c r="O38">
        <v>22</v>
      </c>
      <c r="P38">
        <v>1.53</v>
      </c>
      <c r="Q38" t="s">
        <v>595</v>
      </c>
      <c r="R38" t="s">
        <v>132</v>
      </c>
    </row>
    <row r="39" spans="1:18" x14ac:dyDescent="0.25">
      <c r="A39" t="s">
        <v>467</v>
      </c>
      <c r="B39">
        <v>0</v>
      </c>
      <c r="C39" t="s">
        <v>132</v>
      </c>
      <c r="D39" t="s">
        <v>132</v>
      </c>
      <c r="E39" t="s">
        <v>132</v>
      </c>
      <c r="F39" t="s">
        <v>132</v>
      </c>
      <c r="G39" t="s">
        <v>132</v>
      </c>
      <c r="H39" t="s">
        <v>132</v>
      </c>
      <c r="I39" t="s">
        <v>132</v>
      </c>
      <c r="J39">
        <v>-47.5</v>
      </c>
      <c r="K39" t="s">
        <v>585</v>
      </c>
      <c r="L39" t="s">
        <v>595</v>
      </c>
      <c r="M39" s="74">
        <v>0.77552083333333333</v>
      </c>
      <c r="N39" t="s">
        <v>585</v>
      </c>
      <c r="O39">
        <v>607</v>
      </c>
      <c r="P39">
        <v>2.8010000000000002</v>
      </c>
      <c r="Q39" t="s">
        <v>595</v>
      </c>
      <c r="R39" t="s">
        <v>132</v>
      </c>
    </row>
    <row r="40" spans="1:18" x14ac:dyDescent="0.25">
      <c r="A40" t="s">
        <v>468</v>
      </c>
      <c r="B40">
        <v>0</v>
      </c>
      <c r="C40" t="s">
        <v>132</v>
      </c>
      <c r="D40" t="s">
        <v>132</v>
      </c>
      <c r="E40" t="s">
        <v>132</v>
      </c>
      <c r="F40" t="s">
        <v>132</v>
      </c>
      <c r="G40" t="s">
        <v>132</v>
      </c>
      <c r="H40" t="s">
        <v>132</v>
      </c>
      <c r="I40" t="s">
        <v>132</v>
      </c>
      <c r="J40">
        <v>-39.58</v>
      </c>
      <c r="K40" t="s">
        <v>598</v>
      </c>
      <c r="L40" t="s">
        <v>595</v>
      </c>
      <c r="M40" s="74">
        <v>0.77552083333333333</v>
      </c>
      <c r="N40" t="s">
        <v>598</v>
      </c>
      <c r="O40">
        <v>159</v>
      </c>
      <c r="P40">
        <v>2.2029999999999998</v>
      </c>
      <c r="Q40" t="s">
        <v>595</v>
      </c>
      <c r="R40" t="s">
        <v>132</v>
      </c>
    </row>
    <row r="41" spans="1:18" x14ac:dyDescent="0.25">
      <c r="A41" t="s">
        <v>248</v>
      </c>
      <c r="B41">
        <v>0</v>
      </c>
      <c r="C41" t="s">
        <v>132</v>
      </c>
      <c r="D41" t="s">
        <v>132</v>
      </c>
      <c r="E41" t="s">
        <v>132</v>
      </c>
      <c r="F41" t="s">
        <v>132</v>
      </c>
      <c r="G41" t="s">
        <v>132</v>
      </c>
      <c r="H41" t="s">
        <v>132</v>
      </c>
      <c r="I41" t="s">
        <v>132</v>
      </c>
      <c r="J41">
        <v>-32.200000000000003</v>
      </c>
      <c r="K41" t="s">
        <v>599</v>
      </c>
      <c r="L41" t="s">
        <v>595</v>
      </c>
      <c r="M41" s="74">
        <v>0.77552083333333333</v>
      </c>
      <c r="N41" t="s">
        <v>599</v>
      </c>
      <c r="O41">
        <v>224</v>
      </c>
      <c r="P41">
        <v>7.7069999999999999</v>
      </c>
      <c r="Q41" t="s">
        <v>595</v>
      </c>
      <c r="R41" t="s">
        <v>132</v>
      </c>
    </row>
    <row r="42" spans="1:18" x14ac:dyDescent="0.25">
      <c r="A42" t="s">
        <v>461</v>
      </c>
      <c r="B42">
        <v>0</v>
      </c>
      <c r="C42" t="s">
        <v>132</v>
      </c>
      <c r="D42" t="s">
        <v>132</v>
      </c>
      <c r="E42" t="s">
        <v>132</v>
      </c>
      <c r="F42" t="s">
        <v>132</v>
      </c>
      <c r="G42" t="s">
        <v>132</v>
      </c>
      <c r="H42" t="s">
        <v>132</v>
      </c>
      <c r="I42" t="s">
        <v>132</v>
      </c>
      <c r="J42">
        <v>-23.61</v>
      </c>
      <c r="K42" t="s">
        <v>600</v>
      </c>
      <c r="L42" t="s">
        <v>595</v>
      </c>
      <c r="M42" s="74">
        <v>0.77552083333333333</v>
      </c>
      <c r="N42" t="s">
        <v>600</v>
      </c>
      <c r="O42">
        <v>11.865</v>
      </c>
      <c r="P42">
        <v>2.0499999999999998</v>
      </c>
      <c r="Q42" t="s">
        <v>595</v>
      </c>
      <c r="R42" t="s">
        <v>132</v>
      </c>
    </row>
    <row r="43" spans="1:18" x14ac:dyDescent="0.25">
      <c r="A43" t="s">
        <v>249</v>
      </c>
      <c r="B43">
        <v>0</v>
      </c>
      <c r="C43" t="s">
        <v>132</v>
      </c>
      <c r="D43" t="s">
        <v>132</v>
      </c>
      <c r="E43" t="s">
        <v>132</v>
      </c>
      <c r="F43" t="s">
        <v>132</v>
      </c>
      <c r="G43" t="s">
        <v>132</v>
      </c>
      <c r="H43" t="s">
        <v>132</v>
      </c>
      <c r="I43" t="s">
        <v>132</v>
      </c>
      <c r="J43">
        <v>-13.48</v>
      </c>
      <c r="K43" t="s">
        <v>601</v>
      </c>
      <c r="L43" t="s">
        <v>595</v>
      </c>
      <c r="M43" s="74">
        <v>0.77552083333333333</v>
      </c>
      <c r="N43" t="s">
        <v>601</v>
      </c>
      <c r="O43">
        <v>644</v>
      </c>
      <c r="P43">
        <v>3.7090000000000001</v>
      </c>
      <c r="Q43" t="s">
        <v>595</v>
      </c>
      <c r="R43" t="s">
        <v>132</v>
      </c>
    </row>
    <row r="44" spans="1:18" x14ac:dyDescent="0.25">
      <c r="A44" t="s">
        <v>459</v>
      </c>
      <c r="B44">
        <v>0</v>
      </c>
      <c r="C44" t="s">
        <v>132</v>
      </c>
      <c r="D44" t="s">
        <v>132</v>
      </c>
      <c r="E44" t="s">
        <v>132</v>
      </c>
      <c r="F44" t="s">
        <v>132</v>
      </c>
      <c r="G44" t="s">
        <v>132</v>
      </c>
      <c r="H44" t="s">
        <v>132</v>
      </c>
      <c r="I44" t="s">
        <v>132</v>
      </c>
      <c r="J44">
        <v>-3.6</v>
      </c>
      <c r="K44" t="s">
        <v>602</v>
      </c>
      <c r="L44" t="s">
        <v>595</v>
      </c>
      <c r="M44" s="74">
        <v>0.77552083333333333</v>
      </c>
      <c r="N44" t="s">
        <v>602</v>
      </c>
      <c r="O44">
        <v>639</v>
      </c>
      <c r="P44">
        <v>2.5830000000000002</v>
      </c>
      <c r="Q44" t="s">
        <v>595</v>
      </c>
      <c r="R44" t="s">
        <v>132</v>
      </c>
    </row>
    <row r="45" spans="1:18" x14ac:dyDescent="0.25">
      <c r="A45" t="s">
        <v>250</v>
      </c>
      <c r="B45">
        <v>0</v>
      </c>
      <c r="C45" t="s">
        <v>132</v>
      </c>
      <c r="D45" t="s">
        <v>132</v>
      </c>
      <c r="E45" t="s">
        <v>132</v>
      </c>
      <c r="F45" t="s">
        <v>132</v>
      </c>
      <c r="G45" t="s">
        <v>132</v>
      </c>
      <c r="H45" t="s">
        <v>132</v>
      </c>
      <c r="I45" t="s">
        <v>132</v>
      </c>
      <c r="J45">
        <v>7.91</v>
      </c>
      <c r="K45" t="s">
        <v>603</v>
      </c>
      <c r="L45" t="s">
        <v>595</v>
      </c>
      <c r="M45" s="74">
        <v>0.77552083333333333</v>
      </c>
      <c r="N45" t="s">
        <v>603</v>
      </c>
      <c r="O45">
        <v>1.242</v>
      </c>
      <c r="P45">
        <v>6.774</v>
      </c>
      <c r="Q45" t="s">
        <v>595</v>
      </c>
      <c r="R45" t="s">
        <v>132</v>
      </c>
    </row>
    <row r="46" spans="1:18" x14ac:dyDescent="0.25">
      <c r="A46" t="s">
        <v>457</v>
      </c>
      <c r="B46">
        <v>0</v>
      </c>
      <c r="C46" t="s">
        <v>132</v>
      </c>
      <c r="D46" t="s">
        <v>132</v>
      </c>
      <c r="E46" t="s">
        <v>132</v>
      </c>
      <c r="F46" t="s">
        <v>132</v>
      </c>
      <c r="G46" t="s">
        <v>132</v>
      </c>
      <c r="H46" t="s">
        <v>132</v>
      </c>
      <c r="I46" t="s">
        <v>132</v>
      </c>
      <c r="J46">
        <v>19.32</v>
      </c>
      <c r="K46" t="s">
        <v>604</v>
      </c>
      <c r="L46" t="s">
        <v>595</v>
      </c>
      <c r="M46" s="74">
        <v>0.77552083333333333</v>
      </c>
      <c r="N46" t="s">
        <v>604</v>
      </c>
      <c r="O46">
        <v>2.0409999999999999</v>
      </c>
      <c r="P46">
        <v>2.532</v>
      </c>
      <c r="Q46" t="s">
        <v>595</v>
      </c>
      <c r="R46" t="s">
        <v>132</v>
      </c>
    </row>
    <row r="47" spans="1:18" x14ac:dyDescent="0.25">
      <c r="A47" t="s">
        <v>251</v>
      </c>
      <c r="B47">
        <v>0</v>
      </c>
      <c r="C47" t="s">
        <v>132</v>
      </c>
      <c r="D47" t="s">
        <v>132</v>
      </c>
      <c r="E47" t="s">
        <v>132</v>
      </c>
      <c r="F47" t="s">
        <v>132</v>
      </c>
      <c r="G47" t="s">
        <v>132</v>
      </c>
      <c r="H47" t="s">
        <v>132</v>
      </c>
      <c r="I47" t="s">
        <v>132</v>
      </c>
      <c r="J47">
        <v>31.39</v>
      </c>
      <c r="K47" t="s">
        <v>605</v>
      </c>
      <c r="L47" t="s">
        <v>595</v>
      </c>
      <c r="M47" s="74">
        <v>0.77552083333333333</v>
      </c>
      <c r="N47" t="s">
        <v>605</v>
      </c>
      <c r="O47">
        <v>1.3240000000000001</v>
      </c>
      <c r="P47">
        <v>9.7469999999999999</v>
      </c>
      <c r="Q47" t="s">
        <v>595</v>
      </c>
      <c r="R47" t="s">
        <v>132</v>
      </c>
    </row>
    <row r="48" spans="1:18" x14ac:dyDescent="0.25">
      <c r="A48" t="s">
        <v>458</v>
      </c>
      <c r="B48">
        <v>0</v>
      </c>
      <c r="C48" t="s">
        <v>132</v>
      </c>
      <c r="D48" t="s">
        <v>132</v>
      </c>
      <c r="E48" t="s">
        <v>132</v>
      </c>
      <c r="F48" t="s">
        <v>132</v>
      </c>
      <c r="G48" t="s">
        <v>132</v>
      </c>
      <c r="H48" t="s">
        <v>132</v>
      </c>
      <c r="I48" t="s">
        <v>132</v>
      </c>
      <c r="J48">
        <v>42.05</v>
      </c>
      <c r="K48" t="s">
        <v>606</v>
      </c>
      <c r="L48" t="s">
        <v>595</v>
      </c>
      <c r="M48" s="74">
        <v>0.77552083333333333</v>
      </c>
      <c r="N48" t="s">
        <v>606</v>
      </c>
      <c r="O48">
        <v>1.9119999999999999</v>
      </c>
      <c r="P48">
        <v>3.6360000000000001</v>
      </c>
      <c r="Q48" t="s">
        <v>595</v>
      </c>
      <c r="R48" t="s">
        <v>132</v>
      </c>
    </row>
    <row r="49" spans="1:18" x14ac:dyDescent="0.25">
      <c r="A49" t="s">
        <v>252</v>
      </c>
      <c r="B49">
        <v>0</v>
      </c>
      <c r="C49" t="s">
        <v>132</v>
      </c>
      <c r="D49" t="s">
        <v>132</v>
      </c>
      <c r="E49" t="s">
        <v>132</v>
      </c>
      <c r="F49" t="s">
        <v>132</v>
      </c>
      <c r="G49" t="s">
        <v>132</v>
      </c>
      <c r="H49" t="s">
        <v>132</v>
      </c>
      <c r="I49" t="s">
        <v>132</v>
      </c>
      <c r="J49">
        <v>50.7</v>
      </c>
      <c r="K49" t="s">
        <v>607</v>
      </c>
      <c r="L49" t="s">
        <v>595</v>
      </c>
      <c r="M49" s="74">
        <v>0.77552083333333333</v>
      </c>
      <c r="N49" t="s">
        <v>607</v>
      </c>
      <c r="O49">
        <v>1.153</v>
      </c>
      <c r="P49">
        <v>6.87</v>
      </c>
      <c r="Q49" t="s">
        <v>595</v>
      </c>
      <c r="R49" t="s">
        <v>132</v>
      </c>
    </row>
    <row r="50" spans="1:18" x14ac:dyDescent="0.25">
      <c r="A50" t="s">
        <v>453</v>
      </c>
      <c r="B50">
        <v>0</v>
      </c>
      <c r="C50" t="s">
        <v>132</v>
      </c>
      <c r="D50" t="s">
        <v>132</v>
      </c>
      <c r="E50" t="s">
        <v>132</v>
      </c>
      <c r="F50" t="s">
        <v>132</v>
      </c>
      <c r="G50" t="s">
        <v>132</v>
      </c>
      <c r="H50" t="s">
        <v>132</v>
      </c>
      <c r="I50" t="s">
        <v>132</v>
      </c>
      <c r="J50">
        <v>57.05</v>
      </c>
      <c r="K50" t="s">
        <v>608</v>
      </c>
      <c r="L50" t="s">
        <v>595</v>
      </c>
      <c r="M50" s="74">
        <v>0.77552083333333333</v>
      </c>
      <c r="N50" t="s">
        <v>608</v>
      </c>
      <c r="O50">
        <v>391</v>
      </c>
      <c r="P50">
        <v>1.6859999999999999</v>
      </c>
      <c r="Q50" t="s">
        <v>595</v>
      </c>
      <c r="R50" t="s">
        <v>132</v>
      </c>
    </row>
    <row r="51" spans="1:18" x14ac:dyDescent="0.25">
      <c r="A51" t="s">
        <v>253</v>
      </c>
      <c r="B51">
        <v>0</v>
      </c>
      <c r="C51" t="s">
        <v>132</v>
      </c>
      <c r="D51" t="s">
        <v>132</v>
      </c>
      <c r="E51" t="s">
        <v>132</v>
      </c>
      <c r="F51" t="s">
        <v>132</v>
      </c>
      <c r="G51" t="s">
        <v>132</v>
      </c>
      <c r="H51" t="s">
        <v>132</v>
      </c>
      <c r="I51" t="s">
        <v>132</v>
      </c>
      <c r="J51">
        <v>61.4</v>
      </c>
      <c r="K51" t="s">
        <v>609</v>
      </c>
      <c r="L51" t="s">
        <v>595</v>
      </c>
      <c r="M51" s="74">
        <v>0.77552083333333333</v>
      </c>
      <c r="N51" t="s">
        <v>609</v>
      </c>
      <c r="O51">
        <v>8.3889999999999993</v>
      </c>
      <c r="P51">
        <v>3.1819999999999999</v>
      </c>
      <c r="Q51" t="s">
        <v>595</v>
      </c>
      <c r="R51" t="s">
        <v>132</v>
      </c>
    </row>
    <row r="52" spans="1:18" x14ac:dyDescent="0.25">
      <c r="A52" t="s">
        <v>454</v>
      </c>
      <c r="B52">
        <v>0</v>
      </c>
      <c r="C52" t="s">
        <v>132</v>
      </c>
      <c r="D52" t="s">
        <v>132</v>
      </c>
      <c r="E52" t="s">
        <v>132</v>
      </c>
      <c r="F52" t="s">
        <v>132</v>
      </c>
      <c r="G52" t="s">
        <v>132</v>
      </c>
      <c r="H52" t="s">
        <v>132</v>
      </c>
      <c r="I52" t="s">
        <v>132</v>
      </c>
      <c r="J52">
        <v>63.75</v>
      </c>
      <c r="K52" t="s">
        <v>610</v>
      </c>
      <c r="L52" t="s">
        <v>595</v>
      </c>
      <c r="M52" s="74">
        <v>0.77552083333333333</v>
      </c>
      <c r="N52" t="s">
        <v>610</v>
      </c>
      <c r="O52">
        <v>660</v>
      </c>
      <c r="P52">
        <v>3.5910000000000002</v>
      </c>
      <c r="Q52" t="s">
        <v>595</v>
      </c>
      <c r="R52" t="s">
        <v>132</v>
      </c>
    </row>
    <row r="53" spans="1:18" x14ac:dyDescent="0.25">
      <c r="A53" t="s">
        <v>254</v>
      </c>
      <c r="B53">
        <v>0</v>
      </c>
      <c r="C53" t="s">
        <v>132</v>
      </c>
      <c r="D53" t="s">
        <v>132</v>
      </c>
      <c r="E53" t="s">
        <v>132</v>
      </c>
      <c r="F53" t="s">
        <v>132</v>
      </c>
      <c r="G53" t="s">
        <v>132</v>
      </c>
      <c r="H53" t="s">
        <v>132</v>
      </c>
      <c r="I53" t="s">
        <v>132</v>
      </c>
      <c r="J53">
        <v>64.599999999999994</v>
      </c>
      <c r="K53" t="s">
        <v>611</v>
      </c>
      <c r="L53" t="s">
        <v>595</v>
      </c>
      <c r="M53" s="74">
        <v>0.77552083333333333</v>
      </c>
      <c r="N53" t="s">
        <v>611</v>
      </c>
      <c r="O53">
        <v>1.087</v>
      </c>
      <c r="P53">
        <v>4.6029999999999998</v>
      </c>
      <c r="Q53" t="s">
        <v>595</v>
      </c>
      <c r="R53" t="s">
        <v>132</v>
      </c>
    </row>
    <row r="54" spans="1:18" x14ac:dyDescent="0.25">
      <c r="A54" t="s">
        <v>455</v>
      </c>
      <c r="B54">
        <v>0</v>
      </c>
      <c r="C54" t="s">
        <v>132</v>
      </c>
      <c r="D54" t="s">
        <v>132</v>
      </c>
      <c r="E54" t="s">
        <v>132</v>
      </c>
      <c r="F54" t="s">
        <v>132</v>
      </c>
      <c r="G54" t="s">
        <v>132</v>
      </c>
      <c r="H54" t="s">
        <v>132</v>
      </c>
      <c r="I54" t="s">
        <v>132</v>
      </c>
      <c r="J54">
        <v>64.12</v>
      </c>
      <c r="K54" t="s">
        <v>612</v>
      </c>
      <c r="L54" t="s">
        <v>595</v>
      </c>
      <c r="M54" s="74">
        <v>0.77552083333333333</v>
      </c>
      <c r="N54" t="s">
        <v>612</v>
      </c>
      <c r="O54">
        <v>16</v>
      </c>
      <c r="P54">
        <v>927</v>
      </c>
      <c r="Q54" t="s">
        <v>595</v>
      </c>
      <c r="R54" t="s">
        <v>132</v>
      </c>
    </row>
    <row r="55" spans="1:18" x14ac:dyDescent="0.25">
      <c r="A55" t="s">
        <v>255</v>
      </c>
      <c r="B55">
        <v>0</v>
      </c>
      <c r="C55" t="s">
        <v>132</v>
      </c>
      <c r="D55" t="s">
        <v>132</v>
      </c>
      <c r="E55" t="s">
        <v>132</v>
      </c>
      <c r="F55" t="s">
        <v>132</v>
      </c>
      <c r="G55" t="s">
        <v>132</v>
      </c>
      <c r="H55" t="s">
        <v>132</v>
      </c>
      <c r="I55" t="s">
        <v>132</v>
      </c>
      <c r="J55">
        <v>62.8</v>
      </c>
      <c r="K55" t="s">
        <v>613</v>
      </c>
      <c r="L55" t="s">
        <v>595</v>
      </c>
      <c r="M55" s="74">
        <v>0.77552083333333333</v>
      </c>
      <c r="N55" t="s">
        <v>613</v>
      </c>
      <c r="O55">
        <v>1.071</v>
      </c>
      <c r="P55">
        <v>5.5629999999999997</v>
      </c>
      <c r="Q55" t="s">
        <v>595</v>
      </c>
      <c r="R55" t="s">
        <v>132</v>
      </c>
    </row>
    <row r="56" spans="1:18" x14ac:dyDescent="0.25">
      <c r="A56" t="s">
        <v>456</v>
      </c>
      <c r="B56">
        <v>0</v>
      </c>
      <c r="C56" t="s">
        <v>132</v>
      </c>
      <c r="D56" t="s">
        <v>132</v>
      </c>
      <c r="E56" t="s">
        <v>132</v>
      </c>
      <c r="F56" t="s">
        <v>132</v>
      </c>
      <c r="G56" t="s">
        <v>132</v>
      </c>
      <c r="H56" t="s">
        <v>132</v>
      </c>
      <c r="I56" t="s">
        <v>132</v>
      </c>
      <c r="J56">
        <v>60.74</v>
      </c>
      <c r="K56" t="s">
        <v>614</v>
      </c>
      <c r="L56" t="s">
        <v>595</v>
      </c>
      <c r="M56" s="74">
        <v>0.77552083333333333</v>
      </c>
      <c r="N56" t="s">
        <v>614</v>
      </c>
      <c r="O56">
        <v>776</v>
      </c>
      <c r="P56">
        <v>1.0580000000000001</v>
      </c>
      <c r="Q56" t="s">
        <v>595</v>
      </c>
      <c r="R56" t="s">
        <v>132</v>
      </c>
    </row>
    <row r="57" spans="1:18" x14ac:dyDescent="0.25">
      <c r="A57" t="s">
        <v>256</v>
      </c>
      <c r="B57">
        <v>0</v>
      </c>
      <c r="C57" t="s">
        <v>132</v>
      </c>
      <c r="D57" t="s">
        <v>132</v>
      </c>
      <c r="E57" t="s">
        <v>132</v>
      </c>
      <c r="F57" t="s">
        <v>132</v>
      </c>
      <c r="G57" t="s">
        <v>132</v>
      </c>
      <c r="H57" t="s">
        <v>132</v>
      </c>
      <c r="I57" t="s">
        <v>132</v>
      </c>
      <c r="J57">
        <v>58.24</v>
      </c>
      <c r="K57" t="s">
        <v>615</v>
      </c>
      <c r="L57" t="s">
        <v>595</v>
      </c>
      <c r="M57" s="74">
        <v>0.77552083333333333</v>
      </c>
      <c r="N57" t="s">
        <v>615</v>
      </c>
      <c r="O57">
        <v>218</v>
      </c>
      <c r="P57">
        <v>8.391</v>
      </c>
      <c r="Q57" t="s">
        <v>595</v>
      </c>
      <c r="R57" t="s">
        <v>132</v>
      </c>
    </row>
    <row r="58" spans="1:18" x14ac:dyDescent="0.25">
      <c r="A58" t="s">
        <v>451</v>
      </c>
      <c r="B58">
        <v>0</v>
      </c>
      <c r="C58" t="s">
        <v>132</v>
      </c>
      <c r="D58" t="s">
        <v>132</v>
      </c>
      <c r="E58" t="s">
        <v>132</v>
      </c>
      <c r="F58" t="s">
        <v>132</v>
      </c>
      <c r="G58" t="s">
        <v>132</v>
      </c>
      <c r="H58" t="s">
        <v>132</v>
      </c>
      <c r="I58" t="s">
        <v>132</v>
      </c>
      <c r="J58">
        <v>55.57</v>
      </c>
      <c r="K58" t="s">
        <v>616</v>
      </c>
      <c r="L58" t="s">
        <v>595</v>
      </c>
      <c r="M58" s="74">
        <v>0.77552083333333333</v>
      </c>
      <c r="N58" t="s">
        <v>616</v>
      </c>
      <c r="O58">
        <v>0</v>
      </c>
      <c r="P58">
        <v>805</v>
      </c>
      <c r="Q58" t="s">
        <v>595</v>
      </c>
      <c r="R58" t="s">
        <v>132</v>
      </c>
    </row>
    <row r="59" spans="1:18" x14ac:dyDescent="0.25">
      <c r="A59" t="s">
        <v>257</v>
      </c>
      <c r="B59">
        <v>0</v>
      </c>
      <c r="C59" t="s">
        <v>132</v>
      </c>
      <c r="D59" t="s">
        <v>132</v>
      </c>
      <c r="E59" t="s">
        <v>132</v>
      </c>
      <c r="F59" t="s">
        <v>132</v>
      </c>
      <c r="G59" t="s">
        <v>132</v>
      </c>
      <c r="H59" t="s">
        <v>132</v>
      </c>
      <c r="I59" t="s">
        <v>132</v>
      </c>
      <c r="J59">
        <v>52.87</v>
      </c>
      <c r="K59" t="s">
        <v>617</v>
      </c>
      <c r="L59" t="s">
        <v>595</v>
      </c>
      <c r="M59" s="74">
        <v>0.77552083333333333</v>
      </c>
      <c r="N59" t="s">
        <v>617</v>
      </c>
      <c r="O59">
        <v>15</v>
      </c>
      <c r="P59">
        <v>2.113</v>
      </c>
      <c r="Q59" t="s">
        <v>595</v>
      </c>
      <c r="R59" t="s">
        <v>132</v>
      </c>
    </row>
    <row r="60" spans="1:18" x14ac:dyDescent="0.25">
      <c r="A60" t="s">
        <v>452</v>
      </c>
      <c r="B60">
        <v>0</v>
      </c>
      <c r="C60" t="s">
        <v>132</v>
      </c>
      <c r="D60" t="s">
        <v>132</v>
      </c>
      <c r="E60" t="s">
        <v>132</v>
      </c>
      <c r="F60" t="s">
        <v>132</v>
      </c>
      <c r="G60" t="s">
        <v>132</v>
      </c>
      <c r="H60" t="s">
        <v>132</v>
      </c>
      <c r="I60" t="s">
        <v>132</v>
      </c>
      <c r="J60">
        <v>50.17</v>
      </c>
      <c r="K60" t="s">
        <v>618</v>
      </c>
      <c r="L60" t="s">
        <v>595</v>
      </c>
      <c r="M60" s="74">
        <v>0.77552083333333333</v>
      </c>
      <c r="N60" t="s">
        <v>618</v>
      </c>
      <c r="O60">
        <v>57</v>
      </c>
      <c r="P60">
        <v>558</v>
      </c>
      <c r="Q60" t="s">
        <v>595</v>
      </c>
      <c r="R60" t="s">
        <v>132</v>
      </c>
    </row>
    <row r="61" spans="1:18" x14ac:dyDescent="0.25">
      <c r="A61" t="s">
        <v>258</v>
      </c>
      <c r="B61">
        <v>0</v>
      </c>
      <c r="C61" t="s">
        <v>132</v>
      </c>
      <c r="D61" t="s">
        <v>132</v>
      </c>
      <c r="E61" t="s">
        <v>132</v>
      </c>
      <c r="F61" t="s">
        <v>132</v>
      </c>
      <c r="G61" t="s">
        <v>132</v>
      </c>
      <c r="H61" t="s">
        <v>132</v>
      </c>
      <c r="I61" t="s">
        <v>132</v>
      </c>
      <c r="J61">
        <v>47.55</v>
      </c>
      <c r="K61" t="s">
        <v>619</v>
      </c>
      <c r="L61" t="s">
        <v>595</v>
      </c>
      <c r="M61" s="74">
        <v>0.77552083333333333</v>
      </c>
      <c r="N61" t="s">
        <v>619</v>
      </c>
      <c r="O61">
        <v>68</v>
      </c>
      <c r="P61">
        <v>3.4790000000000001</v>
      </c>
      <c r="Q61" t="s">
        <v>595</v>
      </c>
      <c r="R61" t="s">
        <v>132</v>
      </c>
    </row>
    <row r="62" spans="1:18" x14ac:dyDescent="0.25">
      <c r="A62" t="s">
        <v>259</v>
      </c>
      <c r="B62">
        <v>0</v>
      </c>
      <c r="C62" t="s">
        <v>132</v>
      </c>
      <c r="D62" t="s">
        <v>132</v>
      </c>
      <c r="E62" t="s">
        <v>132</v>
      </c>
      <c r="F62" t="s">
        <v>132</v>
      </c>
      <c r="G62" t="s">
        <v>132</v>
      </c>
      <c r="H62" t="s">
        <v>132</v>
      </c>
      <c r="I62" t="s">
        <v>132</v>
      </c>
      <c r="J62">
        <v>45</v>
      </c>
      <c r="K62" t="s">
        <v>620</v>
      </c>
      <c r="L62" t="s">
        <v>595</v>
      </c>
      <c r="M62" s="74">
        <v>0.77552083333333333</v>
      </c>
      <c r="N62" t="s">
        <v>620</v>
      </c>
      <c r="O62">
        <v>66</v>
      </c>
      <c r="P62">
        <v>1.014</v>
      </c>
      <c r="Q62" t="s">
        <v>595</v>
      </c>
      <c r="R62" t="s">
        <v>132</v>
      </c>
    </row>
    <row r="63" spans="1:18" x14ac:dyDescent="0.25">
      <c r="A63" t="s">
        <v>260</v>
      </c>
      <c r="B63">
        <v>0</v>
      </c>
      <c r="C63" t="s">
        <v>132</v>
      </c>
      <c r="D63" t="s">
        <v>132</v>
      </c>
      <c r="E63" t="s">
        <v>132</v>
      </c>
      <c r="F63" t="s">
        <v>132</v>
      </c>
      <c r="G63" t="s">
        <v>132</v>
      </c>
      <c r="H63" t="s">
        <v>132</v>
      </c>
      <c r="I63" t="s">
        <v>132</v>
      </c>
      <c r="J63">
        <v>42.62</v>
      </c>
      <c r="K63" t="s">
        <v>621</v>
      </c>
      <c r="L63" t="s">
        <v>595</v>
      </c>
      <c r="M63" s="74">
        <v>0.77552083333333333</v>
      </c>
      <c r="N63" t="s">
        <v>621</v>
      </c>
      <c r="O63">
        <v>21</v>
      </c>
      <c r="P63">
        <v>1.1779999999999999</v>
      </c>
      <c r="Q63" t="s">
        <v>596</v>
      </c>
      <c r="R63" t="s">
        <v>132</v>
      </c>
    </row>
    <row r="64" spans="1:18" x14ac:dyDescent="0.25">
      <c r="A64" t="s">
        <v>261</v>
      </c>
      <c r="B64">
        <v>0</v>
      </c>
      <c r="C64" t="s">
        <v>132</v>
      </c>
      <c r="D64" t="s">
        <v>132</v>
      </c>
      <c r="E64" t="s">
        <v>132</v>
      </c>
      <c r="F64" t="s">
        <v>132</v>
      </c>
      <c r="G64" t="s">
        <v>132</v>
      </c>
      <c r="H64" t="s">
        <v>132</v>
      </c>
      <c r="I64" t="s">
        <v>132</v>
      </c>
      <c r="J64">
        <v>40.369999999999997</v>
      </c>
      <c r="K64" t="s">
        <v>622</v>
      </c>
      <c r="L64" t="s">
        <v>595</v>
      </c>
      <c r="M64" s="74">
        <v>0.77552083333333333</v>
      </c>
      <c r="N64" t="s">
        <v>622</v>
      </c>
      <c r="O64">
        <v>0</v>
      </c>
      <c r="P64">
        <v>293</v>
      </c>
      <c r="Q64" t="s">
        <v>595</v>
      </c>
      <c r="R64" t="s">
        <v>132</v>
      </c>
    </row>
    <row r="65" spans="1:18" x14ac:dyDescent="0.25">
      <c r="A65" t="s">
        <v>262</v>
      </c>
      <c r="B65">
        <v>0</v>
      </c>
      <c r="C65" t="s">
        <v>132</v>
      </c>
      <c r="D65" t="s">
        <v>132</v>
      </c>
      <c r="E65" t="s">
        <v>132</v>
      </c>
      <c r="F65" t="s">
        <v>132</v>
      </c>
      <c r="G65" t="s">
        <v>132</v>
      </c>
      <c r="H65" t="s">
        <v>132</v>
      </c>
      <c r="I65" t="s">
        <v>132</v>
      </c>
      <c r="J65">
        <v>38.270000000000003</v>
      </c>
      <c r="K65" t="s">
        <v>623</v>
      </c>
      <c r="L65" t="s">
        <v>595</v>
      </c>
      <c r="M65" s="74">
        <v>0.77552083333333333</v>
      </c>
      <c r="N65" t="s">
        <v>623</v>
      </c>
      <c r="O65">
        <v>259</v>
      </c>
      <c r="P65">
        <v>2.5819999999999999</v>
      </c>
      <c r="Q65" t="s">
        <v>596</v>
      </c>
      <c r="R65" t="s">
        <v>132</v>
      </c>
    </row>
    <row r="66" spans="1:18" x14ac:dyDescent="0.25">
      <c r="A66" t="s">
        <v>263</v>
      </c>
      <c r="B66">
        <v>0</v>
      </c>
      <c r="C66" t="s">
        <v>132</v>
      </c>
      <c r="D66" t="s">
        <v>132</v>
      </c>
      <c r="E66" t="s">
        <v>132</v>
      </c>
      <c r="F66" t="s">
        <v>132</v>
      </c>
      <c r="G66" t="s">
        <v>132</v>
      </c>
      <c r="H66" t="s">
        <v>132</v>
      </c>
      <c r="I66" t="s">
        <v>132</v>
      </c>
      <c r="J66">
        <v>36.29</v>
      </c>
      <c r="K66" t="s">
        <v>624</v>
      </c>
      <c r="L66" t="s">
        <v>595</v>
      </c>
      <c r="M66" s="74">
        <v>0.77552083333333333</v>
      </c>
      <c r="N66" t="s">
        <v>624</v>
      </c>
      <c r="O66">
        <v>0</v>
      </c>
      <c r="P66">
        <v>135</v>
      </c>
      <c r="Q66" t="s">
        <v>473</v>
      </c>
      <c r="R66" t="s">
        <v>132</v>
      </c>
    </row>
    <row r="67" spans="1:18" x14ac:dyDescent="0.25">
      <c r="A67" t="s">
        <v>264</v>
      </c>
      <c r="B67">
        <v>0</v>
      </c>
      <c r="C67" t="s">
        <v>132</v>
      </c>
      <c r="D67" t="s">
        <v>132</v>
      </c>
      <c r="E67" t="s">
        <v>132</v>
      </c>
      <c r="F67" t="s">
        <v>132</v>
      </c>
      <c r="G67" t="s">
        <v>132</v>
      </c>
      <c r="H67" t="s">
        <v>132</v>
      </c>
      <c r="I67" t="s">
        <v>132</v>
      </c>
      <c r="J67">
        <v>34.44</v>
      </c>
      <c r="K67" t="s">
        <v>625</v>
      </c>
      <c r="L67" t="s">
        <v>595</v>
      </c>
      <c r="M67" s="74">
        <v>0.77552083333333333</v>
      </c>
      <c r="N67" t="s">
        <v>625</v>
      </c>
      <c r="O67">
        <v>27</v>
      </c>
      <c r="P67">
        <v>6.9059999999999997</v>
      </c>
      <c r="Q67" t="s">
        <v>595</v>
      </c>
      <c r="R67" t="s">
        <v>132</v>
      </c>
    </row>
    <row r="68" spans="1:18" x14ac:dyDescent="0.25">
      <c r="A68" t="s">
        <v>265</v>
      </c>
      <c r="B68">
        <v>0</v>
      </c>
      <c r="C68" t="s">
        <v>132</v>
      </c>
      <c r="D68" t="s">
        <v>132</v>
      </c>
      <c r="E68" t="s">
        <v>132</v>
      </c>
      <c r="F68" t="s">
        <v>132</v>
      </c>
      <c r="G68" t="s">
        <v>132</v>
      </c>
      <c r="H68" t="s">
        <v>132</v>
      </c>
      <c r="I68" t="s">
        <v>132</v>
      </c>
      <c r="J68">
        <v>32.72</v>
      </c>
      <c r="K68" t="s">
        <v>626</v>
      </c>
      <c r="L68" t="s">
        <v>595</v>
      </c>
      <c r="M68" s="74">
        <v>0.77552083333333333</v>
      </c>
      <c r="N68" t="s">
        <v>626</v>
      </c>
      <c r="O68">
        <v>0</v>
      </c>
      <c r="P68">
        <v>75</v>
      </c>
      <c r="Q68" t="s">
        <v>596</v>
      </c>
      <c r="R68" t="s">
        <v>132</v>
      </c>
    </row>
    <row r="69" spans="1:18" x14ac:dyDescent="0.25">
      <c r="A69" t="s">
        <v>266</v>
      </c>
      <c r="B69">
        <v>0</v>
      </c>
      <c r="C69" t="s">
        <v>132</v>
      </c>
      <c r="D69" t="s">
        <v>132</v>
      </c>
      <c r="E69" t="s">
        <v>132</v>
      </c>
      <c r="F69" t="s">
        <v>132</v>
      </c>
      <c r="G69" t="s">
        <v>132</v>
      </c>
      <c r="H69" t="s">
        <v>132</v>
      </c>
      <c r="I69" t="s">
        <v>132</v>
      </c>
      <c r="J69">
        <v>31.14</v>
      </c>
      <c r="K69" t="s">
        <v>627</v>
      </c>
      <c r="L69" t="s">
        <v>595</v>
      </c>
      <c r="M69" s="74">
        <v>0.77552083333333333</v>
      </c>
      <c r="N69" t="s">
        <v>627</v>
      </c>
      <c r="O69">
        <v>6</v>
      </c>
      <c r="P69">
        <v>8.4550000000000001</v>
      </c>
      <c r="Q69" t="s">
        <v>595</v>
      </c>
      <c r="R69" t="s">
        <v>132</v>
      </c>
    </row>
    <row r="70" spans="1:18" x14ac:dyDescent="0.25">
      <c r="A70" t="s">
        <v>267</v>
      </c>
      <c r="B70">
        <v>0</v>
      </c>
      <c r="C70" t="s">
        <v>132</v>
      </c>
      <c r="D70" t="s">
        <v>132</v>
      </c>
      <c r="E70" t="s">
        <v>132</v>
      </c>
      <c r="F70" t="s">
        <v>132</v>
      </c>
      <c r="G70" t="s">
        <v>132</v>
      </c>
      <c r="H70" t="s">
        <v>132</v>
      </c>
      <c r="I70" t="s">
        <v>132</v>
      </c>
      <c r="J70">
        <v>29.66</v>
      </c>
      <c r="K70" t="s">
        <v>628</v>
      </c>
      <c r="L70" t="s">
        <v>595</v>
      </c>
      <c r="M70" s="74">
        <v>0.77552083333333333</v>
      </c>
      <c r="N70" t="s">
        <v>628</v>
      </c>
      <c r="O70">
        <v>0</v>
      </c>
      <c r="P70">
        <v>136</v>
      </c>
      <c r="Q70" t="s">
        <v>555</v>
      </c>
      <c r="R70" t="s">
        <v>132</v>
      </c>
    </row>
    <row r="71" spans="1:18" x14ac:dyDescent="0.25">
      <c r="A71" t="s">
        <v>268</v>
      </c>
      <c r="B71">
        <v>0</v>
      </c>
      <c r="C71" t="s">
        <v>132</v>
      </c>
      <c r="D71" t="s">
        <v>132</v>
      </c>
      <c r="E71" t="s">
        <v>132</v>
      </c>
      <c r="F71" t="s">
        <v>132</v>
      </c>
      <c r="G71" t="s">
        <v>132</v>
      </c>
      <c r="H71" t="s">
        <v>132</v>
      </c>
      <c r="I71" t="s">
        <v>132</v>
      </c>
      <c r="J71">
        <v>28.29</v>
      </c>
      <c r="K71" t="s">
        <v>629</v>
      </c>
      <c r="L71" t="s">
        <v>595</v>
      </c>
      <c r="M71" s="74">
        <v>0.77552083333333333</v>
      </c>
      <c r="N71" t="s">
        <v>629</v>
      </c>
      <c r="O71">
        <v>12</v>
      </c>
      <c r="P71">
        <v>1.829</v>
      </c>
      <c r="Q71" t="s">
        <v>595</v>
      </c>
      <c r="R71" t="s">
        <v>132</v>
      </c>
    </row>
    <row r="72" spans="1:18" x14ac:dyDescent="0.25">
      <c r="A72" t="s">
        <v>269</v>
      </c>
      <c r="B72">
        <v>0</v>
      </c>
      <c r="C72" t="s">
        <v>132</v>
      </c>
      <c r="D72" t="s">
        <v>132</v>
      </c>
      <c r="E72" t="s">
        <v>132</v>
      </c>
      <c r="F72" t="s">
        <v>132</v>
      </c>
      <c r="G72" t="s">
        <v>132</v>
      </c>
      <c r="H72" t="s">
        <v>132</v>
      </c>
      <c r="I72" t="s">
        <v>132</v>
      </c>
      <c r="J72">
        <v>26.99</v>
      </c>
      <c r="K72" t="s">
        <v>630</v>
      </c>
      <c r="L72" t="s">
        <v>595</v>
      </c>
      <c r="M72" s="74">
        <v>0.77552083333333333</v>
      </c>
      <c r="N72" t="s">
        <v>630</v>
      </c>
      <c r="O72">
        <v>5</v>
      </c>
      <c r="P72">
        <v>244</v>
      </c>
      <c r="Q72" t="s">
        <v>596</v>
      </c>
      <c r="R72" t="s">
        <v>132</v>
      </c>
    </row>
    <row r="73" spans="1:18" x14ac:dyDescent="0.25">
      <c r="A73" t="s">
        <v>270</v>
      </c>
      <c r="B73">
        <v>0</v>
      </c>
      <c r="C73" t="s">
        <v>132</v>
      </c>
      <c r="D73" t="s">
        <v>132</v>
      </c>
      <c r="E73" t="s">
        <v>132</v>
      </c>
      <c r="F73" t="s">
        <v>132</v>
      </c>
      <c r="G73" t="s">
        <v>132</v>
      </c>
      <c r="H73" t="s">
        <v>132</v>
      </c>
      <c r="I73" t="s">
        <v>132</v>
      </c>
      <c r="J73">
        <v>25.78</v>
      </c>
      <c r="K73" t="s">
        <v>631</v>
      </c>
      <c r="L73" t="s">
        <v>595</v>
      </c>
      <c r="M73" s="74">
        <v>0.77552083333333333</v>
      </c>
      <c r="N73" t="s">
        <v>631</v>
      </c>
      <c r="O73">
        <v>3</v>
      </c>
      <c r="P73">
        <v>3.1360000000000001</v>
      </c>
      <c r="Q73" t="s">
        <v>595</v>
      </c>
      <c r="R73" t="s">
        <v>132</v>
      </c>
    </row>
    <row r="74" spans="1:18" x14ac:dyDescent="0.25">
      <c r="A74" t="s">
        <v>369</v>
      </c>
      <c r="B74">
        <v>0</v>
      </c>
      <c r="C74" t="s">
        <v>132</v>
      </c>
      <c r="D74" t="s">
        <v>132</v>
      </c>
      <c r="E74" t="s">
        <v>132</v>
      </c>
      <c r="F74" t="s">
        <v>132</v>
      </c>
      <c r="G74" t="s">
        <v>132</v>
      </c>
      <c r="H74" t="s">
        <v>132</v>
      </c>
      <c r="I74" t="s">
        <v>132</v>
      </c>
      <c r="J74">
        <v>24.63</v>
      </c>
      <c r="K74" t="s">
        <v>632</v>
      </c>
      <c r="L74" t="s">
        <v>595</v>
      </c>
      <c r="M74" s="74">
        <v>0.77552083333333333</v>
      </c>
      <c r="N74" t="s">
        <v>632</v>
      </c>
      <c r="O74">
        <v>2</v>
      </c>
      <c r="P74">
        <v>224</v>
      </c>
      <c r="Q74" t="s">
        <v>586</v>
      </c>
      <c r="R74" t="s">
        <v>132</v>
      </c>
    </row>
    <row r="75" spans="1:18" x14ac:dyDescent="0.25">
      <c r="A75" t="s">
        <v>271</v>
      </c>
      <c r="B75">
        <v>0</v>
      </c>
      <c r="C75" t="s">
        <v>132</v>
      </c>
      <c r="D75" t="s">
        <v>132</v>
      </c>
      <c r="E75" t="s">
        <v>132</v>
      </c>
      <c r="F75" t="s">
        <v>132</v>
      </c>
      <c r="G75" t="s">
        <v>132</v>
      </c>
      <c r="H75" t="s">
        <v>132</v>
      </c>
      <c r="I75" t="s">
        <v>132</v>
      </c>
      <c r="J75">
        <v>23.56</v>
      </c>
      <c r="K75" t="s">
        <v>633</v>
      </c>
      <c r="L75" t="s">
        <v>595</v>
      </c>
      <c r="M75" s="74">
        <v>0.77552083333333333</v>
      </c>
      <c r="N75" t="s">
        <v>633</v>
      </c>
      <c r="O75">
        <v>0</v>
      </c>
      <c r="P75">
        <v>952</v>
      </c>
      <c r="Q75" t="s">
        <v>595</v>
      </c>
      <c r="R75" t="s">
        <v>132</v>
      </c>
    </row>
    <row r="76" spans="1:18" x14ac:dyDescent="0.25">
      <c r="A76" t="s">
        <v>370</v>
      </c>
      <c r="B76">
        <v>0</v>
      </c>
      <c r="C76" t="s">
        <v>132</v>
      </c>
      <c r="D76" t="s">
        <v>132</v>
      </c>
      <c r="E76" t="s">
        <v>132</v>
      </c>
      <c r="F76" t="s">
        <v>132</v>
      </c>
      <c r="G76" t="s">
        <v>132</v>
      </c>
      <c r="H76" t="s">
        <v>132</v>
      </c>
      <c r="I76" t="s">
        <v>132</v>
      </c>
      <c r="J76">
        <v>22.54</v>
      </c>
      <c r="K76" t="s">
        <v>634</v>
      </c>
      <c r="L76" t="s">
        <v>595</v>
      </c>
      <c r="M76" s="74">
        <v>0.77552083333333333</v>
      </c>
      <c r="N76" t="s">
        <v>634</v>
      </c>
      <c r="O76">
        <v>0</v>
      </c>
      <c r="P76">
        <v>185</v>
      </c>
      <c r="Q76" t="s">
        <v>526</v>
      </c>
      <c r="R76" t="s">
        <v>132</v>
      </c>
    </row>
    <row r="77" spans="1:18" x14ac:dyDescent="0.25">
      <c r="A77" t="s">
        <v>272</v>
      </c>
      <c r="B77">
        <v>0</v>
      </c>
      <c r="C77" t="s">
        <v>132</v>
      </c>
      <c r="D77" t="s">
        <v>132</v>
      </c>
      <c r="E77" t="s">
        <v>132</v>
      </c>
      <c r="F77" t="s">
        <v>132</v>
      </c>
      <c r="G77" t="s">
        <v>132</v>
      </c>
      <c r="H77" t="s">
        <v>132</v>
      </c>
      <c r="I77" t="s">
        <v>132</v>
      </c>
      <c r="J77">
        <v>21.59</v>
      </c>
      <c r="K77" t="s">
        <v>635</v>
      </c>
      <c r="L77" t="s">
        <v>595</v>
      </c>
      <c r="M77" s="74">
        <v>0.77552083333333333</v>
      </c>
      <c r="N77" t="s">
        <v>635</v>
      </c>
      <c r="O77">
        <v>270</v>
      </c>
      <c r="P77">
        <v>5.6120000000000001</v>
      </c>
      <c r="Q77" t="s">
        <v>595</v>
      </c>
      <c r="R77" t="s">
        <v>132</v>
      </c>
    </row>
    <row r="78" spans="1:18" x14ac:dyDescent="0.25">
      <c r="A78" t="s">
        <v>371</v>
      </c>
      <c r="B78">
        <v>0</v>
      </c>
      <c r="C78" t="s">
        <v>132</v>
      </c>
      <c r="D78" t="s">
        <v>132</v>
      </c>
      <c r="E78" t="s">
        <v>132</v>
      </c>
      <c r="F78" t="s">
        <v>132</v>
      </c>
      <c r="G78" t="s">
        <v>132</v>
      </c>
      <c r="H78" t="s">
        <v>132</v>
      </c>
      <c r="I78" t="s">
        <v>132</v>
      </c>
      <c r="J78">
        <v>20.69</v>
      </c>
      <c r="K78" t="s">
        <v>636</v>
      </c>
      <c r="L78" t="s">
        <v>595</v>
      </c>
      <c r="M78" s="74">
        <v>0.77552083333333333</v>
      </c>
      <c r="N78" t="s">
        <v>636</v>
      </c>
      <c r="O78">
        <v>0</v>
      </c>
      <c r="P78">
        <v>60</v>
      </c>
      <c r="Q78" t="s">
        <v>548</v>
      </c>
      <c r="R78" t="s">
        <v>132</v>
      </c>
    </row>
    <row r="79" spans="1:18" x14ac:dyDescent="0.25">
      <c r="A79" t="s">
        <v>273</v>
      </c>
      <c r="B79">
        <v>0</v>
      </c>
      <c r="C79" t="s">
        <v>132</v>
      </c>
      <c r="D79" t="s">
        <v>132</v>
      </c>
      <c r="E79" t="s">
        <v>132</v>
      </c>
      <c r="F79" t="s">
        <v>132</v>
      </c>
      <c r="G79" t="s">
        <v>132</v>
      </c>
      <c r="H79" t="s">
        <v>132</v>
      </c>
      <c r="I79" t="s">
        <v>132</v>
      </c>
      <c r="J79">
        <v>19.87</v>
      </c>
      <c r="K79" t="s">
        <v>637</v>
      </c>
      <c r="L79" t="s">
        <v>595</v>
      </c>
      <c r="M79" s="74">
        <v>0.77552083333333333</v>
      </c>
      <c r="N79" t="s">
        <v>637</v>
      </c>
      <c r="O79">
        <v>0</v>
      </c>
      <c r="P79">
        <v>1.4850000000000001</v>
      </c>
      <c r="Q79" t="s">
        <v>595</v>
      </c>
      <c r="R79" t="s">
        <v>132</v>
      </c>
    </row>
    <row r="80" spans="1:18" x14ac:dyDescent="0.25">
      <c r="A80" t="s">
        <v>378</v>
      </c>
      <c r="B80">
        <v>0</v>
      </c>
      <c r="C80" t="s">
        <v>132</v>
      </c>
      <c r="D80" t="s">
        <v>132</v>
      </c>
      <c r="E80" t="s">
        <v>132</v>
      </c>
      <c r="F80" t="s">
        <v>132</v>
      </c>
      <c r="G80" t="s">
        <v>132</v>
      </c>
      <c r="H80" t="s">
        <v>132</v>
      </c>
      <c r="I80" t="s">
        <v>132</v>
      </c>
      <c r="J80">
        <v>19.11</v>
      </c>
      <c r="K80" t="s">
        <v>638</v>
      </c>
      <c r="L80" t="s">
        <v>595</v>
      </c>
      <c r="M80" s="74">
        <v>0.77552083333333333</v>
      </c>
      <c r="N80" t="s">
        <v>638</v>
      </c>
      <c r="O80">
        <v>0</v>
      </c>
      <c r="P80">
        <v>176</v>
      </c>
      <c r="Q80" t="s">
        <v>524</v>
      </c>
      <c r="R80" t="s">
        <v>132</v>
      </c>
    </row>
    <row r="81" spans="1:18" x14ac:dyDescent="0.25">
      <c r="A81" t="s">
        <v>274</v>
      </c>
      <c r="B81">
        <v>0</v>
      </c>
      <c r="C81" t="s">
        <v>132</v>
      </c>
      <c r="D81" t="s">
        <v>132</v>
      </c>
      <c r="E81" t="s">
        <v>132</v>
      </c>
      <c r="F81" t="s">
        <v>132</v>
      </c>
      <c r="G81" t="s">
        <v>132</v>
      </c>
      <c r="H81" t="s">
        <v>132</v>
      </c>
      <c r="I81" t="s">
        <v>132</v>
      </c>
      <c r="J81">
        <v>18.41</v>
      </c>
      <c r="K81" t="s">
        <v>639</v>
      </c>
      <c r="L81" t="s">
        <v>595</v>
      </c>
      <c r="M81" s="74">
        <v>0.77552083333333333</v>
      </c>
      <c r="N81" t="s">
        <v>639</v>
      </c>
      <c r="O81">
        <v>0</v>
      </c>
      <c r="P81">
        <v>4.2320000000000002</v>
      </c>
      <c r="Q81" t="s">
        <v>515</v>
      </c>
      <c r="R81" t="s">
        <v>132</v>
      </c>
    </row>
    <row r="82" spans="1:18" x14ac:dyDescent="0.25">
      <c r="A82" t="s">
        <v>413</v>
      </c>
      <c r="B82">
        <v>0</v>
      </c>
      <c r="C82" t="s">
        <v>132</v>
      </c>
      <c r="D82" t="s">
        <v>132</v>
      </c>
      <c r="E82" t="s">
        <v>132</v>
      </c>
      <c r="F82" t="s">
        <v>132</v>
      </c>
      <c r="G82" t="s">
        <v>132</v>
      </c>
      <c r="H82" t="s">
        <v>132</v>
      </c>
      <c r="I82" t="s">
        <v>132</v>
      </c>
      <c r="J82">
        <v>17.739999999999998</v>
      </c>
      <c r="K82" t="s">
        <v>640</v>
      </c>
      <c r="L82" t="s">
        <v>595</v>
      </c>
      <c r="M82" s="74">
        <v>0.77552083333333333</v>
      </c>
      <c r="N82" t="s">
        <v>640</v>
      </c>
      <c r="O82">
        <v>5</v>
      </c>
      <c r="P82">
        <v>10</v>
      </c>
      <c r="Q82" t="s">
        <v>587</v>
      </c>
      <c r="R82" t="s">
        <v>132</v>
      </c>
    </row>
    <row r="83" spans="1:18" x14ac:dyDescent="0.25">
      <c r="A83" t="s">
        <v>275</v>
      </c>
      <c r="B83">
        <v>0</v>
      </c>
      <c r="C83" t="s">
        <v>132</v>
      </c>
      <c r="D83" t="s">
        <v>132</v>
      </c>
      <c r="E83" t="s">
        <v>132</v>
      </c>
      <c r="F83" t="s">
        <v>132</v>
      </c>
      <c r="G83" t="s">
        <v>132</v>
      </c>
      <c r="H83" t="s">
        <v>132</v>
      </c>
      <c r="I83" t="s">
        <v>132</v>
      </c>
      <c r="J83">
        <v>17.12</v>
      </c>
      <c r="K83" t="s">
        <v>641</v>
      </c>
      <c r="L83" t="s">
        <v>595</v>
      </c>
      <c r="M83" s="74">
        <v>0.77552083333333333</v>
      </c>
      <c r="N83" t="s">
        <v>641</v>
      </c>
      <c r="O83">
        <v>0</v>
      </c>
      <c r="P83">
        <v>1.24</v>
      </c>
      <c r="Q83" t="s">
        <v>595</v>
      </c>
      <c r="R83" t="s">
        <v>132</v>
      </c>
    </row>
    <row r="84" spans="1:18" x14ac:dyDescent="0.25">
      <c r="A84" t="s">
        <v>414</v>
      </c>
      <c r="B84">
        <v>0</v>
      </c>
      <c r="C84" t="s">
        <v>132</v>
      </c>
      <c r="D84" t="s">
        <v>132</v>
      </c>
      <c r="E84" t="s">
        <v>132</v>
      </c>
      <c r="F84" t="s">
        <v>132</v>
      </c>
      <c r="G84" t="s">
        <v>132</v>
      </c>
      <c r="H84" t="s">
        <v>132</v>
      </c>
      <c r="I84" t="s">
        <v>132</v>
      </c>
      <c r="J84">
        <v>16.54</v>
      </c>
      <c r="K84" t="s">
        <v>642</v>
      </c>
      <c r="L84" t="s">
        <v>595</v>
      </c>
      <c r="M84" s="74">
        <v>0.77552083333333333</v>
      </c>
      <c r="N84" t="s">
        <v>642</v>
      </c>
      <c r="O84">
        <v>0</v>
      </c>
      <c r="P84">
        <v>36</v>
      </c>
      <c r="Q84" t="s">
        <v>596</v>
      </c>
      <c r="R84" t="s">
        <v>132</v>
      </c>
    </row>
    <row r="85" spans="1:18" x14ac:dyDescent="0.25">
      <c r="A85" t="s">
        <v>276</v>
      </c>
      <c r="B85">
        <v>0</v>
      </c>
      <c r="C85" t="s">
        <v>132</v>
      </c>
      <c r="D85" t="s">
        <v>132</v>
      </c>
      <c r="E85" t="s">
        <v>132</v>
      </c>
      <c r="F85" t="s">
        <v>132</v>
      </c>
      <c r="G85" t="s">
        <v>132</v>
      </c>
      <c r="H85" t="s">
        <v>132</v>
      </c>
      <c r="I85" t="s">
        <v>132</v>
      </c>
      <c r="J85">
        <v>16</v>
      </c>
      <c r="K85" t="s">
        <v>643</v>
      </c>
      <c r="L85" t="s">
        <v>595</v>
      </c>
      <c r="M85" s="74">
        <v>0.77552083333333333</v>
      </c>
      <c r="N85" t="s">
        <v>643</v>
      </c>
      <c r="O85">
        <v>0</v>
      </c>
      <c r="P85">
        <v>363</v>
      </c>
      <c r="Q85" t="s">
        <v>595</v>
      </c>
      <c r="R85" t="s">
        <v>132</v>
      </c>
    </row>
    <row r="86" spans="1:18" x14ac:dyDescent="0.25">
      <c r="A86" t="s">
        <v>415</v>
      </c>
      <c r="B86">
        <v>0</v>
      </c>
      <c r="C86" t="s">
        <v>132</v>
      </c>
      <c r="D86" t="s">
        <v>132</v>
      </c>
      <c r="E86" t="s">
        <v>132</v>
      </c>
      <c r="F86" t="s">
        <v>132</v>
      </c>
      <c r="G86" t="s">
        <v>132</v>
      </c>
      <c r="H86" t="s">
        <v>132</v>
      </c>
      <c r="I86" t="s">
        <v>132</v>
      </c>
      <c r="J86">
        <v>15.49</v>
      </c>
      <c r="K86" t="s">
        <v>644</v>
      </c>
      <c r="L86" t="s">
        <v>595</v>
      </c>
      <c r="M86" s="74">
        <v>0.77552083333333333</v>
      </c>
      <c r="N86" t="s">
        <v>644</v>
      </c>
      <c r="O86">
        <v>10</v>
      </c>
      <c r="P86">
        <v>15</v>
      </c>
      <c r="Q86" t="s">
        <v>517</v>
      </c>
      <c r="R86" t="s">
        <v>132</v>
      </c>
    </row>
    <row r="87" spans="1:18" x14ac:dyDescent="0.25">
      <c r="A87" t="s">
        <v>277</v>
      </c>
      <c r="B87">
        <v>0</v>
      </c>
      <c r="C87" t="s">
        <v>132</v>
      </c>
      <c r="D87" t="s">
        <v>132</v>
      </c>
      <c r="E87" t="s">
        <v>132</v>
      </c>
      <c r="F87" t="s">
        <v>132</v>
      </c>
      <c r="G87" t="s">
        <v>132</v>
      </c>
      <c r="H87" t="s">
        <v>132</v>
      </c>
      <c r="I87" t="s">
        <v>132</v>
      </c>
      <c r="J87">
        <v>15</v>
      </c>
      <c r="K87" t="s">
        <v>645</v>
      </c>
      <c r="L87" t="s">
        <v>595</v>
      </c>
      <c r="M87" s="74">
        <v>0.77552083333333333</v>
      </c>
      <c r="N87" t="s">
        <v>645</v>
      </c>
      <c r="O87">
        <v>102</v>
      </c>
      <c r="P87">
        <v>2.0920000000000001</v>
      </c>
      <c r="Q87" t="s">
        <v>595</v>
      </c>
      <c r="R87" t="s">
        <v>132</v>
      </c>
    </row>
    <row r="88" spans="1:18" x14ac:dyDescent="0.25">
      <c r="A88" t="s">
        <v>422</v>
      </c>
      <c r="B88">
        <v>0</v>
      </c>
      <c r="C88" t="s">
        <v>132</v>
      </c>
      <c r="D88" t="s">
        <v>132</v>
      </c>
      <c r="E88" t="s">
        <v>132</v>
      </c>
      <c r="F88" t="s">
        <v>132</v>
      </c>
      <c r="G88" t="s">
        <v>132</v>
      </c>
      <c r="H88" t="s">
        <v>132</v>
      </c>
      <c r="I88" t="s">
        <v>132</v>
      </c>
      <c r="J88">
        <v>14.55</v>
      </c>
      <c r="K88" t="s">
        <v>646</v>
      </c>
      <c r="L88" t="s">
        <v>595</v>
      </c>
      <c r="M88" s="74">
        <v>0.77552083333333333</v>
      </c>
      <c r="N88" t="s">
        <v>646</v>
      </c>
      <c r="O88">
        <v>0</v>
      </c>
      <c r="P88">
        <v>85</v>
      </c>
      <c r="Q88" t="s">
        <v>592</v>
      </c>
      <c r="R88" t="s">
        <v>132</v>
      </c>
    </row>
    <row r="89" spans="1:18" x14ac:dyDescent="0.25">
      <c r="A89" t="s">
        <v>278</v>
      </c>
      <c r="B89">
        <v>0</v>
      </c>
      <c r="C89" t="s">
        <v>132</v>
      </c>
      <c r="D89" t="s">
        <v>132</v>
      </c>
      <c r="E89" t="s">
        <v>132</v>
      </c>
      <c r="F89" t="s">
        <v>132</v>
      </c>
      <c r="G89" t="s">
        <v>132</v>
      </c>
      <c r="H89" t="s">
        <v>132</v>
      </c>
      <c r="I89" t="s">
        <v>132</v>
      </c>
      <c r="J89">
        <v>14.13</v>
      </c>
      <c r="K89" t="s">
        <v>647</v>
      </c>
      <c r="L89" t="s">
        <v>595</v>
      </c>
      <c r="M89" s="74">
        <v>0.77552083333333333</v>
      </c>
      <c r="N89" t="s">
        <v>647</v>
      </c>
      <c r="O89">
        <v>0</v>
      </c>
      <c r="P89">
        <v>1.819</v>
      </c>
      <c r="Q89" t="s">
        <v>595</v>
      </c>
      <c r="R89" t="s">
        <v>132</v>
      </c>
    </row>
    <row r="90" spans="1:18" x14ac:dyDescent="0.25">
      <c r="A90" t="s">
        <v>423</v>
      </c>
      <c r="B90">
        <v>0</v>
      </c>
      <c r="C90" t="s">
        <v>132</v>
      </c>
      <c r="D90" t="s">
        <v>132</v>
      </c>
      <c r="E90" t="s">
        <v>132</v>
      </c>
      <c r="F90" t="s">
        <v>132</v>
      </c>
      <c r="G90" t="s">
        <v>132</v>
      </c>
      <c r="H90" t="s">
        <v>132</v>
      </c>
      <c r="I90" t="s">
        <v>132</v>
      </c>
      <c r="J90">
        <v>13.72</v>
      </c>
      <c r="K90" t="s">
        <v>648</v>
      </c>
      <c r="L90" t="s">
        <v>595</v>
      </c>
      <c r="M90" s="74">
        <v>0.77552083333333333</v>
      </c>
      <c r="N90" t="s">
        <v>648</v>
      </c>
      <c r="O90">
        <v>0</v>
      </c>
      <c r="P90">
        <v>75</v>
      </c>
      <c r="Q90" t="s">
        <v>498</v>
      </c>
      <c r="R90" t="s">
        <v>132</v>
      </c>
    </row>
    <row r="91" spans="1:18" x14ac:dyDescent="0.25">
      <c r="A91" t="s">
        <v>279</v>
      </c>
      <c r="B91">
        <v>0</v>
      </c>
      <c r="C91" t="s">
        <v>132</v>
      </c>
      <c r="D91" t="s">
        <v>132</v>
      </c>
      <c r="E91" t="s">
        <v>132</v>
      </c>
      <c r="F91" t="s">
        <v>132</v>
      </c>
      <c r="G91" t="s">
        <v>132</v>
      </c>
      <c r="H91" t="s">
        <v>132</v>
      </c>
      <c r="I91" t="s">
        <v>132</v>
      </c>
      <c r="J91">
        <v>13.34</v>
      </c>
      <c r="K91" t="s">
        <v>649</v>
      </c>
      <c r="L91" t="s">
        <v>595</v>
      </c>
      <c r="M91" s="74">
        <v>0.77552083333333333</v>
      </c>
      <c r="N91" t="s">
        <v>649</v>
      </c>
      <c r="O91">
        <v>1</v>
      </c>
      <c r="P91">
        <v>260</v>
      </c>
      <c r="Q91" t="s">
        <v>595</v>
      </c>
      <c r="R91" t="s">
        <v>132</v>
      </c>
    </row>
    <row r="92" spans="1:18" x14ac:dyDescent="0.25">
      <c r="A92" t="s">
        <v>424</v>
      </c>
      <c r="B92">
        <v>0</v>
      </c>
      <c r="C92" t="s">
        <v>132</v>
      </c>
      <c r="D92" t="s">
        <v>132</v>
      </c>
      <c r="E92" t="s">
        <v>132</v>
      </c>
      <c r="F92" t="s">
        <v>132</v>
      </c>
      <c r="G92" t="s">
        <v>132</v>
      </c>
      <c r="H92" t="s">
        <v>132</v>
      </c>
      <c r="I92" t="s">
        <v>132</v>
      </c>
      <c r="J92">
        <v>12.98</v>
      </c>
      <c r="K92" t="s">
        <v>650</v>
      </c>
      <c r="L92" t="s">
        <v>595</v>
      </c>
      <c r="M92" s="74">
        <v>0.77552083333333333</v>
      </c>
      <c r="N92" t="s">
        <v>650</v>
      </c>
      <c r="O92">
        <v>0</v>
      </c>
      <c r="P92">
        <v>0</v>
      </c>
      <c r="Q92" t="s">
        <v>516</v>
      </c>
      <c r="R92" t="s">
        <v>132</v>
      </c>
    </row>
    <row r="93" spans="1:18" x14ac:dyDescent="0.25">
      <c r="A93" t="s">
        <v>280</v>
      </c>
      <c r="B93">
        <v>0</v>
      </c>
      <c r="C93" t="s">
        <v>132</v>
      </c>
      <c r="D93" t="s">
        <v>132</v>
      </c>
      <c r="E93" t="s">
        <v>132</v>
      </c>
      <c r="F93" t="s">
        <v>132</v>
      </c>
      <c r="G93" t="s">
        <v>132</v>
      </c>
      <c r="H93" t="s">
        <v>132</v>
      </c>
      <c r="I93" t="s">
        <v>132</v>
      </c>
      <c r="J93">
        <v>12.64</v>
      </c>
      <c r="K93" t="s">
        <v>651</v>
      </c>
      <c r="L93" t="s">
        <v>595</v>
      </c>
      <c r="M93" s="74">
        <v>0.77552083333333333</v>
      </c>
      <c r="N93" t="s">
        <v>651</v>
      </c>
      <c r="O93">
        <v>0</v>
      </c>
      <c r="P93">
        <v>1.0289999999999999</v>
      </c>
      <c r="Q93" t="s">
        <v>595</v>
      </c>
      <c r="R93" t="s">
        <v>132</v>
      </c>
    </row>
    <row r="94" spans="1:18" x14ac:dyDescent="0.25">
      <c r="A94" t="s">
        <v>425</v>
      </c>
      <c r="B94">
        <v>0</v>
      </c>
      <c r="C94" t="s">
        <v>132</v>
      </c>
      <c r="D94" t="s">
        <v>132</v>
      </c>
      <c r="E94" t="s">
        <v>132</v>
      </c>
      <c r="F94" t="s">
        <v>132</v>
      </c>
      <c r="G94" t="s">
        <v>132</v>
      </c>
      <c r="H94" t="s">
        <v>132</v>
      </c>
      <c r="I94" t="s">
        <v>132</v>
      </c>
      <c r="J94">
        <v>12.31</v>
      </c>
      <c r="K94" t="s">
        <v>652</v>
      </c>
      <c r="L94" t="s">
        <v>595</v>
      </c>
      <c r="M94" s="74">
        <v>0.77552083333333333</v>
      </c>
      <c r="N94" t="s">
        <v>652</v>
      </c>
      <c r="O94">
        <v>0</v>
      </c>
      <c r="P94">
        <v>0</v>
      </c>
      <c r="Q94" t="s">
        <v>473</v>
      </c>
      <c r="R94" t="s">
        <v>132</v>
      </c>
    </row>
    <row r="95" spans="1:18" x14ac:dyDescent="0.25">
      <c r="A95" t="s">
        <v>281</v>
      </c>
      <c r="B95">
        <v>0</v>
      </c>
      <c r="C95" t="s">
        <v>132</v>
      </c>
      <c r="D95" t="s">
        <v>132</v>
      </c>
      <c r="E95" t="s">
        <v>132</v>
      </c>
      <c r="F95" t="s">
        <v>132</v>
      </c>
      <c r="G95" t="s">
        <v>132</v>
      </c>
      <c r="H95" t="s">
        <v>132</v>
      </c>
      <c r="I95" t="s">
        <v>132</v>
      </c>
      <c r="J95">
        <v>12.01</v>
      </c>
      <c r="K95" t="s">
        <v>653</v>
      </c>
      <c r="L95" t="s">
        <v>595</v>
      </c>
      <c r="M95" s="74">
        <v>0.77552083333333333</v>
      </c>
      <c r="N95" t="s">
        <v>653</v>
      </c>
      <c r="O95">
        <v>0</v>
      </c>
      <c r="P95">
        <v>893</v>
      </c>
      <c r="Q95" t="s">
        <v>595</v>
      </c>
      <c r="R95" t="s">
        <v>132</v>
      </c>
    </row>
    <row r="96" spans="1:18" x14ac:dyDescent="0.25">
      <c r="A96" t="s">
        <v>426</v>
      </c>
      <c r="B96">
        <v>0</v>
      </c>
      <c r="C96" t="s">
        <v>132</v>
      </c>
      <c r="D96" t="s">
        <v>132</v>
      </c>
      <c r="E96" t="s">
        <v>132</v>
      </c>
      <c r="F96" t="s">
        <v>132</v>
      </c>
      <c r="G96" t="s">
        <v>132</v>
      </c>
      <c r="H96" t="s">
        <v>132</v>
      </c>
      <c r="I96" t="s">
        <v>132</v>
      </c>
      <c r="J96">
        <v>11.71</v>
      </c>
      <c r="K96" t="s">
        <v>654</v>
      </c>
      <c r="L96" t="s">
        <v>595</v>
      </c>
      <c r="M96" s="74">
        <v>0.77552083333333333</v>
      </c>
      <c r="N96" t="s">
        <v>654</v>
      </c>
      <c r="O96">
        <v>0</v>
      </c>
      <c r="P96">
        <v>0</v>
      </c>
      <c r="Q96" t="s">
        <v>513</v>
      </c>
      <c r="R96" t="s">
        <v>132</v>
      </c>
    </row>
    <row r="97" spans="1:18" x14ac:dyDescent="0.25">
      <c r="A97" t="s">
        <v>282</v>
      </c>
      <c r="B97">
        <v>0</v>
      </c>
      <c r="C97" t="s">
        <v>132</v>
      </c>
      <c r="D97" t="s">
        <v>132</v>
      </c>
      <c r="E97" t="s">
        <v>132</v>
      </c>
      <c r="F97" t="s">
        <v>132</v>
      </c>
      <c r="G97" t="s">
        <v>132</v>
      </c>
      <c r="H97" t="s">
        <v>132</v>
      </c>
      <c r="I97" t="s">
        <v>132</v>
      </c>
      <c r="J97">
        <v>11.42</v>
      </c>
      <c r="K97" t="s">
        <v>655</v>
      </c>
      <c r="L97" t="s">
        <v>595</v>
      </c>
      <c r="M97" s="74">
        <v>0.77552083333333333</v>
      </c>
      <c r="N97" t="s">
        <v>655</v>
      </c>
      <c r="O97">
        <v>0</v>
      </c>
      <c r="P97">
        <v>3.1269999999999998</v>
      </c>
      <c r="Q97" t="s">
        <v>595</v>
      </c>
      <c r="R97" t="s">
        <v>132</v>
      </c>
    </row>
    <row r="98" spans="1:18" x14ac:dyDescent="0.25">
      <c r="A98" t="s">
        <v>427</v>
      </c>
      <c r="B98">
        <v>0</v>
      </c>
      <c r="C98" t="s">
        <v>132</v>
      </c>
      <c r="D98" t="s">
        <v>132</v>
      </c>
      <c r="E98" t="s">
        <v>132</v>
      </c>
      <c r="F98" t="s">
        <v>132</v>
      </c>
      <c r="G98" t="s">
        <v>132</v>
      </c>
      <c r="H98" t="s">
        <v>132</v>
      </c>
      <c r="I98" t="s">
        <v>132</v>
      </c>
      <c r="J98">
        <v>11.16</v>
      </c>
      <c r="K98" t="s">
        <v>656</v>
      </c>
      <c r="L98" t="s">
        <v>595</v>
      </c>
      <c r="M98" s="74">
        <v>0.77552083333333333</v>
      </c>
      <c r="N98" t="s">
        <v>656</v>
      </c>
      <c r="O98">
        <v>0</v>
      </c>
      <c r="P98">
        <v>0</v>
      </c>
      <c r="Q98" t="s">
        <v>473</v>
      </c>
      <c r="R98" t="s">
        <v>132</v>
      </c>
    </row>
    <row r="99" spans="1:18" x14ac:dyDescent="0.25">
      <c r="A99" t="s">
        <v>283</v>
      </c>
      <c r="B99">
        <v>0</v>
      </c>
      <c r="C99" t="s">
        <v>132</v>
      </c>
      <c r="D99" t="s">
        <v>132</v>
      </c>
      <c r="E99" t="s">
        <v>132</v>
      </c>
      <c r="F99" t="s">
        <v>132</v>
      </c>
      <c r="G99" t="s">
        <v>132</v>
      </c>
      <c r="H99" t="s">
        <v>132</v>
      </c>
      <c r="I99" t="s">
        <v>132</v>
      </c>
      <c r="J99">
        <v>10.91</v>
      </c>
      <c r="K99" t="s">
        <v>657</v>
      </c>
      <c r="L99" t="s">
        <v>595</v>
      </c>
      <c r="M99" s="74">
        <v>0.77552083333333333</v>
      </c>
      <c r="N99" t="s">
        <v>657</v>
      </c>
      <c r="O99">
        <v>2</v>
      </c>
      <c r="P99">
        <v>156</v>
      </c>
      <c r="Q99" t="s">
        <v>596</v>
      </c>
      <c r="R99" t="s">
        <v>132</v>
      </c>
    </row>
    <row r="100" spans="1:18" x14ac:dyDescent="0.25">
      <c r="A100" t="s">
        <v>428</v>
      </c>
      <c r="B100">
        <v>0</v>
      </c>
      <c r="C100" t="s">
        <v>132</v>
      </c>
      <c r="D100" t="s">
        <v>132</v>
      </c>
      <c r="E100" t="s">
        <v>132</v>
      </c>
      <c r="F100" t="s">
        <v>132</v>
      </c>
      <c r="G100" t="s">
        <v>132</v>
      </c>
      <c r="H100" t="s">
        <v>132</v>
      </c>
      <c r="I100" t="s">
        <v>132</v>
      </c>
      <c r="J100">
        <v>10.66</v>
      </c>
      <c r="K100" t="s">
        <v>658</v>
      </c>
      <c r="L100" t="s">
        <v>595</v>
      </c>
      <c r="M100" s="74">
        <v>0.77552083333333333</v>
      </c>
      <c r="N100" t="s">
        <v>658</v>
      </c>
      <c r="O100">
        <v>0</v>
      </c>
      <c r="P100">
        <v>0</v>
      </c>
      <c r="Q100" t="s">
        <v>473</v>
      </c>
      <c r="R100" t="s">
        <v>132</v>
      </c>
    </row>
    <row r="101" spans="1:18" x14ac:dyDescent="0.25">
      <c r="A101" t="s">
        <v>284</v>
      </c>
      <c r="B101">
        <v>0</v>
      </c>
      <c r="C101" t="s">
        <v>132</v>
      </c>
      <c r="D101" t="s">
        <v>132</v>
      </c>
      <c r="E101" t="s">
        <v>132</v>
      </c>
      <c r="F101" t="s">
        <v>132</v>
      </c>
      <c r="G101" t="s">
        <v>132</v>
      </c>
      <c r="H101" t="s">
        <v>132</v>
      </c>
      <c r="I101" t="s">
        <v>132</v>
      </c>
      <c r="J101">
        <v>10.43</v>
      </c>
      <c r="K101" t="s">
        <v>659</v>
      </c>
      <c r="L101" t="s">
        <v>595</v>
      </c>
      <c r="M101" s="74">
        <v>0.77552083333333333</v>
      </c>
      <c r="N101" t="s">
        <v>659</v>
      </c>
      <c r="O101">
        <v>0</v>
      </c>
      <c r="P101">
        <v>438</v>
      </c>
      <c r="Q101" t="s">
        <v>530</v>
      </c>
      <c r="R101" t="s">
        <v>132</v>
      </c>
    </row>
    <row r="102" spans="1:18" x14ac:dyDescent="0.25">
      <c r="A102" t="s">
        <v>429</v>
      </c>
      <c r="B102">
        <v>0</v>
      </c>
      <c r="C102" t="s">
        <v>132</v>
      </c>
      <c r="D102" t="s">
        <v>132</v>
      </c>
      <c r="E102" t="s">
        <v>132</v>
      </c>
      <c r="F102" t="s">
        <v>132</v>
      </c>
      <c r="G102" t="s">
        <v>132</v>
      </c>
      <c r="H102" t="s">
        <v>132</v>
      </c>
      <c r="I102" t="s">
        <v>132</v>
      </c>
      <c r="J102">
        <v>10.210000000000001</v>
      </c>
      <c r="K102" t="s">
        <v>660</v>
      </c>
      <c r="L102" t="s">
        <v>595</v>
      </c>
      <c r="M102" s="74">
        <v>0.77552083333333333</v>
      </c>
      <c r="N102" t="s">
        <v>660</v>
      </c>
      <c r="O102">
        <v>0</v>
      </c>
      <c r="P102">
        <v>0</v>
      </c>
      <c r="Q102" t="s">
        <v>473</v>
      </c>
      <c r="R102" t="s">
        <v>132</v>
      </c>
    </row>
    <row r="103" spans="1:18" x14ac:dyDescent="0.25">
      <c r="A103" t="s">
        <v>285</v>
      </c>
      <c r="B103">
        <v>0</v>
      </c>
      <c r="C103" t="s">
        <v>132</v>
      </c>
      <c r="D103" t="s">
        <v>132</v>
      </c>
      <c r="E103" t="s">
        <v>132</v>
      </c>
      <c r="F103" t="s">
        <v>132</v>
      </c>
      <c r="G103" t="s">
        <v>132</v>
      </c>
      <c r="H103" t="s">
        <v>132</v>
      </c>
      <c r="I103" t="s">
        <v>132</v>
      </c>
      <c r="J103">
        <v>10</v>
      </c>
      <c r="K103" t="s">
        <v>661</v>
      </c>
      <c r="L103" t="s">
        <v>595</v>
      </c>
      <c r="M103" s="74">
        <v>0.77552083333333333</v>
      </c>
      <c r="N103" t="s">
        <v>661</v>
      </c>
      <c r="O103">
        <v>0</v>
      </c>
      <c r="P103">
        <v>195</v>
      </c>
      <c r="Q103" t="s">
        <v>590</v>
      </c>
      <c r="R103" t="s">
        <v>132</v>
      </c>
    </row>
    <row r="104" spans="1:18" x14ac:dyDescent="0.25">
      <c r="A104" t="s">
        <v>430</v>
      </c>
      <c r="B104">
        <v>0</v>
      </c>
      <c r="C104" t="s">
        <v>132</v>
      </c>
      <c r="D104" t="s">
        <v>132</v>
      </c>
      <c r="E104" t="s">
        <v>132</v>
      </c>
      <c r="F104" t="s">
        <v>132</v>
      </c>
      <c r="G104" t="s">
        <v>132</v>
      </c>
      <c r="H104" t="s">
        <v>132</v>
      </c>
      <c r="I104" t="s">
        <v>132</v>
      </c>
      <c r="J104">
        <v>9.7899999999999991</v>
      </c>
      <c r="K104" t="s">
        <v>662</v>
      </c>
      <c r="L104" t="s">
        <v>595</v>
      </c>
      <c r="M104" s="74">
        <v>0.77552083333333333</v>
      </c>
      <c r="N104" t="s">
        <v>662</v>
      </c>
      <c r="O104">
        <v>0</v>
      </c>
      <c r="P104">
        <v>71</v>
      </c>
      <c r="Q104" t="s">
        <v>553</v>
      </c>
      <c r="R104" t="s">
        <v>132</v>
      </c>
    </row>
    <row r="105" spans="1:18" x14ac:dyDescent="0.25">
      <c r="A105" t="s">
        <v>286</v>
      </c>
      <c r="B105">
        <v>0</v>
      </c>
      <c r="C105" t="s">
        <v>132</v>
      </c>
      <c r="D105" t="s">
        <v>132</v>
      </c>
      <c r="E105" t="s">
        <v>132</v>
      </c>
      <c r="F105" t="s">
        <v>132</v>
      </c>
      <c r="G105" t="s">
        <v>132</v>
      </c>
      <c r="H105" t="s">
        <v>132</v>
      </c>
      <c r="I105" t="s">
        <v>132</v>
      </c>
      <c r="J105">
        <v>9.6</v>
      </c>
      <c r="K105" t="s">
        <v>663</v>
      </c>
      <c r="L105" t="s">
        <v>595</v>
      </c>
      <c r="M105" s="74">
        <v>0.77552083333333333</v>
      </c>
      <c r="N105" t="s">
        <v>663</v>
      </c>
      <c r="O105">
        <v>0</v>
      </c>
      <c r="P105">
        <v>800</v>
      </c>
      <c r="Q105" t="s">
        <v>595</v>
      </c>
      <c r="R105" t="s">
        <v>132</v>
      </c>
    </row>
    <row r="106" spans="1:18" x14ac:dyDescent="0.25">
      <c r="A106" t="s">
        <v>287</v>
      </c>
      <c r="B106">
        <v>0</v>
      </c>
      <c r="C106" t="s">
        <v>132</v>
      </c>
      <c r="D106" t="s">
        <v>132</v>
      </c>
      <c r="E106" t="s">
        <v>132</v>
      </c>
      <c r="F106" t="s">
        <v>132</v>
      </c>
      <c r="G106" t="s">
        <v>132</v>
      </c>
      <c r="H106" t="s">
        <v>132</v>
      </c>
      <c r="I106" t="s">
        <v>132</v>
      </c>
      <c r="J106">
        <v>9.23</v>
      </c>
      <c r="K106" t="s">
        <v>664</v>
      </c>
      <c r="L106" t="s">
        <v>595</v>
      </c>
      <c r="M106" s="74">
        <v>0.77552083333333333</v>
      </c>
      <c r="N106" t="s">
        <v>664</v>
      </c>
      <c r="O106">
        <v>0</v>
      </c>
      <c r="P106">
        <v>4.7030000000000003</v>
      </c>
      <c r="Q106" t="s">
        <v>554</v>
      </c>
      <c r="R106" t="s">
        <v>132</v>
      </c>
    </row>
    <row r="107" spans="1:18" x14ac:dyDescent="0.25">
      <c r="A107" t="s">
        <v>288</v>
      </c>
      <c r="B107">
        <v>0</v>
      </c>
      <c r="C107" t="s">
        <v>132</v>
      </c>
      <c r="D107" t="s">
        <v>132</v>
      </c>
      <c r="E107" t="s">
        <v>132</v>
      </c>
      <c r="F107" t="s">
        <v>132</v>
      </c>
      <c r="G107" t="s">
        <v>132</v>
      </c>
      <c r="H107" t="s">
        <v>132</v>
      </c>
      <c r="I107" t="s">
        <v>132</v>
      </c>
      <c r="J107">
        <v>8.89</v>
      </c>
      <c r="K107" t="s">
        <v>665</v>
      </c>
      <c r="L107" t="s">
        <v>595</v>
      </c>
      <c r="M107" s="74">
        <v>0.77552083333333333</v>
      </c>
      <c r="N107" t="s">
        <v>665</v>
      </c>
      <c r="O107">
        <v>0</v>
      </c>
      <c r="P107">
        <v>188</v>
      </c>
      <c r="Q107" t="s">
        <v>547</v>
      </c>
      <c r="R107" t="s">
        <v>132</v>
      </c>
    </row>
    <row r="108" spans="1:18" x14ac:dyDescent="0.25">
      <c r="A108" t="s">
        <v>556</v>
      </c>
      <c r="B108">
        <v>0</v>
      </c>
      <c r="C108" t="s">
        <v>132</v>
      </c>
      <c r="D108" t="s">
        <v>132</v>
      </c>
      <c r="E108" t="s">
        <v>132</v>
      </c>
      <c r="F108" t="s">
        <v>132</v>
      </c>
      <c r="G108" t="s">
        <v>132</v>
      </c>
      <c r="H108" t="s">
        <v>132</v>
      </c>
      <c r="I108" t="s">
        <v>132</v>
      </c>
      <c r="J108">
        <v>8.57</v>
      </c>
      <c r="K108" t="s">
        <v>666</v>
      </c>
      <c r="L108" t="s">
        <v>595</v>
      </c>
      <c r="M108" s="74">
        <v>0.77552083333333333</v>
      </c>
      <c r="N108" t="s">
        <v>666</v>
      </c>
      <c r="O108">
        <v>0</v>
      </c>
      <c r="P108">
        <v>260</v>
      </c>
      <c r="Q108" t="s">
        <v>473</v>
      </c>
      <c r="R108" t="s">
        <v>132</v>
      </c>
    </row>
    <row r="109" spans="1:18" x14ac:dyDescent="0.25">
      <c r="A109" t="s">
        <v>289</v>
      </c>
      <c r="B109">
        <v>0</v>
      </c>
      <c r="C109" t="s">
        <v>132</v>
      </c>
      <c r="D109" t="s">
        <v>132</v>
      </c>
      <c r="E109" t="s">
        <v>132</v>
      </c>
      <c r="F109" t="s">
        <v>132</v>
      </c>
      <c r="G109" t="s">
        <v>132</v>
      </c>
      <c r="H109" t="s">
        <v>132</v>
      </c>
      <c r="I109" t="s">
        <v>132</v>
      </c>
      <c r="J109">
        <v>8.27</v>
      </c>
      <c r="K109" t="s">
        <v>667</v>
      </c>
      <c r="L109" t="s">
        <v>595</v>
      </c>
      <c r="M109" s="74">
        <v>0.77552083333333333</v>
      </c>
      <c r="N109" t="s">
        <v>667</v>
      </c>
      <c r="O109">
        <v>0</v>
      </c>
      <c r="P109">
        <v>80</v>
      </c>
      <c r="Q109" t="s">
        <v>595</v>
      </c>
      <c r="R109" t="s">
        <v>132</v>
      </c>
    </row>
    <row r="110" spans="1:18" x14ac:dyDescent="0.25">
      <c r="A110" t="s">
        <v>557</v>
      </c>
      <c r="B110">
        <v>0</v>
      </c>
      <c r="C110" t="s">
        <v>132</v>
      </c>
      <c r="D110" t="s">
        <v>132</v>
      </c>
      <c r="E110" t="s">
        <v>132</v>
      </c>
      <c r="F110" t="s">
        <v>132</v>
      </c>
      <c r="G110" t="s">
        <v>132</v>
      </c>
      <c r="H110" t="s">
        <v>132</v>
      </c>
      <c r="I110" t="s">
        <v>132</v>
      </c>
      <c r="J110">
        <v>7.99</v>
      </c>
      <c r="K110" t="s">
        <v>668</v>
      </c>
      <c r="L110" t="s">
        <v>595</v>
      </c>
      <c r="M110" s="74">
        <v>0.77552083333333333</v>
      </c>
      <c r="N110" t="s">
        <v>668</v>
      </c>
      <c r="O110">
        <v>0</v>
      </c>
      <c r="P110">
        <v>104</v>
      </c>
      <c r="Q110" t="s">
        <v>473</v>
      </c>
      <c r="R110" t="s">
        <v>132</v>
      </c>
    </row>
    <row r="111" spans="1:18" x14ac:dyDescent="0.25">
      <c r="A111" t="s">
        <v>290</v>
      </c>
      <c r="B111">
        <v>0</v>
      </c>
      <c r="C111" t="s">
        <v>132</v>
      </c>
      <c r="D111" t="s">
        <v>132</v>
      </c>
      <c r="E111" t="s">
        <v>132</v>
      </c>
      <c r="F111" t="s">
        <v>132</v>
      </c>
      <c r="G111" t="s">
        <v>132</v>
      </c>
      <c r="H111" t="s">
        <v>132</v>
      </c>
      <c r="I111" t="s">
        <v>132</v>
      </c>
      <c r="J111">
        <v>7.74</v>
      </c>
      <c r="K111" t="s">
        <v>669</v>
      </c>
      <c r="L111" t="s">
        <v>595</v>
      </c>
      <c r="M111" s="74">
        <v>0.77552083333333333</v>
      </c>
      <c r="N111" t="s">
        <v>669</v>
      </c>
      <c r="O111">
        <v>1</v>
      </c>
      <c r="P111">
        <v>1.222</v>
      </c>
      <c r="Q111" t="s">
        <v>595</v>
      </c>
      <c r="R111" t="s">
        <v>132</v>
      </c>
    </row>
    <row r="112" spans="1:18" x14ac:dyDescent="0.25">
      <c r="A112" t="s">
        <v>558</v>
      </c>
      <c r="B112">
        <v>0</v>
      </c>
      <c r="C112" t="s">
        <v>132</v>
      </c>
      <c r="D112" t="s">
        <v>132</v>
      </c>
      <c r="E112" t="s">
        <v>132</v>
      </c>
      <c r="F112" t="s">
        <v>132</v>
      </c>
      <c r="G112" t="s">
        <v>132</v>
      </c>
      <c r="H112" t="s">
        <v>132</v>
      </c>
      <c r="I112" t="s">
        <v>132</v>
      </c>
      <c r="J112">
        <v>7.49</v>
      </c>
      <c r="K112" t="s">
        <v>670</v>
      </c>
      <c r="L112" t="s">
        <v>595</v>
      </c>
      <c r="M112" s="74">
        <v>0.77552083333333333</v>
      </c>
      <c r="N112" t="s">
        <v>670</v>
      </c>
      <c r="O112">
        <v>0</v>
      </c>
      <c r="P112">
        <v>86</v>
      </c>
      <c r="Q112" t="s">
        <v>473</v>
      </c>
      <c r="R112" t="s">
        <v>132</v>
      </c>
    </row>
    <row r="113" spans="1:18" x14ac:dyDescent="0.25">
      <c r="A113" t="s">
        <v>291</v>
      </c>
      <c r="B113">
        <v>0</v>
      </c>
      <c r="C113" t="s">
        <v>132</v>
      </c>
      <c r="D113" t="s">
        <v>132</v>
      </c>
      <c r="E113" t="s">
        <v>132</v>
      </c>
      <c r="F113" t="s">
        <v>132</v>
      </c>
      <c r="G113" t="s">
        <v>132</v>
      </c>
      <c r="H113" t="s">
        <v>132</v>
      </c>
      <c r="I113" t="s">
        <v>132</v>
      </c>
      <c r="J113">
        <v>7.27</v>
      </c>
      <c r="K113" t="s">
        <v>671</v>
      </c>
      <c r="L113" t="s">
        <v>595</v>
      </c>
      <c r="M113" s="74">
        <v>0.77552083333333333</v>
      </c>
      <c r="N113" t="s">
        <v>671</v>
      </c>
      <c r="O113">
        <v>0</v>
      </c>
      <c r="P113">
        <v>144</v>
      </c>
      <c r="Q113" t="s">
        <v>516</v>
      </c>
      <c r="R113" t="s">
        <v>132</v>
      </c>
    </row>
    <row r="114" spans="1:18" x14ac:dyDescent="0.25">
      <c r="A114" t="s">
        <v>559</v>
      </c>
      <c r="B114">
        <v>0</v>
      </c>
      <c r="C114" t="s">
        <v>132</v>
      </c>
      <c r="D114" t="s">
        <v>132</v>
      </c>
      <c r="E114" t="s">
        <v>132</v>
      </c>
      <c r="F114" t="s">
        <v>132</v>
      </c>
      <c r="G114" t="s">
        <v>132</v>
      </c>
      <c r="H114" t="s">
        <v>132</v>
      </c>
      <c r="I114" t="s">
        <v>132</v>
      </c>
      <c r="J114">
        <v>7.05</v>
      </c>
      <c r="K114" t="s">
        <v>672</v>
      </c>
      <c r="L114" t="s">
        <v>595</v>
      </c>
      <c r="M114" s="74">
        <v>0.77552083333333333</v>
      </c>
      <c r="N114" t="s">
        <v>672</v>
      </c>
      <c r="O114">
        <v>0</v>
      </c>
      <c r="P114">
        <v>148</v>
      </c>
      <c r="Q114" t="s">
        <v>473</v>
      </c>
      <c r="R114" t="s">
        <v>132</v>
      </c>
    </row>
    <row r="115" spans="1:18" x14ac:dyDescent="0.25">
      <c r="A115" t="s">
        <v>292</v>
      </c>
      <c r="B115">
        <v>0</v>
      </c>
      <c r="C115" t="s">
        <v>132</v>
      </c>
      <c r="D115" t="s">
        <v>132</v>
      </c>
      <c r="E115" t="s">
        <v>132</v>
      </c>
      <c r="F115" t="s">
        <v>132</v>
      </c>
      <c r="G115" t="s">
        <v>132</v>
      </c>
      <c r="H115" t="s">
        <v>132</v>
      </c>
      <c r="I115" t="s">
        <v>132</v>
      </c>
      <c r="J115">
        <v>6.85</v>
      </c>
      <c r="K115" t="s">
        <v>673</v>
      </c>
      <c r="L115" t="s">
        <v>595</v>
      </c>
      <c r="M115" s="74">
        <v>0.77552083333333333</v>
      </c>
      <c r="N115" t="s">
        <v>673</v>
      </c>
      <c r="O115">
        <v>0</v>
      </c>
      <c r="P115">
        <v>121</v>
      </c>
      <c r="Q115" t="s">
        <v>554</v>
      </c>
      <c r="R115" t="s">
        <v>132</v>
      </c>
    </row>
    <row r="116" spans="1:18" x14ac:dyDescent="0.25">
      <c r="A116" t="s">
        <v>447</v>
      </c>
      <c r="B116">
        <v>0</v>
      </c>
      <c r="C116" t="s">
        <v>132</v>
      </c>
      <c r="D116" t="s">
        <v>132</v>
      </c>
      <c r="E116" t="s">
        <v>132</v>
      </c>
      <c r="F116" t="s">
        <v>132</v>
      </c>
      <c r="G116" t="s">
        <v>132</v>
      </c>
      <c r="H116" t="s">
        <v>132</v>
      </c>
      <c r="I116" t="s">
        <v>132</v>
      </c>
      <c r="J116">
        <v>6.66</v>
      </c>
      <c r="K116" t="s">
        <v>674</v>
      </c>
      <c r="L116" t="s">
        <v>595</v>
      </c>
      <c r="M116" s="74">
        <v>0.77552083333333333</v>
      </c>
      <c r="N116" t="s">
        <v>674</v>
      </c>
      <c r="O116">
        <v>0</v>
      </c>
      <c r="P116">
        <v>144</v>
      </c>
      <c r="Q116" t="s">
        <v>473</v>
      </c>
      <c r="R116" t="s">
        <v>132</v>
      </c>
    </row>
    <row r="117" spans="1:18" x14ac:dyDescent="0.25">
      <c r="A117" t="s">
        <v>487</v>
      </c>
      <c r="B117">
        <v>0</v>
      </c>
      <c r="C117" t="s">
        <v>132</v>
      </c>
      <c r="D117" t="s">
        <v>132</v>
      </c>
      <c r="E117" t="s">
        <v>132</v>
      </c>
      <c r="F117" t="s">
        <v>132</v>
      </c>
      <c r="G117" t="s">
        <v>132</v>
      </c>
      <c r="H117" t="s">
        <v>132</v>
      </c>
      <c r="I117" t="s">
        <v>132</v>
      </c>
      <c r="J117">
        <v>6.48</v>
      </c>
      <c r="K117" t="s">
        <v>675</v>
      </c>
      <c r="L117" t="s">
        <v>595</v>
      </c>
      <c r="M117" s="74">
        <v>0.77552083333333333</v>
      </c>
      <c r="N117" t="s">
        <v>675</v>
      </c>
      <c r="O117">
        <v>0</v>
      </c>
      <c r="P117">
        <v>41</v>
      </c>
      <c r="Q117" t="s">
        <v>553</v>
      </c>
      <c r="R117" t="s">
        <v>132</v>
      </c>
    </row>
    <row r="118" spans="1:18" x14ac:dyDescent="0.25">
      <c r="A118" t="s">
        <v>560</v>
      </c>
      <c r="B118">
        <v>0</v>
      </c>
      <c r="C118" t="s">
        <v>132</v>
      </c>
      <c r="D118" t="s">
        <v>132</v>
      </c>
      <c r="E118" t="s">
        <v>132</v>
      </c>
      <c r="F118" t="s">
        <v>132</v>
      </c>
      <c r="G118" t="s">
        <v>132</v>
      </c>
      <c r="H118" t="s">
        <v>132</v>
      </c>
      <c r="I118" t="s">
        <v>132</v>
      </c>
      <c r="J118">
        <v>6.31</v>
      </c>
      <c r="K118" t="s">
        <v>676</v>
      </c>
      <c r="L118" t="s">
        <v>595</v>
      </c>
      <c r="M118" s="74">
        <v>0.77552083333333333</v>
      </c>
      <c r="N118" t="s">
        <v>676</v>
      </c>
      <c r="O118">
        <v>0</v>
      </c>
      <c r="P118">
        <v>82</v>
      </c>
      <c r="Q118" t="s">
        <v>587</v>
      </c>
      <c r="R118" t="s">
        <v>132</v>
      </c>
    </row>
    <row r="119" spans="1:18" x14ac:dyDescent="0.25">
      <c r="A119" t="s">
        <v>488</v>
      </c>
      <c r="B119">
        <v>0</v>
      </c>
      <c r="C119" t="s">
        <v>132</v>
      </c>
      <c r="D119" t="s">
        <v>132</v>
      </c>
      <c r="E119" t="s">
        <v>132</v>
      </c>
      <c r="F119" t="s">
        <v>132</v>
      </c>
      <c r="G119" t="s">
        <v>132</v>
      </c>
      <c r="H119" t="s">
        <v>132</v>
      </c>
      <c r="I119" t="s">
        <v>132</v>
      </c>
      <c r="J119">
        <v>6.14</v>
      </c>
      <c r="K119" t="s">
        <v>677</v>
      </c>
      <c r="L119" t="s">
        <v>595</v>
      </c>
      <c r="M119" s="74">
        <v>0.77552083333333333</v>
      </c>
      <c r="N119" t="s">
        <v>677</v>
      </c>
      <c r="O119">
        <v>0</v>
      </c>
      <c r="P119">
        <v>40</v>
      </c>
      <c r="Q119" t="s">
        <v>596</v>
      </c>
      <c r="R119" t="s">
        <v>132</v>
      </c>
    </row>
    <row r="120" spans="1:18" x14ac:dyDescent="0.25">
      <c r="A120" t="s">
        <v>561</v>
      </c>
      <c r="B120">
        <v>0</v>
      </c>
      <c r="C120" t="s">
        <v>132</v>
      </c>
      <c r="D120" t="s">
        <v>132</v>
      </c>
      <c r="E120" t="s">
        <v>132</v>
      </c>
      <c r="F120" t="s">
        <v>132</v>
      </c>
      <c r="G120" t="s">
        <v>132</v>
      </c>
      <c r="H120" t="s">
        <v>132</v>
      </c>
      <c r="I120" t="s">
        <v>132</v>
      </c>
      <c r="J120">
        <v>5.99</v>
      </c>
      <c r="K120" t="s">
        <v>678</v>
      </c>
      <c r="L120" t="s">
        <v>595</v>
      </c>
      <c r="M120" s="74">
        <v>0.77552083333333333</v>
      </c>
      <c r="N120" t="s">
        <v>678</v>
      </c>
      <c r="O120">
        <v>0</v>
      </c>
      <c r="P120">
        <v>67</v>
      </c>
      <c r="Q120" t="s">
        <v>473</v>
      </c>
      <c r="R120" t="s">
        <v>132</v>
      </c>
    </row>
    <row r="121" spans="1:18" x14ac:dyDescent="0.25">
      <c r="A121" t="s">
        <v>293</v>
      </c>
      <c r="B121">
        <v>0</v>
      </c>
      <c r="C121" t="s">
        <v>132</v>
      </c>
      <c r="D121" t="s">
        <v>132</v>
      </c>
      <c r="E121" t="s">
        <v>132</v>
      </c>
      <c r="F121" t="s">
        <v>132</v>
      </c>
      <c r="G121" t="s">
        <v>132</v>
      </c>
      <c r="H121" t="s">
        <v>132</v>
      </c>
      <c r="I121" t="s">
        <v>132</v>
      </c>
      <c r="J121">
        <v>5.84</v>
      </c>
      <c r="K121" t="s">
        <v>679</v>
      </c>
      <c r="L121" t="s">
        <v>595</v>
      </c>
      <c r="M121" s="74">
        <v>0.77552083333333333</v>
      </c>
      <c r="N121" t="s">
        <v>679</v>
      </c>
      <c r="O121">
        <v>0</v>
      </c>
      <c r="P121">
        <v>95</v>
      </c>
      <c r="Q121" t="s">
        <v>595</v>
      </c>
      <c r="R121" t="s">
        <v>132</v>
      </c>
    </row>
    <row r="122" spans="1:18" x14ac:dyDescent="0.25">
      <c r="A122" t="s">
        <v>562</v>
      </c>
      <c r="B122">
        <v>0</v>
      </c>
      <c r="C122" t="s">
        <v>132</v>
      </c>
      <c r="D122" t="s">
        <v>132</v>
      </c>
      <c r="E122" t="s">
        <v>132</v>
      </c>
      <c r="F122" t="s">
        <v>132</v>
      </c>
      <c r="G122" t="s">
        <v>132</v>
      </c>
      <c r="H122" t="s">
        <v>132</v>
      </c>
      <c r="I122" t="s">
        <v>132</v>
      </c>
      <c r="J122">
        <v>5.7</v>
      </c>
      <c r="K122" t="s">
        <v>680</v>
      </c>
      <c r="L122" t="s">
        <v>595</v>
      </c>
      <c r="M122" s="74">
        <v>0.77552083333333333</v>
      </c>
      <c r="N122" t="s">
        <v>680</v>
      </c>
      <c r="O122">
        <v>0</v>
      </c>
      <c r="P122">
        <v>0</v>
      </c>
      <c r="Q122" t="s">
        <v>473</v>
      </c>
      <c r="R122" t="s">
        <v>132</v>
      </c>
    </row>
    <row r="123" spans="1:18" x14ac:dyDescent="0.25">
      <c r="A123" t="s">
        <v>489</v>
      </c>
      <c r="B123">
        <v>0</v>
      </c>
      <c r="C123" t="s">
        <v>132</v>
      </c>
      <c r="D123" t="s">
        <v>132</v>
      </c>
      <c r="E123" t="s">
        <v>132</v>
      </c>
      <c r="F123" t="s">
        <v>132</v>
      </c>
      <c r="G123" t="s">
        <v>132</v>
      </c>
      <c r="H123" t="s">
        <v>132</v>
      </c>
      <c r="I123" t="s">
        <v>132</v>
      </c>
      <c r="J123">
        <v>5.57</v>
      </c>
      <c r="K123" t="s">
        <v>681</v>
      </c>
      <c r="L123" t="s">
        <v>595</v>
      </c>
      <c r="M123" s="74">
        <v>0.77552083333333333</v>
      </c>
      <c r="N123" t="s">
        <v>681</v>
      </c>
      <c r="O123">
        <v>0</v>
      </c>
      <c r="P123">
        <v>12</v>
      </c>
      <c r="Q123" t="s">
        <v>530</v>
      </c>
      <c r="R123" t="s">
        <v>132</v>
      </c>
    </row>
    <row r="124" spans="1:18" x14ac:dyDescent="0.25">
      <c r="A124" t="s">
        <v>490</v>
      </c>
      <c r="B124">
        <v>0</v>
      </c>
      <c r="C124" t="s">
        <v>132</v>
      </c>
      <c r="D124" t="s">
        <v>132</v>
      </c>
      <c r="E124" t="s">
        <v>132</v>
      </c>
      <c r="F124" t="s">
        <v>132</v>
      </c>
      <c r="G124" t="s">
        <v>132</v>
      </c>
      <c r="H124" t="s">
        <v>132</v>
      </c>
      <c r="I124" t="s">
        <v>132</v>
      </c>
      <c r="J124">
        <v>5.32</v>
      </c>
      <c r="K124" t="s">
        <v>682</v>
      </c>
      <c r="L124" t="s">
        <v>595</v>
      </c>
      <c r="M124" s="74">
        <v>0.77552083333333333</v>
      </c>
      <c r="N124" t="s">
        <v>682</v>
      </c>
      <c r="O124">
        <v>0</v>
      </c>
      <c r="P124">
        <v>51</v>
      </c>
      <c r="Q124" t="s">
        <v>596</v>
      </c>
      <c r="R124" t="s">
        <v>132</v>
      </c>
    </row>
    <row r="125" spans="1:18" x14ac:dyDescent="0.25">
      <c r="A125" t="s">
        <v>491</v>
      </c>
      <c r="B125">
        <v>0</v>
      </c>
      <c r="C125" t="s">
        <v>132</v>
      </c>
      <c r="D125" t="s">
        <v>132</v>
      </c>
      <c r="E125" t="s">
        <v>132</v>
      </c>
      <c r="F125" t="s">
        <v>132</v>
      </c>
      <c r="G125" t="s">
        <v>132</v>
      </c>
      <c r="H125" t="s">
        <v>132</v>
      </c>
      <c r="I125" t="s">
        <v>132</v>
      </c>
      <c r="J125">
        <v>5.09</v>
      </c>
      <c r="K125" t="s">
        <v>683</v>
      </c>
      <c r="L125" t="s">
        <v>595</v>
      </c>
      <c r="M125" s="74">
        <v>0.77552083333333333</v>
      </c>
      <c r="N125" t="s">
        <v>683</v>
      </c>
      <c r="O125">
        <v>0</v>
      </c>
      <c r="P125">
        <v>32</v>
      </c>
      <c r="Q125" t="s">
        <v>547</v>
      </c>
      <c r="R125" t="s">
        <v>132</v>
      </c>
    </row>
    <row r="126" spans="1:18" x14ac:dyDescent="0.25">
      <c r="A126" t="s">
        <v>492</v>
      </c>
      <c r="B126">
        <v>0</v>
      </c>
      <c r="C126" t="s">
        <v>132</v>
      </c>
      <c r="D126" t="s">
        <v>132</v>
      </c>
      <c r="E126" t="s">
        <v>132</v>
      </c>
      <c r="F126" t="s">
        <v>132</v>
      </c>
      <c r="G126" t="s">
        <v>132</v>
      </c>
      <c r="H126" t="s">
        <v>132</v>
      </c>
      <c r="I126" t="s">
        <v>132</v>
      </c>
      <c r="J126">
        <v>4.88</v>
      </c>
      <c r="K126" t="s">
        <v>684</v>
      </c>
      <c r="L126" t="s">
        <v>595</v>
      </c>
      <c r="M126" s="74">
        <v>0.77552083333333333</v>
      </c>
      <c r="N126" t="s">
        <v>684</v>
      </c>
      <c r="O126">
        <v>3</v>
      </c>
      <c r="P126">
        <v>111</v>
      </c>
      <c r="Q126" t="s">
        <v>473</v>
      </c>
      <c r="R126" t="s">
        <v>132</v>
      </c>
    </row>
    <row r="127" spans="1:18" x14ac:dyDescent="0.25">
      <c r="A127" t="s">
        <v>294</v>
      </c>
      <c r="B127">
        <v>0</v>
      </c>
      <c r="C127" t="s">
        <v>132</v>
      </c>
      <c r="D127" t="s">
        <v>132</v>
      </c>
      <c r="E127" t="s">
        <v>132</v>
      </c>
      <c r="F127" t="s">
        <v>132</v>
      </c>
      <c r="G127" t="s">
        <v>132</v>
      </c>
      <c r="H127" t="s">
        <v>132</v>
      </c>
      <c r="I127" t="s">
        <v>132</v>
      </c>
      <c r="J127">
        <v>4.6900000000000004</v>
      </c>
      <c r="K127" t="s">
        <v>685</v>
      </c>
      <c r="L127" t="s">
        <v>595</v>
      </c>
      <c r="M127" s="74">
        <v>0.77552083333333333</v>
      </c>
      <c r="N127" t="s">
        <v>685</v>
      </c>
      <c r="O127">
        <v>0</v>
      </c>
      <c r="P127">
        <v>38</v>
      </c>
      <c r="Q127" t="s">
        <v>524</v>
      </c>
      <c r="R127" t="s">
        <v>132</v>
      </c>
    </row>
    <row r="128" spans="1:18" x14ac:dyDescent="0.25">
      <c r="A128" t="s">
        <v>493</v>
      </c>
      <c r="B128">
        <v>0</v>
      </c>
      <c r="C128" t="s">
        <v>132</v>
      </c>
      <c r="D128" t="s">
        <v>132</v>
      </c>
      <c r="E128" t="s">
        <v>132</v>
      </c>
      <c r="F128" t="s">
        <v>132</v>
      </c>
      <c r="G128" t="s">
        <v>132</v>
      </c>
      <c r="H128" t="s">
        <v>132</v>
      </c>
      <c r="I128" t="s">
        <v>132</v>
      </c>
      <c r="J128">
        <v>4.51</v>
      </c>
      <c r="K128" t="s">
        <v>686</v>
      </c>
      <c r="L128" t="s">
        <v>595</v>
      </c>
      <c r="M128" s="74">
        <v>0.77552083333333333</v>
      </c>
      <c r="N128" t="s">
        <v>686</v>
      </c>
      <c r="O128">
        <v>0</v>
      </c>
      <c r="P128">
        <v>15</v>
      </c>
      <c r="Q128" t="s">
        <v>530</v>
      </c>
      <c r="R128" t="s">
        <v>132</v>
      </c>
    </row>
    <row r="129" spans="1:18" x14ac:dyDescent="0.25">
      <c r="A129" t="s">
        <v>494</v>
      </c>
      <c r="B129">
        <v>0</v>
      </c>
      <c r="C129" t="s">
        <v>132</v>
      </c>
      <c r="D129" t="s">
        <v>132</v>
      </c>
      <c r="E129" t="s">
        <v>132</v>
      </c>
      <c r="F129" t="s">
        <v>132</v>
      </c>
      <c r="G129" t="s">
        <v>132</v>
      </c>
      <c r="H129" t="s">
        <v>132</v>
      </c>
      <c r="I129" t="s">
        <v>132</v>
      </c>
      <c r="J129">
        <v>4.3499999999999996</v>
      </c>
      <c r="K129" t="s">
        <v>687</v>
      </c>
      <c r="L129" t="s">
        <v>595</v>
      </c>
      <c r="M129" s="74">
        <v>0.77552083333333333</v>
      </c>
      <c r="N129" t="s">
        <v>687</v>
      </c>
      <c r="O129">
        <v>0</v>
      </c>
      <c r="P129">
        <v>24</v>
      </c>
      <c r="Q129" t="s">
        <v>463</v>
      </c>
      <c r="R129" t="s">
        <v>132</v>
      </c>
    </row>
    <row r="130" spans="1:18" x14ac:dyDescent="0.25">
      <c r="A130" t="s">
        <v>495</v>
      </c>
      <c r="B130">
        <v>0</v>
      </c>
      <c r="C130" t="s">
        <v>132</v>
      </c>
      <c r="D130" t="s">
        <v>132</v>
      </c>
      <c r="E130" t="s">
        <v>132</v>
      </c>
      <c r="F130" t="s">
        <v>132</v>
      </c>
      <c r="G130" t="s">
        <v>132</v>
      </c>
      <c r="H130" t="s">
        <v>132</v>
      </c>
      <c r="I130" t="s">
        <v>132</v>
      </c>
      <c r="J130">
        <v>4.1900000000000004</v>
      </c>
      <c r="K130" t="s">
        <v>688</v>
      </c>
      <c r="L130" t="s">
        <v>595</v>
      </c>
      <c r="M130" s="74">
        <v>0.77552083333333333</v>
      </c>
      <c r="N130" t="s">
        <v>688</v>
      </c>
      <c r="O130">
        <v>0</v>
      </c>
      <c r="P130">
        <v>15</v>
      </c>
      <c r="Q130" t="s">
        <v>547</v>
      </c>
      <c r="R130" t="s">
        <v>132</v>
      </c>
    </row>
    <row r="131" spans="1:18" x14ac:dyDescent="0.25">
      <c r="A131" t="s">
        <v>496</v>
      </c>
      <c r="B131">
        <v>0</v>
      </c>
      <c r="C131" t="s">
        <v>132</v>
      </c>
      <c r="D131" t="s">
        <v>132</v>
      </c>
      <c r="E131" t="s">
        <v>132</v>
      </c>
      <c r="F131" t="s">
        <v>132</v>
      </c>
      <c r="G131" t="s">
        <v>132</v>
      </c>
      <c r="H131" t="s">
        <v>132</v>
      </c>
      <c r="I131" t="s">
        <v>132</v>
      </c>
      <c r="J131">
        <v>4.05</v>
      </c>
      <c r="K131" t="s">
        <v>689</v>
      </c>
      <c r="L131" t="s">
        <v>595</v>
      </c>
      <c r="M131" s="74">
        <v>0.77552083333333333</v>
      </c>
      <c r="N131" t="s">
        <v>689</v>
      </c>
      <c r="O131">
        <v>0</v>
      </c>
      <c r="P131">
        <v>1</v>
      </c>
      <c r="Q131" t="s">
        <v>463</v>
      </c>
      <c r="R131" t="s">
        <v>132</v>
      </c>
    </row>
    <row r="132" spans="1:18" x14ac:dyDescent="0.25">
      <c r="A132" t="s">
        <v>437</v>
      </c>
      <c r="B132">
        <v>0</v>
      </c>
      <c r="C132" t="s">
        <v>132</v>
      </c>
      <c r="D132" t="s">
        <v>132</v>
      </c>
      <c r="E132" t="s">
        <v>132</v>
      </c>
      <c r="F132" t="s">
        <v>132</v>
      </c>
      <c r="G132" t="s">
        <v>132</v>
      </c>
      <c r="H132" t="s">
        <v>132</v>
      </c>
      <c r="I132" t="s">
        <v>132</v>
      </c>
      <c r="J132">
        <v>3.91</v>
      </c>
      <c r="K132" t="s">
        <v>690</v>
      </c>
      <c r="L132" t="s">
        <v>595</v>
      </c>
      <c r="M132" s="74">
        <v>0.77552083333333333</v>
      </c>
      <c r="N132" t="s">
        <v>690</v>
      </c>
      <c r="O132">
        <v>0</v>
      </c>
      <c r="P132">
        <v>25</v>
      </c>
      <c r="Q132" t="s">
        <v>554</v>
      </c>
      <c r="R132" t="s">
        <v>132</v>
      </c>
    </row>
    <row r="133" spans="1:18" x14ac:dyDescent="0.25">
      <c r="A133" t="s">
        <v>563</v>
      </c>
      <c r="B133">
        <v>0</v>
      </c>
      <c r="C133" t="s">
        <v>132</v>
      </c>
      <c r="D133" t="s">
        <v>132</v>
      </c>
      <c r="E133" t="s">
        <v>132</v>
      </c>
      <c r="F133" t="s">
        <v>132</v>
      </c>
      <c r="G133" t="s">
        <v>132</v>
      </c>
      <c r="H133" t="s">
        <v>132</v>
      </c>
      <c r="I133" t="s">
        <v>132</v>
      </c>
      <c r="J133">
        <v>3.79</v>
      </c>
      <c r="K133" t="s">
        <v>691</v>
      </c>
      <c r="L133" t="s">
        <v>595</v>
      </c>
      <c r="M133" s="74">
        <v>0.77552083333333333</v>
      </c>
      <c r="N133" t="s">
        <v>691</v>
      </c>
      <c r="O133">
        <v>0</v>
      </c>
      <c r="P133">
        <v>0</v>
      </c>
      <c r="Q133" t="s">
        <v>463</v>
      </c>
      <c r="R133" t="s">
        <v>132</v>
      </c>
    </row>
    <row r="134" spans="1:18" x14ac:dyDescent="0.25">
      <c r="A134" t="s">
        <v>564</v>
      </c>
      <c r="B134">
        <v>0</v>
      </c>
      <c r="C134" t="s">
        <v>132</v>
      </c>
      <c r="D134" t="s">
        <v>132</v>
      </c>
      <c r="E134" t="s">
        <v>132</v>
      </c>
      <c r="F134" t="s">
        <v>132</v>
      </c>
      <c r="G134" t="s">
        <v>132</v>
      </c>
      <c r="H134" t="s">
        <v>132</v>
      </c>
      <c r="I134" t="s">
        <v>132</v>
      </c>
      <c r="J134">
        <v>3.67</v>
      </c>
      <c r="K134" t="s">
        <v>692</v>
      </c>
      <c r="L134" t="s">
        <v>595</v>
      </c>
      <c r="M134" s="74">
        <v>0.77552083333333333</v>
      </c>
      <c r="N134" t="s">
        <v>692</v>
      </c>
      <c r="O134">
        <v>0</v>
      </c>
      <c r="P134">
        <v>0</v>
      </c>
      <c r="Q134" t="s">
        <v>463</v>
      </c>
      <c r="R134" t="s">
        <v>132</v>
      </c>
    </row>
    <row r="135" spans="1:18" x14ac:dyDescent="0.25">
      <c r="A135" t="s">
        <v>565</v>
      </c>
      <c r="B135">
        <v>0</v>
      </c>
      <c r="C135" t="s">
        <v>132</v>
      </c>
      <c r="D135" t="s">
        <v>132</v>
      </c>
      <c r="E135" t="s">
        <v>132</v>
      </c>
      <c r="F135" t="s">
        <v>132</v>
      </c>
      <c r="G135" t="s">
        <v>132</v>
      </c>
      <c r="H135" t="s">
        <v>132</v>
      </c>
      <c r="I135" t="s">
        <v>132</v>
      </c>
      <c r="J135">
        <v>3.56</v>
      </c>
      <c r="K135" t="s">
        <v>693</v>
      </c>
      <c r="L135" t="s">
        <v>595</v>
      </c>
      <c r="M135" s="74">
        <v>0.77552083333333333</v>
      </c>
      <c r="N135" t="s">
        <v>693</v>
      </c>
      <c r="O135">
        <v>0</v>
      </c>
      <c r="P135">
        <v>0</v>
      </c>
      <c r="Q135" t="s">
        <v>463</v>
      </c>
      <c r="R135" t="s">
        <v>132</v>
      </c>
    </row>
    <row r="136" spans="1:18" x14ac:dyDescent="0.25">
      <c r="A136" t="s">
        <v>566</v>
      </c>
      <c r="B136">
        <v>0</v>
      </c>
      <c r="C136" t="s">
        <v>132</v>
      </c>
      <c r="D136" t="s">
        <v>132</v>
      </c>
      <c r="E136" t="s">
        <v>132</v>
      </c>
      <c r="F136" t="s">
        <v>132</v>
      </c>
      <c r="G136" t="s">
        <v>132</v>
      </c>
      <c r="H136" t="s">
        <v>132</v>
      </c>
      <c r="I136" t="s">
        <v>132</v>
      </c>
      <c r="J136">
        <v>3.45</v>
      </c>
      <c r="K136" t="s">
        <v>694</v>
      </c>
      <c r="L136" t="s">
        <v>595</v>
      </c>
      <c r="M136" s="74">
        <v>0.77552083333333333</v>
      </c>
      <c r="N136" t="s">
        <v>694</v>
      </c>
      <c r="O136">
        <v>0</v>
      </c>
      <c r="P136">
        <v>0</v>
      </c>
      <c r="Q136" t="s">
        <v>463</v>
      </c>
      <c r="R136" t="s">
        <v>132</v>
      </c>
    </row>
    <row r="137" spans="1:18" x14ac:dyDescent="0.25">
      <c r="A137" t="s">
        <v>567</v>
      </c>
      <c r="B137">
        <v>0</v>
      </c>
      <c r="C137" t="s">
        <v>132</v>
      </c>
      <c r="D137" t="s">
        <v>132</v>
      </c>
      <c r="E137" t="s">
        <v>132</v>
      </c>
      <c r="F137" t="s">
        <v>132</v>
      </c>
      <c r="G137" t="s">
        <v>132</v>
      </c>
      <c r="H137" t="s">
        <v>132</v>
      </c>
      <c r="I137" t="s">
        <v>132</v>
      </c>
      <c r="J137">
        <v>3.35</v>
      </c>
      <c r="K137" t="s">
        <v>695</v>
      </c>
      <c r="L137" t="s">
        <v>595</v>
      </c>
      <c r="M137" s="74">
        <v>0.77552083333333333</v>
      </c>
      <c r="N137" t="s">
        <v>695</v>
      </c>
      <c r="O137">
        <v>0</v>
      </c>
      <c r="P137">
        <v>0</v>
      </c>
      <c r="Q137" t="s">
        <v>463</v>
      </c>
      <c r="R137" t="s">
        <v>132</v>
      </c>
    </row>
    <row r="138" spans="1:18" x14ac:dyDescent="0.25">
      <c r="A138" t="s">
        <v>568</v>
      </c>
      <c r="B138">
        <v>0</v>
      </c>
      <c r="C138" t="s">
        <v>132</v>
      </c>
      <c r="D138" t="s">
        <v>132</v>
      </c>
      <c r="E138" t="s">
        <v>132</v>
      </c>
      <c r="F138" t="s">
        <v>132</v>
      </c>
      <c r="G138" t="s">
        <v>132</v>
      </c>
      <c r="H138" t="s">
        <v>132</v>
      </c>
      <c r="I138" t="s">
        <v>132</v>
      </c>
      <c r="J138">
        <v>3.26</v>
      </c>
      <c r="K138" t="s">
        <v>696</v>
      </c>
      <c r="L138" t="s">
        <v>595</v>
      </c>
      <c r="M138" s="74">
        <v>0.77552083333333333</v>
      </c>
      <c r="N138" t="s">
        <v>696</v>
      </c>
      <c r="O138">
        <v>0</v>
      </c>
      <c r="P138">
        <v>24</v>
      </c>
      <c r="Q138" t="s">
        <v>463</v>
      </c>
      <c r="R138" t="s">
        <v>132</v>
      </c>
    </row>
    <row r="139" spans="1:18" x14ac:dyDescent="0.25">
      <c r="A139" t="s">
        <v>569</v>
      </c>
      <c r="B139">
        <v>0</v>
      </c>
      <c r="C139" t="s">
        <v>132</v>
      </c>
      <c r="D139" t="s">
        <v>132</v>
      </c>
      <c r="E139" t="s">
        <v>132</v>
      </c>
      <c r="F139" t="s">
        <v>132</v>
      </c>
      <c r="G139" t="s">
        <v>132</v>
      </c>
      <c r="H139" t="s">
        <v>132</v>
      </c>
      <c r="I139" t="s">
        <v>132</v>
      </c>
      <c r="J139">
        <v>3.17</v>
      </c>
      <c r="K139" t="s">
        <v>697</v>
      </c>
      <c r="L139" t="s">
        <v>595</v>
      </c>
      <c r="M139" s="74">
        <v>0.77552083333333333</v>
      </c>
      <c r="N139" t="s">
        <v>697</v>
      </c>
      <c r="O139">
        <v>0</v>
      </c>
      <c r="P139">
        <v>2</v>
      </c>
      <c r="Q139" t="s">
        <v>463</v>
      </c>
      <c r="R139" t="s">
        <v>132</v>
      </c>
    </row>
    <row r="140" spans="1:18" x14ac:dyDescent="0.25">
      <c r="A140" t="s">
        <v>570</v>
      </c>
      <c r="B140">
        <v>0</v>
      </c>
      <c r="C140" t="s">
        <v>132</v>
      </c>
      <c r="D140" t="s">
        <v>132</v>
      </c>
      <c r="E140" t="s">
        <v>132</v>
      </c>
      <c r="F140" t="s">
        <v>132</v>
      </c>
      <c r="G140" t="s">
        <v>132</v>
      </c>
      <c r="H140" t="s">
        <v>132</v>
      </c>
      <c r="I140" t="s">
        <v>132</v>
      </c>
      <c r="J140">
        <v>3.09</v>
      </c>
      <c r="K140" t="s">
        <v>698</v>
      </c>
      <c r="L140" t="s">
        <v>595</v>
      </c>
      <c r="M140" s="74">
        <v>0.77552083333333333</v>
      </c>
      <c r="N140" t="s">
        <v>698</v>
      </c>
      <c r="O140">
        <v>0</v>
      </c>
      <c r="P140">
        <v>7</v>
      </c>
      <c r="Q140" t="s">
        <v>463</v>
      </c>
      <c r="R140" t="s">
        <v>132</v>
      </c>
    </row>
    <row r="141" spans="1:18" x14ac:dyDescent="0.25">
      <c r="A141" t="s">
        <v>571</v>
      </c>
      <c r="B141">
        <v>0</v>
      </c>
      <c r="C141" t="s">
        <v>132</v>
      </c>
      <c r="D141" t="s">
        <v>132</v>
      </c>
      <c r="E141" t="s">
        <v>132</v>
      </c>
      <c r="F141" t="s">
        <v>132</v>
      </c>
      <c r="G141" t="s">
        <v>132</v>
      </c>
      <c r="H141" t="s">
        <v>132</v>
      </c>
      <c r="I141" t="s">
        <v>132</v>
      </c>
      <c r="J141">
        <v>3.01</v>
      </c>
      <c r="K141" t="s">
        <v>699</v>
      </c>
      <c r="L141" t="s">
        <v>595</v>
      </c>
      <c r="M141" s="74">
        <v>0.77552083333333333</v>
      </c>
      <c r="N141" t="s">
        <v>699</v>
      </c>
      <c r="O141">
        <v>0</v>
      </c>
      <c r="P141">
        <v>16</v>
      </c>
      <c r="Q141" t="s">
        <v>463</v>
      </c>
      <c r="R141" t="s">
        <v>132</v>
      </c>
    </row>
    <row r="142" spans="1:18" x14ac:dyDescent="0.25">
      <c r="A142" t="s">
        <v>572</v>
      </c>
      <c r="B142">
        <v>0</v>
      </c>
      <c r="C142" t="s">
        <v>132</v>
      </c>
      <c r="D142" t="s">
        <v>132</v>
      </c>
      <c r="E142" t="s">
        <v>132</v>
      </c>
      <c r="F142" t="s">
        <v>132</v>
      </c>
      <c r="G142" t="s">
        <v>132</v>
      </c>
      <c r="H142" t="s">
        <v>132</v>
      </c>
      <c r="I142" t="s">
        <v>132</v>
      </c>
      <c r="J142">
        <v>2.94</v>
      </c>
      <c r="K142" t="s">
        <v>700</v>
      </c>
      <c r="L142" t="s">
        <v>595</v>
      </c>
      <c r="M142" s="74">
        <v>0.77552083333333333</v>
      </c>
      <c r="N142" t="s">
        <v>700</v>
      </c>
      <c r="O142">
        <v>0</v>
      </c>
      <c r="P142">
        <v>50</v>
      </c>
      <c r="Q142" t="s">
        <v>463</v>
      </c>
      <c r="R142" t="s">
        <v>132</v>
      </c>
    </row>
    <row r="143" spans="1:18" x14ac:dyDescent="0.25">
      <c r="A143" t="s">
        <v>573</v>
      </c>
      <c r="B143">
        <v>0</v>
      </c>
      <c r="C143" t="s">
        <v>132</v>
      </c>
      <c r="D143" t="s">
        <v>132</v>
      </c>
      <c r="E143" t="s">
        <v>132</v>
      </c>
      <c r="F143" t="s">
        <v>132</v>
      </c>
      <c r="G143" t="s">
        <v>132</v>
      </c>
      <c r="H143" t="s">
        <v>132</v>
      </c>
      <c r="I143" t="s">
        <v>132</v>
      </c>
      <c r="J143">
        <v>2.76</v>
      </c>
      <c r="K143" t="s">
        <v>701</v>
      </c>
      <c r="L143" t="s">
        <v>595</v>
      </c>
      <c r="M143" s="74">
        <v>0.77552083333333333</v>
      </c>
      <c r="N143" t="s">
        <v>701</v>
      </c>
      <c r="O143">
        <v>0</v>
      </c>
      <c r="P143">
        <v>74</v>
      </c>
      <c r="Q143" t="s">
        <v>463</v>
      </c>
      <c r="R143" t="s">
        <v>132</v>
      </c>
    </row>
    <row r="144" spans="1:18" x14ac:dyDescent="0.25">
      <c r="A144" t="s">
        <v>574</v>
      </c>
      <c r="B144">
        <v>0</v>
      </c>
      <c r="C144" t="s">
        <v>132</v>
      </c>
      <c r="D144" t="s">
        <v>132</v>
      </c>
      <c r="E144" t="s">
        <v>132</v>
      </c>
      <c r="F144" t="s">
        <v>132</v>
      </c>
      <c r="G144" t="s">
        <v>132</v>
      </c>
      <c r="H144" t="s">
        <v>132</v>
      </c>
      <c r="I144" t="s">
        <v>132</v>
      </c>
      <c r="J144">
        <v>2.61</v>
      </c>
      <c r="K144" t="s">
        <v>702</v>
      </c>
      <c r="L144" t="s">
        <v>595</v>
      </c>
      <c r="M144" s="74">
        <v>0.77552083333333333</v>
      </c>
      <c r="N144" t="s">
        <v>702</v>
      </c>
      <c r="O144">
        <v>0</v>
      </c>
      <c r="P144">
        <v>99</v>
      </c>
      <c r="Q144" t="s">
        <v>463</v>
      </c>
      <c r="R144" t="s">
        <v>132</v>
      </c>
    </row>
    <row r="145" spans="1:18" x14ac:dyDescent="0.25">
      <c r="A145" t="s">
        <v>575</v>
      </c>
      <c r="B145">
        <v>0</v>
      </c>
      <c r="C145" t="s">
        <v>132</v>
      </c>
      <c r="D145" t="s">
        <v>132</v>
      </c>
      <c r="E145" t="s">
        <v>132</v>
      </c>
      <c r="F145" t="s">
        <v>132</v>
      </c>
      <c r="G145" t="s">
        <v>132</v>
      </c>
      <c r="H145" t="s">
        <v>132</v>
      </c>
      <c r="I145" t="s">
        <v>132</v>
      </c>
      <c r="J145">
        <v>2.4700000000000002</v>
      </c>
      <c r="K145" t="s">
        <v>703</v>
      </c>
      <c r="L145" t="s">
        <v>595</v>
      </c>
      <c r="M145" s="74">
        <v>0.77552083333333333</v>
      </c>
      <c r="N145" t="s">
        <v>703</v>
      </c>
      <c r="O145">
        <v>0</v>
      </c>
      <c r="P145">
        <v>0</v>
      </c>
      <c r="Q145" t="s">
        <v>463</v>
      </c>
      <c r="R145" t="s">
        <v>132</v>
      </c>
    </row>
    <row r="146" spans="1:18" x14ac:dyDescent="0.25">
      <c r="A146" t="s">
        <v>576</v>
      </c>
      <c r="B146">
        <v>0</v>
      </c>
      <c r="C146" t="s">
        <v>132</v>
      </c>
      <c r="D146" t="s">
        <v>132</v>
      </c>
      <c r="E146" t="s">
        <v>132</v>
      </c>
      <c r="F146" t="s">
        <v>132</v>
      </c>
      <c r="G146" t="s">
        <v>132</v>
      </c>
      <c r="H146" t="s">
        <v>132</v>
      </c>
      <c r="I146" t="s">
        <v>132</v>
      </c>
      <c r="J146">
        <v>2.35</v>
      </c>
      <c r="K146" t="s">
        <v>704</v>
      </c>
      <c r="L146" t="s">
        <v>595</v>
      </c>
      <c r="M146" s="74">
        <v>0.77552083333333333</v>
      </c>
      <c r="N146" t="s">
        <v>704</v>
      </c>
      <c r="O146">
        <v>0</v>
      </c>
      <c r="P146">
        <v>392</v>
      </c>
      <c r="Q146" t="s">
        <v>596</v>
      </c>
      <c r="R146" t="s">
        <v>132</v>
      </c>
    </row>
    <row r="147" spans="1:18" x14ac:dyDescent="0.25">
      <c r="A147" t="s">
        <v>577</v>
      </c>
      <c r="B147">
        <v>0</v>
      </c>
      <c r="C147" t="s">
        <v>132</v>
      </c>
      <c r="D147" t="s">
        <v>132</v>
      </c>
      <c r="E147" t="s">
        <v>132</v>
      </c>
      <c r="F147" t="s">
        <v>132</v>
      </c>
      <c r="G147" t="s">
        <v>132</v>
      </c>
      <c r="H147" t="s">
        <v>132</v>
      </c>
      <c r="I147" t="s">
        <v>132</v>
      </c>
      <c r="J147">
        <v>2.2400000000000002</v>
      </c>
      <c r="K147" t="s">
        <v>705</v>
      </c>
      <c r="L147" t="s">
        <v>595</v>
      </c>
      <c r="M147" s="74">
        <v>0.77552083333333333</v>
      </c>
      <c r="N147" t="s">
        <v>705</v>
      </c>
      <c r="O147">
        <v>0</v>
      </c>
      <c r="P147">
        <v>780</v>
      </c>
      <c r="Q147" t="s">
        <v>553</v>
      </c>
      <c r="R147" t="s">
        <v>132</v>
      </c>
    </row>
    <row r="148" spans="1:18" x14ac:dyDescent="0.25">
      <c r="A148" t="s">
        <v>90</v>
      </c>
      <c r="M148" s="74"/>
      <c r="O148">
        <v>39.436999999999998</v>
      </c>
      <c r="P148">
        <v>206.4</v>
      </c>
    </row>
  </sheetData>
  <phoneticPr fontId="19" type="noConversion"/>
  <pageMargins left="0.7" right="0.7" top="0.78740157499999996" bottom="0.78740157499999996"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F00F2-882A-4E91-9AF5-9079F179526A}">
  <sheetPr codeName="Tabelle46"/>
  <dimension ref="A1:C23"/>
  <sheetViews>
    <sheetView workbookViewId="0">
      <selection sqref="A1:C24"/>
    </sheetView>
  </sheetViews>
  <sheetFormatPr baseColWidth="10" defaultRowHeight="15" x14ac:dyDescent="0.25"/>
  <cols>
    <col min="1" max="1" width="9.140625" bestFit="1" customWidth="1"/>
    <col min="2" max="2" width="12" bestFit="1" customWidth="1"/>
    <col min="3" max="3" width="9.7109375" bestFit="1" customWidth="1"/>
  </cols>
  <sheetData>
    <row r="1" spans="1:3" x14ac:dyDescent="0.25">
      <c r="A1" t="s">
        <v>72</v>
      </c>
      <c r="B1" t="s">
        <v>0</v>
      </c>
      <c r="C1" t="s">
        <v>100</v>
      </c>
    </row>
    <row r="2" spans="1:3" x14ac:dyDescent="0.25">
      <c r="A2">
        <v>29112022</v>
      </c>
      <c r="B2">
        <v>21.89</v>
      </c>
      <c r="C2">
        <v>21.97</v>
      </c>
    </row>
    <row r="3" spans="1:3" x14ac:dyDescent="0.25">
      <c r="A3">
        <v>28112022</v>
      </c>
      <c r="B3">
        <v>21.51</v>
      </c>
      <c r="C3">
        <v>21.83</v>
      </c>
    </row>
    <row r="4" spans="1:3" x14ac:dyDescent="0.25">
      <c r="A4">
        <v>25112022</v>
      </c>
      <c r="B4">
        <v>21.03</v>
      </c>
      <c r="C4">
        <v>20.87</v>
      </c>
    </row>
    <row r="5" spans="1:3" x14ac:dyDescent="0.25">
      <c r="A5">
        <v>24112022</v>
      </c>
      <c r="B5">
        <v>21.06</v>
      </c>
      <c r="C5">
        <v>20.85</v>
      </c>
    </row>
    <row r="6" spans="1:3" x14ac:dyDescent="0.25">
      <c r="A6">
        <v>23112022</v>
      </c>
      <c r="B6">
        <v>21.72</v>
      </c>
      <c r="C6">
        <v>21.27</v>
      </c>
    </row>
    <row r="7" spans="1:3" x14ac:dyDescent="0.25">
      <c r="A7">
        <v>22112022</v>
      </c>
      <c r="B7">
        <v>22.48</v>
      </c>
      <c r="C7">
        <v>21.9</v>
      </c>
    </row>
    <row r="8" spans="1:3" x14ac:dyDescent="0.25">
      <c r="A8">
        <v>21112022</v>
      </c>
      <c r="B8">
        <v>22.93</v>
      </c>
      <c r="C8">
        <v>22.55</v>
      </c>
    </row>
    <row r="9" spans="1:3" x14ac:dyDescent="0.25">
      <c r="A9">
        <v>18112022</v>
      </c>
      <c r="B9">
        <v>22.74</v>
      </c>
      <c r="C9">
        <v>21.96</v>
      </c>
    </row>
    <row r="10" spans="1:3" x14ac:dyDescent="0.25">
      <c r="A10">
        <v>17112022</v>
      </c>
      <c r="B10">
        <v>22.39</v>
      </c>
      <c r="C10">
        <v>22.89</v>
      </c>
    </row>
    <row r="11" spans="1:3" x14ac:dyDescent="0.25">
      <c r="A11">
        <v>16112022</v>
      </c>
      <c r="B11">
        <v>21.95</v>
      </c>
      <c r="C11">
        <v>22.62</v>
      </c>
    </row>
    <row r="12" spans="1:3" x14ac:dyDescent="0.25">
      <c r="A12">
        <v>15112022</v>
      </c>
      <c r="B12">
        <v>22.2</v>
      </c>
      <c r="C12">
        <v>21.93</v>
      </c>
    </row>
    <row r="13" spans="1:3" x14ac:dyDescent="0.25">
      <c r="A13">
        <v>14112022</v>
      </c>
      <c r="B13">
        <v>22.19</v>
      </c>
      <c r="C13">
        <v>21.67</v>
      </c>
    </row>
    <row r="14" spans="1:3" x14ac:dyDescent="0.25">
      <c r="A14">
        <v>11112022</v>
      </c>
      <c r="B14">
        <v>22.49</v>
      </c>
      <c r="C14">
        <v>22.26</v>
      </c>
    </row>
    <row r="15" spans="1:3" x14ac:dyDescent="0.25">
      <c r="A15">
        <v>10112022</v>
      </c>
      <c r="B15">
        <v>23.33</v>
      </c>
      <c r="C15">
        <v>21.87</v>
      </c>
    </row>
    <row r="16" spans="1:3" x14ac:dyDescent="0.25">
      <c r="A16">
        <v>9112022</v>
      </c>
      <c r="B16">
        <v>22.96</v>
      </c>
      <c r="C16">
        <v>23.1</v>
      </c>
    </row>
    <row r="17" spans="1:3" x14ac:dyDescent="0.25">
      <c r="A17">
        <v>8112022</v>
      </c>
      <c r="B17">
        <v>23.21</v>
      </c>
      <c r="C17">
        <v>22.69</v>
      </c>
    </row>
    <row r="18" spans="1:3" x14ac:dyDescent="0.25">
      <c r="A18">
        <v>7112022</v>
      </c>
      <c r="B18">
        <v>24.06</v>
      </c>
      <c r="C18">
        <v>23.32</v>
      </c>
    </row>
    <row r="19" spans="1:3" x14ac:dyDescent="0.25">
      <c r="A19">
        <v>4112022</v>
      </c>
      <c r="B19">
        <v>24.52</v>
      </c>
      <c r="C19">
        <v>23.55</v>
      </c>
    </row>
    <row r="20" spans="1:3" x14ac:dyDescent="0.25">
      <c r="A20">
        <v>3112022</v>
      </c>
      <c r="B20">
        <v>24.84</v>
      </c>
      <c r="C20">
        <v>24.57</v>
      </c>
    </row>
    <row r="21" spans="1:3" x14ac:dyDescent="0.25">
      <c r="A21">
        <v>2112022</v>
      </c>
      <c r="B21">
        <v>24.96</v>
      </c>
      <c r="C21">
        <v>25.21</v>
      </c>
    </row>
    <row r="22" spans="1:3" x14ac:dyDescent="0.25">
      <c r="A22">
        <v>1112022</v>
      </c>
      <c r="B22">
        <v>25.06</v>
      </c>
      <c r="C22">
        <v>25.15</v>
      </c>
    </row>
    <row r="23" spans="1:3" x14ac:dyDescent="0.25">
      <c r="A23">
        <v>31102022</v>
      </c>
      <c r="B23">
        <v>26.11</v>
      </c>
      <c r="C23">
        <v>25.56</v>
      </c>
    </row>
  </sheetData>
  <phoneticPr fontId="19" type="noConversion"/>
  <pageMargins left="0.7" right="0.7" top="0.78740157499999996" bottom="0.78740157499999996"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59508-99E5-4504-9CA9-E9F5BA6727D8}">
  <sheetPr codeName="Tabelle48"/>
  <dimension ref="A1:K3"/>
  <sheetViews>
    <sheetView workbookViewId="0">
      <selection sqref="A1:K3"/>
    </sheetView>
  </sheetViews>
  <sheetFormatPr baseColWidth="10" defaultRowHeight="15" x14ac:dyDescent="0.25"/>
  <cols>
    <col min="1" max="2" width="11.140625" bestFit="1" customWidth="1"/>
    <col min="3" max="3" width="19.28515625" bestFit="1" customWidth="1"/>
    <col min="4" max="4" width="11.85546875" bestFit="1" customWidth="1"/>
    <col min="5" max="5" width="20.140625" bestFit="1" customWidth="1"/>
    <col min="6" max="6" width="11.140625" bestFit="1" customWidth="1"/>
    <col min="7" max="7" width="17.5703125" bestFit="1" customWidth="1"/>
    <col min="8" max="8" width="11.140625" bestFit="1" customWidth="1"/>
    <col min="10" max="11" width="12.140625" bestFit="1" customWidth="1"/>
  </cols>
  <sheetData>
    <row r="1" spans="1:11" x14ac:dyDescent="0.25">
      <c r="A1" t="s">
        <v>14</v>
      </c>
      <c r="B1" t="s">
        <v>15</v>
      </c>
      <c r="C1" t="s">
        <v>16</v>
      </c>
      <c r="D1" t="s">
        <v>17</v>
      </c>
      <c r="E1" t="s">
        <v>18</v>
      </c>
      <c r="F1" t="s">
        <v>19</v>
      </c>
      <c r="G1" t="s">
        <v>162</v>
      </c>
      <c r="H1" t="s">
        <v>163</v>
      </c>
      <c r="I1" t="s">
        <v>164</v>
      </c>
      <c r="J1" t="s">
        <v>165</v>
      </c>
      <c r="K1" t="s">
        <v>166</v>
      </c>
    </row>
    <row r="2" spans="1:11" x14ac:dyDescent="0.25">
      <c r="A2" t="s">
        <v>0</v>
      </c>
      <c r="B2">
        <v>22.04</v>
      </c>
      <c r="C2" t="s">
        <v>438</v>
      </c>
      <c r="D2" t="s">
        <v>444</v>
      </c>
      <c r="E2" t="s">
        <v>167</v>
      </c>
      <c r="F2">
        <v>-0.31740000000000002</v>
      </c>
      <c r="G2" t="s">
        <v>168</v>
      </c>
      <c r="H2">
        <v>0.83950000000000002</v>
      </c>
      <c r="I2" t="s">
        <v>169</v>
      </c>
      <c r="J2">
        <v>0</v>
      </c>
      <c r="K2" t="s">
        <v>20</v>
      </c>
    </row>
    <row r="3" spans="1:11" x14ac:dyDescent="0.25">
      <c r="A3" t="s">
        <v>122</v>
      </c>
      <c r="B3">
        <v>21.63</v>
      </c>
      <c r="C3" t="s">
        <v>170</v>
      </c>
      <c r="D3" t="s">
        <v>432</v>
      </c>
      <c r="E3" t="s">
        <v>171</v>
      </c>
      <c r="F3">
        <v>0.16969999999999999</v>
      </c>
      <c r="G3" t="s">
        <v>172</v>
      </c>
      <c r="H3">
        <v>1.1312</v>
      </c>
      <c r="I3" t="s">
        <v>173</v>
      </c>
      <c r="J3">
        <v>0</v>
      </c>
      <c r="K3" t="s">
        <v>20</v>
      </c>
    </row>
  </sheetData>
  <phoneticPr fontId="19" type="noConversion"/>
  <pageMargins left="0.7" right="0.7" top="0.78740157499999996" bottom="0.78740157499999996" header="0.3" footer="0.3"/>
  <tableParts count="1">
    <tablePart r:id="rId1"/>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138FE-478B-4BA1-B59F-30FEEAF88C50}">
  <sheetPr codeName="Tabelle44"/>
  <dimension ref="A1:C24"/>
  <sheetViews>
    <sheetView workbookViewId="0">
      <selection sqref="A1:C23"/>
    </sheetView>
  </sheetViews>
  <sheetFormatPr baseColWidth="10" defaultRowHeight="15" x14ac:dyDescent="0.25"/>
  <cols>
    <col min="1" max="1" width="9.28515625" bestFit="1" customWidth="1"/>
    <col min="2" max="2" width="12" bestFit="1" customWidth="1"/>
    <col min="3" max="3" width="9.7109375" bestFit="1" customWidth="1"/>
  </cols>
  <sheetData>
    <row r="1" spans="1:3" x14ac:dyDescent="0.25">
      <c r="A1" t="s">
        <v>72</v>
      </c>
      <c r="B1" t="s">
        <v>0</v>
      </c>
      <c r="C1" t="s">
        <v>100</v>
      </c>
    </row>
    <row r="2" spans="1:3" x14ac:dyDescent="0.25">
      <c r="A2" s="147">
        <v>20092023</v>
      </c>
      <c r="B2" s="147">
        <v>15.76</v>
      </c>
      <c r="C2" s="147">
        <v>15.27</v>
      </c>
    </row>
    <row r="3" spans="1:3" x14ac:dyDescent="0.25">
      <c r="A3" s="147">
        <v>19092023</v>
      </c>
      <c r="B3" s="147">
        <v>15.85</v>
      </c>
      <c r="C3" s="147">
        <v>15.89</v>
      </c>
    </row>
    <row r="4" spans="1:3" x14ac:dyDescent="0.25">
      <c r="A4" s="147">
        <v>18092023</v>
      </c>
      <c r="B4" s="147">
        <v>15.23</v>
      </c>
      <c r="C4" s="147">
        <v>15.81</v>
      </c>
    </row>
    <row r="5" spans="1:3" x14ac:dyDescent="0.25">
      <c r="A5" s="147">
        <v>15092023</v>
      </c>
      <c r="B5" s="147">
        <v>14.12</v>
      </c>
      <c r="C5" s="147">
        <v>13.92</v>
      </c>
    </row>
    <row r="6" spans="1:3" x14ac:dyDescent="0.25">
      <c r="A6" s="147">
        <v>14092023</v>
      </c>
      <c r="B6" s="147">
        <v>15.59</v>
      </c>
      <c r="C6" s="147">
        <v>14.19</v>
      </c>
    </row>
    <row r="7" spans="1:3" x14ac:dyDescent="0.25">
      <c r="A7" s="147">
        <v>13092023</v>
      </c>
      <c r="B7" s="147">
        <v>15.5</v>
      </c>
      <c r="C7" s="147">
        <v>15.48</v>
      </c>
    </row>
    <row r="8" spans="1:3" x14ac:dyDescent="0.25">
      <c r="A8" s="147">
        <v>12092023</v>
      </c>
      <c r="B8" s="147">
        <v>15.03</v>
      </c>
      <c r="C8" s="147">
        <v>15.17</v>
      </c>
    </row>
    <row r="9" spans="1:3" x14ac:dyDescent="0.25">
      <c r="A9" s="147">
        <v>11092023</v>
      </c>
      <c r="B9" s="147">
        <v>15.13</v>
      </c>
      <c r="C9" s="147">
        <v>14.91</v>
      </c>
    </row>
    <row r="10" spans="1:3" x14ac:dyDescent="0.25">
      <c r="A10" s="147">
        <v>8092023</v>
      </c>
      <c r="B10" s="147">
        <v>15.41</v>
      </c>
      <c r="C10" s="147">
        <v>15.31</v>
      </c>
    </row>
    <row r="11" spans="1:3" x14ac:dyDescent="0.25">
      <c r="A11" s="147">
        <v>7092023</v>
      </c>
      <c r="B11" s="147">
        <v>15.78</v>
      </c>
      <c r="C11" s="147">
        <v>15.66</v>
      </c>
    </row>
    <row r="12" spans="1:3" x14ac:dyDescent="0.25">
      <c r="A12" s="147">
        <v>6092023</v>
      </c>
      <c r="B12" s="147">
        <v>15.35</v>
      </c>
      <c r="C12" s="147">
        <v>15.45</v>
      </c>
    </row>
    <row r="13" spans="1:3" x14ac:dyDescent="0.25">
      <c r="A13" s="147">
        <v>5092023</v>
      </c>
      <c r="B13" s="147">
        <v>15.52</v>
      </c>
      <c r="C13" s="147">
        <v>15.07</v>
      </c>
    </row>
    <row r="14" spans="1:3" x14ac:dyDescent="0.25">
      <c r="A14" s="147">
        <v>4092023</v>
      </c>
      <c r="B14" s="147">
        <v>14.77</v>
      </c>
      <c r="C14" s="147">
        <v>15.17</v>
      </c>
    </row>
    <row r="15" spans="1:3" x14ac:dyDescent="0.25">
      <c r="A15" s="147">
        <v>1092023</v>
      </c>
      <c r="B15" s="147">
        <v>14.86</v>
      </c>
      <c r="C15" s="147">
        <v>14.71</v>
      </c>
    </row>
    <row r="16" spans="1:3" x14ac:dyDescent="0.25">
      <c r="A16" s="147">
        <v>31082023</v>
      </c>
      <c r="B16" s="147">
        <v>15.2</v>
      </c>
      <c r="C16" s="147">
        <v>14.66</v>
      </c>
    </row>
    <row r="17" spans="1:3" x14ac:dyDescent="0.25">
      <c r="A17" s="147">
        <v>30082023</v>
      </c>
      <c r="B17" s="147">
        <v>15.31</v>
      </c>
      <c r="C17" s="147">
        <v>15.19</v>
      </c>
    </row>
    <row r="18" spans="1:3" x14ac:dyDescent="0.25">
      <c r="A18" s="147">
        <v>29082023</v>
      </c>
      <c r="B18" s="147">
        <v>16.010000000000002</v>
      </c>
      <c r="C18" s="147">
        <v>15.29</v>
      </c>
    </row>
    <row r="19" spans="1:3" x14ac:dyDescent="0.25">
      <c r="A19" s="147">
        <v>28082023</v>
      </c>
      <c r="B19" s="147">
        <v>17.07</v>
      </c>
      <c r="C19" s="147">
        <v>16.170000000000002</v>
      </c>
    </row>
    <row r="20" spans="1:3" x14ac:dyDescent="0.25">
      <c r="A20" s="147">
        <v>25082023</v>
      </c>
      <c r="B20" s="147">
        <v>17.57</v>
      </c>
      <c r="C20" s="147">
        <v>17.079999999999998</v>
      </c>
    </row>
    <row r="21" spans="1:3" x14ac:dyDescent="0.25">
      <c r="A21" s="147">
        <v>24082023</v>
      </c>
      <c r="B21" s="147">
        <v>17.04</v>
      </c>
      <c r="C21" s="147">
        <v>17.38</v>
      </c>
    </row>
    <row r="22" spans="1:3" x14ac:dyDescent="0.25">
      <c r="A22" s="147">
        <v>23082023</v>
      </c>
      <c r="B22" s="147">
        <v>17.34</v>
      </c>
      <c r="C22" s="147">
        <v>17.21</v>
      </c>
    </row>
    <row r="23" spans="1:3" x14ac:dyDescent="0.25">
      <c r="A23" s="147">
        <v>22082023</v>
      </c>
      <c r="B23" s="147">
        <v>18.16</v>
      </c>
      <c r="C23" s="147">
        <v>17.649999999999999</v>
      </c>
    </row>
    <row r="24" spans="1:3" x14ac:dyDescent="0.25">
      <c r="A24" s="147">
        <v>21082023</v>
      </c>
      <c r="B24" s="147">
        <v>18.600000000000001</v>
      </c>
      <c r="C24" s="147">
        <v>18.45</v>
      </c>
    </row>
  </sheetData>
  <phoneticPr fontId="19" type="noConversion"/>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61CFEC-9542-4C77-BE39-35EA4690EF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Arbeitsblätter</vt:lpstr>
      </vt:variant>
      <vt:variant>
        <vt:i4>39</vt:i4>
      </vt:variant>
      <vt:variant>
        <vt:lpstr>Diagramme</vt:lpstr>
      </vt:variant>
      <vt:variant>
        <vt:i4>2</vt:i4>
      </vt:variant>
      <vt:variant>
        <vt:lpstr>Benannte Bereiche</vt:lpstr>
      </vt:variant>
      <vt:variant>
        <vt:i4>15</vt:i4>
      </vt:variant>
    </vt:vector>
  </HeadingPairs>
  <TitlesOfParts>
    <vt:vector size="56" baseType="lpstr">
      <vt:lpstr>Version</vt:lpstr>
      <vt:lpstr>AngeboteM</vt:lpstr>
      <vt:lpstr>AngeboteA</vt:lpstr>
      <vt:lpstr>Ueberhaenge</vt:lpstr>
      <vt:lpstr>Call_Front</vt:lpstr>
      <vt:lpstr>Put_Front</vt:lpstr>
      <vt:lpstr>CallFront-1</vt:lpstr>
      <vt:lpstr>PutFront-1</vt:lpstr>
      <vt:lpstr>Call+01</vt:lpstr>
      <vt:lpstr>Put+01</vt:lpstr>
      <vt:lpstr>Infos</vt:lpstr>
      <vt:lpstr>Mail</vt:lpstr>
      <vt:lpstr>Tabelle1</vt:lpstr>
      <vt:lpstr>Summery</vt:lpstr>
      <vt:lpstr>Test</vt:lpstr>
      <vt:lpstr>SummeryVerfall</vt:lpstr>
      <vt:lpstr>SummeryDetail</vt:lpstr>
      <vt:lpstr>SummeryBasis</vt:lpstr>
      <vt:lpstr>SummeryDetailVerfall</vt:lpstr>
      <vt:lpstr>Preise</vt:lpstr>
      <vt:lpstr>Disclaimer</vt:lpstr>
      <vt:lpstr>Glossar</vt:lpstr>
      <vt:lpstr>HedgeBedarf</vt:lpstr>
      <vt:lpstr>HedgeBedarf+01</vt:lpstr>
      <vt:lpstr>GT L&amp;S</vt:lpstr>
      <vt:lpstr>QuotesFDAX</vt:lpstr>
      <vt:lpstr>StgrtDAX</vt:lpstr>
      <vt:lpstr>LUSDAX BO</vt:lpstr>
      <vt:lpstr>LUSDAX Onvista</vt:lpstr>
      <vt:lpstr>LUSDAX Ariva</vt:lpstr>
      <vt:lpstr>FDAX</vt:lpstr>
      <vt:lpstr>EURIBOR 3M</vt:lpstr>
      <vt:lpstr>CallHeute</vt:lpstr>
      <vt:lpstr>PutHeute</vt:lpstr>
      <vt:lpstr>Put+1Heute</vt:lpstr>
      <vt:lpstr>Call+1Heute</vt:lpstr>
      <vt:lpstr>VDAX-New 2M Hist_2</vt:lpstr>
      <vt:lpstr>VDAX-N 2M</vt:lpstr>
      <vt:lpstr>VDAX-New 2M Hist</vt:lpstr>
      <vt:lpstr>HedgeGrafik</vt:lpstr>
      <vt:lpstr>HedgeGrafik (eng)</vt:lpstr>
      <vt:lpstr>Disclaimer!Druckbereich</vt:lpstr>
      <vt:lpstr>Summery!Druckbereich</vt:lpstr>
      <vt:lpstr>SummeryDetail!Druckbereich</vt:lpstr>
      <vt:lpstr>SummeryDetailVerfall!Druckbereich</vt:lpstr>
      <vt:lpstr>SummeryVerfall!Druckbereich</vt:lpstr>
      <vt:lpstr>Test!Druckbereich</vt:lpstr>
      <vt:lpstr>Disclaimer!Print_Area</vt:lpstr>
      <vt:lpstr>Glossar!Print_Area</vt:lpstr>
      <vt:lpstr>Summery!Print_Area</vt:lpstr>
      <vt:lpstr>SummeryBasis!Print_Area</vt:lpstr>
      <vt:lpstr>SummeryDetail!Print_Area</vt:lpstr>
      <vt:lpstr>SummeryDetailVerfall!Print_Area</vt:lpstr>
      <vt:lpstr>SummeryVerfall!Print_Area</vt:lpstr>
      <vt:lpstr>Test!Print_Area</vt:lpstr>
      <vt:lpstr>Ueberhaenge!Print_Area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Detlef D</dc:creator>
  <cp:lastModifiedBy>Detlef Dieball</cp:lastModifiedBy>
  <cp:lastPrinted>2023-09-21T06:55:43Z</cp:lastPrinted>
  <dcterms:created xsi:type="dcterms:W3CDTF">2018-08-10T12:34:01Z</dcterms:created>
  <dcterms:modified xsi:type="dcterms:W3CDTF">2023-09-21T16:17:17Z</dcterms:modified>
</cp:coreProperties>
</file>