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9.xml" ContentType="application/vnd.openxmlformats-officedocument.spreadsheetml.table+xml"/>
  <Override PartName="/xl/tables/table13.xml" ContentType="application/vnd.openxmlformats-officedocument.spreadsheetml.table+xml"/>
  <Override PartName="/xl/tables/table8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16.xml" ContentType="application/vnd.openxmlformats-officedocument.spreadsheetml.table+xml"/>
  <Override PartName="/xl/tables/table15.xml" ContentType="application/vnd.openxmlformats-officedocument.spreadsheetml.table+xml"/>
  <Override PartName="/xl/tables/table1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<sst xmlns="http://schemas.openxmlformats.org/spreadsheetml/2006/main" count="128" uniqueCount="114">
  <si>
    <t xml:space="preserve">Estimativa de Valor do Projeto Com Use Case Points</t>
  </si>
  <si>
    <t xml:space="preserve">Passo 1: Cálculo do UAW (Unadjusted Actor Weight-Peso do ator não ajustado)‏</t>
  </si>
  <si>
    <t xml:space="preserve">Tipo de Ator</t>
  </si>
  <si>
    <t xml:space="preserve">Descrição</t>
  </si>
  <si>
    <t xml:space="preserve">Peso</t>
  </si>
  <si>
    <t xml:space="preserve">N. de Atores</t>
  </si>
  <si>
    <t xml:space="preserve">Resultado</t>
  </si>
  <si>
    <t xml:space="preserve">Ator Simples</t>
  </si>
  <si>
    <t xml:space="preserve">Outro sistema acessado através de uma
API de programação</t>
  </si>
  <si>
    <t xml:space="preserve">Ator Médio</t>
  </si>
  <si>
    <t xml:space="preserve">Outro sistema acessado interagindo através
da rede</t>
  </si>
  <si>
    <t xml:space="preserve">Ator Complexo</t>
  </si>
  <si>
    <t xml:space="preserve">Um usuário interagindo através de uma
interface gráfica</t>
  </si>
  <si>
    <t xml:space="preserve">Total UAW:</t>
  </si>
  <si>
    <t xml:space="preserve">Passo 2: Cálculo do UUCW (Unadjusted Use Case Weight - Peso do caso de uso não ajustado)‏</t>
  </si>
  <si>
    <t xml:space="preserve">Tipo</t>
  </si>
  <si>
    <t xml:space="preserve">N. de Casos de Uso</t>
  </si>
  <si>
    <t xml:space="preserve">Simples</t>
  </si>
  <si>
    <t xml:space="preserve">Tem até 3 transações, incluindo os passos alternativos, e envolve menos de 5 entidades;</t>
  </si>
  <si>
    <t xml:space="preserve">Médio</t>
  </si>
  <si>
    <t xml:space="preserve">Tem de 4 a 7 transações, incluindo os passos alternativos, e envolve de 5 a 10 entidades;</t>
  </si>
  <si>
    <t xml:space="preserve">Complexo</t>
  </si>
  <si>
    <t xml:space="preserve">Tem acima de 7 transações, incluindo os passos alternativos, e envolve pelo menos de 10 entidades;</t>
  </si>
  <si>
    <t xml:space="preserve">Total:</t>
  </si>
  <si>
    <t xml:space="preserve">Passo 3: Cálculo do UUCP (Unadjusted Use Case Points-pontos de casos de uso não ajustados)‏:</t>
  </si>
  <si>
    <t xml:space="preserve">UUCP = UAW + UUCW</t>
  </si>
  <si>
    <t xml:space="preserve">UUCP =</t>
  </si>
  <si>
    <t xml:space="preserve">Calculando Fatores de Ajuste:</t>
  </si>
  <si>
    <t xml:space="preserve">É constituído de duas partes:</t>
  </si>
  <si>
    <t xml:space="preserve">1-Cálculo de fatores técnicos: cobrindo uma série de requisitos funcionais do sistema;</t>
  </si>
  <si>
    <t xml:space="preserve">2-Cálculo de fatores de ambiente: requisitos não-funcionais associados ao processo de desenvolvimento;</t>
  </si>
  <si>
    <t xml:space="preserve">Passo 4: Cálculo do Tfactor (Technical Complexity Factor)‏
Para cada requisito listado na tabela, deve ser atribuído um valor que determina a influência do requisito no sistema, variando entre 0 e 5;</t>
  </si>
  <si>
    <t xml:space="preserve">Fator</t>
  </si>
  <si>
    <t xml:space="preserve">Requisito</t>
  </si>
  <si>
    <t xml:space="preserve">Influência</t>
  </si>
  <si>
    <t xml:space="preserve">T1</t>
  </si>
  <si>
    <t xml:space="preserve">Sistema distribuído</t>
  </si>
  <si>
    <t xml:space="preserve">T2</t>
  </si>
  <si>
    <t xml:space="preserve">Tempo de resposta</t>
  </si>
  <si>
    <t xml:space="preserve">T3</t>
  </si>
  <si>
    <t xml:space="preserve">Eficiência</t>
  </si>
  <si>
    <t xml:space="preserve">T4</t>
  </si>
  <si>
    <t xml:space="preserve">Processamento complexo</t>
  </si>
  <si>
    <t xml:space="preserve">T5</t>
  </si>
  <si>
    <t xml:space="preserve">Código reusável</t>
  </si>
  <si>
    <t xml:space="preserve">T6</t>
  </si>
  <si>
    <t xml:space="preserve">Facilidade de instalação</t>
  </si>
  <si>
    <t xml:space="preserve">T7</t>
  </si>
  <si>
    <t xml:space="preserve">Facilidade de uso</t>
  </si>
  <si>
    <t xml:space="preserve">T8</t>
  </si>
  <si>
    <t xml:space="preserve">Portabilidade</t>
  </si>
  <si>
    <t xml:space="preserve">T9</t>
  </si>
  <si>
    <t xml:space="preserve">Facilidade de mudança</t>
  </si>
  <si>
    <t xml:space="preserve">T10</t>
  </si>
  <si>
    <t xml:space="preserve">Concorrência</t>
  </si>
  <si>
    <t xml:space="preserve">T11</t>
  </si>
  <si>
    <t xml:space="preserve">Recursos de segurança</t>
  </si>
  <si>
    <t xml:space="preserve">T12</t>
  </si>
  <si>
    <t xml:space="preserve">Acessível por terceiros</t>
  </si>
  <si>
    <t xml:space="preserve">T13</t>
  </si>
  <si>
    <t xml:space="preserve">Requer treinamento especial</t>
  </si>
  <si>
    <t xml:space="preserve">Passo 5: Cálculo do TCF (Technical Complexity Factor)‏</t>
  </si>
  <si>
    <t xml:space="preserve">TCF = 0.6 + (0.01 * Tfactor)‏</t>
  </si>
  <si>
    <t xml:space="preserve">TCF =</t>
  </si>
  <si>
    <t xml:space="preserve">Passo 6: Cálculo do Efactor (Environmental Complexity Factor)‏
Para cada requisito listado na tabela, deve ser atribuído um valor que determina a influência do requisito no sistema, variando entre 0 e 5;
</t>
  </si>
  <si>
    <t xml:space="preserve">E1</t>
  </si>
  <si>
    <t xml:space="preserve">Familiaridade com Processo Unificado ou outro processo formal de desenvolvimento
</t>
  </si>
  <si>
    <t xml:space="preserve">E2</t>
  </si>
  <si>
    <t xml:space="preserve">Experiência com a aplicação em desenvolvimento
</t>
  </si>
  <si>
    <t xml:space="preserve">E3</t>
  </si>
  <si>
    <t xml:space="preserve">Experiência em Orientação a Objetos
</t>
  </si>
  <si>
    <t xml:space="preserve">E4</t>
  </si>
  <si>
    <t xml:space="preserve">Presença de analista experiente
</t>
  </si>
  <si>
    <t xml:space="preserve">E5</t>
  </si>
  <si>
    <t xml:space="preserve">Motivação
</t>
  </si>
  <si>
    <t xml:space="preserve">E6</t>
  </si>
  <si>
    <t xml:space="preserve">Requisitos estáveis
</t>
  </si>
  <si>
    <t xml:space="preserve">E7</t>
  </si>
  <si>
    <t xml:space="preserve">Desenvolvedores em meio-expediente
</t>
  </si>
  <si>
    <t xml:space="preserve">E8</t>
  </si>
  <si>
    <t xml:space="preserve">Linguagem de programação difícil
</t>
  </si>
  <si>
    <t xml:space="preserve">Passo 7: Cálculo do ECF (Environmental Complexity Factor)‏</t>
  </si>
  <si>
    <t xml:space="preserve">ECF = 1.4 + (-0.03 * Efactor)‏</t>
  </si>
  <si>
    <t xml:space="preserve">ECF =</t>
  </si>
  <si>
    <t xml:space="preserve">Passo 8: Cálculo dos UCP (Use Case Points)‏
</t>
  </si>
  <si>
    <t xml:space="preserve">UCP = UUCP * TCF * ECF</t>
  </si>
  <si>
    <t xml:space="preserve">UCP =</t>
  </si>
  <si>
    <t xml:space="preserve">Use Case Points</t>
  </si>
  <si>
    <t xml:space="preserve">Passo 9: Cálculo do tempo de trabalho estimado:</t>
  </si>
  <si>
    <t xml:space="preserve">Para simplificar, utilizaremos a média de 20 horas por Ponto de Casos de Uso</t>
  </si>
  <si>
    <t xml:space="preserve">TOTAL DE USE CASE POINTS:</t>
  </si>
  <si>
    <t xml:space="preserve"> </t>
  </si>
  <si>
    <t xml:space="preserve">MÉDIA DE HORAS</t>
  </si>
  <si>
    <t xml:space="preserve">TOTAL DE HORAS DE TRABALHO:</t>
  </si>
  <si>
    <t xml:space="preserve">Tempo Estimado =</t>
  </si>
  <si>
    <t xml:space="preserve">*</t>
  </si>
  <si>
    <t xml:space="preserve">Passo 10: Estimativa de Custo de Desenvolvimento:</t>
  </si>
  <si>
    <t xml:space="preserve">O custo da hora-desenvolvimento varia de acordo com a especialização do profissional que irá realizar a tarefa.</t>
  </si>
  <si>
    <t xml:space="preserve">1-Para analistas, este valor se situa entre 157 reais por hora. https://www.salario.com.br/profissao/analista-de-sistemas-informatica-cbo-212405/</t>
  </si>
  <si>
    <t xml:space="preserve">2-Para programadores, entre 120 reais a hora. https://www.salario.com.br/profissao/programador-de-sistemas-de-informacao-cbo-317110/</t>
  </si>
  <si>
    <t xml:space="preserve">3-Na média, se poderia considerar o valor para horas de desenvolvimento de cada caso de uso em R$ 138,5</t>
  </si>
  <si>
    <t xml:space="preserve">A estimativa é obtida a partir da multiplicação do número de horas de casos de uso estimados, pelo valor médio da hora de desenvolvimento.</t>
  </si>
  <si>
    <t xml:space="preserve">NÚMERO TOTAL DE HORAS DE TRABALHO PARA OS USE CASE POINTS ESTIMADOS</t>
  </si>
  <si>
    <t xml:space="preserve">VALOR A HORA:</t>
  </si>
  <si>
    <t xml:space="preserve">TOTAL:</t>
  </si>
  <si>
    <t xml:space="preserve">Estimativa do Custo de Desenvolvimento:</t>
  </si>
  <si>
    <t xml:space="preserve">CUSTOS COMPLEMENTARES</t>
  </si>
  <si>
    <t xml:space="preserve"> Custos fixos (comunicação, salário, água, aluguel, etc...):</t>
  </si>
  <si>
    <t xml:space="preserve">Custos variáveis (Combustivel e estadia):</t>
  </si>
  <si>
    <t xml:space="preserve">Total bruto:</t>
  </si>
  <si>
    <t xml:space="preserve">Total com margem de lucro 60%:</t>
  </si>
  <si>
    <t xml:space="preserve">Manutenção mês 5%:</t>
  </si>
  <si>
    <t xml:space="preserve">1 Ano de manutençaõ :</t>
  </si>
  <si>
    <t xml:space="preserve">2 Anos de manutençaõ (um sistema novo):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</si>
</sst>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R$ -416]#,##0.00"/>
  </numFmts>
  <fonts count="34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8"/>
      <color rgb="FF0000FF"/>
      <name val="Tahoma"/>
      <family val="0"/>
      <charset val="1"/>
    </font>
    <font>
      <sz val="36"/>
      <color rgb="FF000000"/>
      <name val="Calibri"/>
      <family val="0"/>
      <charset val="1"/>
    </font>
    <font>
      <b val="true"/>
      <sz val="30"/>
      <color rgb="FF000000"/>
      <name val="Tahoma"/>
      <family val="0"/>
      <charset val="1"/>
    </font>
    <font>
      <b val="true"/>
      <sz val="14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sz val="14"/>
      <color rgb="FF000000"/>
      <name val="Tahoma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20"/>
      <color rgb="FF000000"/>
      <name val="Tahoma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8"/>
      <color rgb="FF000000"/>
      <name val="Tahoma"/>
      <family val="0"/>
      <charset val="1"/>
    </font>
    <font>
      <b val="true"/>
      <sz val="36"/>
      <color rgb="FF000000"/>
      <name val="Tahoma"/>
      <family val="0"/>
      <charset val="1"/>
    </font>
    <font>
      <sz val="27"/>
      <color rgb="FF000000"/>
      <name val="Tahoma"/>
      <family val="0"/>
      <charset val="1"/>
    </font>
    <font>
      <sz val="24"/>
      <color rgb="FF000000"/>
      <name val="Tahoma"/>
      <family val="0"/>
      <charset val="1"/>
    </font>
    <font>
      <sz val="16"/>
      <color rgb="FF000000"/>
      <name val="Tahoma"/>
      <family val="0"/>
      <charset val="1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8"/>
      <color rgb="FF000000"/>
      <name val="Tahoma"/>
      <family val="0"/>
      <charset val="1"/>
    </font>
    <font>
      <sz val="18"/>
      <color rgb="FF000000"/>
      <name val="Arial"/>
      <family val="0"/>
      <charset val="1"/>
    </font>
    <font>
      <b val="true"/>
      <sz val="16"/>
      <color rgb="FF000000"/>
      <name val="Calibri"/>
      <family val="0"/>
      <charset val="1"/>
    </font>
    <font>
      <sz val="26"/>
      <color rgb="FF000000"/>
      <name val="Calibri"/>
      <family val="0"/>
      <charset val="1"/>
    </font>
    <font>
      <sz val="24"/>
      <color rgb="FF9C5700"/>
      <name val="Calibri"/>
      <family val="0"/>
      <charset val="1"/>
    </font>
    <font>
      <sz val="23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u val="single"/>
      <sz val="18"/>
      <color rgb="FF000000"/>
      <name val="Tahoma"/>
      <family val="0"/>
      <charset val="1"/>
    </font>
    <font>
      <sz val="24"/>
      <color rgb="FF000000"/>
      <name val="Calibri"/>
      <family val="0"/>
      <charset val="1"/>
    </font>
    <font>
      <b val="true"/>
      <sz val="20"/>
      <color rgb="FF000000"/>
      <name val="Calibri"/>
      <family val="0"/>
      <charset val="1"/>
    </font>
    <font>
      <sz val="22"/>
      <color rgb="FF4F6128"/>
      <name val="Calibri"/>
      <family val="0"/>
      <charset val="1"/>
    </font>
    <font>
      <b val="true"/>
      <sz val="22"/>
      <color rgb="FF002060"/>
      <name val="Calibri"/>
      <family val="0"/>
      <charset val="1"/>
    </font>
    <font>
      <sz val="22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26A69A"/>
        <bgColor rgb="FF33CCCC"/>
      </patternFill>
    </fill>
    <fill>
      <patternFill patternType="solid">
        <fgColor rgb="FFFFEB9C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2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1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26A69A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5:G8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0.xml><?xml version="1.0" encoding="utf-8"?>
<table xmlns="http://schemas.openxmlformats.org/spreadsheetml/2006/main" id="10" name="Table_18" displayName="Table_18" ref="G88" headerRowCount="0" totalsRowCount="0" totalsRowShown="0">
  <tableColumns count="1">
    <tableColumn id="1" name="Column1"/>
  </tableColumns>
</table>
</file>

<file path=xl/tables/table11.xml><?xml version="1.0" encoding="utf-8"?>
<table xmlns="http://schemas.openxmlformats.org/spreadsheetml/2006/main" id="11" name="Table_2" displayName="Table_2" ref="B12:G15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2.xml><?xml version="1.0" encoding="utf-8"?>
<table xmlns="http://schemas.openxmlformats.org/spreadsheetml/2006/main" id="12" name="Table_3" displayName="Table_3" ref="B30:G43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3.xml><?xml version="1.0" encoding="utf-8"?>
<table xmlns="http://schemas.openxmlformats.org/spreadsheetml/2006/main" id="13" name="Table_4" displayName="Table_4" ref="B52:G60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4.xml><?xml version="1.0" encoding="utf-8"?>
<table xmlns="http://schemas.openxmlformats.org/spreadsheetml/2006/main" id="14" name="Table_5" displayName="Table_5" ref="E76" headerRowCount="0" totalsRowCount="0" totalsRowShown="0">
  <tableColumns count="1">
    <tableColumn id="1" name="Column1"/>
  </tableColumns>
</table>
</file>

<file path=xl/tables/table15.xml><?xml version="1.0" encoding="utf-8"?>
<table xmlns="http://schemas.openxmlformats.org/spreadsheetml/2006/main" id="15" name="Table_6" displayName="Table_6" ref="F76" headerRowCount="0" totalsRowCount="0" totalsRowShown="0">
  <tableColumns count="1">
    <tableColumn id="1" name="Column1"/>
  </tableColumns>
</table>
</file>

<file path=xl/tables/table16.xml><?xml version="1.0" encoding="utf-8"?>
<table xmlns="http://schemas.openxmlformats.org/spreadsheetml/2006/main" id="16" name="Table_7" displayName="Table_7" ref="G76:H76" headerRowCount="0" totalsRowCount="0" totalsRowShown="0">
  <tableColumns count="2">
    <tableColumn id="1" name="Column1"/>
    <tableColumn id="2" name="Column2"/>
  </tableColumns>
</table>
</file>

<file path=xl/tables/table17.xml><?xml version="1.0" encoding="utf-8"?>
<table xmlns="http://schemas.openxmlformats.org/spreadsheetml/2006/main" id="17" name="Table_8" displayName="Table_8" ref="B77:C77" headerRowCount="0" totalsRowCount="0" totalsRowShown="0">
  <tableColumns count="2">
    <tableColumn id="1" name="Column1"/>
    <tableColumn id="2" name="Column2"/>
  </tableColumns>
</table>
</file>

<file path=xl/tables/table18.xml><?xml version="1.0" encoding="utf-8"?>
<table xmlns="http://schemas.openxmlformats.org/spreadsheetml/2006/main" id="18" name="Table_9" displayName="Table_9" ref="D77" headerRowCount="0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Table_10" displayName="Table_10" ref="E77" headerRowCount="0" totalsRowCount="0" totalsRowShown="0">
  <tableColumns count="1">
    <tableColumn id="1" name="Column1"/>
  </tableColumns>
</table>
</file>

<file path=xl/tables/table3.xml><?xml version="1.0" encoding="utf-8"?>
<table xmlns="http://schemas.openxmlformats.org/spreadsheetml/2006/main" id="3" name="Table_11" displayName="Table_11" ref="G77" headerRowCount="0" totalsRowCount="0" totalsRowShown="0">
  <tableColumns count="1">
    <tableColumn id="1" name="Column1"/>
  </tableColumns>
</table>
</file>

<file path=xl/tables/table4.xml><?xml version="1.0" encoding="utf-8"?>
<table xmlns="http://schemas.openxmlformats.org/spreadsheetml/2006/main" id="4" name="Table_12" displayName="Table_12" ref="E87" headerRowCount="0" totalsRowCount="0" totalsRowShown="0">
  <tableColumns count="1">
    <tableColumn id="1" name="Column1"/>
  </tableColumns>
</table>
</file>

<file path=xl/tables/table5.xml><?xml version="1.0" encoding="utf-8"?>
<table xmlns="http://schemas.openxmlformats.org/spreadsheetml/2006/main" id="5" name="Table_13" displayName="Table_13" ref="F87" headerRowCount="0" totalsRowCount="0" totalsRowShown="0">
  <tableColumns count="1">
    <tableColumn id="1" name="Column1"/>
  </tableColumns>
</table>
</file>

<file path=xl/tables/table6.xml><?xml version="1.0" encoding="utf-8"?>
<table xmlns="http://schemas.openxmlformats.org/spreadsheetml/2006/main" id="6" name="Table_14" displayName="Table_14" ref="G87" headerRowCount="0" totalsRowCount="0" totalsRowShown="0">
  <tableColumns count="1">
    <tableColumn id="1" name="Column1"/>
  </tableColumns>
</table>
</file>

<file path=xl/tables/table7.xml><?xml version="1.0" encoding="utf-8"?>
<table xmlns="http://schemas.openxmlformats.org/spreadsheetml/2006/main" id="7" name="Table_15" displayName="Table_15" ref="B88:C88" headerRowCount="0" totalsRowCount="0" totalsRowShown="0">
  <tableColumns count="2">
    <tableColumn id="1" name="Column1"/>
    <tableColumn id="2" name="Column2"/>
  </tableColumns>
</table>
</file>

<file path=xl/tables/table8.xml><?xml version="1.0" encoding="utf-8"?>
<table xmlns="http://schemas.openxmlformats.org/spreadsheetml/2006/main" id="8" name="Table_16" displayName="Table_16" ref="D88" headerRowCount="0" totalsRowCount="0" totalsRowShown="0">
  <tableColumns count="1">
    <tableColumn id="1" name="Column1"/>
  </tableColumns>
</table>
</file>

<file path=xl/tables/table9.xml><?xml version="1.0" encoding="utf-8"?>
<table xmlns="http://schemas.openxmlformats.org/spreadsheetml/2006/main" id="9" name="Table_17" displayName="Table_17" ref="E88" headerRowCount="0" totalsRowCount="0" totalsRowShown="0">
  <tableColumns count="1">
    <tableColumn id="1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alario.com.br/profissao/analista-de-sistemas-informatica-cbo-212405/" TargetMode="External"/><Relationship Id="rId2" Type="http://schemas.openxmlformats.org/officeDocument/2006/relationships/hyperlink" Target="https://www.salario.com.br/profissao/programador-de-sistemas-de-informacao-cbo-317110/" TargetMode="Externa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Relationship Id="rId9" Type="http://schemas.openxmlformats.org/officeDocument/2006/relationships/table" Target="../tables/table7.xml"/><Relationship Id="rId10" Type="http://schemas.openxmlformats.org/officeDocument/2006/relationships/table" Target="../tables/table8.xml"/><Relationship Id="rId11" Type="http://schemas.openxmlformats.org/officeDocument/2006/relationships/table" Target="../tables/table9.xml"/><Relationship Id="rId12" Type="http://schemas.openxmlformats.org/officeDocument/2006/relationships/table" Target="../tables/table10.xml"/><Relationship Id="rId13" Type="http://schemas.openxmlformats.org/officeDocument/2006/relationships/table" Target="../tables/table11.xml"/><Relationship Id="rId14" Type="http://schemas.openxmlformats.org/officeDocument/2006/relationships/table" Target="../tables/table12.xml"/><Relationship Id="rId15" Type="http://schemas.openxmlformats.org/officeDocument/2006/relationships/table" Target="../tables/table13.xml"/><Relationship Id="rId16" Type="http://schemas.openxmlformats.org/officeDocument/2006/relationships/table" Target="../tables/table14.xml"/><Relationship Id="rId17" Type="http://schemas.openxmlformats.org/officeDocument/2006/relationships/table" Target="../tables/table15.xml"/><Relationship Id="rId18" Type="http://schemas.openxmlformats.org/officeDocument/2006/relationships/table" Target="../tables/table16.xml"/><Relationship Id="rId19" Type="http://schemas.openxmlformats.org/officeDocument/2006/relationships/table" Target="../tables/table17.xml"/><Relationship Id="rId20" Type="http://schemas.openxmlformats.org/officeDocument/2006/relationships/table" Target="../tables/table1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99"/>
  <sheetViews>
    <sheetView showFormulas="false" showGridLines="true" showRowColHeaders="true" showZeros="true" rightToLeft="false" tabSelected="true" showOutlineSymbols="true" defaultGridColor="true" view="normal" topLeftCell="A19" colorId="64" zoomScale="36" zoomScaleNormal="36" zoomScalePageLayoutView="100" workbookViewId="0">
      <selection pane="topLeft" activeCell="L87" activeCellId="0" sqref="L87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3" min="2" style="0" width="27.29"/>
    <col collapsed="false" customWidth="true" hidden="false" outlineLevel="0" max="4" min="4" style="0" width="65.14"/>
    <col collapsed="false" customWidth="true" hidden="false" outlineLevel="0" max="5" min="5" style="0" width="10.71"/>
    <col collapsed="false" customWidth="true" hidden="false" outlineLevel="0" max="6" min="6" style="0" width="33.13"/>
    <col collapsed="false" customWidth="true" hidden="false" outlineLevel="0" max="7" min="7" style="0" width="35.86"/>
    <col collapsed="false" customWidth="true" hidden="false" outlineLevel="0" max="9" min="8" style="0" width="25.13"/>
  </cols>
  <sheetData>
    <row r="1" customFormat="false" ht="5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57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36.75" hidden="false" customHeight="tru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36.75" hidden="false" customHeight="true" outlineLevel="0" collapsed="false">
      <c r="A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true" outlineLevel="0" collapsed="false">
      <c r="A5" s="6"/>
      <c r="B5" s="7"/>
      <c r="C5" s="8" t="s">
        <v>2</v>
      </c>
      <c r="D5" s="7" t="s">
        <v>3</v>
      </c>
      <c r="E5" s="7" t="s">
        <v>4</v>
      </c>
      <c r="F5" s="7" t="s">
        <v>5</v>
      </c>
      <c r="G5" s="7" t="s">
        <v>6</v>
      </c>
    </row>
    <row r="6" customFormat="false" ht="19.5" hidden="false" customHeight="true" outlineLevel="0" collapsed="false">
      <c r="A6" s="9"/>
      <c r="B6" s="7"/>
      <c r="C6" s="10" t="s">
        <v>7</v>
      </c>
      <c r="D6" s="11" t="s">
        <v>8</v>
      </c>
      <c r="E6" s="12" t="n">
        <v>1</v>
      </c>
      <c r="F6" s="13" t="n">
        <v>0</v>
      </c>
      <c r="G6" s="12" t="n">
        <f aca="false">E6*F6</f>
        <v>0</v>
      </c>
    </row>
    <row r="7" customFormat="false" ht="18.75" hidden="false" customHeight="true" outlineLevel="0" collapsed="false">
      <c r="A7" s="9"/>
      <c r="B7" s="12"/>
      <c r="C7" s="10" t="s">
        <v>9</v>
      </c>
      <c r="D7" s="14" t="s">
        <v>10</v>
      </c>
      <c r="E7" s="12" t="n">
        <v>2</v>
      </c>
      <c r="F7" s="15" t="n">
        <v>0</v>
      </c>
      <c r="G7" s="12" t="n">
        <f aca="false">E7*F7</f>
        <v>0</v>
      </c>
      <c r="H7" s="16"/>
    </row>
    <row r="8" customFormat="false" ht="21.75" hidden="false" customHeight="true" outlineLevel="0" collapsed="false">
      <c r="A8" s="9"/>
      <c r="B8" s="12"/>
      <c r="C8" s="10" t="s">
        <v>11</v>
      </c>
      <c r="D8" s="17" t="s">
        <v>12</v>
      </c>
      <c r="E8" s="12" t="n">
        <v>3</v>
      </c>
      <c r="F8" s="18" t="n">
        <v>3</v>
      </c>
      <c r="G8" s="12" t="n">
        <f aca="false">E8*F8</f>
        <v>9</v>
      </c>
      <c r="H8" s="19"/>
    </row>
    <row r="9" customFormat="false" ht="26.25" hidden="false" customHeight="true" outlineLevel="0" collapsed="false">
      <c r="A9" s="19"/>
      <c r="B9" s="19"/>
      <c r="C9" s="19"/>
      <c r="D9" s="19"/>
      <c r="E9" s="20"/>
      <c r="F9" s="14" t="s">
        <v>13</v>
      </c>
      <c r="G9" s="12" t="n">
        <f aca="false">SUM(G6:G8)</f>
        <v>9</v>
      </c>
      <c r="H9" s="19"/>
    </row>
    <row r="10" customFormat="false" ht="77.25" hidden="false" customHeight="true" outlineLevel="0" collapsed="false">
      <c r="A10" s="3" t="s">
        <v>14</v>
      </c>
      <c r="B10" s="3"/>
      <c r="C10" s="3"/>
      <c r="D10" s="3"/>
      <c r="E10" s="3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/>
    <row r="12" customFormat="false" ht="23.25" hidden="false" customHeight="true" outlineLevel="0" collapsed="false">
      <c r="A12" s="6"/>
      <c r="B12" s="7"/>
      <c r="C12" s="8" t="s">
        <v>15</v>
      </c>
      <c r="D12" s="7" t="s">
        <v>3</v>
      </c>
      <c r="E12" s="7" t="s">
        <v>4</v>
      </c>
      <c r="F12" s="21" t="s">
        <v>16</v>
      </c>
      <c r="G12" s="7" t="s">
        <v>6</v>
      </c>
    </row>
    <row r="13" customFormat="false" ht="33" hidden="false" customHeight="true" outlineLevel="0" collapsed="false">
      <c r="A13" s="9"/>
      <c r="B13" s="12"/>
      <c r="C13" s="10" t="s">
        <v>17</v>
      </c>
      <c r="D13" s="11" t="s">
        <v>18</v>
      </c>
      <c r="E13" s="12" t="n">
        <v>5</v>
      </c>
      <c r="F13" s="13" t="n">
        <v>5</v>
      </c>
      <c r="G13" s="12" t="n">
        <f aca="false">E13*F13</f>
        <v>25</v>
      </c>
    </row>
    <row r="14" customFormat="false" ht="39.75" hidden="false" customHeight="true" outlineLevel="0" collapsed="false">
      <c r="A14" s="9"/>
      <c r="B14" s="12"/>
      <c r="C14" s="10" t="s">
        <v>19</v>
      </c>
      <c r="D14" s="14" t="s">
        <v>20</v>
      </c>
      <c r="E14" s="12" t="n">
        <v>10</v>
      </c>
      <c r="F14" s="15"/>
      <c r="G14" s="12" t="n">
        <f aca="false">E14*F14</f>
        <v>0</v>
      </c>
      <c r="H14" s="16"/>
    </row>
    <row r="15" customFormat="false" ht="42" hidden="false" customHeight="true" outlineLevel="0" collapsed="false">
      <c r="A15" s="9"/>
      <c r="B15" s="12"/>
      <c r="C15" s="10" t="s">
        <v>21</v>
      </c>
      <c r="D15" s="17" t="s">
        <v>22</v>
      </c>
      <c r="E15" s="12" t="n">
        <v>15</v>
      </c>
      <c r="F15" s="18"/>
      <c r="G15" s="12" t="n">
        <f aca="false">E15*F15</f>
        <v>0</v>
      </c>
      <c r="H15" s="19"/>
    </row>
    <row r="16" customFormat="false" ht="21.75" hidden="false" customHeight="true" outlineLevel="0" collapsed="false">
      <c r="A16" s="19"/>
      <c r="B16" s="19"/>
      <c r="C16" s="19"/>
      <c r="D16" s="19"/>
      <c r="E16" s="20"/>
      <c r="F16" s="14" t="s">
        <v>23</v>
      </c>
      <c r="G16" s="12" t="n">
        <f aca="false">SUM(G13:G15)</f>
        <v>25</v>
      </c>
      <c r="H16" s="19"/>
    </row>
    <row r="17" customFormat="false" ht="81.75" hidden="false" customHeight="true" outlineLevel="0" collapsed="false">
      <c r="A17" s="3" t="s">
        <v>24</v>
      </c>
      <c r="B17" s="3"/>
      <c r="C17" s="3"/>
      <c r="D17" s="3"/>
      <c r="E17" s="3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6.5" hidden="false" customHeight="true" outlineLevel="0" collapsed="false">
      <c r="A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24.75" hidden="false" customHeight="true" outlineLevel="0" collapsed="false">
      <c r="B19" s="22"/>
      <c r="C19" s="23" t="s">
        <v>25</v>
      </c>
      <c r="D19" s="23"/>
    </row>
    <row r="20" customFormat="false" ht="39.75" hidden="false" customHeight="true" outlineLevel="0" collapsed="false">
      <c r="B20" s="24"/>
      <c r="C20" s="25" t="s">
        <v>26</v>
      </c>
      <c r="D20" s="26" t="n">
        <f aca="false">G9+G16</f>
        <v>34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48.75" hidden="false" customHeight="true" outlineLevel="0" collapsed="false">
      <c r="A23" s="27" t="s">
        <v>27</v>
      </c>
      <c r="B23" s="27"/>
      <c r="C23" s="27"/>
      <c r="D23" s="27"/>
      <c r="E23" s="27"/>
      <c r="F23" s="2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33" hidden="false" customHeight="true" outlineLevel="0" collapsed="false">
      <c r="B24" s="28" t="s">
        <v>28</v>
      </c>
      <c r="C24" s="28"/>
      <c r="D24" s="28"/>
      <c r="E24" s="28"/>
      <c r="F24" s="28"/>
      <c r="G24" s="2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35.25" hidden="false" customHeight="true" outlineLevel="0" collapsed="false">
      <c r="B25" s="29" t="s">
        <v>29</v>
      </c>
      <c r="C25" s="29"/>
      <c r="D25" s="29"/>
      <c r="E25" s="29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63" hidden="false" customHeight="true" outlineLevel="0" collapsed="false">
      <c r="B26" s="29" t="s">
        <v>30</v>
      </c>
      <c r="C26" s="29"/>
      <c r="D26" s="29"/>
      <c r="E26" s="29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21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11.75" hidden="false" customHeight="true" outlineLevel="0" collapsed="false">
      <c r="A28" s="3" t="s">
        <v>31</v>
      </c>
      <c r="B28" s="3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23.2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6"/>
      <c r="B30" s="30"/>
      <c r="C30" s="8" t="s">
        <v>32</v>
      </c>
      <c r="D30" s="7" t="s">
        <v>33</v>
      </c>
      <c r="E30" s="7" t="s">
        <v>4</v>
      </c>
      <c r="F30" s="7" t="s">
        <v>34</v>
      </c>
      <c r="G30" s="7" t="s">
        <v>6</v>
      </c>
    </row>
    <row r="31" customFormat="false" ht="25.5" hidden="false" customHeight="true" outlineLevel="0" collapsed="false">
      <c r="A31" s="9"/>
      <c r="B31" s="30"/>
      <c r="C31" s="8" t="s">
        <v>35</v>
      </c>
      <c r="D31" s="31" t="s">
        <v>36</v>
      </c>
      <c r="E31" s="12" t="n">
        <v>2</v>
      </c>
      <c r="F31" s="12" t="n">
        <v>2</v>
      </c>
      <c r="G31" s="12" t="n">
        <f aca="false">E31*F31</f>
        <v>4</v>
      </c>
    </row>
    <row r="32" customFormat="false" ht="25.5" hidden="false" customHeight="true" outlineLevel="0" collapsed="false">
      <c r="A32" s="9"/>
      <c r="B32" s="30"/>
      <c r="C32" s="8" t="s">
        <v>37</v>
      </c>
      <c r="D32" s="31" t="s">
        <v>38</v>
      </c>
      <c r="E32" s="12" t="n">
        <v>2</v>
      </c>
      <c r="F32" s="12" t="n">
        <v>3</v>
      </c>
      <c r="G32" s="12" t="n">
        <f aca="false">E32*F32</f>
        <v>6</v>
      </c>
    </row>
    <row r="33" customFormat="false" ht="25.5" hidden="false" customHeight="true" outlineLevel="0" collapsed="false">
      <c r="A33" s="9"/>
      <c r="B33" s="30"/>
      <c r="C33" s="8" t="s">
        <v>39</v>
      </c>
      <c r="D33" s="31" t="s">
        <v>40</v>
      </c>
      <c r="E33" s="12" t="n">
        <v>1</v>
      </c>
      <c r="F33" s="12" t="n">
        <v>3</v>
      </c>
      <c r="G33" s="12" t="n">
        <f aca="false">E33*F33</f>
        <v>3</v>
      </c>
    </row>
    <row r="34" customFormat="false" ht="25.5" hidden="false" customHeight="true" outlineLevel="0" collapsed="false">
      <c r="A34" s="9"/>
      <c r="B34" s="30"/>
      <c r="C34" s="8" t="s">
        <v>41</v>
      </c>
      <c r="D34" s="31" t="s">
        <v>42</v>
      </c>
      <c r="E34" s="12" t="n">
        <v>1</v>
      </c>
      <c r="F34" s="12" t="n">
        <v>2</v>
      </c>
      <c r="G34" s="12" t="n">
        <f aca="false">E34*F34</f>
        <v>2</v>
      </c>
    </row>
    <row r="35" customFormat="false" ht="25.5" hidden="false" customHeight="true" outlineLevel="0" collapsed="false">
      <c r="A35" s="9"/>
      <c r="B35" s="30"/>
      <c r="C35" s="8" t="s">
        <v>43</v>
      </c>
      <c r="D35" s="31" t="s">
        <v>44</v>
      </c>
      <c r="E35" s="12" t="n">
        <v>1</v>
      </c>
      <c r="F35" s="12" t="n">
        <v>5</v>
      </c>
      <c r="G35" s="12" t="n">
        <f aca="false">E35*F35</f>
        <v>5</v>
      </c>
    </row>
    <row r="36" customFormat="false" ht="25.5" hidden="false" customHeight="true" outlineLevel="0" collapsed="false">
      <c r="A36" s="9"/>
      <c r="B36" s="30"/>
      <c r="C36" s="8" t="s">
        <v>45</v>
      </c>
      <c r="D36" s="31" t="s">
        <v>46</v>
      </c>
      <c r="E36" s="12" t="n">
        <v>1</v>
      </c>
      <c r="F36" s="12" t="n">
        <v>2</v>
      </c>
      <c r="G36" s="12" t="n">
        <f aca="false">E36*F36</f>
        <v>2</v>
      </c>
    </row>
    <row r="37" customFormat="false" ht="25.5" hidden="false" customHeight="true" outlineLevel="0" collapsed="false">
      <c r="A37" s="9"/>
      <c r="B37" s="30"/>
      <c r="C37" s="8" t="s">
        <v>47</v>
      </c>
      <c r="D37" s="31" t="s">
        <v>48</v>
      </c>
      <c r="E37" s="12" t="n">
        <v>1</v>
      </c>
      <c r="F37" s="12" t="n">
        <v>5</v>
      </c>
      <c r="G37" s="12" t="n">
        <f aca="false">E37*F37</f>
        <v>5</v>
      </c>
    </row>
    <row r="38" customFormat="false" ht="25.5" hidden="false" customHeight="true" outlineLevel="0" collapsed="false">
      <c r="A38" s="9"/>
      <c r="B38" s="30"/>
      <c r="C38" s="8" t="s">
        <v>49</v>
      </c>
      <c r="D38" s="31" t="s">
        <v>50</v>
      </c>
      <c r="E38" s="12" t="n">
        <v>2</v>
      </c>
      <c r="F38" s="12" t="n">
        <v>2</v>
      </c>
      <c r="G38" s="12" t="n">
        <f aca="false">E38*F38</f>
        <v>4</v>
      </c>
    </row>
    <row r="39" customFormat="false" ht="25.5" hidden="false" customHeight="true" outlineLevel="0" collapsed="false">
      <c r="A39" s="9"/>
      <c r="B39" s="30"/>
      <c r="C39" s="8" t="s">
        <v>51</v>
      </c>
      <c r="D39" s="31" t="s">
        <v>52</v>
      </c>
      <c r="E39" s="12" t="n">
        <v>3</v>
      </c>
      <c r="F39" s="12" t="n">
        <v>5</v>
      </c>
      <c r="G39" s="12" t="n">
        <f aca="false">E39*F39</f>
        <v>15</v>
      </c>
    </row>
    <row r="40" customFormat="false" ht="25.5" hidden="false" customHeight="true" outlineLevel="0" collapsed="false">
      <c r="A40" s="9"/>
      <c r="B40" s="30"/>
      <c r="C40" s="8" t="s">
        <v>53</v>
      </c>
      <c r="D40" s="31" t="s">
        <v>54</v>
      </c>
      <c r="E40" s="12" t="n">
        <v>4</v>
      </c>
      <c r="F40" s="12" t="n">
        <v>2</v>
      </c>
      <c r="G40" s="12" t="n">
        <f aca="false">E40*F40</f>
        <v>8</v>
      </c>
    </row>
    <row r="41" customFormat="false" ht="25.5" hidden="false" customHeight="true" outlineLevel="0" collapsed="false">
      <c r="A41" s="9"/>
      <c r="B41" s="30"/>
      <c r="C41" s="8" t="s">
        <v>55</v>
      </c>
      <c r="D41" s="31" t="s">
        <v>56</v>
      </c>
      <c r="E41" s="12" t="n">
        <v>2</v>
      </c>
      <c r="F41" s="12" t="n">
        <v>2</v>
      </c>
      <c r="G41" s="12" t="n">
        <f aca="false">E41*F41</f>
        <v>4</v>
      </c>
    </row>
    <row r="42" customFormat="false" ht="25.5" hidden="false" customHeight="true" outlineLevel="0" collapsed="false">
      <c r="A42" s="9"/>
      <c r="B42" s="30"/>
      <c r="C42" s="8" t="s">
        <v>57</v>
      </c>
      <c r="D42" s="31" t="s">
        <v>58</v>
      </c>
      <c r="E42" s="12" t="n">
        <v>3</v>
      </c>
      <c r="F42" s="12" t="n">
        <v>0</v>
      </c>
      <c r="G42" s="12" t="n">
        <f aca="false">E42*F42</f>
        <v>0</v>
      </c>
    </row>
    <row r="43" customFormat="false" ht="25.5" hidden="false" customHeight="true" outlineLevel="0" collapsed="false">
      <c r="A43" s="9"/>
      <c r="B43" s="30"/>
      <c r="C43" s="8" t="s">
        <v>59</v>
      </c>
      <c r="D43" s="31" t="s">
        <v>60</v>
      </c>
      <c r="E43" s="12" t="n">
        <v>2</v>
      </c>
      <c r="F43" s="12" t="n">
        <v>1</v>
      </c>
      <c r="G43" s="12" t="n">
        <f aca="false">E43*F43</f>
        <v>2</v>
      </c>
    </row>
    <row r="44" customFormat="false" ht="25.5" hidden="false" customHeight="true" outlineLevel="0" collapsed="false">
      <c r="A44" s="19"/>
      <c r="B44" s="19"/>
      <c r="C44" s="19"/>
      <c r="D44" s="19"/>
      <c r="E44" s="20"/>
      <c r="F44" s="14" t="s">
        <v>23</v>
      </c>
      <c r="G44" s="12" t="n">
        <f aca="false">SUM(G31:G43)</f>
        <v>60</v>
      </c>
      <c r="H44" s="19"/>
    </row>
    <row r="45" customFormat="false" ht="15.75" hidden="false" customHeight="true" outlineLevel="0" collapsed="false"/>
    <row r="46" customFormat="false" ht="51.75" hidden="false" customHeight="true" outlineLevel="0" collapsed="false">
      <c r="A46" s="3" t="s">
        <v>61</v>
      </c>
      <c r="B46" s="3"/>
      <c r="C46" s="3"/>
      <c r="D46" s="3"/>
      <c r="E46" s="3"/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34.5" hidden="false" customHeight="true" outlineLevel="0" collapsed="false">
      <c r="B47" s="22"/>
      <c r="C47" s="23" t="s">
        <v>62</v>
      </c>
      <c r="D47" s="23"/>
    </row>
    <row r="48" customFormat="false" ht="34.5" hidden="false" customHeight="true" outlineLevel="0" collapsed="false">
      <c r="B48" s="24"/>
      <c r="C48" s="25" t="s">
        <v>63</v>
      </c>
      <c r="D48" s="26" t="n">
        <f aca="false">0.6+(0.01*G44)</f>
        <v>1.2</v>
      </c>
    </row>
    <row r="49" customFormat="false" ht="15.75" hidden="false" customHeight="true" outlineLevel="0" collapsed="false"/>
    <row r="50" customFormat="false" ht="111" hidden="false" customHeight="true" outlineLevel="0" collapsed="false">
      <c r="A50" s="3" t="s">
        <v>64</v>
      </c>
      <c r="B50" s="3"/>
      <c r="C50" s="3"/>
      <c r="D50" s="3"/>
      <c r="E50" s="3"/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/>
    <row r="52" customFormat="false" ht="42.75" hidden="false" customHeight="true" outlineLevel="0" collapsed="false">
      <c r="B52" s="32"/>
      <c r="C52" s="33" t="s">
        <v>32</v>
      </c>
      <c r="D52" s="34" t="s">
        <v>33</v>
      </c>
      <c r="E52" s="34" t="s">
        <v>4</v>
      </c>
      <c r="F52" s="34" t="s">
        <v>34</v>
      </c>
      <c r="G52" s="34" t="s">
        <v>6</v>
      </c>
    </row>
    <row r="53" customFormat="false" ht="44.25" hidden="false" customHeight="true" outlineLevel="0" collapsed="false">
      <c r="B53" s="32"/>
      <c r="C53" s="35" t="s">
        <v>65</v>
      </c>
      <c r="D53" s="36" t="s">
        <v>66</v>
      </c>
      <c r="E53" s="37" t="n">
        <v>1.5</v>
      </c>
      <c r="F53" s="37" t="n">
        <v>3</v>
      </c>
      <c r="G53" s="37" t="n">
        <f aca="false">E53*F53</f>
        <v>4.5</v>
      </c>
    </row>
    <row r="54" customFormat="false" ht="44.25" hidden="false" customHeight="true" outlineLevel="0" collapsed="false">
      <c r="B54" s="32"/>
      <c r="C54" s="35" t="s">
        <v>67</v>
      </c>
      <c r="D54" s="36" t="s">
        <v>68</v>
      </c>
      <c r="E54" s="37" t="n">
        <v>0.5</v>
      </c>
      <c r="F54" s="37" t="n">
        <v>5</v>
      </c>
      <c r="G54" s="37" t="n">
        <f aca="false">E54*F54</f>
        <v>2.5</v>
      </c>
    </row>
    <row r="55" customFormat="false" ht="44.25" hidden="false" customHeight="true" outlineLevel="0" collapsed="false">
      <c r="B55" s="32"/>
      <c r="C55" s="35" t="s">
        <v>69</v>
      </c>
      <c r="D55" s="36" t="s">
        <v>70</v>
      </c>
      <c r="E55" s="37" t="n">
        <v>1</v>
      </c>
      <c r="F55" s="37" t="n">
        <v>4</v>
      </c>
      <c r="G55" s="37" t="n">
        <f aca="false">E55*F55</f>
        <v>4</v>
      </c>
    </row>
    <row r="56" customFormat="false" ht="44.25" hidden="false" customHeight="true" outlineLevel="0" collapsed="false">
      <c r="B56" s="32"/>
      <c r="C56" s="35" t="s">
        <v>71</v>
      </c>
      <c r="D56" s="36" t="s">
        <v>72</v>
      </c>
      <c r="E56" s="37" t="n">
        <v>2</v>
      </c>
      <c r="F56" s="37" t="n">
        <v>2</v>
      </c>
      <c r="G56" s="37" t="n">
        <f aca="false">E56*F56</f>
        <v>4</v>
      </c>
    </row>
    <row r="57" customFormat="false" ht="44.25" hidden="false" customHeight="true" outlineLevel="0" collapsed="false">
      <c r="B57" s="32"/>
      <c r="C57" s="35" t="s">
        <v>73</v>
      </c>
      <c r="D57" s="36" t="s">
        <v>74</v>
      </c>
      <c r="E57" s="37" t="n">
        <v>1</v>
      </c>
      <c r="F57" s="37" t="n">
        <v>4</v>
      </c>
      <c r="G57" s="37" t="n">
        <f aca="false">E57*F57</f>
        <v>4</v>
      </c>
    </row>
    <row r="58" customFormat="false" ht="44.25" hidden="false" customHeight="true" outlineLevel="0" collapsed="false">
      <c r="B58" s="32"/>
      <c r="C58" s="35" t="s">
        <v>75</v>
      </c>
      <c r="D58" s="36" t="s">
        <v>76</v>
      </c>
      <c r="E58" s="37" t="n">
        <v>1</v>
      </c>
      <c r="F58" s="37" t="n">
        <v>4</v>
      </c>
      <c r="G58" s="37" t="n">
        <f aca="false">E58*F58</f>
        <v>4</v>
      </c>
    </row>
    <row r="59" customFormat="false" ht="44.25" hidden="false" customHeight="true" outlineLevel="0" collapsed="false">
      <c r="B59" s="32"/>
      <c r="C59" s="35" t="s">
        <v>77</v>
      </c>
      <c r="D59" s="36" t="s">
        <v>78</v>
      </c>
      <c r="E59" s="37" t="n">
        <v>1</v>
      </c>
      <c r="F59" s="37" t="n">
        <v>3</v>
      </c>
      <c r="G59" s="37" t="n">
        <f aca="false">E59*F59</f>
        <v>3</v>
      </c>
    </row>
    <row r="60" customFormat="false" ht="44.25" hidden="false" customHeight="true" outlineLevel="0" collapsed="false">
      <c r="B60" s="32"/>
      <c r="C60" s="35" t="s">
        <v>79</v>
      </c>
      <c r="D60" s="36" t="s">
        <v>80</v>
      </c>
      <c r="E60" s="37" t="n">
        <v>1</v>
      </c>
      <c r="F60" s="37" t="n">
        <v>2</v>
      </c>
      <c r="G60" s="37" t="n">
        <f aca="false">E60*F60</f>
        <v>2</v>
      </c>
    </row>
    <row r="61" customFormat="false" ht="57" hidden="false" customHeight="true" outlineLevel="0" collapsed="false">
      <c r="A61" s="19"/>
      <c r="B61" s="19"/>
      <c r="C61" s="19"/>
      <c r="D61" s="19"/>
      <c r="E61" s="38"/>
      <c r="F61" s="39" t="s">
        <v>23</v>
      </c>
      <c r="G61" s="37" t="n">
        <f aca="false">SUM(G53:G60)</f>
        <v>28</v>
      </c>
    </row>
    <row r="62" customFormat="false" ht="15.75" hidden="false" customHeight="true" outlineLevel="0" collapsed="false"/>
    <row r="63" customFormat="false" ht="39.75" hidden="false" customHeight="true" outlineLevel="0" collapsed="false">
      <c r="A63" s="3" t="s">
        <v>81</v>
      </c>
      <c r="B63" s="3"/>
      <c r="C63" s="3"/>
      <c r="D63" s="3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/>
    <row r="65" customFormat="false" ht="32.25" hidden="false" customHeight="true" outlineLevel="0" collapsed="false">
      <c r="B65" s="22"/>
      <c r="C65" s="23" t="s">
        <v>82</v>
      </c>
      <c r="D65" s="23"/>
    </row>
    <row r="66" customFormat="false" ht="32.25" hidden="false" customHeight="true" outlineLevel="0" collapsed="false">
      <c r="B66" s="24"/>
      <c r="C66" s="25" t="s">
        <v>83</v>
      </c>
      <c r="D66" s="26" t="n">
        <f aca="false">1.4+(-0.03*G61)</f>
        <v>0.56</v>
      </c>
    </row>
    <row r="67" customFormat="false" ht="15.75" hidden="false" customHeight="true" outlineLevel="0" collapsed="false"/>
    <row r="68" customFormat="false" ht="54.75" hidden="false" customHeight="true" outlineLevel="0" collapsed="false">
      <c r="A68" s="3" t="s">
        <v>84</v>
      </c>
      <c r="B68" s="3"/>
      <c r="C68" s="3"/>
      <c r="D68" s="3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47.25" hidden="false" customHeight="true" outlineLevel="0" collapsed="false">
      <c r="B69" s="22"/>
      <c r="C69" s="40" t="s">
        <v>85</v>
      </c>
      <c r="D69" s="40"/>
    </row>
    <row r="70" customFormat="false" ht="47.25" hidden="false" customHeight="true" outlineLevel="0" collapsed="false">
      <c r="B70" s="24"/>
      <c r="C70" s="41" t="s">
        <v>86</v>
      </c>
      <c r="D70" s="42" t="n">
        <f aca="false">D20*D48*D66</f>
        <v>22.848</v>
      </c>
    </row>
    <row r="71" customFormat="false" ht="47.25" hidden="false" customHeight="true" outlineLevel="0" collapsed="false">
      <c r="C71" s="43"/>
      <c r="D71" s="44" t="s">
        <v>87</v>
      </c>
    </row>
    <row r="72" customFormat="false" ht="15.75" hidden="false" customHeight="true" outlineLevel="0" collapsed="false"/>
    <row r="73" customFormat="false" ht="53.25" hidden="false" customHeight="true" outlineLevel="0" collapsed="false">
      <c r="A73" s="3" t="s">
        <v>88</v>
      </c>
      <c r="B73" s="3"/>
      <c r="C73" s="3"/>
      <c r="D73" s="3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56.25" hidden="false" customHeight="true" outlineLevel="0" collapsed="false">
      <c r="B74" s="45" t="s">
        <v>89</v>
      </c>
      <c r="C74" s="45"/>
      <c r="D74" s="45"/>
      <c r="E74" s="45"/>
      <c r="F74" s="45"/>
      <c r="G74" s="45"/>
    </row>
    <row r="75" customFormat="false" ht="15.75" hidden="false" customHeight="true" outlineLevel="0" collapsed="false"/>
    <row r="76" customFormat="false" ht="43.5" hidden="false" customHeight="true" outlineLevel="0" collapsed="false">
      <c r="B76" s="46"/>
      <c r="C76" s="47"/>
      <c r="D76" s="47" t="s">
        <v>90</v>
      </c>
      <c r="E76" s="48" t="s">
        <v>91</v>
      </c>
      <c r="F76" s="49" t="s">
        <v>92</v>
      </c>
      <c r="G76" s="50" t="s">
        <v>93</v>
      </c>
      <c r="H76" s="51"/>
    </row>
    <row r="77" customFormat="false" ht="55.5" hidden="false" customHeight="true" outlineLevel="0" collapsed="false">
      <c r="B77" s="52"/>
      <c r="C77" s="53" t="s">
        <v>94</v>
      </c>
      <c r="D77" s="54" t="n">
        <f aca="false">D70</f>
        <v>22.848</v>
      </c>
      <c r="E77" s="55" t="s">
        <v>95</v>
      </c>
      <c r="F77" s="56" t="n">
        <v>20</v>
      </c>
      <c r="G77" s="57" t="n">
        <f aca="false">D77*F77</f>
        <v>456.96</v>
      </c>
    </row>
    <row r="78" customFormat="false" ht="15.75" hidden="false" customHeight="true" outlineLevel="0" collapsed="false">
      <c r="B78" s="58"/>
      <c r="C78" s="59"/>
      <c r="D78" s="60"/>
      <c r="E78" s="61"/>
      <c r="F78" s="60"/>
      <c r="G78" s="62"/>
    </row>
    <row r="79" customFormat="false" ht="15.75" hidden="false" customHeight="true" outlineLevel="0" collapsed="false"/>
    <row r="80" customFormat="false" ht="60.75" hidden="false" customHeight="true" outlineLevel="0" collapsed="false">
      <c r="A80" s="63" t="s">
        <v>96</v>
      </c>
      <c r="B80" s="63"/>
      <c r="C80" s="63"/>
      <c r="D80" s="63"/>
      <c r="E80" s="63"/>
      <c r="F80" s="63"/>
      <c r="G80" s="63"/>
      <c r="H80" s="63"/>
    </row>
    <row r="81" customFormat="false" ht="51" hidden="false" customHeight="true" outlineLevel="0" collapsed="false">
      <c r="B81" s="64" t="s">
        <v>97</v>
      </c>
      <c r="C81" s="64"/>
      <c r="D81" s="64"/>
      <c r="E81" s="64"/>
      <c r="F81" s="64"/>
      <c r="G81" s="64"/>
    </row>
    <row r="82" customFormat="false" ht="51" hidden="false" customHeight="true" outlineLevel="0" collapsed="false">
      <c r="B82" s="65" t="s">
        <v>98</v>
      </c>
      <c r="C82" s="65"/>
      <c r="D82" s="65"/>
      <c r="E82" s="65"/>
      <c r="F82" s="65"/>
      <c r="G82" s="65"/>
    </row>
    <row r="83" customFormat="false" ht="51" hidden="false" customHeight="true" outlineLevel="0" collapsed="false">
      <c r="B83" s="65" t="s">
        <v>99</v>
      </c>
      <c r="C83" s="65"/>
      <c r="D83" s="65"/>
      <c r="E83" s="65"/>
      <c r="F83" s="65"/>
      <c r="G83" s="65"/>
    </row>
    <row r="84" customFormat="false" ht="51" hidden="false" customHeight="true" outlineLevel="0" collapsed="false">
      <c r="B84" s="66" t="s">
        <v>100</v>
      </c>
      <c r="C84" s="66"/>
      <c r="D84" s="66"/>
      <c r="E84" s="66"/>
      <c r="F84" s="66"/>
      <c r="G84" s="66"/>
    </row>
    <row r="85" customFormat="false" ht="51" hidden="false" customHeight="true" outlineLevel="0" collapsed="false">
      <c r="B85" s="66" t="s">
        <v>101</v>
      </c>
      <c r="C85" s="66"/>
      <c r="D85" s="66"/>
      <c r="E85" s="66"/>
      <c r="F85" s="66"/>
      <c r="G85" s="66"/>
    </row>
    <row r="86" customFormat="false" ht="21" hidden="false" customHeight="true" outlineLevel="0" collapsed="false"/>
    <row r="87" customFormat="false" ht="39.75" hidden="false" customHeight="true" outlineLevel="0" collapsed="false">
      <c r="B87" s="46" t="s">
        <v>102</v>
      </c>
      <c r="C87" s="46"/>
      <c r="D87" s="46"/>
      <c r="E87" s="48" t="s">
        <v>91</v>
      </c>
      <c r="F87" s="49" t="s">
        <v>103</v>
      </c>
      <c r="G87" s="50" t="s">
        <v>104</v>
      </c>
      <c r="I87" s="67"/>
      <c r="J87" s="68"/>
    </row>
    <row r="88" customFormat="false" ht="54.75" hidden="false" customHeight="true" outlineLevel="0" collapsed="false">
      <c r="B88" s="69"/>
      <c r="C88" s="70" t="s">
        <v>105</v>
      </c>
      <c r="D88" s="71" t="n">
        <f aca="false">G77</f>
        <v>456.96</v>
      </c>
      <c r="E88" s="72" t="s">
        <v>95</v>
      </c>
      <c r="F88" s="73" t="n">
        <v>138.5</v>
      </c>
      <c r="G88" s="74" t="n">
        <f aca="false">D88*F88</f>
        <v>63288.96</v>
      </c>
    </row>
    <row r="89" customFormat="false" ht="42" hidden="false" customHeight="true" outlineLevel="0" collapsed="false">
      <c r="B89" s="75"/>
      <c r="C89" s="75"/>
      <c r="D89" s="75"/>
      <c r="E89" s="75"/>
      <c r="F89" s="75"/>
      <c r="G89" s="75"/>
    </row>
    <row r="90" customFormat="false" ht="33" hidden="false" customHeight="true" outlineLevel="0" collapsed="false">
      <c r="D90" s="76" t="s">
        <v>106</v>
      </c>
      <c r="E90" s="76"/>
      <c r="F90" s="76"/>
      <c r="G90" s="76"/>
      <c r="H90" s="67"/>
      <c r="I90" s="67"/>
    </row>
    <row r="91" customFormat="false" ht="31.5" hidden="false" customHeight="true" outlineLevel="0" collapsed="false">
      <c r="D91" s="77" t="s">
        <v>107</v>
      </c>
      <c r="E91" s="77"/>
      <c r="F91" s="77"/>
      <c r="G91" s="78" t="n">
        <v>1500</v>
      </c>
      <c r="I91" s="67"/>
    </row>
    <row r="92" customFormat="false" ht="31.5" hidden="false" customHeight="true" outlineLevel="0" collapsed="false">
      <c r="D92" s="77" t="s">
        <v>108</v>
      </c>
      <c r="E92" s="77"/>
      <c r="F92" s="77"/>
      <c r="G92" s="78" t="n">
        <v>250</v>
      </c>
      <c r="I92" s="67"/>
    </row>
    <row r="93" customFormat="false" ht="31.5" hidden="false" customHeight="true" outlineLevel="0" collapsed="false">
      <c r="D93" s="77" t="s">
        <v>109</v>
      </c>
      <c r="E93" s="77"/>
      <c r="F93" s="77"/>
      <c r="G93" s="78" t="n">
        <f aca="false">G88+G91+G92</f>
        <v>65038.96</v>
      </c>
      <c r="I93" s="67"/>
    </row>
    <row r="94" customFormat="false" ht="31.5" hidden="false" customHeight="true" outlineLevel="0" collapsed="false">
      <c r="D94" s="77" t="s">
        <v>110</v>
      </c>
      <c r="E94" s="77"/>
      <c r="F94" s="77"/>
      <c r="G94" s="79" t="n">
        <f aca="false">G93*1.6</f>
        <v>104062.336</v>
      </c>
      <c r="I94" s="67"/>
    </row>
    <row r="95" customFormat="false" ht="31.5" hidden="false" customHeight="true" outlineLevel="0" collapsed="false">
      <c r="D95" s="80"/>
      <c r="E95" s="81"/>
      <c r="F95" s="81"/>
      <c r="G95" s="82"/>
      <c r="I95" s="67"/>
    </row>
    <row r="96" customFormat="false" ht="31.5" hidden="false" customHeight="true" outlineLevel="0" collapsed="false">
      <c r="D96" s="77" t="s">
        <v>111</v>
      </c>
      <c r="E96" s="77"/>
      <c r="F96" s="77"/>
      <c r="G96" s="78" t="n">
        <f aca="false">G94*0.05</f>
        <v>5203.1168</v>
      </c>
      <c r="I96" s="67"/>
    </row>
    <row r="97" customFormat="false" ht="31.5" hidden="false" customHeight="true" outlineLevel="0" collapsed="false">
      <c r="D97" s="77" t="s">
        <v>112</v>
      </c>
      <c r="E97" s="77"/>
      <c r="F97" s="77"/>
      <c r="G97" s="78" t="n">
        <f aca="false">12*G96</f>
        <v>62437.4016</v>
      </c>
      <c r="I97" s="67"/>
    </row>
    <row r="98" customFormat="false" ht="31.5" hidden="false" customHeight="true" outlineLevel="0" collapsed="false">
      <c r="D98" s="77" t="s">
        <v>113</v>
      </c>
      <c r="E98" s="77"/>
      <c r="F98" s="77"/>
      <c r="G98" s="79" t="n">
        <f aca="false">2*G97</f>
        <v>124874.8032</v>
      </c>
      <c r="I98" s="67"/>
    </row>
    <row r="99" customFormat="false" ht="31.5" hidden="false" customHeight="true" outlineLevel="0" collapsed="false">
      <c r="E99" s="83"/>
      <c r="F99" s="84"/>
      <c r="G99" s="84"/>
      <c r="H99" s="67"/>
      <c r="I99" s="67"/>
    </row>
  </sheetData>
  <mergeCells count="35">
    <mergeCell ref="A1:H2"/>
    <mergeCell ref="A3:H3"/>
    <mergeCell ref="A10:H10"/>
    <mergeCell ref="A17:H17"/>
    <mergeCell ref="C19:D19"/>
    <mergeCell ref="A23:F23"/>
    <mergeCell ref="B24:G24"/>
    <mergeCell ref="B25:G25"/>
    <mergeCell ref="B26:G26"/>
    <mergeCell ref="A28:H28"/>
    <mergeCell ref="A46:H46"/>
    <mergeCell ref="C47:D47"/>
    <mergeCell ref="A50:H50"/>
    <mergeCell ref="A63:H63"/>
    <mergeCell ref="C65:D65"/>
    <mergeCell ref="A68:H68"/>
    <mergeCell ref="C69:D69"/>
    <mergeCell ref="A73:H73"/>
    <mergeCell ref="B74:G74"/>
    <mergeCell ref="A80:H80"/>
    <mergeCell ref="B81:G81"/>
    <mergeCell ref="B82:G82"/>
    <mergeCell ref="B83:G83"/>
    <mergeCell ref="B84:G84"/>
    <mergeCell ref="B85:G85"/>
    <mergeCell ref="B87:D87"/>
    <mergeCell ref="B89:G89"/>
    <mergeCell ref="D90:G90"/>
    <mergeCell ref="D91:F91"/>
    <mergeCell ref="D92:F92"/>
    <mergeCell ref="D93:F93"/>
    <mergeCell ref="D94:F94"/>
    <mergeCell ref="D96:F96"/>
    <mergeCell ref="D97:F97"/>
    <mergeCell ref="D98:F98"/>
  </mergeCells>
  <conditionalFormatting sqref="D91:G98">
    <cfRule type="colorScale" priority="2">
      <colorScale>
        <cfvo type="min" val="0"/>
        <cfvo type="max" val="0"/>
        <color rgb="FF63BE7B"/>
        <color rgb="FFFFEF9C"/>
      </colorScale>
    </cfRule>
  </conditionalFormatting>
  <hyperlinks>
    <hyperlink ref="B82" r:id="rId1" display="1-Para analistas, este valor se situa entre 157 reais por hora. https://www.salario.com.br/profissao/analista-de-sistemas-informatica-cbo-212405/"/>
    <hyperlink ref="B83" r:id="rId2" display="2-Para programadores, entre 120 reais a hora. https://www.salario.com.br/profissao/programador-de-sistemas-de-informacao-cbo-317110/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2022-09-16T17:49:19Z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