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s\Faculdade - Ciência da Computação\6°Termo\Otimização Linear Contínua\04 - Aula 25.08.2021\"/>
    </mc:Choice>
  </mc:AlternateContent>
  <bookViews>
    <workbookView xWindow="0" yWindow="0" windowWidth="12255" windowHeight="5940"/>
  </bookViews>
  <sheets>
    <sheet name="Lista 01" sheetId="1" r:id="rId1"/>
    <sheet name="Lista 02" sheetId="5" r:id="rId2"/>
    <sheet name="__Solver__" sheetId="3" state="hidden" r:id="rId3"/>
    <sheet name="__Solver___conflict1694735961" sheetId="4" state="hidden" r:id="rId4"/>
  </sheets>
  <definedNames>
    <definedName name="solver_adj" localSheetId="0" hidden="1">'Lista 01'!$E$138:$G$138</definedName>
    <definedName name="solver_adj" localSheetId="1" hidden="1">'Lista 02'!$B$150:$C$150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50</definedName>
    <definedName name="solver_itr" localSheetId="1" hidden="1">50</definedName>
    <definedName name="solver_lhs1" localSheetId="0" hidden="1">'Lista 01'!$H$131:$H$133</definedName>
    <definedName name="solver_lhs1" localSheetId="1" hidden="1">'Lista 02'!$E$143:$E$145</definedName>
    <definedName name="solver_lhs2" localSheetId="0" hidden="1">'Lista 01'!$E$151</definedName>
    <definedName name="solver_lhs2" localSheetId="1" hidden="1">'Lista 02'!$E$146</definedName>
    <definedName name="solver_lhs3" localSheetId="0" hidden="1">'Lista 01'!$E$28:$F$28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'Lista 01'!$E$139</definedName>
    <definedName name="solver_opt" localSheetId="1" hidden="1">'Lista 02'!$B$151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2</definedName>
    <definedName name="solver_rel3" localSheetId="0" hidden="1">3</definedName>
    <definedName name="solver_rhs1" localSheetId="0" hidden="1">'Lista 01'!$I$131:$I$133</definedName>
    <definedName name="solver_rhs1" localSheetId="1" hidden="1">'Lista 02'!$F$143:$F$145</definedName>
    <definedName name="solver_rhs2" localSheetId="0" hidden="1">'Lista 01'!$F$151</definedName>
    <definedName name="solver_rhs2" localSheetId="1" hidden="1">'Lista 02'!$F$146</definedName>
    <definedName name="solver_rhs3" localSheetId="0" hidden="1">'Lista 01'!$I$28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1</definedName>
    <definedName name="solver_sho" localSheetId="1" hidden="1">1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E139" i="1" l="1"/>
  <c r="H133" i="1"/>
  <c r="H132" i="1"/>
  <c r="H131" i="1"/>
  <c r="B154" i="5"/>
  <c r="B157" i="1"/>
  <c r="E151" i="1"/>
  <c r="E150" i="1"/>
  <c r="E149" i="1"/>
  <c r="B151" i="5"/>
  <c r="E146" i="5"/>
  <c r="C155" i="5"/>
  <c r="E155" i="5" s="1"/>
  <c r="C154" i="5"/>
  <c r="E154" i="5" s="1"/>
  <c r="B155" i="5"/>
  <c r="E145" i="5" l="1"/>
  <c r="E144" i="5"/>
  <c r="E143" i="5"/>
  <c r="B123" i="5"/>
  <c r="E115" i="5"/>
  <c r="E116" i="5"/>
  <c r="E117" i="5"/>
  <c r="H97" i="5" l="1"/>
  <c r="H98" i="5"/>
  <c r="H99" i="5"/>
  <c r="H81" i="5"/>
  <c r="E87" i="5"/>
  <c r="H79" i="5"/>
  <c r="H80" i="5"/>
  <c r="E105" i="5"/>
  <c r="I63" i="5"/>
  <c r="I64" i="5"/>
  <c r="I62" i="5"/>
  <c r="E70" i="5"/>
  <c r="H46" i="5"/>
  <c r="H45" i="5"/>
  <c r="H44" i="5"/>
  <c r="E52" i="5"/>
  <c r="H27" i="5"/>
  <c r="H28" i="5"/>
  <c r="E34" i="5"/>
  <c r="H26" i="5"/>
  <c r="H9" i="5"/>
  <c r="E16" i="5"/>
  <c r="H8" i="5"/>
  <c r="E122" i="1"/>
  <c r="H116" i="1"/>
  <c r="H115" i="1"/>
  <c r="H114" i="1"/>
  <c r="H98" i="1"/>
  <c r="E104" i="1"/>
  <c r="H97" i="1"/>
  <c r="H96" i="1"/>
  <c r="H81" i="1"/>
  <c r="H80" i="1"/>
  <c r="H79" i="1"/>
  <c r="E87" i="1"/>
  <c r="H64" i="1"/>
  <c r="H63" i="1"/>
  <c r="E70" i="1"/>
  <c r="H62" i="1"/>
  <c r="H26" i="1"/>
  <c r="E34" i="1"/>
  <c r="H27" i="1"/>
  <c r="E53" i="1"/>
  <c r="H47" i="1"/>
  <c r="H46" i="1"/>
  <c r="H45" i="1"/>
  <c r="E16" i="1" l="1"/>
  <c r="A2" i="3" s="1"/>
  <c r="H8" i="1"/>
  <c r="A7" i="3" s="1"/>
  <c r="H9" i="1"/>
  <c r="A8" i="3" s="1"/>
  <c r="A3" i="3"/>
</calcChain>
</file>

<file path=xl/sharedStrings.xml><?xml version="1.0" encoding="utf-8"?>
<sst xmlns="http://schemas.openxmlformats.org/spreadsheetml/2006/main" count="448" uniqueCount="61">
  <si>
    <t>Função Objetivo</t>
  </si>
  <si>
    <t>Restrições</t>
  </si>
  <si>
    <t>x1</t>
  </si>
  <si>
    <t>x2</t>
  </si>
  <si>
    <t>x3</t>
  </si>
  <si>
    <t>LEE</t>
  </si>
  <si>
    <t>LDE</t>
  </si>
  <si>
    <t>Coeficientes</t>
  </si>
  <si>
    <t>Linha 1</t>
  </si>
  <si>
    <t>Linha 2</t>
  </si>
  <si>
    <t>Linha 3</t>
  </si>
  <si>
    <t>Linha 4</t>
  </si>
  <si>
    <t>Resultados</t>
  </si>
  <si>
    <t>X1</t>
  </si>
  <si>
    <t>Valor de Variável</t>
  </si>
  <si>
    <t>z=</t>
  </si>
  <si>
    <t>20217251629934528629</t>
  </si>
  <si>
    <t>ck7ucmbccHCxXmu3</t>
  </si>
  <si>
    <t>Lzs=</t>
  </si>
  <si>
    <t>U0UHRVNdUlJPeW9IdFxZA01bB0VSQVJPUnhzVGhBRR1TXAJZUF1OU095</t>
  </si>
  <si>
    <t>Ulo=</t>
  </si>
  <si>
    <t>RESPOSTA</t>
  </si>
  <si>
    <t>x4</t>
  </si>
  <si>
    <t>V. DICISÃO</t>
  </si>
  <si>
    <t>PREÇO VENDA</t>
  </si>
  <si>
    <t>x</t>
  </si>
  <si>
    <t>y</t>
  </si>
  <si>
    <t>Restriçoes</t>
  </si>
  <si>
    <t>x &gt;= 0</t>
  </si>
  <si>
    <t>y &gt;= 0</t>
  </si>
  <si>
    <t>FÇ OBJETIVA</t>
  </si>
  <si>
    <t>MODELO M1</t>
  </si>
  <si>
    <t>MODELO M2</t>
  </si>
  <si>
    <t>BRIM</t>
  </si>
  <si>
    <t>4M</t>
  </si>
  <si>
    <t>SEDA</t>
  </si>
  <si>
    <t>2M</t>
  </si>
  <si>
    <t>CETIM</t>
  </si>
  <si>
    <t>6M</t>
  </si>
  <si>
    <t>6000um</t>
  </si>
  <si>
    <t>10000um</t>
  </si>
  <si>
    <t>MAN C = 6000x + 10000y</t>
  </si>
  <si>
    <t>4x + 2y &lt;= 32</t>
  </si>
  <si>
    <t>2x + 4y &lt;= 22</t>
  </si>
  <si>
    <t>2x + 6y &lt;= 30</t>
  </si>
  <si>
    <t>ITENS P1</t>
  </si>
  <si>
    <t>ITENS P2</t>
  </si>
  <si>
    <t>R1</t>
  </si>
  <si>
    <t>R2</t>
  </si>
  <si>
    <t>R3</t>
  </si>
  <si>
    <t>CST VENDA</t>
  </si>
  <si>
    <t>CST UNIT</t>
  </si>
  <si>
    <t>CST TOTAL</t>
  </si>
  <si>
    <t>PREÇO VEND</t>
  </si>
  <si>
    <t>LUCRO</t>
  </si>
  <si>
    <t xml:space="preserve">CAMA </t>
  </si>
  <si>
    <t xml:space="preserve">CADEIRA </t>
  </si>
  <si>
    <t>ARMARIO</t>
  </si>
  <si>
    <t>Madeira</t>
  </si>
  <si>
    <t>Verniz</t>
  </si>
  <si>
    <t>Homen/hora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</si>
</sst>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2"/>
      <color rgb="FFFFFF00"/>
      <name val="Arial"/>
      <family val="2"/>
      <scheme val="minor"/>
    </font>
    <font>
      <b/>
      <sz val="14"/>
      <color rgb="FFFFFF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D0D0D"/>
        <bgColor rgb="FF0D0D0D"/>
      </patternFill>
    </fill>
    <fill>
      <patternFill patternType="solid">
        <fgColor rgb="FFA6A6A6"/>
        <bgColor rgb="FFA6A6A6"/>
      </patternFill>
    </fill>
    <fill>
      <patternFill patternType="solid">
        <fgColor rgb="FFE26B0A"/>
        <bgColor rgb="FFE26B0A"/>
      </patternFill>
    </fill>
    <fill>
      <patternFill patternType="solid">
        <fgColor rgb="FF76933C"/>
        <bgColor rgb="FF76933C"/>
      </patternFill>
    </fill>
    <fill>
      <patternFill patternType="solid">
        <fgColor rgb="FFB1A0C7"/>
        <bgColor rgb="FFB1A0C7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4" fillId="2" borderId="2" xfId="0" applyFont="1" applyFill="1" applyBorder="1" applyAlignment="1"/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5" borderId="2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3" fillId="6" borderId="2" xfId="0" applyFont="1" applyFill="1" applyBorder="1" applyAlignment="1"/>
    <xf numFmtId="0" fontId="5" fillId="0" borderId="3" xfId="0" applyFont="1" applyBorder="1" applyAlignment="1"/>
    <xf numFmtId="0" fontId="2" fillId="0" borderId="3" xfId="0" applyFont="1" applyBorder="1" applyAlignment="1">
      <alignment horizontal="right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/>
    <xf numFmtId="0" fontId="0" fillId="8" borderId="0" xfId="0" applyFont="1" applyFill="1" applyAlignment="1"/>
    <xf numFmtId="0" fontId="2" fillId="8" borderId="0" xfId="0" applyFont="1" applyFill="1" applyAlignment="1"/>
    <xf numFmtId="0" fontId="0" fillId="8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0" fillId="0" borderId="6" xfId="0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0" fillId="0" borderId="0" xfId="0"/>
    <xf numFmtId="0" fontId="11" fillId="0" borderId="0" xfId="0" applyFont="1"/>
    <xf numFmtId="0" fontId="7" fillId="7" borderId="6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7" fillId="11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66675</xdr:rowOff>
    </xdr:from>
    <xdr:to>
      <xdr:col>2</xdr:col>
      <xdr:colOff>850366</xdr:colOff>
      <xdr:row>8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66700"/>
          <a:ext cx="2660116" cy="1162050"/>
        </a:xfrm>
        <a:prstGeom prst="rect">
          <a:avLst/>
        </a:prstGeom>
      </xdr:spPr>
    </xdr:pic>
    <xdr:clientData/>
  </xdr:twoCellAnchor>
  <xdr:oneCellAnchor>
    <xdr:from>
      <xdr:col>0</xdr:col>
      <xdr:colOff>257175</xdr:colOff>
      <xdr:row>38</xdr:row>
      <xdr:rowOff>38100</xdr:rowOff>
    </xdr:from>
    <xdr:ext cx="2295845" cy="1409897"/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3629025"/>
          <a:ext cx="2295845" cy="1409897"/>
        </a:xfrm>
        <a:prstGeom prst="rect">
          <a:avLst/>
        </a:prstGeom>
      </xdr:spPr>
    </xdr:pic>
    <xdr:clientData/>
  </xdr:oneCellAnchor>
  <xdr:twoCellAnchor editAs="oneCell">
    <xdr:from>
      <xdr:col>0</xdr:col>
      <xdr:colOff>76200</xdr:colOff>
      <xdr:row>19</xdr:row>
      <xdr:rowOff>114300</xdr:rowOff>
    </xdr:from>
    <xdr:to>
      <xdr:col>2</xdr:col>
      <xdr:colOff>758190</xdr:colOff>
      <xdr:row>25</xdr:row>
      <xdr:rowOff>114300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3705225"/>
          <a:ext cx="2606040" cy="12001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55</xdr:row>
      <xdr:rowOff>57150</xdr:rowOff>
    </xdr:from>
    <xdr:to>
      <xdr:col>2</xdr:col>
      <xdr:colOff>819150</xdr:colOff>
      <xdr:row>61</xdr:row>
      <xdr:rowOff>114300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0848975"/>
          <a:ext cx="2686050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71</xdr:row>
      <xdr:rowOff>85725</xdr:rowOff>
    </xdr:from>
    <xdr:to>
      <xdr:col>2</xdr:col>
      <xdr:colOff>752474</xdr:colOff>
      <xdr:row>79</xdr:row>
      <xdr:rowOff>130414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99" y="14277975"/>
          <a:ext cx="2486025" cy="1644889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228599</xdr:colOff>
      <xdr:row>88</xdr:row>
      <xdr:rowOff>161925</xdr:rowOff>
    </xdr:from>
    <xdr:to>
      <xdr:col>2</xdr:col>
      <xdr:colOff>744662</xdr:colOff>
      <xdr:row>96</xdr:row>
      <xdr:rowOff>9525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599" y="17554575"/>
          <a:ext cx="2440113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106</xdr:row>
      <xdr:rowOff>133350</xdr:rowOff>
    </xdr:from>
    <xdr:to>
      <xdr:col>2</xdr:col>
      <xdr:colOff>790363</xdr:colOff>
      <xdr:row>114</xdr:row>
      <xdr:rowOff>114300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21126450"/>
          <a:ext cx="2600113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124</xdr:row>
      <xdr:rowOff>85724</xdr:rowOff>
    </xdr:from>
    <xdr:to>
      <xdr:col>2</xdr:col>
      <xdr:colOff>834071</xdr:colOff>
      <xdr:row>132</xdr:row>
      <xdr:rowOff>133349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675" y="24679274"/>
          <a:ext cx="2691446" cy="16478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142</xdr:row>
      <xdr:rowOff>57150</xdr:rowOff>
    </xdr:from>
    <xdr:to>
      <xdr:col>13</xdr:col>
      <xdr:colOff>334335</xdr:colOff>
      <xdr:row>170</xdr:row>
      <xdr:rowOff>181774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62650" y="35252025"/>
          <a:ext cx="6878010" cy="5725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107674</xdr:colOff>
      <xdr:row>1</xdr:row>
      <xdr:rowOff>140804</xdr:rowOff>
    </xdr:from>
    <xdr:to>
      <xdr:col>2</xdr:col>
      <xdr:colOff>686869</xdr:colOff>
      <xdr:row>8</xdr:row>
      <xdr:rowOff>57978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74" y="331304"/>
          <a:ext cx="2243999" cy="1225826"/>
        </a:xfrm>
        <a:prstGeom prst="rect">
          <a:avLst/>
        </a:prstGeom>
      </xdr:spPr>
    </xdr:pic>
    <xdr:clientData/>
  </xdr:twoCellAnchor>
  <xdr:twoCellAnchor editAs="oneCell">
    <xdr:from>
      <xdr:col>9</xdr:col>
      <xdr:colOff>24849</xdr:colOff>
      <xdr:row>1</xdr:row>
      <xdr:rowOff>8282</xdr:rowOff>
    </xdr:from>
    <xdr:to>
      <xdr:col>11</xdr:col>
      <xdr:colOff>1065656</xdr:colOff>
      <xdr:row>2</xdr:row>
      <xdr:rowOff>170256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1240" y="198782"/>
          <a:ext cx="3658111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82826</xdr:colOff>
      <xdr:row>19</xdr:row>
      <xdr:rowOff>82827</xdr:rowOff>
    </xdr:from>
    <xdr:to>
      <xdr:col>12</xdr:col>
      <xdr:colOff>298174</xdr:colOff>
      <xdr:row>20</xdr:row>
      <xdr:rowOff>117321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9217" y="3627784"/>
          <a:ext cx="4099891" cy="224994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19</xdr:row>
      <xdr:rowOff>74545</xdr:rowOff>
    </xdr:from>
    <xdr:to>
      <xdr:col>2</xdr:col>
      <xdr:colOff>764321</xdr:colOff>
      <xdr:row>26</xdr:row>
      <xdr:rowOff>132523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261" y="3619502"/>
          <a:ext cx="2362864" cy="1366630"/>
        </a:xfrm>
        <a:prstGeom prst="rect">
          <a:avLst/>
        </a:prstGeom>
      </xdr:spPr>
    </xdr:pic>
    <xdr:clientData/>
  </xdr:twoCellAnchor>
  <xdr:twoCellAnchor editAs="oneCell">
    <xdr:from>
      <xdr:col>0</xdr:col>
      <xdr:colOff>24848</xdr:colOff>
      <xdr:row>37</xdr:row>
      <xdr:rowOff>115957</xdr:rowOff>
    </xdr:from>
    <xdr:to>
      <xdr:col>2</xdr:col>
      <xdr:colOff>773042</xdr:colOff>
      <xdr:row>44</xdr:row>
      <xdr:rowOff>140804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848" y="7015370"/>
          <a:ext cx="2412998" cy="1333499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115956</xdr:colOff>
      <xdr:row>37</xdr:row>
      <xdr:rowOff>82825</xdr:rowOff>
    </xdr:from>
    <xdr:to>
      <xdr:col>12</xdr:col>
      <xdr:colOff>273327</xdr:colOff>
      <xdr:row>38</xdr:row>
      <xdr:rowOff>121279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92347" y="6982238"/>
          <a:ext cx="4041914" cy="228954"/>
        </a:xfrm>
        <a:prstGeom prst="rect">
          <a:avLst/>
        </a:prstGeom>
      </xdr:spPr>
    </xdr:pic>
    <xdr:clientData/>
  </xdr:twoCellAnchor>
  <xdr:twoCellAnchor editAs="oneCell">
    <xdr:from>
      <xdr:col>9</xdr:col>
      <xdr:colOff>16565</xdr:colOff>
      <xdr:row>55</xdr:row>
      <xdr:rowOff>82827</xdr:rowOff>
    </xdr:from>
    <xdr:to>
      <xdr:col>12</xdr:col>
      <xdr:colOff>398182</xdr:colOff>
      <xdr:row>56</xdr:row>
      <xdr:rowOff>91109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2956" y="10336697"/>
          <a:ext cx="4266160" cy="198782"/>
        </a:xfrm>
        <a:prstGeom prst="rect">
          <a:avLst/>
        </a:prstGeom>
      </xdr:spPr>
    </xdr:pic>
    <xdr:clientData/>
  </xdr:twoCellAnchor>
  <xdr:twoCellAnchor editAs="oneCell">
    <xdr:from>
      <xdr:col>0</xdr:col>
      <xdr:colOff>99390</xdr:colOff>
      <xdr:row>56</xdr:row>
      <xdr:rowOff>49695</xdr:rowOff>
    </xdr:from>
    <xdr:to>
      <xdr:col>2</xdr:col>
      <xdr:colOff>797008</xdr:colOff>
      <xdr:row>61</xdr:row>
      <xdr:rowOff>140803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390" y="10494065"/>
          <a:ext cx="2362422" cy="101876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107672</xdr:colOff>
      <xdr:row>72</xdr:row>
      <xdr:rowOff>149086</xdr:rowOff>
    </xdr:from>
    <xdr:to>
      <xdr:col>2</xdr:col>
      <xdr:colOff>776691</xdr:colOff>
      <xdr:row>79</xdr:row>
      <xdr:rowOff>99392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672" y="13591760"/>
          <a:ext cx="2333823" cy="1258958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91</xdr:row>
      <xdr:rowOff>1</xdr:rowOff>
    </xdr:from>
    <xdr:to>
      <xdr:col>2</xdr:col>
      <xdr:colOff>757716</xdr:colOff>
      <xdr:row>97</xdr:row>
      <xdr:rowOff>124239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261" y="16987631"/>
          <a:ext cx="2356259" cy="1242391"/>
        </a:xfrm>
        <a:prstGeom prst="rect">
          <a:avLst/>
        </a:prstGeom>
      </xdr:spPr>
    </xdr:pic>
    <xdr:clientData/>
  </xdr:twoCellAnchor>
  <xdr:twoCellAnchor editAs="oneCell">
    <xdr:from>
      <xdr:col>9</xdr:col>
      <xdr:colOff>91109</xdr:colOff>
      <xdr:row>72</xdr:row>
      <xdr:rowOff>49697</xdr:rowOff>
    </xdr:from>
    <xdr:to>
      <xdr:col>12</xdr:col>
      <xdr:colOff>356153</xdr:colOff>
      <xdr:row>73</xdr:row>
      <xdr:rowOff>108797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67500" y="13492371"/>
          <a:ext cx="4149587" cy="2496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99391</xdr:colOff>
      <xdr:row>90</xdr:row>
      <xdr:rowOff>66263</xdr:rowOff>
    </xdr:from>
    <xdr:to>
      <xdr:col>12</xdr:col>
      <xdr:colOff>339588</xdr:colOff>
      <xdr:row>91</xdr:row>
      <xdr:rowOff>111213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75782" y="16863393"/>
          <a:ext cx="4124740" cy="235450"/>
        </a:xfrm>
        <a:prstGeom prst="rect">
          <a:avLst/>
        </a:prstGeom>
      </xdr:spPr>
    </xdr:pic>
    <xdr:clientData/>
  </xdr:twoCellAnchor>
  <xdr:twoCellAnchor editAs="oneCell">
    <xdr:from>
      <xdr:col>6</xdr:col>
      <xdr:colOff>240193</xdr:colOff>
      <xdr:row>111</xdr:row>
      <xdr:rowOff>33132</xdr:rowOff>
    </xdr:from>
    <xdr:to>
      <xdr:col>13</xdr:col>
      <xdr:colOff>327840</xdr:colOff>
      <xdr:row>119</xdr:row>
      <xdr:rowOff>137314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77845" y="20756219"/>
          <a:ext cx="7840169" cy="1686160"/>
        </a:xfrm>
        <a:prstGeom prst="rect">
          <a:avLst/>
        </a:prstGeom>
      </xdr:spPr>
    </xdr:pic>
    <xdr:clientData/>
  </xdr:twoCellAnchor>
  <xdr:twoCellAnchor editAs="oneCell">
    <xdr:from>
      <xdr:col>6</xdr:col>
      <xdr:colOff>198782</xdr:colOff>
      <xdr:row>108</xdr:row>
      <xdr:rowOff>24849</xdr:rowOff>
    </xdr:from>
    <xdr:to>
      <xdr:col>9</xdr:col>
      <xdr:colOff>1436333</xdr:colOff>
      <xdr:row>109</xdr:row>
      <xdr:rowOff>158244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36434" y="20176436"/>
          <a:ext cx="3896269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41413</xdr:colOff>
      <xdr:row>136</xdr:row>
      <xdr:rowOff>57979</xdr:rowOff>
    </xdr:from>
    <xdr:to>
      <xdr:col>10</xdr:col>
      <xdr:colOff>148278</xdr:colOff>
      <xdr:row>137</xdr:row>
      <xdr:rowOff>149087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79065" y="23895327"/>
          <a:ext cx="4215039" cy="281608"/>
        </a:xfrm>
        <a:prstGeom prst="rect">
          <a:avLst/>
        </a:prstGeom>
      </xdr:spPr>
    </xdr:pic>
    <xdr:clientData/>
  </xdr:twoCellAnchor>
  <xdr:twoCellAnchor editAs="oneCell">
    <xdr:from>
      <xdr:col>6</xdr:col>
      <xdr:colOff>74544</xdr:colOff>
      <xdr:row>138</xdr:row>
      <xdr:rowOff>49694</xdr:rowOff>
    </xdr:from>
    <xdr:to>
      <xdr:col>13</xdr:col>
      <xdr:colOff>352718</xdr:colOff>
      <xdr:row>165</xdr:row>
      <xdr:rowOff>71898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12196" y="26139911"/>
          <a:ext cx="8030696" cy="480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J1360"/>
  <sheetViews>
    <sheetView tabSelected="1" topLeftCell="A69" workbookViewId="0">
      <selection activeCell="H84" sqref="H84"/>
    </sheetView>
  </sheetViews>
  <sheetFormatPr defaultColWidth="14.42578125" defaultRowHeight="15.75" customHeight="1" x14ac:dyDescent="0.2"/>
  <sheetData>
    <row r="1" spans="1:14" ht="15.75" customHeight="1" x14ac:dyDescent="0.25">
      <c r="A1" s="17"/>
      <c r="B1" s="18"/>
      <c r="C1" s="18"/>
      <c r="D1" s="18"/>
      <c r="E1" s="18"/>
      <c r="F1" s="18"/>
      <c r="G1" s="18"/>
      <c r="H1" s="17"/>
      <c r="I1" s="17"/>
      <c r="J1" s="17"/>
    </row>
    <row r="2" spans="1:14" ht="15.75" customHeight="1" x14ac:dyDescent="0.25">
      <c r="A2" s="17"/>
      <c r="B2" s="18"/>
      <c r="C2" s="18"/>
      <c r="D2" s="2"/>
      <c r="E2" s="3" t="s">
        <v>0</v>
      </c>
      <c r="G2" s="2"/>
    </row>
    <row r="3" spans="1:14" ht="15.75" customHeight="1" x14ac:dyDescent="0.25">
      <c r="A3" s="19"/>
      <c r="B3" s="19"/>
      <c r="C3" s="19"/>
      <c r="D3" s="4"/>
      <c r="E3" s="5" t="s">
        <v>2</v>
      </c>
      <c r="F3" s="5" t="s">
        <v>3</v>
      </c>
      <c r="G3" s="5" t="s">
        <v>4</v>
      </c>
    </row>
    <row r="4" spans="1:14" ht="15.75" customHeight="1" x14ac:dyDescent="0.25">
      <c r="A4" s="19"/>
      <c r="B4" s="19"/>
      <c r="C4" s="19"/>
      <c r="D4" s="9" t="s">
        <v>7</v>
      </c>
      <c r="E4" s="10">
        <v>5</v>
      </c>
      <c r="F4" s="10">
        <v>2</v>
      </c>
      <c r="G4" s="10"/>
    </row>
    <row r="5" spans="1:14" ht="15.75" customHeight="1" x14ac:dyDescent="0.2">
      <c r="A5" s="19"/>
      <c r="B5" s="19"/>
      <c r="C5" s="19"/>
    </row>
    <row r="6" spans="1:14" ht="15.75" customHeight="1" x14ac:dyDescent="0.25">
      <c r="A6" s="19"/>
      <c r="B6" s="19"/>
      <c r="C6" s="19"/>
      <c r="D6" s="2"/>
      <c r="E6" s="3" t="s">
        <v>1</v>
      </c>
      <c r="G6" s="2"/>
      <c r="H6" s="2"/>
      <c r="I6" s="2"/>
    </row>
    <row r="7" spans="1:14" ht="15.75" customHeight="1" x14ac:dyDescent="0.25">
      <c r="A7" s="19"/>
      <c r="B7" s="19"/>
      <c r="C7" s="19"/>
      <c r="D7" s="4"/>
      <c r="E7" s="6" t="s">
        <v>2</v>
      </c>
      <c r="F7" s="6" t="s">
        <v>3</v>
      </c>
      <c r="G7" s="6" t="s">
        <v>4</v>
      </c>
      <c r="H7" s="7" t="s">
        <v>5</v>
      </c>
      <c r="I7" s="8" t="s">
        <v>6</v>
      </c>
    </row>
    <row r="8" spans="1:14" ht="15.75" customHeight="1" x14ac:dyDescent="0.25">
      <c r="A8" s="19"/>
      <c r="B8" s="19"/>
      <c r="C8" s="19"/>
      <c r="D8" s="9" t="s">
        <v>8</v>
      </c>
      <c r="E8" s="10">
        <v>10</v>
      </c>
      <c r="F8" s="10">
        <v>12</v>
      </c>
      <c r="G8" s="10"/>
      <c r="H8" s="10">
        <f>(E8*$E15)+(F8*$F15)</f>
        <v>30</v>
      </c>
      <c r="I8" s="10">
        <v>60</v>
      </c>
    </row>
    <row r="9" spans="1:14" ht="15.75" customHeight="1" x14ac:dyDescent="0.25">
      <c r="A9" s="19"/>
      <c r="B9" s="19"/>
      <c r="C9" s="19"/>
      <c r="D9" s="9" t="s">
        <v>9</v>
      </c>
      <c r="E9" s="10">
        <v>2</v>
      </c>
      <c r="F9" s="10">
        <v>1</v>
      </c>
      <c r="G9" s="10"/>
      <c r="H9" s="10">
        <f>(E9*$E15)+(F9*$F15)</f>
        <v>6</v>
      </c>
      <c r="I9" s="10">
        <v>6</v>
      </c>
    </row>
    <row r="10" spans="1:14" ht="15.75" customHeight="1" x14ac:dyDescent="0.25">
      <c r="A10" s="19"/>
      <c r="B10" s="19"/>
      <c r="C10" s="19"/>
      <c r="D10" s="9" t="s">
        <v>10</v>
      </c>
      <c r="E10" s="10"/>
      <c r="F10" s="10"/>
      <c r="G10" s="10"/>
      <c r="H10" s="10"/>
      <c r="I10" s="10"/>
    </row>
    <row r="11" spans="1:14" ht="15.75" customHeight="1" x14ac:dyDescent="0.25">
      <c r="B11" s="2"/>
      <c r="C11" s="2"/>
      <c r="D11" s="9" t="s">
        <v>11</v>
      </c>
      <c r="E11" s="10"/>
      <c r="F11" s="10"/>
      <c r="G11" s="10"/>
      <c r="H11" s="10"/>
      <c r="I11" s="10"/>
      <c r="K11" s="2"/>
      <c r="L11" s="2"/>
      <c r="M11" s="2"/>
      <c r="N11" s="2"/>
    </row>
    <row r="12" spans="1:14" ht="15.75" customHeight="1" x14ac:dyDescent="0.25">
      <c r="E12" s="2"/>
      <c r="F12" s="2"/>
      <c r="N12" s="2"/>
    </row>
    <row r="13" spans="1:14" ht="15.75" customHeight="1" x14ac:dyDescent="0.25">
      <c r="D13" s="2"/>
      <c r="E13" s="3" t="s">
        <v>12</v>
      </c>
      <c r="G13" s="2"/>
      <c r="N13" s="2"/>
    </row>
    <row r="14" spans="1:14" ht="15.75" customHeight="1" x14ac:dyDescent="0.25">
      <c r="D14" s="4"/>
      <c r="E14" s="11" t="s">
        <v>13</v>
      </c>
      <c r="F14" s="11" t="s">
        <v>3</v>
      </c>
      <c r="G14" s="11" t="s">
        <v>4</v>
      </c>
      <c r="N14" s="2"/>
    </row>
    <row r="15" spans="1:14" ht="15.75" customHeight="1" x14ac:dyDescent="0.25">
      <c r="B15" s="2"/>
      <c r="C15" s="2"/>
      <c r="D15" s="12" t="s">
        <v>14</v>
      </c>
      <c r="E15" s="10">
        <v>3</v>
      </c>
      <c r="F15" s="10">
        <v>0</v>
      </c>
      <c r="G15" s="10"/>
      <c r="N15" s="2"/>
    </row>
    <row r="16" spans="1:14" ht="15.75" customHeight="1" x14ac:dyDescent="0.25">
      <c r="B16" s="2"/>
      <c r="C16" s="2"/>
      <c r="D16" s="13" t="s">
        <v>15</v>
      </c>
      <c r="E16" s="10">
        <f>(E4*$E15)+(F4*$F15)</f>
        <v>15</v>
      </c>
      <c r="F16" s="2"/>
      <c r="G16" s="2"/>
      <c r="N16" s="2"/>
    </row>
    <row r="17" spans="1:14" ht="15.75" customHeight="1" x14ac:dyDescent="0.25">
      <c r="B17" s="2"/>
      <c r="C17" s="2"/>
      <c r="D17" s="2"/>
      <c r="E17" s="2"/>
      <c r="F17" s="2"/>
      <c r="G17" s="2"/>
      <c r="N17" s="2"/>
    </row>
    <row r="18" spans="1:14" ht="15.75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" x14ac:dyDescent="0.25">
      <c r="A19" s="17"/>
      <c r="B19" s="18"/>
      <c r="C19" s="18"/>
      <c r="D19" s="18"/>
      <c r="E19" s="18"/>
      <c r="F19" s="18"/>
      <c r="G19" s="18"/>
      <c r="H19" s="17"/>
      <c r="I19" s="17"/>
      <c r="J19" s="17"/>
      <c r="K19" s="2"/>
      <c r="L19" s="2"/>
      <c r="M19" s="2"/>
      <c r="N19" s="2"/>
    </row>
    <row r="20" spans="1:14" ht="15.75" customHeight="1" x14ac:dyDescent="0.25">
      <c r="A20" s="19"/>
      <c r="B20" s="19"/>
      <c r="C20" s="19"/>
      <c r="D20" s="2"/>
      <c r="E20" s="3" t="s">
        <v>0</v>
      </c>
      <c r="G20" s="2"/>
    </row>
    <row r="21" spans="1:14" ht="15.75" customHeight="1" x14ac:dyDescent="0.25">
      <c r="A21" s="19"/>
      <c r="B21" s="19"/>
      <c r="C21" s="19"/>
      <c r="D21" s="4"/>
      <c r="E21" s="5" t="s">
        <v>2</v>
      </c>
      <c r="F21" s="5" t="s">
        <v>3</v>
      </c>
      <c r="G21" s="5" t="s">
        <v>4</v>
      </c>
    </row>
    <row r="22" spans="1:14" ht="15.75" customHeight="1" x14ac:dyDescent="0.25">
      <c r="A22" s="19"/>
      <c r="B22" s="19"/>
      <c r="C22" s="19"/>
      <c r="D22" s="9" t="s">
        <v>7</v>
      </c>
      <c r="E22" s="10">
        <v>8</v>
      </c>
      <c r="F22" s="10">
        <v>15</v>
      </c>
      <c r="G22" s="10"/>
    </row>
    <row r="23" spans="1:14" ht="15.75" customHeight="1" x14ac:dyDescent="0.2">
      <c r="A23" s="19"/>
      <c r="B23" s="19"/>
      <c r="C23" s="19"/>
    </row>
    <row r="24" spans="1:14" ht="15.75" customHeight="1" x14ac:dyDescent="0.25">
      <c r="A24" s="19"/>
      <c r="B24" s="19"/>
      <c r="C24" s="19"/>
      <c r="D24" s="2"/>
      <c r="E24" s="3" t="s">
        <v>1</v>
      </c>
      <c r="G24" s="2"/>
      <c r="H24" s="2"/>
      <c r="I24" s="2"/>
    </row>
    <row r="25" spans="1:14" ht="15.75" customHeight="1" x14ac:dyDescent="0.25">
      <c r="A25" s="19"/>
      <c r="B25" s="19"/>
      <c r="C25" s="19"/>
      <c r="D25" s="4"/>
      <c r="E25" s="6" t="s">
        <v>2</v>
      </c>
      <c r="F25" s="6" t="s">
        <v>3</v>
      </c>
      <c r="G25" s="6" t="s">
        <v>4</v>
      </c>
      <c r="H25" s="7" t="s">
        <v>5</v>
      </c>
      <c r="I25" s="8" t="s">
        <v>6</v>
      </c>
    </row>
    <row r="26" spans="1:14" ht="15.75" customHeight="1" x14ac:dyDescent="0.25">
      <c r="A26" s="19"/>
      <c r="B26" s="19"/>
      <c r="C26" s="19"/>
      <c r="D26" s="9" t="s">
        <v>8</v>
      </c>
      <c r="E26" s="10">
        <v>3</v>
      </c>
      <c r="F26" s="10">
        <v>5</v>
      </c>
      <c r="G26" s="10"/>
      <c r="H26" s="10">
        <f>(E26*$E33)+(F26*$F33)</f>
        <v>15</v>
      </c>
      <c r="I26" s="10">
        <v>15</v>
      </c>
    </row>
    <row r="27" spans="1:14" ht="15.75" customHeight="1" x14ac:dyDescent="0.25">
      <c r="A27" s="19"/>
      <c r="B27" s="19"/>
      <c r="C27" s="19"/>
      <c r="D27" s="9" t="s">
        <v>9</v>
      </c>
      <c r="E27" s="10">
        <v>5</v>
      </c>
      <c r="F27" s="10">
        <v>2</v>
      </c>
      <c r="G27" s="10"/>
      <c r="H27" s="10">
        <f>(E27*$E33)+(F27*$F33)</f>
        <v>6</v>
      </c>
      <c r="I27" s="10">
        <v>10</v>
      </c>
    </row>
    <row r="28" spans="1:14" ht="15.75" customHeight="1" x14ac:dyDescent="0.25">
      <c r="D28" s="9" t="s">
        <v>10</v>
      </c>
      <c r="E28" s="10"/>
      <c r="F28" s="10"/>
      <c r="G28" s="10"/>
      <c r="H28" s="10"/>
      <c r="I28" s="10"/>
    </row>
    <row r="29" spans="1:14" ht="15.75" customHeight="1" x14ac:dyDescent="0.25">
      <c r="D29" s="9" t="s">
        <v>11</v>
      </c>
      <c r="E29" s="10"/>
      <c r="F29" s="10"/>
      <c r="G29" s="10"/>
      <c r="H29" s="10"/>
      <c r="I29" s="10"/>
    </row>
    <row r="30" spans="1:14" ht="15.75" customHeight="1" x14ac:dyDescent="0.25">
      <c r="E30" s="2"/>
      <c r="F30" s="2"/>
    </row>
    <row r="31" spans="1:14" ht="15.75" customHeight="1" x14ac:dyDescent="0.25">
      <c r="D31" s="2"/>
      <c r="E31" s="3" t="s">
        <v>12</v>
      </c>
      <c r="G31" s="2"/>
    </row>
    <row r="32" spans="1:14" ht="15.75" customHeight="1" x14ac:dyDescent="0.25">
      <c r="D32" s="4"/>
      <c r="E32" s="11" t="s">
        <v>13</v>
      </c>
      <c r="F32" s="11" t="s">
        <v>3</v>
      </c>
      <c r="G32" s="11" t="s">
        <v>4</v>
      </c>
    </row>
    <row r="33" spans="1:10" ht="15.75" customHeight="1" x14ac:dyDescent="0.25">
      <c r="D33" s="12" t="s">
        <v>14</v>
      </c>
      <c r="E33" s="10">
        <v>0</v>
      </c>
      <c r="F33" s="10">
        <v>3</v>
      </c>
      <c r="G33" s="10"/>
    </row>
    <row r="34" spans="1:10" ht="15.75" customHeight="1" x14ac:dyDescent="0.25">
      <c r="D34" s="13" t="s">
        <v>15</v>
      </c>
      <c r="E34" s="10">
        <f>(E22*$E33)+(F22*$F33)</f>
        <v>45</v>
      </c>
      <c r="F34" s="2"/>
      <c r="G34" s="2"/>
    </row>
    <row r="38" spans="1:10" ht="15.75" customHeight="1" x14ac:dyDescent="0.25">
      <c r="A38" s="17"/>
      <c r="B38" s="18"/>
      <c r="C38" s="18"/>
      <c r="D38" s="18"/>
      <c r="E38" s="18"/>
      <c r="F38" s="18"/>
      <c r="G38" s="18"/>
      <c r="H38" s="17"/>
      <c r="I38" s="17"/>
      <c r="J38" s="17"/>
    </row>
    <row r="39" spans="1:10" ht="15.75" customHeight="1" x14ac:dyDescent="0.25">
      <c r="A39" s="19"/>
      <c r="B39" s="19"/>
      <c r="C39" s="19"/>
      <c r="D39" s="2"/>
      <c r="E39" s="3" t="s">
        <v>0</v>
      </c>
      <c r="G39" s="2"/>
    </row>
    <row r="40" spans="1:10" ht="15.75" customHeight="1" x14ac:dyDescent="0.25">
      <c r="A40" s="19"/>
      <c r="B40" s="19"/>
      <c r="C40" s="19"/>
      <c r="D40" s="4"/>
      <c r="E40" s="5" t="s">
        <v>2</v>
      </c>
      <c r="F40" s="5" t="s">
        <v>3</v>
      </c>
      <c r="G40" s="5" t="s">
        <v>4</v>
      </c>
    </row>
    <row r="41" spans="1:10" ht="15.75" customHeight="1" x14ac:dyDescent="0.25">
      <c r="A41" s="19"/>
      <c r="B41" s="19"/>
      <c r="C41" s="19"/>
      <c r="D41" s="9" t="s">
        <v>7</v>
      </c>
      <c r="E41" s="10">
        <v>3</v>
      </c>
      <c r="F41" s="10">
        <v>2</v>
      </c>
      <c r="G41" s="10"/>
    </row>
    <row r="42" spans="1:10" ht="15.75" customHeight="1" x14ac:dyDescent="0.2">
      <c r="A42" s="19"/>
      <c r="B42" s="19"/>
      <c r="C42" s="19"/>
    </row>
    <row r="43" spans="1:10" ht="15.75" customHeight="1" x14ac:dyDescent="0.25">
      <c r="A43" s="19"/>
      <c r="B43" s="19"/>
      <c r="C43" s="19"/>
      <c r="D43" s="2"/>
      <c r="E43" s="3" t="s">
        <v>1</v>
      </c>
      <c r="G43" s="2"/>
      <c r="H43" s="2"/>
      <c r="I43" s="2"/>
    </row>
    <row r="44" spans="1:10" ht="15.75" customHeight="1" x14ac:dyDescent="0.25">
      <c r="A44" s="19"/>
      <c r="B44" s="19"/>
      <c r="C44" s="19"/>
      <c r="D44" s="4"/>
      <c r="E44" s="6" t="s">
        <v>2</v>
      </c>
      <c r="F44" s="6" t="s">
        <v>3</v>
      </c>
      <c r="G44" s="6" t="s">
        <v>4</v>
      </c>
      <c r="H44" s="7" t="s">
        <v>5</v>
      </c>
      <c r="I44" s="8" t="s">
        <v>6</v>
      </c>
    </row>
    <row r="45" spans="1:10" ht="15.75" customHeight="1" x14ac:dyDescent="0.25">
      <c r="A45" s="19"/>
      <c r="B45" s="19"/>
      <c r="C45" s="19"/>
      <c r="D45" s="9" t="s">
        <v>8</v>
      </c>
      <c r="E45" s="10">
        <v>5</v>
      </c>
      <c r="F45" s="10">
        <v>6</v>
      </c>
      <c r="G45" s="10"/>
      <c r="H45" s="10">
        <f>(E45*$E52)+(F45*$F52)</f>
        <v>30</v>
      </c>
      <c r="I45" s="10">
        <v>30</v>
      </c>
    </row>
    <row r="46" spans="1:10" ht="15.75" customHeight="1" x14ac:dyDescent="0.25">
      <c r="A46" s="19"/>
      <c r="B46" s="19"/>
      <c r="C46" s="19"/>
      <c r="D46" s="9" t="s">
        <v>9</v>
      </c>
      <c r="E46" s="10">
        <v>8</v>
      </c>
      <c r="F46" s="10">
        <v>3</v>
      </c>
      <c r="G46" s="10"/>
      <c r="H46" s="10">
        <f>(E46*$E52)+(F46*$F52)</f>
        <v>24</v>
      </c>
      <c r="I46" s="10">
        <v>24</v>
      </c>
    </row>
    <row r="47" spans="1:10" ht="15.75" customHeight="1" x14ac:dyDescent="0.25">
      <c r="D47" s="9" t="s">
        <v>10</v>
      </c>
      <c r="E47" s="10">
        <v>2</v>
      </c>
      <c r="F47" s="10">
        <v>5</v>
      </c>
      <c r="G47" s="10"/>
      <c r="H47" s="10">
        <f>(E47*$E52)+(F47*$F52)</f>
        <v>21.454545454545453</v>
      </c>
      <c r="I47" s="10">
        <v>21</v>
      </c>
    </row>
    <row r="48" spans="1:10" ht="15.75" customHeight="1" x14ac:dyDescent="0.25">
      <c r="D48" s="9" t="s">
        <v>11</v>
      </c>
      <c r="E48" s="10"/>
      <c r="F48" s="10"/>
      <c r="G48" s="10"/>
      <c r="H48" s="10"/>
      <c r="I48" s="10"/>
    </row>
    <row r="49" spans="1:10" ht="15.75" customHeight="1" x14ac:dyDescent="0.25">
      <c r="E49" s="2"/>
      <c r="F49" s="2"/>
    </row>
    <row r="50" spans="1:10" ht="15.75" customHeight="1" x14ac:dyDescent="0.25">
      <c r="D50" s="2"/>
      <c r="E50" s="3" t="s">
        <v>12</v>
      </c>
      <c r="G50" s="2"/>
    </row>
    <row r="51" spans="1:10" ht="15.75" customHeight="1" x14ac:dyDescent="0.25">
      <c r="D51" s="4"/>
      <c r="E51" s="11" t="s">
        <v>13</v>
      </c>
      <c r="F51" s="11" t="s">
        <v>3</v>
      </c>
      <c r="G51" s="11" t="s">
        <v>4</v>
      </c>
    </row>
    <row r="52" spans="1:10" ht="15.75" customHeight="1" x14ac:dyDescent="0.25">
      <c r="D52" s="12" t="s">
        <v>14</v>
      </c>
      <c r="E52" s="10">
        <v>1.6363636363636362</v>
      </c>
      <c r="F52" s="10">
        <v>3.6363636363636362</v>
      </c>
      <c r="G52" s="10"/>
    </row>
    <row r="53" spans="1:10" ht="15.75" customHeight="1" x14ac:dyDescent="0.25">
      <c r="D53" s="13" t="s">
        <v>15</v>
      </c>
      <c r="E53" s="10">
        <f>(E41*$E52)+(F41*$F52)</f>
        <v>12.18181818181818</v>
      </c>
      <c r="F53" s="2"/>
      <c r="G53" s="2"/>
    </row>
    <row r="55" spans="1:10" ht="15.75" customHeight="1" x14ac:dyDescent="0.25">
      <c r="A55" s="17"/>
      <c r="B55" s="18"/>
      <c r="C55" s="18"/>
      <c r="D55" s="18"/>
      <c r="E55" s="18"/>
      <c r="F55" s="18"/>
      <c r="G55" s="18"/>
      <c r="H55" s="17"/>
      <c r="I55" s="17"/>
      <c r="J55" s="17"/>
    </row>
    <row r="56" spans="1:10" ht="15.75" customHeight="1" x14ac:dyDescent="0.25">
      <c r="A56" s="19"/>
      <c r="B56" s="19"/>
      <c r="C56" s="19"/>
      <c r="D56" s="2"/>
      <c r="E56" s="3" t="s">
        <v>0</v>
      </c>
      <c r="G56" s="2"/>
    </row>
    <row r="57" spans="1:10" ht="15.75" customHeight="1" x14ac:dyDescent="0.25">
      <c r="A57" s="19"/>
      <c r="B57" s="19"/>
      <c r="C57" s="19"/>
      <c r="D57" s="4"/>
      <c r="E57" s="5" t="s">
        <v>2</v>
      </c>
      <c r="F57" s="5" t="s">
        <v>3</v>
      </c>
      <c r="G57" s="5" t="s">
        <v>4</v>
      </c>
    </row>
    <row r="58" spans="1:10" ht="15.75" customHeight="1" x14ac:dyDescent="0.25">
      <c r="A58" s="19"/>
      <c r="B58" s="19"/>
      <c r="C58" s="19"/>
      <c r="D58" s="9" t="s">
        <v>7</v>
      </c>
      <c r="E58" s="10">
        <v>3</v>
      </c>
      <c r="F58" s="10">
        <v>5</v>
      </c>
      <c r="G58" s="10">
        <v>4</v>
      </c>
    </row>
    <row r="59" spans="1:10" ht="15.75" customHeight="1" x14ac:dyDescent="0.2">
      <c r="A59" s="19"/>
      <c r="B59" s="19"/>
      <c r="C59" s="19"/>
    </row>
    <row r="60" spans="1:10" ht="15.75" customHeight="1" x14ac:dyDescent="0.25">
      <c r="A60" s="19"/>
      <c r="B60" s="19"/>
      <c r="C60" s="19"/>
      <c r="D60" s="2"/>
      <c r="E60" s="3" t="s">
        <v>1</v>
      </c>
      <c r="G60" s="2"/>
      <c r="H60" s="2"/>
      <c r="I60" s="2"/>
    </row>
    <row r="61" spans="1:10" ht="15.75" customHeight="1" x14ac:dyDescent="0.25">
      <c r="A61" s="19"/>
      <c r="B61" s="19"/>
      <c r="C61" s="19"/>
      <c r="D61" s="4"/>
      <c r="E61" s="6" t="s">
        <v>2</v>
      </c>
      <c r="F61" s="6" t="s">
        <v>3</v>
      </c>
      <c r="G61" s="6" t="s">
        <v>4</v>
      </c>
      <c r="H61" s="7" t="s">
        <v>5</v>
      </c>
      <c r="I61" s="8" t="s">
        <v>6</v>
      </c>
    </row>
    <row r="62" spans="1:10" ht="15.75" customHeight="1" x14ac:dyDescent="0.25">
      <c r="A62" s="19"/>
      <c r="B62" s="19"/>
      <c r="C62" s="19"/>
      <c r="D62" s="9" t="s">
        <v>8</v>
      </c>
      <c r="E62" s="10">
        <v>2</v>
      </c>
      <c r="F62" s="10">
        <v>3</v>
      </c>
      <c r="G62" s="10">
        <v>2</v>
      </c>
      <c r="H62" s="10">
        <f>(E62*$E69)+(F62*$F69)+(G62*$G69)</f>
        <v>19</v>
      </c>
      <c r="I62" s="10">
        <v>19</v>
      </c>
    </row>
    <row r="63" spans="1:10" ht="15.75" customHeight="1" x14ac:dyDescent="0.25">
      <c r="A63" s="19"/>
      <c r="B63" s="19"/>
      <c r="C63" s="19"/>
      <c r="D63" s="9" t="s">
        <v>9</v>
      </c>
      <c r="E63" s="10">
        <v>5</v>
      </c>
      <c r="F63" s="10">
        <v>4</v>
      </c>
      <c r="G63" s="10">
        <v>1</v>
      </c>
      <c r="H63" s="10">
        <f>(E63*$E69)+(F63*$F69)+(G63*$G69)</f>
        <v>24.777777777777775</v>
      </c>
      <c r="I63" s="10">
        <v>24.78</v>
      </c>
    </row>
    <row r="64" spans="1:10" ht="15.75" customHeight="1" x14ac:dyDescent="0.25">
      <c r="D64" s="9" t="s">
        <v>10</v>
      </c>
      <c r="E64" s="10">
        <v>3</v>
      </c>
      <c r="F64" s="10">
        <v>3</v>
      </c>
      <c r="G64" s="10">
        <v>5</v>
      </c>
      <c r="H64" s="10">
        <f>(E64*$E69)+(F64*$F69)+(G64*$G69)</f>
        <v>20</v>
      </c>
      <c r="I64" s="10">
        <v>20</v>
      </c>
    </row>
    <row r="65" spans="1:10" ht="15.75" customHeight="1" x14ac:dyDescent="0.25">
      <c r="D65" s="9" t="s">
        <v>11</v>
      </c>
      <c r="E65" s="10"/>
      <c r="F65" s="10"/>
      <c r="G65" s="10"/>
      <c r="H65" s="10"/>
      <c r="I65" s="10"/>
    </row>
    <row r="66" spans="1:10" ht="15.75" customHeight="1" x14ac:dyDescent="0.25">
      <c r="E66" s="2"/>
      <c r="F66" s="2"/>
    </row>
    <row r="67" spans="1:10" ht="15.75" customHeight="1" x14ac:dyDescent="0.25">
      <c r="D67" s="2"/>
      <c r="E67" s="3" t="s">
        <v>12</v>
      </c>
      <c r="G67" s="2"/>
    </row>
    <row r="68" spans="1:10" ht="15.75" customHeight="1" x14ac:dyDescent="0.25">
      <c r="D68" s="4"/>
      <c r="E68" s="11" t="s">
        <v>13</v>
      </c>
      <c r="F68" s="11" t="s">
        <v>3</v>
      </c>
      <c r="G68" s="11" t="s">
        <v>4</v>
      </c>
    </row>
    <row r="69" spans="1:10" ht="15.75" customHeight="1" x14ac:dyDescent="0.25">
      <c r="D69" s="12" t="s">
        <v>14</v>
      </c>
      <c r="E69" s="10">
        <v>0</v>
      </c>
      <c r="F69" s="10">
        <v>6.1111111111111107</v>
      </c>
      <c r="G69" s="10">
        <v>0.33333333333333337</v>
      </c>
    </row>
    <row r="70" spans="1:10" ht="15.75" customHeight="1" x14ac:dyDescent="0.25">
      <c r="D70" s="13" t="s">
        <v>15</v>
      </c>
      <c r="E70" s="10">
        <f>(E58*$E69)+(F58*$F69)+(G58*$G69)</f>
        <v>31.888888888888886</v>
      </c>
      <c r="F70" s="2"/>
      <c r="G70" s="2"/>
    </row>
    <row r="72" spans="1:10" ht="15.75" customHeight="1" x14ac:dyDescent="0.25">
      <c r="A72" s="17"/>
      <c r="B72" s="18"/>
      <c r="C72" s="18"/>
      <c r="D72" s="18"/>
      <c r="E72" s="18"/>
      <c r="F72" s="18"/>
      <c r="G72" s="18"/>
      <c r="H72" s="17"/>
      <c r="I72" s="17"/>
      <c r="J72" s="17"/>
    </row>
    <row r="73" spans="1:10" ht="15.75" customHeight="1" x14ac:dyDescent="0.25">
      <c r="A73" s="19"/>
      <c r="B73" s="19"/>
      <c r="C73" s="19"/>
      <c r="D73" s="2"/>
      <c r="E73" s="3" t="s">
        <v>0</v>
      </c>
      <c r="G73" s="2"/>
    </row>
    <row r="74" spans="1:10" ht="15.75" customHeight="1" x14ac:dyDescent="0.25">
      <c r="A74" s="19"/>
      <c r="B74" s="19"/>
      <c r="C74" s="19"/>
      <c r="D74" s="4"/>
      <c r="E74" s="5" t="s">
        <v>2</v>
      </c>
      <c r="F74" s="5" t="s">
        <v>3</v>
      </c>
      <c r="G74" s="5" t="s">
        <v>4</v>
      </c>
    </row>
    <row r="75" spans="1:10" ht="15.75" customHeight="1" x14ac:dyDescent="0.25">
      <c r="A75" s="19"/>
      <c r="B75" s="19"/>
      <c r="C75" s="19"/>
      <c r="D75" s="9" t="s">
        <v>7</v>
      </c>
      <c r="E75" s="10">
        <v>5</v>
      </c>
      <c r="F75" s="10">
        <v>2</v>
      </c>
      <c r="G75" s="10"/>
    </row>
    <row r="76" spans="1:10" ht="15.75" customHeight="1" x14ac:dyDescent="0.2">
      <c r="A76" s="19"/>
      <c r="B76" s="19"/>
      <c r="C76" s="19"/>
    </row>
    <row r="77" spans="1:10" ht="15.75" customHeight="1" x14ac:dyDescent="0.25">
      <c r="A77" s="19"/>
      <c r="B77" s="19"/>
      <c r="C77" s="19"/>
      <c r="D77" s="2"/>
      <c r="E77" s="3" t="s">
        <v>1</v>
      </c>
      <c r="G77" s="2"/>
      <c r="H77" s="2"/>
      <c r="I77" s="2"/>
    </row>
    <row r="78" spans="1:10" ht="15.75" customHeight="1" x14ac:dyDescent="0.25">
      <c r="A78" s="19"/>
      <c r="B78" s="19"/>
      <c r="C78" s="19"/>
      <c r="D78" s="4"/>
      <c r="E78" s="6" t="s">
        <v>2</v>
      </c>
      <c r="F78" s="6" t="s">
        <v>3</v>
      </c>
      <c r="G78" s="6" t="s">
        <v>4</v>
      </c>
      <c r="H78" s="7" t="s">
        <v>5</v>
      </c>
      <c r="I78" s="8" t="s">
        <v>6</v>
      </c>
    </row>
    <row r="79" spans="1:10" ht="15.75" customHeight="1" x14ac:dyDescent="0.25">
      <c r="A79" s="19"/>
      <c r="B79" s="19"/>
      <c r="C79" s="19"/>
      <c r="D79" s="9" t="s">
        <v>8</v>
      </c>
      <c r="E79" s="10">
        <v>1</v>
      </c>
      <c r="F79" s="10">
        <v>2</v>
      </c>
      <c r="G79" s="10"/>
      <c r="H79" s="10">
        <f>(E79*$E86)+(F79*$F86)</f>
        <v>5</v>
      </c>
      <c r="I79" s="10">
        <v>9</v>
      </c>
    </row>
    <row r="80" spans="1:10" ht="15.75" customHeight="1" x14ac:dyDescent="0.25">
      <c r="A80" s="19"/>
      <c r="B80" s="19"/>
      <c r="C80" s="19"/>
      <c r="D80" s="9" t="s">
        <v>9</v>
      </c>
      <c r="E80" s="10">
        <v>1</v>
      </c>
      <c r="F80" s="10">
        <v>3</v>
      </c>
      <c r="G80" s="10"/>
      <c r="H80" s="10">
        <f>(E80*$E86)+(F80*$F86)</f>
        <v>6</v>
      </c>
      <c r="I80" s="10">
        <v>6</v>
      </c>
    </row>
    <row r="81" spans="1:10" ht="15.75" customHeight="1" x14ac:dyDescent="0.25">
      <c r="D81" s="9" t="s">
        <v>10</v>
      </c>
      <c r="E81" s="10">
        <v>1</v>
      </c>
      <c r="F81" s="10"/>
      <c r="G81" s="10"/>
      <c r="H81" s="10">
        <f>(E81*$E86)</f>
        <v>3</v>
      </c>
      <c r="I81" s="10">
        <v>3</v>
      </c>
    </row>
    <row r="82" spans="1:10" ht="15.75" customHeight="1" x14ac:dyDescent="0.25">
      <c r="D82" s="9" t="s">
        <v>11</v>
      </c>
      <c r="E82" s="10"/>
      <c r="F82" s="10"/>
      <c r="G82" s="10"/>
      <c r="H82" s="10"/>
      <c r="I82" s="10"/>
    </row>
    <row r="83" spans="1:10" ht="15.75" customHeight="1" x14ac:dyDescent="0.25">
      <c r="E83" s="2"/>
      <c r="F83" s="2"/>
    </row>
    <row r="84" spans="1:10" ht="15.75" customHeight="1" x14ac:dyDescent="0.25">
      <c r="D84" s="2"/>
      <c r="E84" s="3" t="s">
        <v>12</v>
      </c>
      <c r="G84" s="2"/>
    </row>
    <row r="85" spans="1:10" ht="15.75" customHeight="1" x14ac:dyDescent="0.25">
      <c r="D85" s="4"/>
      <c r="E85" s="11" t="s">
        <v>13</v>
      </c>
      <c r="F85" s="11" t="s">
        <v>3</v>
      </c>
      <c r="G85" s="11" t="s">
        <v>4</v>
      </c>
    </row>
    <row r="86" spans="1:10" ht="15.75" customHeight="1" x14ac:dyDescent="0.25">
      <c r="D86" s="12" t="s">
        <v>14</v>
      </c>
      <c r="E86" s="10">
        <v>3</v>
      </c>
      <c r="F86" s="10">
        <v>1</v>
      </c>
      <c r="G86" s="10"/>
    </row>
    <row r="87" spans="1:10" ht="15.75" customHeight="1" x14ac:dyDescent="0.25">
      <c r="D87" s="13" t="s">
        <v>15</v>
      </c>
      <c r="E87" s="10">
        <f>(E75*$E86)+(F75*$F86)</f>
        <v>17</v>
      </c>
      <c r="F87" s="2"/>
      <c r="G87" s="2"/>
    </row>
    <row r="89" spans="1:10" ht="15.75" customHeight="1" x14ac:dyDescent="0.25">
      <c r="A89" s="17"/>
      <c r="B89" s="18"/>
      <c r="C89" s="18"/>
      <c r="D89" s="18"/>
      <c r="E89" s="18"/>
      <c r="F89" s="18"/>
      <c r="G89" s="18"/>
      <c r="H89" s="17"/>
      <c r="I89" s="17"/>
      <c r="J89" s="17"/>
    </row>
    <row r="90" spans="1:10" ht="15.75" customHeight="1" x14ac:dyDescent="0.25">
      <c r="A90" s="19"/>
      <c r="B90" s="19"/>
      <c r="C90" s="19"/>
      <c r="D90" s="2"/>
      <c r="E90" s="3" t="s">
        <v>0</v>
      </c>
      <c r="G90" s="2"/>
    </row>
    <row r="91" spans="1:10" ht="15.75" customHeight="1" x14ac:dyDescent="0.25">
      <c r="A91" s="19"/>
      <c r="B91" s="19"/>
      <c r="C91" s="19"/>
      <c r="D91" s="4"/>
      <c r="E91" s="5" t="s">
        <v>2</v>
      </c>
      <c r="F91" s="5" t="s">
        <v>3</v>
      </c>
      <c r="G91" s="5" t="s">
        <v>4</v>
      </c>
    </row>
    <row r="92" spans="1:10" ht="15.75" customHeight="1" x14ac:dyDescent="0.25">
      <c r="A92" s="19"/>
      <c r="B92" s="19"/>
      <c r="C92" s="19"/>
      <c r="D92" s="9" t="s">
        <v>7</v>
      </c>
      <c r="E92" s="10">
        <v>4</v>
      </c>
      <c r="F92" s="10">
        <v>3</v>
      </c>
      <c r="G92" s="10"/>
    </row>
    <row r="93" spans="1:10" ht="15.75" customHeight="1" x14ac:dyDescent="0.2">
      <c r="A93" s="19"/>
      <c r="B93" s="19"/>
      <c r="C93" s="19"/>
    </row>
    <row r="94" spans="1:10" ht="15.75" customHeight="1" x14ac:dyDescent="0.25">
      <c r="A94" s="19"/>
      <c r="B94" s="19"/>
      <c r="C94" s="19"/>
      <c r="D94" s="2"/>
      <c r="E94" s="3" t="s">
        <v>1</v>
      </c>
      <c r="G94" s="2"/>
      <c r="H94" s="2"/>
      <c r="I94" s="2"/>
    </row>
    <row r="95" spans="1:10" ht="15.75" customHeight="1" x14ac:dyDescent="0.25">
      <c r="A95" s="19"/>
      <c r="B95" s="19"/>
      <c r="C95" s="19"/>
      <c r="D95" s="4"/>
      <c r="E95" s="20" t="s">
        <v>2</v>
      </c>
      <c r="F95" s="6" t="s">
        <v>3</v>
      </c>
      <c r="G95" s="6" t="s">
        <v>4</v>
      </c>
      <c r="H95" s="7" t="s">
        <v>5</v>
      </c>
      <c r="I95" s="8" t="s">
        <v>6</v>
      </c>
    </row>
    <row r="96" spans="1:10" ht="15.75" customHeight="1" x14ac:dyDescent="0.25">
      <c r="A96" s="19"/>
      <c r="B96" s="19"/>
      <c r="C96" s="19"/>
      <c r="D96" s="9" t="s">
        <v>8</v>
      </c>
      <c r="E96" s="10">
        <v>3</v>
      </c>
      <c r="F96" s="10">
        <v>2</v>
      </c>
      <c r="G96" s="10"/>
      <c r="H96" s="10">
        <f>(E96*$E103)+(F96*$F103)</f>
        <v>15</v>
      </c>
      <c r="I96" s="10">
        <v>15</v>
      </c>
    </row>
    <row r="97" spans="1:10" ht="15.75" customHeight="1" x14ac:dyDescent="0.25">
      <c r="A97" s="19"/>
      <c r="B97" s="19"/>
      <c r="C97" s="19"/>
      <c r="D97" s="9" t="s">
        <v>9</v>
      </c>
      <c r="E97" s="10">
        <v>2</v>
      </c>
      <c r="F97" s="10">
        <v>1</v>
      </c>
      <c r="G97" s="10"/>
      <c r="H97" s="10">
        <f>(E97*$E103)+(F97*$F103)</f>
        <v>7.5</v>
      </c>
      <c r="I97" s="10">
        <v>8</v>
      </c>
    </row>
    <row r="98" spans="1:10" ht="15.75" customHeight="1" x14ac:dyDescent="0.25">
      <c r="D98" s="9" t="s">
        <v>10</v>
      </c>
      <c r="E98" s="10">
        <v>1</v>
      </c>
      <c r="F98" s="10"/>
      <c r="G98" s="10"/>
      <c r="H98" s="10">
        <f>(E98*$E103)</f>
        <v>0</v>
      </c>
      <c r="I98" s="10">
        <v>6</v>
      </c>
    </row>
    <row r="99" spans="1:10" ht="15.75" customHeight="1" x14ac:dyDescent="0.25">
      <c r="D99" s="9" t="s">
        <v>11</v>
      </c>
      <c r="E99" s="10"/>
      <c r="F99" s="10"/>
      <c r="G99" s="10"/>
      <c r="H99" s="10"/>
      <c r="I99" s="10"/>
    </row>
    <row r="100" spans="1:10" ht="15.75" customHeight="1" x14ac:dyDescent="0.25">
      <c r="E100" s="2"/>
      <c r="F100" s="2"/>
    </row>
    <row r="101" spans="1:10" ht="15.75" customHeight="1" x14ac:dyDescent="0.25">
      <c r="D101" s="2"/>
      <c r="E101" s="3" t="s">
        <v>12</v>
      </c>
      <c r="G101" s="2"/>
    </row>
    <row r="102" spans="1:10" ht="15.75" customHeight="1" x14ac:dyDescent="0.25">
      <c r="D102" s="4"/>
      <c r="E102" s="11" t="s">
        <v>13</v>
      </c>
      <c r="F102" s="11" t="s">
        <v>3</v>
      </c>
      <c r="G102" s="11" t="s">
        <v>4</v>
      </c>
    </row>
    <row r="103" spans="1:10" ht="15.75" customHeight="1" x14ac:dyDescent="0.25">
      <c r="D103" s="12" t="s">
        <v>14</v>
      </c>
      <c r="E103" s="10">
        <v>0</v>
      </c>
      <c r="F103" s="10">
        <v>7.5</v>
      </c>
      <c r="G103" s="10"/>
    </row>
    <row r="104" spans="1:10" ht="15.75" customHeight="1" x14ac:dyDescent="0.25">
      <c r="D104" s="13" t="s">
        <v>15</v>
      </c>
      <c r="E104" s="10">
        <f>(E92*$E103)+(F92*$F103)</f>
        <v>22.5</v>
      </c>
      <c r="F104" s="2"/>
      <c r="G104" s="2"/>
    </row>
    <row r="107" spans="1:10" ht="15.75" customHeight="1" x14ac:dyDescent="0.25">
      <c r="A107" s="17"/>
      <c r="B107" s="18"/>
      <c r="C107" s="18"/>
      <c r="D107" s="18"/>
      <c r="E107" s="18"/>
      <c r="F107" s="18"/>
      <c r="G107" s="18"/>
      <c r="H107" s="17"/>
      <c r="I107" s="17"/>
      <c r="J107" s="17"/>
    </row>
    <row r="108" spans="1:10" ht="15.75" customHeight="1" x14ac:dyDescent="0.25">
      <c r="A108" s="19"/>
      <c r="B108" s="19"/>
      <c r="C108" s="19"/>
      <c r="D108" s="2"/>
      <c r="E108" s="3" t="s">
        <v>0</v>
      </c>
      <c r="G108" s="2"/>
    </row>
    <row r="109" spans="1:10" ht="15.75" customHeight="1" x14ac:dyDescent="0.25">
      <c r="A109" s="19"/>
      <c r="B109" s="19"/>
      <c r="C109" s="19"/>
      <c r="D109" s="4"/>
      <c r="E109" s="5" t="s">
        <v>2</v>
      </c>
      <c r="F109" s="5" t="s">
        <v>3</v>
      </c>
      <c r="G109" s="5" t="s">
        <v>4</v>
      </c>
    </row>
    <row r="110" spans="1:10" ht="15.75" customHeight="1" x14ac:dyDescent="0.25">
      <c r="A110" s="19"/>
      <c r="B110" s="19"/>
      <c r="C110" s="19"/>
      <c r="D110" s="9" t="s">
        <v>7</v>
      </c>
      <c r="E110" s="10">
        <v>5</v>
      </c>
      <c r="F110" s="10">
        <v>5</v>
      </c>
      <c r="G110" s="10"/>
    </row>
    <row r="111" spans="1:10" ht="15.75" customHeight="1" x14ac:dyDescent="0.2">
      <c r="A111" s="19"/>
      <c r="B111" s="19"/>
      <c r="C111" s="19"/>
    </row>
    <row r="112" spans="1:10" ht="15.75" customHeight="1" x14ac:dyDescent="0.25">
      <c r="A112" s="19"/>
      <c r="B112" s="19"/>
      <c r="C112" s="19"/>
      <c r="D112" s="2"/>
      <c r="E112" s="3" t="s">
        <v>1</v>
      </c>
      <c r="G112" s="2"/>
      <c r="H112" s="2"/>
      <c r="I112" s="2"/>
    </row>
    <row r="113" spans="1:9" ht="15.75" customHeight="1" x14ac:dyDescent="0.25">
      <c r="A113" s="19"/>
      <c r="B113" s="19"/>
      <c r="C113" s="19"/>
      <c r="D113" s="4"/>
      <c r="E113" s="20" t="s">
        <v>2</v>
      </c>
      <c r="F113" s="6" t="s">
        <v>3</v>
      </c>
      <c r="G113" s="6" t="s">
        <v>4</v>
      </c>
      <c r="H113" s="7" t="s">
        <v>5</v>
      </c>
      <c r="I113" s="8" t="s">
        <v>6</v>
      </c>
    </row>
    <row r="114" spans="1:9" ht="15.75" customHeight="1" x14ac:dyDescent="0.25">
      <c r="A114" s="19"/>
      <c r="B114" s="19"/>
      <c r="C114" s="19"/>
      <c r="D114" s="9" t="s">
        <v>8</v>
      </c>
      <c r="E114" s="10">
        <v>6</v>
      </c>
      <c r="F114" s="10">
        <v>4</v>
      </c>
      <c r="G114" s="10"/>
      <c r="H114" s="10">
        <f>(E114*$E121)+(F114*$F121)</f>
        <v>9</v>
      </c>
      <c r="I114" s="10">
        <v>9</v>
      </c>
    </row>
    <row r="115" spans="1:9" ht="15.75" customHeight="1" x14ac:dyDescent="0.25">
      <c r="A115" s="19"/>
      <c r="B115" s="19"/>
      <c r="C115" s="19"/>
      <c r="D115" s="9" t="s">
        <v>9</v>
      </c>
      <c r="E115" s="10">
        <v>1</v>
      </c>
      <c r="F115" s="10">
        <v>2</v>
      </c>
      <c r="G115" s="10"/>
      <c r="H115" s="10">
        <f>(E115*$E121)+(F115*$F121)</f>
        <v>4.5</v>
      </c>
      <c r="I115" s="10">
        <v>6</v>
      </c>
    </row>
    <row r="116" spans="1:9" ht="15.75" customHeight="1" x14ac:dyDescent="0.25">
      <c r="D116" s="9" t="s">
        <v>10</v>
      </c>
      <c r="E116" s="10">
        <v>1</v>
      </c>
      <c r="F116" s="10"/>
      <c r="G116" s="10"/>
      <c r="H116" s="10">
        <f>(E116*$E121)</f>
        <v>0</v>
      </c>
      <c r="I116" s="10">
        <v>3</v>
      </c>
    </row>
    <row r="117" spans="1:9" ht="15.75" customHeight="1" x14ac:dyDescent="0.25">
      <c r="D117" s="9" t="s">
        <v>11</v>
      </c>
      <c r="E117" s="10"/>
      <c r="F117" s="10"/>
      <c r="G117" s="10"/>
      <c r="H117" s="10"/>
      <c r="I117" s="10"/>
    </row>
    <row r="118" spans="1:9" ht="15.75" customHeight="1" x14ac:dyDescent="0.25">
      <c r="E118" s="2"/>
      <c r="F118" s="2"/>
    </row>
    <row r="119" spans="1:9" ht="15.75" customHeight="1" x14ac:dyDescent="0.25">
      <c r="D119" s="2"/>
      <c r="E119" s="3" t="s">
        <v>12</v>
      </c>
      <c r="G119" s="2"/>
    </row>
    <row r="120" spans="1:9" ht="15.75" customHeight="1" x14ac:dyDescent="0.25">
      <c r="D120" s="4"/>
      <c r="E120" s="11" t="s">
        <v>13</v>
      </c>
      <c r="F120" s="11" t="s">
        <v>3</v>
      </c>
      <c r="G120" s="11" t="s">
        <v>4</v>
      </c>
    </row>
    <row r="121" spans="1:9" ht="15.75" customHeight="1" x14ac:dyDescent="0.25">
      <c r="D121" s="12" t="s">
        <v>14</v>
      </c>
      <c r="E121" s="10">
        <v>0</v>
      </c>
      <c r="F121" s="10">
        <v>2.25</v>
      </c>
      <c r="G121" s="10"/>
    </row>
    <row r="122" spans="1:9" ht="15.75" customHeight="1" x14ac:dyDescent="0.25">
      <c r="D122" s="13" t="s">
        <v>15</v>
      </c>
      <c r="E122" s="10">
        <f>(E110*$E121)+(F110*$F121)</f>
        <v>11.25</v>
      </c>
      <c r="F122" s="2"/>
      <c r="G122" s="2"/>
    </row>
    <row r="125" spans="1:9" ht="15.75" customHeight="1" x14ac:dyDescent="0.25">
      <c r="A125" s="17"/>
      <c r="B125" s="18"/>
      <c r="C125" s="18"/>
      <c r="D125" s="2"/>
      <c r="E125" s="3" t="s">
        <v>0</v>
      </c>
      <c r="G125" s="2"/>
    </row>
    <row r="126" spans="1:9" ht="15.75" customHeight="1" x14ac:dyDescent="0.25">
      <c r="A126" s="19"/>
      <c r="B126" s="19"/>
      <c r="C126" s="19"/>
      <c r="D126" s="4"/>
      <c r="E126" s="5" t="s">
        <v>2</v>
      </c>
      <c r="F126" s="5" t="s">
        <v>3</v>
      </c>
      <c r="G126" s="5" t="s">
        <v>4</v>
      </c>
    </row>
    <row r="127" spans="1:9" ht="15.75" customHeight="1" x14ac:dyDescent="0.25">
      <c r="A127" s="19"/>
      <c r="B127" s="19"/>
      <c r="C127" s="19"/>
      <c r="D127" s="9" t="s">
        <v>7</v>
      </c>
      <c r="E127" s="10">
        <v>9</v>
      </c>
      <c r="F127" s="10">
        <v>3</v>
      </c>
      <c r="G127" s="10"/>
    </row>
    <row r="128" spans="1:9" ht="15.75" customHeight="1" x14ac:dyDescent="0.2">
      <c r="A128" s="19"/>
      <c r="B128" s="19"/>
      <c r="C128" s="19"/>
    </row>
    <row r="129" spans="1:12" ht="15.75" customHeight="1" x14ac:dyDescent="0.25">
      <c r="A129" s="19"/>
      <c r="B129" s="19"/>
      <c r="C129" s="19"/>
      <c r="D129" s="2"/>
      <c r="E129" s="3" t="s">
        <v>1</v>
      </c>
      <c r="G129" s="2"/>
      <c r="H129" s="2"/>
      <c r="I129" s="2"/>
    </row>
    <row r="130" spans="1:12" ht="15.75" customHeight="1" x14ac:dyDescent="0.25">
      <c r="A130" s="19"/>
      <c r="B130" s="19"/>
      <c r="C130" s="19"/>
      <c r="D130" s="4"/>
      <c r="E130" s="20" t="s">
        <v>2</v>
      </c>
      <c r="F130" s="6" t="s">
        <v>3</v>
      </c>
      <c r="G130" s="6" t="s">
        <v>4</v>
      </c>
      <c r="H130" s="7" t="s">
        <v>5</v>
      </c>
      <c r="I130" s="8" t="s">
        <v>6</v>
      </c>
    </row>
    <row r="131" spans="1:12" ht="15.75" customHeight="1" x14ac:dyDescent="0.25">
      <c r="A131" s="19"/>
      <c r="B131" s="19"/>
      <c r="C131" s="19"/>
      <c r="D131" s="9" t="s">
        <v>8</v>
      </c>
      <c r="E131" s="10">
        <v>2</v>
      </c>
      <c r="F131" s="10">
        <v>1</v>
      </c>
      <c r="G131" s="10"/>
      <c r="H131" s="10">
        <f>(E131*$E138)+(F131*$F138)</f>
        <v>14</v>
      </c>
      <c r="I131" s="10">
        <v>14</v>
      </c>
    </row>
    <row r="132" spans="1:12" ht="15.75" customHeight="1" x14ac:dyDescent="0.25">
      <c r="A132" s="19"/>
      <c r="B132" s="19"/>
      <c r="C132" s="19"/>
      <c r="D132" s="9" t="s">
        <v>9</v>
      </c>
      <c r="E132" s="10">
        <v>2</v>
      </c>
      <c r="F132" s="10">
        <v>3</v>
      </c>
      <c r="G132" s="10"/>
      <c r="H132" s="10">
        <f>(E132*$E138)+(F132*$F138)</f>
        <v>22</v>
      </c>
      <c r="I132" s="10">
        <v>22</v>
      </c>
    </row>
    <row r="133" spans="1:12" ht="15.75" customHeight="1" x14ac:dyDescent="0.25">
      <c r="A133" s="19"/>
      <c r="B133" s="19"/>
      <c r="C133" s="19"/>
      <c r="D133" s="9" t="s">
        <v>10</v>
      </c>
      <c r="E133" s="10">
        <v>1</v>
      </c>
      <c r="F133" s="10"/>
      <c r="G133" s="10"/>
      <c r="H133" s="10">
        <f>(E133*$E138)</f>
        <v>5</v>
      </c>
      <c r="I133" s="10">
        <v>5</v>
      </c>
    </row>
    <row r="134" spans="1:12" ht="15.75" customHeight="1" x14ac:dyDescent="0.25">
      <c r="D134" s="9" t="s">
        <v>11</v>
      </c>
      <c r="E134" s="10"/>
      <c r="F134" s="10"/>
      <c r="G134" s="10"/>
      <c r="H134" s="10"/>
      <c r="I134" s="10"/>
    </row>
    <row r="135" spans="1:12" ht="15.75" customHeight="1" x14ac:dyDescent="0.25">
      <c r="E135" s="2"/>
      <c r="F135" s="2"/>
    </row>
    <row r="136" spans="1:12" ht="15.75" customHeight="1" x14ac:dyDescent="0.25">
      <c r="D136" s="2"/>
      <c r="E136" s="3" t="s">
        <v>12</v>
      </c>
      <c r="G136" s="2"/>
    </row>
    <row r="137" spans="1:12" ht="15.75" customHeight="1" x14ac:dyDescent="0.25">
      <c r="D137" s="4"/>
      <c r="E137" s="11" t="s">
        <v>13</v>
      </c>
      <c r="F137" s="11" t="s">
        <v>3</v>
      </c>
      <c r="G137" s="11" t="s">
        <v>4</v>
      </c>
    </row>
    <row r="138" spans="1:12" ht="15.75" customHeight="1" x14ac:dyDescent="0.25">
      <c r="D138" s="12" t="s">
        <v>14</v>
      </c>
      <c r="E138" s="10">
        <v>5</v>
      </c>
      <c r="F138" s="10">
        <v>4</v>
      </c>
      <c r="G138" s="10">
        <v>0</v>
      </c>
    </row>
    <row r="139" spans="1:12" ht="15.75" customHeight="1" x14ac:dyDescent="0.25">
      <c r="D139" s="13" t="s">
        <v>15</v>
      </c>
      <c r="E139" s="10">
        <f>(E127*$E138)+(F127*$F138)</f>
        <v>57</v>
      </c>
      <c r="F139" s="2"/>
      <c r="G139" s="2"/>
    </row>
    <row r="142" spans="1:12" ht="15.75" customHeight="1" x14ac:dyDescent="0.25">
      <c r="A142" s="18"/>
      <c r="B142" s="18"/>
      <c r="C142" s="18"/>
      <c r="D142" s="18"/>
      <c r="E142" s="17"/>
      <c r="F142" s="17"/>
      <c r="G142" s="17"/>
      <c r="H142" s="17"/>
      <c r="I142" s="17"/>
      <c r="J142" s="17"/>
      <c r="K142" s="17"/>
      <c r="L142" s="17"/>
    </row>
    <row r="143" spans="1:12" ht="15.75" customHeight="1" x14ac:dyDescent="0.25">
      <c r="A143" s="2"/>
      <c r="B143" s="3" t="s">
        <v>0</v>
      </c>
      <c r="D143" s="2"/>
    </row>
    <row r="144" spans="1:12" ht="15.75" customHeight="1" x14ac:dyDescent="0.25">
      <c r="A144" s="4"/>
      <c r="B144" s="5" t="s">
        <v>2</v>
      </c>
      <c r="C144" s="5" t="s">
        <v>3</v>
      </c>
      <c r="D144" s="5" t="s">
        <v>4</v>
      </c>
    </row>
    <row r="145" spans="1:6" ht="15.75" customHeight="1" x14ac:dyDescent="0.25">
      <c r="A145" s="9" t="s">
        <v>7</v>
      </c>
      <c r="B145" s="10">
        <v>60</v>
      </c>
      <c r="C145" s="10">
        <v>45</v>
      </c>
      <c r="D145" s="10">
        <v>120</v>
      </c>
    </row>
    <row r="147" spans="1:6" ht="15.75" customHeight="1" x14ac:dyDescent="0.25">
      <c r="A147" s="2"/>
      <c r="B147" s="3" t="s">
        <v>1</v>
      </c>
      <c r="D147" s="2"/>
      <c r="E147" s="2"/>
      <c r="F147" s="2"/>
    </row>
    <row r="148" spans="1:6" ht="15.75" customHeight="1" x14ac:dyDescent="0.25">
      <c r="A148" s="4"/>
      <c r="B148" s="20" t="s">
        <v>2</v>
      </c>
      <c r="C148" s="6" t="s">
        <v>3</v>
      </c>
      <c r="D148" s="6" t="s">
        <v>4</v>
      </c>
      <c r="E148" s="7" t="s">
        <v>5</v>
      </c>
      <c r="F148" s="8" t="s">
        <v>6</v>
      </c>
    </row>
    <row r="149" spans="1:6" ht="15.75" customHeight="1" x14ac:dyDescent="0.25">
      <c r="A149" s="9" t="s">
        <v>8</v>
      </c>
      <c r="B149" s="10">
        <v>1.3</v>
      </c>
      <c r="C149" s="10">
        <v>1</v>
      </c>
      <c r="D149" s="10">
        <v>2.1</v>
      </c>
      <c r="E149" s="10">
        <f>(B149*$B156)+(C149*$C156)++(D149*$D156)</f>
        <v>59.999999999999979</v>
      </c>
      <c r="F149" s="10">
        <v>60</v>
      </c>
    </row>
    <row r="150" spans="1:6" ht="15.75" customHeight="1" x14ac:dyDescent="0.25">
      <c r="A150" s="9" t="s">
        <v>9</v>
      </c>
      <c r="B150" s="10">
        <v>0.3</v>
      </c>
      <c r="C150" s="10">
        <v>0.4</v>
      </c>
      <c r="D150" s="10">
        <v>1</v>
      </c>
      <c r="E150" s="10">
        <f>(B150*$B156)+(C150*$C156)+(D150*$D156)</f>
        <v>25</v>
      </c>
      <c r="F150" s="10">
        <v>25</v>
      </c>
    </row>
    <row r="151" spans="1:6" ht="15.75" customHeight="1" x14ac:dyDescent="0.25">
      <c r="A151" s="9" t="s">
        <v>10</v>
      </c>
      <c r="B151" s="10">
        <v>1</v>
      </c>
      <c r="C151" s="10">
        <v>1.5</v>
      </c>
      <c r="D151" s="10">
        <v>2</v>
      </c>
      <c r="E151" s="10">
        <f>(B151*$B156)+(C151*$C156)+(D151*$D156)</f>
        <v>54.477611940298495</v>
      </c>
      <c r="F151" s="10">
        <v>64</v>
      </c>
    </row>
    <row r="152" spans="1:6" ht="15.75" customHeight="1" x14ac:dyDescent="0.25">
      <c r="A152" s="9" t="s">
        <v>11</v>
      </c>
      <c r="B152" s="10"/>
      <c r="C152" s="10"/>
      <c r="D152" s="10"/>
      <c r="E152" s="10"/>
      <c r="F152" s="10"/>
    </row>
    <row r="153" spans="1:6" ht="15.75" customHeight="1" x14ac:dyDescent="0.25">
      <c r="B153" s="2"/>
      <c r="C153" s="2"/>
    </row>
    <row r="154" spans="1:6" ht="15.75" customHeight="1" x14ac:dyDescent="0.25">
      <c r="A154" s="2"/>
      <c r="B154" s="3" t="s">
        <v>12</v>
      </c>
      <c r="D154" s="2"/>
    </row>
    <row r="155" spans="1:6" ht="15.75" customHeight="1" x14ac:dyDescent="0.25">
      <c r="A155" s="4"/>
      <c r="B155" s="11" t="s">
        <v>13</v>
      </c>
      <c r="C155" s="11" t="s">
        <v>3</v>
      </c>
      <c r="D155" s="11" t="s">
        <v>4</v>
      </c>
    </row>
    <row r="156" spans="1:6" ht="15.75" customHeight="1" x14ac:dyDescent="0.25">
      <c r="A156" s="12" t="s">
        <v>14</v>
      </c>
      <c r="B156" s="10">
        <v>11.19402985074624</v>
      </c>
      <c r="C156" s="10">
        <v>0</v>
      </c>
      <c r="D156" s="10">
        <v>21.641791044776127</v>
      </c>
    </row>
    <row r="157" spans="1:6" ht="15.75" customHeight="1" x14ac:dyDescent="0.25">
      <c r="A157" s="13" t="s">
        <v>15</v>
      </c>
      <c r="B157" s="10">
        <f>(B145*$B156)+(C145*$C156)+(D145*$D156)</f>
        <v>3268.6567164179096</v>
      </c>
      <c r="C157" s="2"/>
      <c r="D157" s="2"/>
    </row>
    <row r="174" spans="7:12" ht="15.75" customHeight="1" x14ac:dyDescent="0.25">
      <c r="G174" s="29" t="s">
        <v>23</v>
      </c>
      <c r="H174" s="30"/>
      <c r="I174" s="27" t="s">
        <v>55</v>
      </c>
      <c r="J174" s="27" t="s">
        <v>56</v>
      </c>
      <c r="K174" s="27" t="s">
        <v>57</v>
      </c>
      <c r="L174" s="21" t="s">
        <v>24</v>
      </c>
    </row>
    <row r="175" spans="7:12" ht="15.75" customHeight="1" x14ac:dyDescent="0.25">
      <c r="G175" s="22" t="s">
        <v>25</v>
      </c>
      <c r="H175" s="25" t="s">
        <v>58</v>
      </c>
      <c r="I175" s="25">
        <v>1.3</v>
      </c>
      <c r="J175" s="25">
        <v>1</v>
      </c>
      <c r="K175" s="25">
        <v>2.1</v>
      </c>
      <c r="L175" s="25">
        <v>60</v>
      </c>
    </row>
    <row r="176" spans="7:12" ht="15.75" customHeight="1" x14ac:dyDescent="0.25">
      <c r="G176" s="22" t="s">
        <v>26</v>
      </c>
      <c r="H176" s="26" t="s">
        <v>59</v>
      </c>
      <c r="I176" s="26">
        <v>0.3</v>
      </c>
      <c r="J176" s="26">
        <v>0.4</v>
      </c>
      <c r="K176" s="26">
        <v>1</v>
      </c>
      <c r="L176" s="26">
        <v>45</v>
      </c>
    </row>
    <row r="177" spans="7:12" ht="15.75" customHeight="1" x14ac:dyDescent="0.25">
      <c r="G177" s="22" t="s">
        <v>26</v>
      </c>
      <c r="H177" s="32" t="s">
        <v>60</v>
      </c>
      <c r="I177" s="32">
        <v>1</v>
      </c>
      <c r="J177" s="32">
        <v>1.5</v>
      </c>
      <c r="K177" s="32">
        <v>2</v>
      </c>
      <c r="L177" s="32">
        <v>120</v>
      </c>
    </row>
    <row r="1360" spans="244:244" ht="12.75" x14ac:dyDescent="0.2">
      <c r="IJ1360" s="1">
        <v>0</v>
      </c>
    </row>
  </sheetData>
  <mergeCells count="1">
    <mergeCell ref="G174:H17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9"/>
  <sheetViews>
    <sheetView topLeftCell="A136" zoomScale="115" zoomScaleNormal="115" workbookViewId="0">
      <selection activeCell="A137" sqref="A137:F153"/>
    </sheetView>
  </sheetViews>
  <sheetFormatPr defaultRowHeight="12.75" x14ac:dyDescent="0.2"/>
  <cols>
    <col min="1" max="1" width="11" customWidth="1"/>
    <col min="2" max="2" width="13.85546875" customWidth="1"/>
    <col min="3" max="3" width="12.5703125" customWidth="1"/>
    <col min="4" max="4" width="14.5703125" bestFit="1" customWidth="1"/>
    <col min="5" max="5" width="9.85546875" customWidth="1"/>
    <col min="9" max="9" width="21.42578125" customWidth="1"/>
    <col min="10" max="10" width="21.7109375" customWidth="1"/>
    <col min="11" max="11" width="17.5703125" customWidth="1"/>
    <col min="12" max="12" width="19" customWidth="1"/>
    <col min="13" max="13" width="18.140625" customWidth="1"/>
    <col min="21" max="21" width="21.42578125" customWidth="1"/>
    <col min="22" max="22" width="21.7109375" customWidth="1"/>
    <col min="23" max="23" width="17.5703125" customWidth="1"/>
    <col min="24" max="24" width="19" customWidth="1"/>
    <col min="25" max="25" width="18.140625" customWidth="1"/>
  </cols>
  <sheetData>
    <row r="1" spans="1:15" ht="15" x14ac:dyDescent="0.25">
      <c r="A1" s="17"/>
      <c r="B1" s="18"/>
      <c r="C1" s="18"/>
      <c r="D1" s="18"/>
      <c r="E1" s="18"/>
      <c r="F1" s="18"/>
      <c r="G1" s="18"/>
      <c r="H1" s="17"/>
      <c r="I1" s="17"/>
      <c r="J1" s="31" t="s">
        <v>21</v>
      </c>
      <c r="K1" s="31"/>
      <c r="L1" s="31"/>
      <c r="M1" s="31"/>
      <c r="N1" s="31"/>
      <c r="O1" s="31"/>
    </row>
    <row r="2" spans="1:15" ht="15" x14ac:dyDescent="0.25">
      <c r="A2" s="17"/>
      <c r="B2" s="18"/>
      <c r="C2" s="18"/>
      <c r="D2" s="2"/>
      <c r="E2" s="3" t="s">
        <v>0</v>
      </c>
      <c r="G2" s="2"/>
      <c r="J2" s="17"/>
      <c r="K2" s="17"/>
      <c r="L2" s="17"/>
      <c r="M2" s="17"/>
      <c r="N2" s="17"/>
      <c r="O2" s="17"/>
    </row>
    <row r="3" spans="1:15" ht="15" x14ac:dyDescent="0.25">
      <c r="A3" s="19"/>
      <c r="B3" s="19"/>
      <c r="C3" s="19"/>
      <c r="D3" s="4"/>
      <c r="E3" s="5" t="s">
        <v>2</v>
      </c>
      <c r="F3" s="5" t="s">
        <v>3</v>
      </c>
      <c r="G3" s="5" t="s">
        <v>4</v>
      </c>
      <c r="J3" s="17"/>
      <c r="K3" s="17"/>
      <c r="L3" s="17"/>
      <c r="M3" s="17"/>
      <c r="N3" s="17"/>
      <c r="O3" s="17"/>
    </row>
    <row r="4" spans="1:15" ht="15" x14ac:dyDescent="0.25">
      <c r="A4" s="19"/>
      <c r="B4" s="19"/>
      <c r="C4" s="19"/>
      <c r="D4" s="9" t="s">
        <v>7</v>
      </c>
      <c r="E4" s="10">
        <v>10</v>
      </c>
      <c r="F4" s="10">
        <v>12</v>
      </c>
      <c r="G4" s="10"/>
    </row>
    <row r="5" spans="1:15" x14ac:dyDescent="0.2">
      <c r="A5" s="19"/>
      <c r="B5" s="19"/>
      <c r="C5" s="19"/>
    </row>
    <row r="6" spans="1:15" ht="15" x14ac:dyDescent="0.25">
      <c r="A6" s="19"/>
      <c r="B6" s="19"/>
      <c r="C6" s="19"/>
      <c r="D6" s="2"/>
      <c r="E6" s="3" t="s">
        <v>1</v>
      </c>
      <c r="G6" s="2"/>
      <c r="H6" s="2"/>
      <c r="I6" s="2"/>
    </row>
    <row r="7" spans="1:15" ht="15" x14ac:dyDescent="0.25">
      <c r="A7" s="19"/>
      <c r="B7" s="19"/>
      <c r="C7" s="19"/>
      <c r="D7" s="4"/>
      <c r="E7" s="6" t="s">
        <v>2</v>
      </c>
      <c r="F7" s="6" t="s">
        <v>3</v>
      </c>
      <c r="G7" s="6" t="s">
        <v>4</v>
      </c>
      <c r="H7" s="7" t="s">
        <v>5</v>
      </c>
      <c r="I7" s="8" t="s">
        <v>6</v>
      </c>
    </row>
    <row r="8" spans="1:15" ht="15" x14ac:dyDescent="0.25">
      <c r="A8" s="19"/>
      <c r="B8" s="19"/>
      <c r="C8" s="19"/>
      <c r="D8" s="9" t="s">
        <v>8</v>
      </c>
      <c r="E8" s="10">
        <v>1</v>
      </c>
      <c r="F8" s="10">
        <v>1</v>
      </c>
      <c r="G8" s="10"/>
      <c r="H8" s="10">
        <f>(E8*$E15)+(F8*$F15)</f>
        <v>100</v>
      </c>
      <c r="I8" s="10">
        <v>100</v>
      </c>
    </row>
    <row r="9" spans="1:15" ht="15" x14ac:dyDescent="0.25">
      <c r="A9" s="19"/>
      <c r="B9" s="19"/>
      <c r="C9" s="19"/>
      <c r="D9" s="9" t="s">
        <v>9</v>
      </c>
      <c r="E9" s="10">
        <v>2</v>
      </c>
      <c r="F9" s="10">
        <v>3</v>
      </c>
      <c r="G9" s="10"/>
      <c r="H9" s="10">
        <f>(E9*$E15)+(F9*$F15)</f>
        <v>270</v>
      </c>
      <c r="I9" s="10">
        <v>270</v>
      </c>
    </row>
    <row r="10" spans="1:15" ht="15" x14ac:dyDescent="0.25">
      <c r="A10" s="19"/>
      <c r="B10" s="19"/>
      <c r="C10" s="19"/>
      <c r="D10" s="9" t="s">
        <v>10</v>
      </c>
      <c r="E10" s="10"/>
      <c r="F10" s="10"/>
      <c r="G10" s="10"/>
      <c r="H10" s="10"/>
      <c r="I10" s="10"/>
    </row>
    <row r="11" spans="1:15" ht="15" x14ac:dyDescent="0.25">
      <c r="B11" s="2"/>
      <c r="C11" s="2"/>
      <c r="D11" s="9" t="s">
        <v>11</v>
      </c>
      <c r="E11" s="10"/>
      <c r="F11" s="10"/>
      <c r="G11" s="10"/>
      <c r="H11" s="10"/>
      <c r="I11" s="10"/>
    </row>
    <row r="12" spans="1:15" ht="15" x14ac:dyDescent="0.25">
      <c r="E12" s="2"/>
      <c r="F12" s="2"/>
    </row>
    <row r="13" spans="1:15" ht="15" x14ac:dyDescent="0.25">
      <c r="D13" s="2"/>
      <c r="E13" s="3" t="s">
        <v>12</v>
      </c>
      <c r="G13" s="2"/>
    </row>
    <row r="14" spans="1:15" ht="15" x14ac:dyDescent="0.25">
      <c r="D14" s="4"/>
      <c r="E14" s="11" t="s">
        <v>13</v>
      </c>
      <c r="F14" s="11" t="s">
        <v>3</v>
      </c>
      <c r="G14" s="11" t="s">
        <v>4</v>
      </c>
    </row>
    <row r="15" spans="1:15" ht="15" x14ac:dyDescent="0.25">
      <c r="B15" s="2"/>
      <c r="C15" s="2"/>
      <c r="D15" s="12" t="s">
        <v>14</v>
      </c>
      <c r="E15" s="10">
        <v>29.999999999999996</v>
      </c>
      <c r="F15" s="10">
        <v>70</v>
      </c>
      <c r="G15" s="10"/>
    </row>
    <row r="16" spans="1:15" ht="15" x14ac:dyDescent="0.25">
      <c r="B16" s="2"/>
      <c r="C16" s="2"/>
      <c r="D16" s="13" t="s">
        <v>15</v>
      </c>
      <c r="E16" s="10">
        <f>(E4*$E15)+(F4*$F15)</f>
        <v>1140</v>
      </c>
      <c r="F16" s="2"/>
      <c r="G16" s="2"/>
    </row>
    <row r="19" spans="1:16" ht="15" x14ac:dyDescent="0.25">
      <c r="A19" s="17"/>
      <c r="B19" s="18"/>
      <c r="C19" s="18"/>
      <c r="D19" s="18"/>
      <c r="E19" s="18"/>
      <c r="F19" s="18"/>
      <c r="G19" s="18"/>
      <c r="H19" s="17"/>
      <c r="I19" s="17"/>
      <c r="J19" s="31" t="s">
        <v>21</v>
      </c>
      <c r="K19" s="31"/>
      <c r="L19" s="31"/>
      <c r="M19" s="31"/>
      <c r="N19" s="31"/>
      <c r="O19" s="31"/>
      <c r="P19" s="17"/>
    </row>
    <row r="20" spans="1:16" ht="15" x14ac:dyDescent="0.25">
      <c r="A20" s="17"/>
      <c r="B20" s="18"/>
      <c r="C20" s="18"/>
      <c r="D20" s="2"/>
      <c r="E20" s="3" t="s">
        <v>0</v>
      </c>
      <c r="G20" s="2"/>
      <c r="J20" s="17"/>
      <c r="K20" s="17"/>
      <c r="L20" s="17"/>
      <c r="M20" s="17"/>
      <c r="N20" s="17"/>
      <c r="O20" s="17"/>
      <c r="P20" s="17"/>
    </row>
    <row r="21" spans="1:16" ht="15" x14ac:dyDescent="0.25">
      <c r="A21" s="19"/>
      <c r="B21" s="19"/>
      <c r="C21" s="19"/>
      <c r="D21" s="4"/>
      <c r="E21" s="5" t="s">
        <v>2</v>
      </c>
      <c r="F21" s="5" t="s">
        <v>3</v>
      </c>
      <c r="G21" s="5" t="s">
        <v>4</v>
      </c>
      <c r="J21" s="17"/>
      <c r="K21" s="17"/>
      <c r="L21" s="17"/>
      <c r="M21" s="17"/>
      <c r="N21" s="17"/>
      <c r="O21" s="17"/>
      <c r="P21" s="17"/>
    </row>
    <row r="22" spans="1:16" ht="15" x14ac:dyDescent="0.25">
      <c r="A22" s="19"/>
      <c r="B22" s="19"/>
      <c r="C22" s="19"/>
      <c r="D22" s="9" t="s">
        <v>7</v>
      </c>
      <c r="E22" s="10">
        <v>2</v>
      </c>
      <c r="F22" s="10">
        <v>3</v>
      </c>
      <c r="G22" s="10">
        <v>4</v>
      </c>
    </row>
    <row r="23" spans="1:16" x14ac:dyDescent="0.2">
      <c r="A23" s="19"/>
      <c r="B23" s="19"/>
      <c r="C23" s="19"/>
    </row>
    <row r="24" spans="1:16" ht="15" x14ac:dyDescent="0.25">
      <c r="A24" s="19"/>
      <c r="B24" s="19"/>
      <c r="C24" s="19"/>
      <c r="D24" s="2"/>
      <c r="E24" s="3" t="s">
        <v>1</v>
      </c>
      <c r="G24" s="2"/>
      <c r="H24" s="2"/>
      <c r="I24" s="2"/>
    </row>
    <row r="25" spans="1:16" ht="15" x14ac:dyDescent="0.25">
      <c r="A25" s="19"/>
      <c r="B25" s="19"/>
      <c r="C25" s="19"/>
      <c r="D25" s="4"/>
      <c r="E25" s="6" t="s">
        <v>2</v>
      </c>
      <c r="F25" s="6" t="s">
        <v>3</v>
      </c>
      <c r="G25" s="6" t="s">
        <v>4</v>
      </c>
      <c r="H25" s="7" t="s">
        <v>5</v>
      </c>
      <c r="I25" s="8" t="s">
        <v>6</v>
      </c>
    </row>
    <row r="26" spans="1:16" ht="15" x14ac:dyDescent="0.25">
      <c r="A26" s="19"/>
      <c r="B26" s="19"/>
      <c r="C26" s="19"/>
      <c r="D26" s="9" t="s">
        <v>8</v>
      </c>
      <c r="E26" s="10">
        <v>1</v>
      </c>
      <c r="F26" s="10">
        <v>1</v>
      </c>
      <c r="G26" s="10">
        <v>1</v>
      </c>
      <c r="H26" s="10">
        <f>(E26*$E33)+(F26*$F33)+(G26*$G33)</f>
        <v>100</v>
      </c>
      <c r="I26" s="10">
        <v>100</v>
      </c>
    </row>
    <row r="27" spans="1:16" ht="15" x14ac:dyDescent="0.25">
      <c r="A27" s="19"/>
      <c r="B27" s="19"/>
      <c r="C27" s="19"/>
      <c r="D27" s="9" t="s">
        <v>9</v>
      </c>
      <c r="E27" s="10">
        <v>2</v>
      </c>
      <c r="F27" s="10">
        <v>1</v>
      </c>
      <c r="G27" s="10"/>
      <c r="H27" s="10">
        <f>(E27*$E33)+(F27*$F33)</f>
        <v>0</v>
      </c>
      <c r="I27" s="10">
        <v>210</v>
      </c>
    </row>
    <row r="28" spans="1:16" ht="15" x14ac:dyDescent="0.25">
      <c r="A28" s="19"/>
      <c r="B28" s="19"/>
      <c r="C28" s="19"/>
      <c r="D28" s="9" t="s">
        <v>10</v>
      </c>
      <c r="E28" s="10">
        <v>3</v>
      </c>
      <c r="F28" s="10"/>
      <c r="G28" s="10"/>
      <c r="H28" s="10">
        <f>(E28*$E33)</f>
        <v>0</v>
      </c>
      <c r="I28" s="10">
        <v>80</v>
      </c>
    </row>
    <row r="29" spans="1:16" ht="15" x14ac:dyDescent="0.25">
      <c r="B29" s="2"/>
      <c r="C29" s="2"/>
      <c r="D29" s="9" t="s">
        <v>11</v>
      </c>
      <c r="E29" s="10"/>
      <c r="F29" s="10"/>
      <c r="G29" s="10"/>
      <c r="H29" s="10"/>
      <c r="I29" s="10"/>
    </row>
    <row r="30" spans="1:16" ht="15" x14ac:dyDescent="0.25">
      <c r="E30" s="2"/>
      <c r="F30" s="2"/>
    </row>
    <row r="31" spans="1:16" ht="15" x14ac:dyDescent="0.25">
      <c r="D31" s="2"/>
      <c r="E31" s="3" t="s">
        <v>12</v>
      </c>
      <c r="G31" s="2"/>
    </row>
    <row r="32" spans="1:16" ht="15" x14ac:dyDescent="0.25">
      <c r="D32" s="4"/>
      <c r="E32" s="11" t="s">
        <v>13</v>
      </c>
      <c r="F32" s="11" t="s">
        <v>3</v>
      </c>
      <c r="G32" s="11" t="s">
        <v>4</v>
      </c>
    </row>
    <row r="33" spans="1:16" ht="15" x14ac:dyDescent="0.25">
      <c r="B33" s="2"/>
      <c r="C33" s="2"/>
      <c r="D33" s="12" t="s">
        <v>14</v>
      </c>
      <c r="E33" s="10">
        <v>0</v>
      </c>
      <c r="F33" s="10">
        <v>0</v>
      </c>
      <c r="G33" s="10">
        <v>100</v>
      </c>
    </row>
    <row r="34" spans="1:16" ht="15" x14ac:dyDescent="0.25">
      <c r="B34" s="2"/>
      <c r="C34" s="2"/>
      <c r="D34" s="13" t="s">
        <v>15</v>
      </c>
      <c r="E34" s="10">
        <f>(E22*$E33)+(F22*$F33)+(G22*$G33)</f>
        <v>400</v>
      </c>
      <c r="F34" s="2"/>
      <c r="G34" s="2"/>
    </row>
    <row r="37" spans="1:16" ht="15" x14ac:dyDescent="0.25">
      <c r="A37" s="17"/>
      <c r="B37" s="18"/>
      <c r="C37" s="18"/>
      <c r="D37" s="18"/>
      <c r="E37" s="18"/>
      <c r="F37" s="18"/>
      <c r="G37" s="18"/>
      <c r="H37" s="17"/>
      <c r="I37" s="17"/>
      <c r="J37" s="31" t="s">
        <v>21</v>
      </c>
      <c r="K37" s="31"/>
      <c r="L37" s="31"/>
      <c r="M37" s="31"/>
      <c r="N37" s="31"/>
      <c r="O37" s="31"/>
      <c r="P37" s="17"/>
    </row>
    <row r="38" spans="1:16" ht="15" x14ac:dyDescent="0.25">
      <c r="A38" s="17"/>
      <c r="B38" s="18"/>
      <c r="C38" s="18"/>
      <c r="D38" s="2"/>
      <c r="E38" s="3" t="s">
        <v>0</v>
      </c>
      <c r="G38" s="2"/>
      <c r="J38" s="17"/>
      <c r="K38" s="17"/>
      <c r="L38" s="17"/>
      <c r="M38" s="17"/>
      <c r="N38" s="17"/>
      <c r="O38" s="17"/>
      <c r="P38" s="17"/>
    </row>
    <row r="39" spans="1:16" ht="15" x14ac:dyDescent="0.25">
      <c r="A39" s="19"/>
      <c r="B39" s="19"/>
      <c r="C39" s="19"/>
      <c r="D39" s="4"/>
      <c r="E39" s="5" t="s">
        <v>2</v>
      </c>
      <c r="F39" s="5" t="s">
        <v>3</v>
      </c>
      <c r="G39" s="5" t="s">
        <v>4</v>
      </c>
      <c r="J39" s="17"/>
      <c r="K39" s="17"/>
      <c r="L39" s="17"/>
      <c r="M39" s="17"/>
      <c r="N39" s="17"/>
      <c r="O39" s="17"/>
      <c r="P39" s="17"/>
    </row>
    <row r="40" spans="1:16" ht="15" x14ac:dyDescent="0.25">
      <c r="A40" s="19"/>
      <c r="B40" s="19"/>
      <c r="C40" s="19"/>
      <c r="D40" s="9" t="s">
        <v>7</v>
      </c>
      <c r="E40" s="10">
        <v>0.2</v>
      </c>
      <c r="F40" s="10">
        <v>2</v>
      </c>
      <c r="G40" s="10">
        <v>4</v>
      </c>
    </row>
    <row r="41" spans="1:16" x14ac:dyDescent="0.2">
      <c r="A41" s="19"/>
      <c r="B41" s="19"/>
      <c r="C41" s="19"/>
    </row>
    <row r="42" spans="1:16" ht="15" x14ac:dyDescent="0.25">
      <c r="A42" s="19"/>
      <c r="B42" s="19"/>
      <c r="C42" s="19"/>
      <c r="D42" s="2"/>
      <c r="E42" s="3" t="s">
        <v>1</v>
      </c>
      <c r="G42" s="2"/>
      <c r="H42" s="2"/>
      <c r="I42" s="2"/>
    </row>
    <row r="43" spans="1:16" ht="15" x14ac:dyDescent="0.25">
      <c r="A43" s="19"/>
      <c r="B43" s="19"/>
      <c r="C43" s="19"/>
      <c r="D43" s="4"/>
      <c r="E43" s="6" t="s">
        <v>2</v>
      </c>
      <c r="F43" s="6" t="s">
        <v>3</v>
      </c>
      <c r="G43" s="6" t="s">
        <v>4</v>
      </c>
      <c r="H43" s="7" t="s">
        <v>5</v>
      </c>
      <c r="I43" s="8" t="s">
        <v>6</v>
      </c>
    </row>
    <row r="44" spans="1:16" ht="15" x14ac:dyDescent="0.25">
      <c r="A44" s="19"/>
      <c r="B44" s="19"/>
      <c r="C44" s="19"/>
      <c r="D44" s="9" t="s">
        <v>8</v>
      </c>
      <c r="E44" s="10">
        <v>1</v>
      </c>
      <c r="F44" s="10">
        <v>2</v>
      </c>
      <c r="G44" s="10"/>
      <c r="H44" s="10">
        <f>(E44*$E51)+(F44*$F51)</f>
        <v>20</v>
      </c>
      <c r="I44" s="10">
        <v>20</v>
      </c>
    </row>
    <row r="45" spans="1:16" ht="15" x14ac:dyDescent="0.25">
      <c r="A45" s="19"/>
      <c r="B45" s="19"/>
      <c r="C45" s="19"/>
      <c r="D45" s="9" t="s">
        <v>9</v>
      </c>
      <c r="E45" s="10">
        <v>3</v>
      </c>
      <c r="F45" s="10"/>
      <c r="G45" s="10">
        <v>1</v>
      </c>
      <c r="H45" s="10">
        <f>(E45*$E51)+(G45*$G51)</f>
        <v>50</v>
      </c>
      <c r="I45" s="10">
        <v>50</v>
      </c>
    </row>
    <row r="46" spans="1:16" ht="15" x14ac:dyDescent="0.25">
      <c r="A46" s="19"/>
      <c r="B46" s="19"/>
      <c r="C46" s="19"/>
      <c r="D46" s="9" t="s">
        <v>10</v>
      </c>
      <c r="E46" s="10">
        <v>1</v>
      </c>
      <c r="F46" s="10">
        <v>1</v>
      </c>
      <c r="G46" s="10">
        <v>1</v>
      </c>
      <c r="H46" s="10">
        <f>(E46*$E51)+(F46*$F51)-(G46*$G51)</f>
        <v>-40</v>
      </c>
      <c r="I46" s="10">
        <v>15</v>
      </c>
    </row>
    <row r="47" spans="1:16" ht="15" x14ac:dyDescent="0.25">
      <c r="B47" s="2"/>
      <c r="C47" s="2"/>
      <c r="D47" s="9" t="s">
        <v>11</v>
      </c>
      <c r="E47" s="10"/>
      <c r="F47" s="10"/>
      <c r="G47" s="10"/>
      <c r="H47" s="10"/>
      <c r="I47" s="10"/>
    </row>
    <row r="48" spans="1:16" ht="15" x14ac:dyDescent="0.25">
      <c r="E48" s="2"/>
      <c r="F48" s="2"/>
    </row>
    <row r="49" spans="1:16" ht="15" x14ac:dyDescent="0.25">
      <c r="D49" s="2"/>
      <c r="E49" s="3" t="s">
        <v>12</v>
      </c>
      <c r="G49" s="2"/>
    </row>
    <row r="50" spans="1:16" ht="15" x14ac:dyDescent="0.25">
      <c r="D50" s="4"/>
      <c r="E50" s="11" t="s">
        <v>13</v>
      </c>
      <c r="F50" s="11" t="s">
        <v>3</v>
      </c>
      <c r="G50" s="11" t="s">
        <v>4</v>
      </c>
    </row>
    <row r="51" spans="1:16" ht="15" x14ac:dyDescent="0.25">
      <c r="B51" s="2"/>
      <c r="C51" s="2"/>
      <c r="D51" s="12" t="s">
        <v>14</v>
      </c>
      <c r="E51" s="10">
        <v>0</v>
      </c>
      <c r="F51" s="10">
        <v>10</v>
      </c>
      <c r="G51" s="10">
        <v>50</v>
      </c>
    </row>
    <row r="52" spans="1:16" ht="15" x14ac:dyDescent="0.25">
      <c r="B52" s="2"/>
      <c r="C52" s="2"/>
      <c r="D52" s="13" t="s">
        <v>15</v>
      </c>
      <c r="E52" s="10">
        <f>(E40*$E51)+(F40*$F51)+(G40*$G51)</f>
        <v>220</v>
      </c>
      <c r="F52" s="2"/>
      <c r="G52" s="2"/>
    </row>
    <row r="55" spans="1:16" ht="15" x14ac:dyDescent="0.25">
      <c r="A55" s="17"/>
      <c r="B55" s="18"/>
      <c r="C55" s="18"/>
      <c r="D55" s="18"/>
      <c r="E55" s="18"/>
      <c r="F55" s="18"/>
      <c r="G55" s="18"/>
      <c r="H55" s="17"/>
      <c r="I55" s="17"/>
      <c r="J55" s="31" t="s">
        <v>21</v>
      </c>
      <c r="K55" s="31"/>
      <c r="L55" s="31"/>
      <c r="M55" s="31"/>
      <c r="N55" s="31"/>
      <c r="O55" s="31"/>
      <c r="P55" s="17"/>
    </row>
    <row r="56" spans="1:16" ht="15" x14ac:dyDescent="0.25">
      <c r="A56" s="17"/>
      <c r="B56" s="18"/>
      <c r="C56" s="18"/>
      <c r="D56" s="2"/>
      <c r="E56" s="3" t="s">
        <v>0</v>
      </c>
      <c r="G56" s="2"/>
      <c r="J56" s="17"/>
      <c r="K56" s="17"/>
      <c r="L56" s="17"/>
      <c r="M56" s="17"/>
      <c r="N56" s="17"/>
      <c r="O56" s="17"/>
      <c r="P56" s="17"/>
    </row>
    <row r="57" spans="1:16" ht="15" x14ac:dyDescent="0.25">
      <c r="A57" s="19"/>
      <c r="B57" s="19"/>
      <c r="C57" s="19"/>
      <c r="D57" s="4"/>
      <c r="E57" s="5" t="s">
        <v>2</v>
      </c>
      <c r="F57" s="5" t="s">
        <v>3</v>
      </c>
      <c r="G57" s="5" t="s">
        <v>4</v>
      </c>
      <c r="H57" s="5" t="s">
        <v>4</v>
      </c>
      <c r="J57" s="17"/>
      <c r="K57" s="17"/>
      <c r="L57" s="17"/>
      <c r="M57" s="17"/>
      <c r="N57" s="17"/>
      <c r="O57" s="17"/>
      <c r="P57" s="17"/>
    </row>
    <row r="58" spans="1:16" ht="15" x14ac:dyDescent="0.25">
      <c r="A58" s="19"/>
      <c r="B58" s="19"/>
      <c r="C58" s="19"/>
      <c r="D58" s="9" t="s">
        <v>7</v>
      </c>
      <c r="E58" s="10">
        <v>5</v>
      </c>
      <c r="F58" s="10">
        <v>3</v>
      </c>
      <c r="G58" s="10">
        <v>4</v>
      </c>
      <c r="H58" s="10">
        <v>1</v>
      </c>
    </row>
    <row r="59" spans="1:16" x14ac:dyDescent="0.2">
      <c r="A59" s="19"/>
      <c r="B59" s="19"/>
      <c r="C59" s="19"/>
    </row>
    <row r="60" spans="1:16" ht="15" x14ac:dyDescent="0.25">
      <c r="A60" s="19"/>
      <c r="B60" s="19"/>
      <c r="C60" s="19"/>
      <c r="D60" s="2"/>
      <c r="E60" s="3" t="s">
        <v>1</v>
      </c>
      <c r="G60" s="2"/>
      <c r="H60" s="2"/>
      <c r="I60" s="2"/>
    </row>
    <row r="61" spans="1:16" ht="15" x14ac:dyDescent="0.25">
      <c r="A61" s="19"/>
      <c r="B61" s="19"/>
      <c r="C61" s="19"/>
      <c r="D61" s="4"/>
      <c r="E61" s="6" t="s">
        <v>2</v>
      </c>
      <c r="F61" s="6" t="s">
        <v>3</v>
      </c>
      <c r="G61" s="6" t="s">
        <v>4</v>
      </c>
      <c r="H61" s="20" t="s">
        <v>22</v>
      </c>
      <c r="I61" s="7" t="s">
        <v>5</v>
      </c>
      <c r="J61" s="8" t="s">
        <v>6</v>
      </c>
    </row>
    <row r="62" spans="1:16" ht="15" x14ac:dyDescent="0.25">
      <c r="A62" s="19"/>
      <c r="B62" s="19"/>
      <c r="C62" s="19"/>
      <c r="D62" s="9" t="s">
        <v>8</v>
      </c>
      <c r="E62" s="10">
        <v>1</v>
      </c>
      <c r="F62" s="10">
        <v>1</v>
      </c>
      <c r="G62" s="10">
        <v>1</v>
      </c>
      <c r="H62" s="10">
        <v>1</v>
      </c>
      <c r="I62" s="10">
        <f>(E62*$E69)+(F62*$F69)+(G62*$G69)+(H62*$H69)</f>
        <v>280</v>
      </c>
      <c r="J62" s="10">
        <v>600</v>
      </c>
    </row>
    <row r="63" spans="1:16" ht="15" x14ac:dyDescent="0.25">
      <c r="A63" s="19"/>
      <c r="B63" s="19"/>
      <c r="C63" s="19"/>
      <c r="D63" s="9" t="s">
        <v>9</v>
      </c>
      <c r="E63" s="10">
        <v>2</v>
      </c>
      <c r="F63" s="10"/>
      <c r="G63" s="10">
        <v>1</v>
      </c>
      <c r="H63" s="10"/>
      <c r="I63" s="10">
        <f>(E63*$E69)+(G63*$G69)</f>
        <v>280</v>
      </c>
      <c r="J63" s="10">
        <v>280</v>
      </c>
    </row>
    <row r="64" spans="1:16" ht="15" x14ac:dyDescent="0.25">
      <c r="A64" s="19"/>
      <c r="B64" s="19"/>
      <c r="C64" s="19"/>
      <c r="D64" s="9" t="s">
        <v>10</v>
      </c>
      <c r="E64" s="10"/>
      <c r="F64" s="10">
        <v>1</v>
      </c>
      <c r="G64" s="10"/>
      <c r="H64" s="10">
        <v>3</v>
      </c>
      <c r="I64" s="10">
        <f>(F64*$F69)+(H64*$H69)</f>
        <v>0</v>
      </c>
      <c r="J64" s="10">
        <v>150</v>
      </c>
    </row>
    <row r="65" spans="1:16" ht="15" x14ac:dyDescent="0.25">
      <c r="B65" s="2"/>
      <c r="C65" s="2"/>
      <c r="D65" s="9" t="s">
        <v>11</v>
      </c>
      <c r="E65" s="10"/>
      <c r="F65" s="10"/>
      <c r="G65" s="10"/>
      <c r="H65" s="10"/>
      <c r="I65" s="10"/>
      <c r="J65" s="10"/>
    </row>
    <row r="66" spans="1:16" ht="15" x14ac:dyDescent="0.25">
      <c r="E66" s="2"/>
      <c r="F66" s="2"/>
    </row>
    <row r="67" spans="1:16" ht="15" x14ac:dyDescent="0.25">
      <c r="D67" s="2"/>
      <c r="E67" s="3" t="s">
        <v>12</v>
      </c>
      <c r="G67" s="2"/>
    </row>
    <row r="68" spans="1:16" ht="15" x14ac:dyDescent="0.25">
      <c r="D68" s="4"/>
      <c r="E68" s="11" t="s">
        <v>13</v>
      </c>
      <c r="F68" s="11" t="s">
        <v>3</v>
      </c>
      <c r="G68" s="11" t="s">
        <v>4</v>
      </c>
      <c r="H68" s="11" t="s">
        <v>4</v>
      </c>
    </row>
    <row r="69" spans="1:16" ht="15" x14ac:dyDescent="0.25">
      <c r="B69" s="2"/>
      <c r="C69" s="2"/>
      <c r="D69" s="12" t="s">
        <v>14</v>
      </c>
      <c r="E69" s="10">
        <v>0</v>
      </c>
      <c r="F69" s="10">
        <v>0</v>
      </c>
      <c r="G69" s="10">
        <v>280</v>
      </c>
      <c r="H69" s="10">
        <v>0</v>
      </c>
    </row>
    <row r="70" spans="1:16" ht="15" x14ac:dyDescent="0.25">
      <c r="B70" s="2"/>
      <c r="C70" s="2"/>
      <c r="D70" s="13" t="s">
        <v>15</v>
      </c>
      <c r="E70" s="10">
        <f>(E58*$E69)-(F58*$F69)+(G58*$G69)-(H58*$H69)</f>
        <v>1120</v>
      </c>
      <c r="F70" s="2"/>
      <c r="G70" s="2"/>
    </row>
    <row r="72" spans="1:16" ht="15" x14ac:dyDescent="0.25">
      <c r="A72" s="17"/>
      <c r="B72" s="18"/>
      <c r="C72" s="18"/>
      <c r="D72" s="18"/>
      <c r="E72" s="18"/>
      <c r="F72" s="18"/>
      <c r="G72" s="18"/>
      <c r="H72" s="17"/>
      <c r="I72" s="17"/>
      <c r="J72" s="31" t="s">
        <v>21</v>
      </c>
      <c r="K72" s="31"/>
      <c r="L72" s="31"/>
      <c r="M72" s="31"/>
      <c r="N72" s="31"/>
      <c r="O72" s="31"/>
      <c r="P72" s="17"/>
    </row>
    <row r="73" spans="1:16" ht="15" x14ac:dyDescent="0.25">
      <c r="A73" s="17"/>
      <c r="B73" s="18"/>
      <c r="C73" s="18"/>
      <c r="D73" s="2"/>
      <c r="E73" s="3" t="s">
        <v>0</v>
      </c>
      <c r="G73" s="2"/>
      <c r="J73" s="17"/>
      <c r="K73" s="17"/>
      <c r="L73" s="17"/>
      <c r="M73" s="17"/>
      <c r="N73" s="17"/>
      <c r="O73" s="17"/>
      <c r="P73" s="17"/>
    </row>
    <row r="74" spans="1:16" ht="15" x14ac:dyDescent="0.25">
      <c r="A74" s="19"/>
      <c r="B74" s="19"/>
      <c r="C74" s="19"/>
      <c r="D74" s="4"/>
      <c r="E74" s="5" t="s">
        <v>2</v>
      </c>
      <c r="F74" s="5" t="s">
        <v>3</v>
      </c>
      <c r="G74" s="5" t="s">
        <v>4</v>
      </c>
      <c r="J74" s="17"/>
      <c r="K74" s="17"/>
      <c r="L74" s="17"/>
      <c r="M74" s="17"/>
      <c r="N74" s="17"/>
      <c r="O74" s="17"/>
      <c r="P74" s="17"/>
    </row>
    <row r="75" spans="1:16" ht="15" x14ac:dyDescent="0.25">
      <c r="A75" s="19"/>
      <c r="B75" s="19"/>
      <c r="C75" s="19"/>
      <c r="D75" s="9" t="s">
        <v>7</v>
      </c>
      <c r="E75" s="10">
        <v>2</v>
      </c>
      <c r="F75" s="10"/>
      <c r="G75" s="10">
        <v>4</v>
      </c>
    </row>
    <row r="76" spans="1:16" x14ac:dyDescent="0.2">
      <c r="A76" s="19"/>
      <c r="B76" s="19"/>
      <c r="C76" s="19"/>
    </row>
    <row r="77" spans="1:16" ht="15" x14ac:dyDescent="0.25">
      <c r="A77" s="19"/>
      <c r="B77" s="19"/>
      <c r="C77" s="19"/>
      <c r="D77" s="2"/>
      <c r="E77" s="3" t="s">
        <v>1</v>
      </c>
      <c r="G77" s="2"/>
      <c r="H77" s="2"/>
      <c r="I77" s="2"/>
    </row>
    <row r="78" spans="1:16" ht="15" x14ac:dyDescent="0.25">
      <c r="A78" s="19"/>
      <c r="B78" s="19"/>
      <c r="C78" s="19"/>
      <c r="D78" s="4"/>
      <c r="E78" s="6" t="s">
        <v>2</v>
      </c>
      <c r="F78" s="6" t="s">
        <v>3</v>
      </c>
      <c r="G78" s="6" t="s">
        <v>4</v>
      </c>
      <c r="H78" s="7" t="s">
        <v>5</v>
      </c>
      <c r="I78" s="8" t="s">
        <v>6</v>
      </c>
    </row>
    <row r="79" spans="1:16" ht="15" x14ac:dyDescent="0.25">
      <c r="A79" s="19"/>
      <c r="B79" s="19"/>
      <c r="C79" s="19"/>
      <c r="D79" s="9" t="s">
        <v>8</v>
      </c>
      <c r="E79" s="10">
        <v>1</v>
      </c>
      <c r="F79" s="10">
        <v>2</v>
      </c>
      <c r="G79" s="10">
        <v>1</v>
      </c>
      <c r="H79" s="10">
        <f>(E79*$E86)+(F79*$F86)+(G79*$G86)</f>
        <v>3620</v>
      </c>
      <c r="I79" s="10">
        <v>8000</v>
      </c>
    </row>
    <row r="80" spans="1:16" ht="15" x14ac:dyDescent="0.25">
      <c r="A80" s="19"/>
      <c r="B80" s="19"/>
      <c r="C80" s="19"/>
      <c r="D80" s="9" t="s">
        <v>9</v>
      </c>
      <c r="E80" s="10">
        <v>2</v>
      </c>
      <c r="F80" s="10"/>
      <c r="G80" s="10"/>
      <c r="H80" s="10">
        <f>(E80*$E86)</f>
        <v>6000</v>
      </c>
      <c r="I80" s="10">
        <v>6000</v>
      </c>
    </row>
    <row r="81" spans="1:16" ht="15" x14ac:dyDescent="0.25">
      <c r="A81" s="19"/>
      <c r="B81" s="19"/>
      <c r="C81" s="19"/>
      <c r="D81" s="9" t="s">
        <v>10</v>
      </c>
      <c r="E81" s="10"/>
      <c r="F81" s="10">
        <v>1</v>
      </c>
      <c r="G81" s="10">
        <v>1</v>
      </c>
      <c r="H81" s="10">
        <f>(F81*$F86)+(G81*$G86)</f>
        <v>620</v>
      </c>
      <c r="I81" s="10">
        <v>620</v>
      </c>
    </row>
    <row r="82" spans="1:16" ht="15" x14ac:dyDescent="0.25">
      <c r="B82" s="2"/>
      <c r="C82" s="2"/>
      <c r="D82" s="9" t="s">
        <v>11</v>
      </c>
      <c r="E82" s="10"/>
      <c r="F82" s="10"/>
      <c r="G82" s="10"/>
      <c r="H82" s="10"/>
      <c r="I82" s="10"/>
    </row>
    <row r="83" spans="1:16" ht="15" x14ac:dyDescent="0.25">
      <c r="E83" s="2"/>
      <c r="F83" s="2"/>
    </row>
    <row r="84" spans="1:16" ht="15" x14ac:dyDescent="0.25">
      <c r="D84" s="2"/>
      <c r="E84" s="3" t="s">
        <v>12</v>
      </c>
      <c r="G84" s="2"/>
    </row>
    <row r="85" spans="1:16" ht="15" x14ac:dyDescent="0.25">
      <c r="D85" s="4"/>
      <c r="E85" s="11" t="s">
        <v>13</v>
      </c>
      <c r="F85" s="11" t="s">
        <v>3</v>
      </c>
      <c r="G85" s="11" t="s">
        <v>4</v>
      </c>
    </row>
    <row r="86" spans="1:16" ht="15" x14ac:dyDescent="0.25">
      <c r="B86" s="2"/>
      <c r="C86" s="2"/>
      <c r="D86" s="12" t="s">
        <v>14</v>
      </c>
      <c r="E86" s="10">
        <v>3000</v>
      </c>
      <c r="F86" s="10">
        <v>0</v>
      </c>
      <c r="G86" s="10">
        <v>620</v>
      </c>
    </row>
    <row r="87" spans="1:16" ht="15" x14ac:dyDescent="0.25">
      <c r="B87" s="2"/>
      <c r="C87" s="2"/>
      <c r="D87" s="13" t="s">
        <v>15</v>
      </c>
      <c r="E87" s="10">
        <f>(E75*$E86)+(G75*$G86)</f>
        <v>8480</v>
      </c>
      <c r="F87" s="2"/>
      <c r="G87" s="2"/>
    </row>
    <row r="90" spans="1:16" ht="15" x14ac:dyDescent="0.25">
      <c r="A90" s="17"/>
      <c r="B90" s="18"/>
      <c r="C90" s="18"/>
      <c r="D90" s="18"/>
      <c r="E90" s="18"/>
      <c r="F90" s="18"/>
      <c r="G90" s="18"/>
      <c r="H90" s="17"/>
      <c r="I90" s="17"/>
      <c r="J90" s="31" t="s">
        <v>21</v>
      </c>
      <c r="K90" s="31"/>
      <c r="L90" s="31"/>
      <c r="M90" s="31"/>
      <c r="N90" s="31"/>
      <c r="O90" s="31"/>
      <c r="P90" s="17"/>
    </row>
    <row r="91" spans="1:16" ht="15" x14ac:dyDescent="0.25">
      <c r="A91" s="17"/>
      <c r="B91" s="18"/>
      <c r="C91" s="18"/>
      <c r="D91" s="2"/>
      <c r="E91" s="3" t="s">
        <v>0</v>
      </c>
      <c r="G91" s="2"/>
      <c r="J91" s="17"/>
      <c r="K91" s="17"/>
      <c r="L91" s="17"/>
      <c r="M91" s="17"/>
      <c r="N91" s="17"/>
      <c r="O91" s="17"/>
      <c r="P91" s="17"/>
    </row>
    <row r="92" spans="1:16" ht="15" x14ac:dyDescent="0.25">
      <c r="A92" s="19"/>
      <c r="B92" s="19"/>
      <c r="C92" s="19"/>
      <c r="D92" s="4"/>
      <c r="E92" s="5" t="s">
        <v>2</v>
      </c>
      <c r="F92" s="5" t="s">
        <v>3</v>
      </c>
      <c r="G92" s="5" t="s">
        <v>4</v>
      </c>
      <c r="J92" s="17"/>
      <c r="K92" s="17"/>
      <c r="L92" s="17"/>
      <c r="M92" s="17"/>
      <c r="N92" s="17"/>
      <c r="O92" s="17"/>
      <c r="P92" s="17"/>
    </row>
    <row r="93" spans="1:16" ht="15" x14ac:dyDescent="0.25">
      <c r="A93" s="19"/>
      <c r="B93" s="19"/>
      <c r="C93" s="19"/>
      <c r="D93" s="9" t="s">
        <v>7</v>
      </c>
      <c r="E93" s="10">
        <v>2</v>
      </c>
      <c r="F93" s="10">
        <v>4</v>
      </c>
      <c r="G93" s="10">
        <v>6</v>
      </c>
    </row>
    <row r="94" spans="1:16" x14ac:dyDescent="0.2">
      <c r="A94" s="19"/>
      <c r="B94" s="19"/>
      <c r="C94" s="19"/>
    </row>
    <row r="95" spans="1:16" ht="15" x14ac:dyDescent="0.25">
      <c r="A95" s="19"/>
      <c r="B95" s="19"/>
      <c r="C95" s="19"/>
      <c r="D95" s="2"/>
      <c r="E95" s="3" t="s">
        <v>1</v>
      </c>
      <c r="G95" s="2"/>
      <c r="H95" s="2"/>
      <c r="I95" s="2"/>
    </row>
    <row r="96" spans="1:16" ht="15" x14ac:dyDescent="0.25">
      <c r="A96" s="19"/>
      <c r="B96" s="19"/>
      <c r="C96" s="19"/>
      <c r="D96" s="4"/>
      <c r="E96" s="6" t="s">
        <v>2</v>
      </c>
      <c r="F96" s="6" t="s">
        <v>3</v>
      </c>
      <c r="G96" s="6" t="s">
        <v>4</v>
      </c>
      <c r="H96" s="7" t="s">
        <v>5</v>
      </c>
      <c r="I96" s="8" t="s">
        <v>6</v>
      </c>
    </row>
    <row r="97" spans="1:25" ht="15" x14ac:dyDescent="0.25">
      <c r="A97" s="19"/>
      <c r="B97" s="19"/>
      <c r="C97" s="19"/>
      <c r="D97" s="9" t="s">
        <v>8</v>
      </c>
      <c r="E97" s="10">
        <v>1</v>
      </c>
      <c r="F97" s="10">
        <v>1</v>
      </c>
      <c r="G97" s="10">
        <v>1</v>
      </c>
      <c r="H97" s="10">
        <f>(E97*$E104)+(F97*$F104)+(G97*$G104)</f>
        <v>100</v>
      </c>
      <c r="I97" s="10">
        <v>100</v>
      </c>
    </row>
    <row r="98" spans="1:25" ht="15" x14ac:dyDescent="0.25">
      <c r="A98" s="19"/>
      <c r="B98" s="19"/>
      <c r="C98" s="19"/>
      <c r="D98" s="9" t="s">
        <v>9</v>
      </c>
      <c r="E98" s="10">
        <v>2</v>
      </c>
      <c r="F98" s="10">
        <v>1</v>
      </c>
      <c r="G98" s="10">
        <v>5</v>
      </c>
      <c r="H98" s="10">
        <f>(E98*$E104)-(F98*$F104)+(G98*$G104)</f>
        <v>50</v>
      </c>
      <c r="I98" s="10">
        <v>50</v>
      </c>
    </row>
    <row r="99" spans="1:25" ht="15" x14ac:dyDescent="0.25">
      <c r="A99" s="19"/>
      <c r="B99" s="19"/>
      <c r="C99" s="19"/>
      <c r="D99" s="9" t="s">
        <v>10</v>
      </c>
      <c r="E99" s="10">
        <v>3</v>
      </c>
      <c r="F99" s="10"/>
      <c r="G99" s="10">
        <v>1</v>
      </c>
      <c r="H99" s="10">
        <f>(E99*$E104)+(G99*$G104)</f>
        <v>25</v>
      </c>
      <c r="I99" s="10">
        <v>200</v>
      </c>
    </row>
    <row r="100" spans="1:25" ht="15" x14ac:dyDescent="0.25">
      <c r="B100" s="2"/>
      <c r="C100" s="2"/>
      <c r="D100" s="9" t="s">
        <v>11</v>
      </c>
      <c r="E100" s="10"/>
      <c r="F100" s="10"/>
      <c r="G100" s="10"/>
      <c r="H100" s="10"/>
      <c r="I100" s="10"/>
    </row>
    <row r="101" spans="1:25" ht="15" x14ac:dyDescent="0.25">
      <c r="E101" s="2"/>
      <c r="F101" s="2"/>
    </row>
    <row r="102" spans="1:25" ht="15" x14ac:dyDescent="0.25">
      <c r="D102" s="2"/>
      <c r="E102" s="3" t="s">
        <v>12</v>
      </c>
      <c r="G102" s="2"/>
    </row>
    <row r="103" spans="1:25" ht="15" x14ac:dyDescent="0.25">
      <c r="D103" s="4"/>
      <c r="E103" s="11" t="s">
        <v>13</v>
      </c>
      <c r="F103" s="11" t="s">
        <v>3</v>
      </c>
      <c r="G103" s="11" t="s">
        <v>4</v>
      </c>
    </row>
    <row r="104" spans="1:25" ht="15" x14ac:dyDescent="0.25">
      <c r="B104" s="2"/>
      <c r="C104" s="2"/>
      <c r="D104" s="12" t="s">
        <v>14</v>
      </c>
      <c r="E104" s="10">
        <v>0</v>
      </c>
      <c r="F104" s="10">
        <v>75</v>
      </c>
      <c r="G104" s="10">
        <v>25</v>
      </c>
    </row>
    <row r="105" spans="1:25" ht="15" x14ac:dyDescent="0.25">
      <c r="B105" s="2"/>
      <c r="C105" s="2"/>
      <c r="D105" s="13" t="s">
        <v>15</v>
      </c>
      <c r="E105" s="10">
        <f>(E93*$E104)+(F93*$F104)+(G93*$G104)</f>
        <v>450</v>
      </c>
      <c r="F105" s="2"/>
      <c r="G105" s="2"/>
    </row>
    <row r="106" spans="1:25" ht="15.75" x14ac:dyDescent="0.25">
      <c r="T106" s="29" t="s">
        <v>23</v>
      </c>
      <c r="U106" s="30"/>
      <c r="V106" s="27" t="s">
        <v>33</v>
      </c>
      <c r="W106" s="27" t="s">
        <v>35</v>
      </c>
      <c r="X106" s="27" t="s">
        <v>37</v>
      </c>
      <c r="Y106" s="21" t="s">
        <v>24</v>
      </c>
    </row>
    <row r="107" spans="1:25" ht="18" x14ac:dyDescent="0.25">
      <c r="T107" s="22" t="s">
        <v>25</v>
      </c>
      <c r="U107" s="25" t="s">
        <v>31</v>
      </c>
      <c r="V107" s="25" t="s">
        <v>34</v>
      </c>
      <c r="W107" s="25" t="s">
        <v>36</v>
      </c>
      <c r="X107" s="25" t="s">
        <v>36</v>
      </c>
      <c r="Y107" s="25" t="s">
        <v>39</v>
      </c>
    </row>
    <row r="108" spans="1:25" ht="18" x14ac:dyDescent="0.25">
      <c r="A108" s="17"/>
      <c r="B108" s="18"/>
      <c r="C108" s="18"/>
      <c r="D108" s="18"/>
      <c r="E108" s="18"/>
      <c r="F108" s="18"/>
      <c r="G108" s="31" t="s">
        <v>21</v>
      </c>
      <c r="H108" s="31"/>
      <c r="I108" s="31"/>
      <c r="J108" s="31"/>
      <c r="K108" s="31"/>
      <c r="L108" s="31"/>
      <c r="M108" s="31"/>
      <c r="T108" s="22" t="s">
        <v>26</v>
      </c>
      <c r="U108" s="26" t="s">
        <v>32</v>
      </c>
      <c r="V108" s="26" t="s">
        <v>36</v>
      </c>
      <c r="W108" s="26" t="s">
        <v>34</v>
      </c>
      <c r="X108" s="26" t="s">
        <v>38</v>
      </c>
      <c r="Y108" s="26" t="s">
        <v>40</v>
      </c>
    </row>
    <row r="109" spans="1:25" ht="15" x14ac:dyDescent="0.25">
      <c r="A109" s="2"/>
      <c r="B109" s="3" t="s">
        <v>0</v>
      </c>
      <c r="D109" s="2"/>
      <c r="G109" s="17"/>
      <c r="H109" s="17"/>
      <c r="I109" s="17"/>
      <c r="J109" s="17"/>
      <c r="K109" s="17"/>
      <c r="L109" s="17"/>
      <c r="M109" s="17"/>
      <c r="T109" s="23"/>
      <c r="U109" s="23"/>
      <c r="V109" s="23"/>
      <c r="W109" s="23"/>
      <c r="X109" s="23"/>
      <c r="Y109" s="23"/>
    </row>
    <row r="110" spans="1:25" ht="15" x14ac:dyDescent="0.25">
      <c r="A110" s="4"/>
      <c r="B110" s="5" t="s">
        <v>2</v>
      </c>
      <c r="C110" s="5" t="s">
        <v>3</v>
      </c>
      <c r="D110" s="5" t="s">
        <v>4</v>
      </c>
      <c r="G110" s="17"/>
      <c r="H110" s="17"/>
      <c r="I110" s="17"/>
      <c r="J110" s="17"/>
      <c r="K110" s="17"/>
      <c r="L110" s="17"/>
      <c r="M110" s="17"/>
      <c r="T110" s="23"/>
      <c r="U110" s="23"/>
      <c r="V110" s="23"/>
      <c r="W110" s="23"/>
      <c r="X110" s="23"/>
      <c r="Y110" s="23"/>
    </row>
    <row r="111" spans="1:25" ht="15.75" x14ac:dyDescent="0.25">
      <c r="A111" s="9" t="s">
        <v>7</v>
      </c>
      <c r="B111" s="10">
        <v>6000</v>
      </c>
      <c r="C111" s="10">
        <v>10000</v>
      </c>
      <c r="D111" s="10"/>
      <c r="T111" s="23"/>
      <c r="U111" s="29" t="s">
        <v>27</v>
      </c>
      <c r="V111" s="29"/>
      <c r="W111" s="24"/>
      <c r="X111" s="23"/>
      <c r="Y111" s="23"/>
    </row>
    <row r="112" spans="1:25" ht="15.75" x14ac:dyDescent="0.25">
      <c r="T112" s="23"/>
      <c r="U112" s="28" t="s">
        <v>42</v>
      </c>
      <c r="V112" s="28"/>
      <c r="W112" s="23"/>
      <c r="X112" s="23"/>
      <c r="Y112" s="23"/>
    </row>
    <row r="113" spans="1:25" ht="15.75" x14ac:dyDescent="0.25">
      <c r="A113" s="2"/>
      <c r="B113" s="3" t="s">
        <v>1</v>
      </c>
      <c r="D113" s="2"/>
      <c r="E113" s="2"/>
      <c r="F113" s="2"/>
      <c r="T113" s="23"/>
      <c r="U113" s="28" t="s">
        <v>43</v>
      </c>
      <c r="V113" s="28"/>
      <c r="W113" s="23"/>
      <c r="X113" s="23"/>
      <c r="Y113" s="23"/>
    </row>
    <row r="114" spans="1:25" ht="15.75" x14ac:dyDescent="0.25">
      <c r="A114" s="4"/>
      <c r="B114" s="6" t="s">
        <v>2</v>
      </c>
      <c r="C114" s="6" t="s">
        <v>3</v>
      </c>
      <c r="D114" s="6" t="s">
        <v>4</v>
      </c>
      <c r="E114" s="7" t="s">
        <v>5</v>
      </c>
      <c r="F114" s="8" t="s">
        <v>6</v>
      </c>
      <c r="T114" s="23"/>
      <c r="U114" s="28" t="s">
        <v>44</v>
      </c>
      <c r="V114" s="28"/>
      <c r="W114" s="23"/>
      <c r="X114" s="23"/>
      <c r="Y114" s="23"/>
    </row>
    <row r="115" spans="1:25" ht="15.75" x14ac:dyDescent="0.25">
      <c r="A115" s="9" t="s">
        <v>8</v>
      </c>
      <c r="B115" s="10">
        <v>4</v>
      </c>
      <c r="C115" s="10">
        <v>2</v>
      </c>
      <c r="D115" s="10"/>
      <c r="E115" s="10">
        <f>(B115*$B122)+(C115*$C122)</f>
        <v>32</v>
      </c>
      <c r="F115" s="10">
        <v>32</v>
      </c>
      <c r="T115" s="23"/>
      <c r="U115" s="28" t="s">
        <v>28</v>
      </c>
      <c r="V115" s="28"/>
      <c r="W115" s="23"/>
      <c r="X115" s="23"/>
      <c r="Y115" s="23"/>
    </row>
    <row r="116" spans="1:25" ht="15.75" x14ac:dyDescent="0.25">
      <c r="A116" s="9" t="s">
        <v>9</v>
      </c>
      <c r="B116" s="10">
        <v>2</v>
      </c>
      <c r="C116" s="10">
        <v>4</v>
      </c>
      <c r="D116" s="10"/>
      <c r="E116" s="10">
        <f>(B116*$B122)+(C116*$C122)</f>
        <v>22</v>
      </c>
      <c r="F116" s="10">
        <v>22</v>
      </c>
      <c r="T116" s="23"/>
      <c r="U116" s="28" t="s">
        <v>29</v>
      </c>
      <c r="V116" s="28"/>
      <c r="W116" s="23"/>
      <c r="X116" s="23"/>
      <c r="Y116" s="23"/>
    </row>
    <row r="117" spans="1:25" ht="15" x14ac:dyDescent="0.25">
      <c r="A117" s="9" t="s">
        <v>10</v>
      </c>
      <c r="B117" s="10">
        <v>2</v>
      </c>
      <c r="C117" s="10">
        <v>6</v>
      </c>
      <c r="D117" s="10"/>
      <c r="E117" s="10">
        <f>(B117*$B122)+(C117*$C122)</f>
        <v>25.999999999999996</v>
      </c>
      <c r="F117" s="10">
        <v>30</v>
      </c>
      <c r="T117" s="23"/>
      <c r="U117" s="23"/>
      <c r="V117" s="23"/>
      <c r="W117" s="23"/>
      <c r="X117" s="23"/>
      <c r="Y117" s="23"/>
    </row>
    <row r="118" spans="1:25" ht="15.75" x14ac:dyDescent="0.25">
      <c r="A118" s="9" t="s">
        <v>11</v>
      </c>
      <c r="B118" s="10"/>
      <c r="C118" s="10"/>
      <c r="D118" s="10"/>
      <c r="E118" s="10"/>
      <c r="F118" s="10"/>
      <c r="T118" s="23"/>
      <c r="U118" s="29" t="s">
        <v>30</v>
      </c>
      <c r="V118" s="29"/>
      <c r="W118" s="23"/>
      <c r="X118" s="23"/>
      <c r="Y118" s="23"/>
    </row>
    <row r="119" spans="1:25" ht="15.75" x14ac:dyDescent="0.25">
      <c r="B119" s="2"/>
      <c r="C119" s="2"/>
      <c r="T119" s="23"/>
      <c r="U119" s="28" t="s">
        <v>41</v>
      </c>
      <c r="V119" s="28"/>
      <c r="W119" s="23"/>
      <c r="X119" s="23"/>
      <c r="Y119" s="23"/>
    </row>
    <row r="120" spans="1:25" ht="15" x14ac:dyDescent="0.25">
      <c r="A120" s="2"/>
      <c r="B120" s="3" t="s">
        <v>12</v>
      </c>
      <c r="D120" s="2"/>
    </row>
    <row r="121" spans="1:25" ht="15" x14ac:dyDescent="0.25">
      <c r="A121" s="4"/>
      <c r="B121" s="11" t="s">
        <v>13</v>
      </c>
      <c r="C121" s="11" t="s">
        <v>3</v>
      </c>
      <c r="D121" s="11" t="s">
        <v>4</v>
      </c>
    </row>
    <row r="122" spans="1:25" ht="15.75" x14ac:dyDescent="0.25">
      <c r="A122" s="12" t="s">
        <v>14</v>
      </c>
      <c r="B122" s="10">
        <v>7</v>
      </c>
      <c r="C122" s="10">
        <v>1.9999999999999996</v>
      </c>
      <c r="D122" s="10"/>
      <c r="H122" s="29" t="s">
        <v>23</v>
      </c>
      <c r="I122" s="30"/>
      <c r="J122" s="27" t="s">
        <v>33</v>
      </c>
      <c r="K122" s="27" t="s">
        <v>35</v>
      </c>
      <c r="L122" s="27" t="s">
        <v>37</v>
      </c>
      <c r="M122" s="21" t="s">
        <v>24</v>
      </c>
    </row>
    <row r="123" spans="1:25" ht="18" x14ac:dyDescent="0.25">
      <c r="A123" s="13" t="s">
        <v>15</v>
      </c>
      <c r="B123" s="10">
        <f>(B111*$B122)+(C111*$C122)</f>
        <v>62000</v>
      </c>
      <c r="C123" s="2"/>
      <c r="D123" s="2"/>
      <c r="H123" s="22" t="s">
        <v>25</v>
      </c>
      <c r="I123" s="25" t="s">
        <v>31</v>
      </c>
      <c r="J123" s="25" t="s">
        <v>34</v>
      </c>
      <c r="K123" s="25" t="s">
        <v>36</v>
      </c>
      <c r="L123" s="25" t="s">
        <v>36</v>
      </c>
      <c r="M123" s="25" t="s">
        <v>39</v>
      </c>
    </row>
    <row r="124" spans="1:25" ht="18" x14ac:dyDescent="0.25">
      <c r="H124" s="22" t="s">
        <v>26</v>
      </c>
      <c r="I124" s="26" t="s">
        <v>32</v>
      </c>
      <c r="J124" s="26" t="s">
        <v>36</v>
      </c>
      <c r="K124" s="26" t="s">
        <v>34</v>
      </c>
      <c r="L124" s="26" t="s">
        <v>38</v>
      </c>
      <c r="M124" s="26" t="s">
        <v>40</v>
      </c>
    </row>
    <row r="125" spans="1:25" x14ac:dyDescent="0.2">
      <c r="H125" s="23"/>
      <c r="I125" s="23"/>
      <c r="J125" s="23"/>
      <c r="K125" s="23"/>
      <c r="L125" s="23"/>
      <c r="M125" s="23"/>
    </row>
    <row r="126" spans="1:25" x14ac:dyDescent="0.2">
      <c r="H126" s="23"/>
      <c r="I126" s="23"/>
      <c r="J126" s="23"/>
      <c r="K126" s="23"/>
      <c r="L126" s="23"/>
      <c r="M126" s="23"/>
    </row>
    <row r="127" spans="1:25" ht="15.75" x14ac:dyDescent="0.25">
      <c r="H127" s="23"/>
      <c r="I127" s="29" t="s">
        <v>27</v>
      </c>
      <c r="J127" s="29"/>
      <c r="K127" s="24"/>
      <c r="L127" s="29" t="s">
        <v>30</v>
      </c>
      <c r="M127" s="29"/>
    </row>
    <row r="128" spans="1:25" ht="15.75" x14ac:dyDescent="0.25">
      <c r="H128" s="23"/>
      <c r="I128" s="28" t="s">
        <v>42</v>
      </c>
      <c r="J128" s="28"/>
      <c r="K128" s="23"/>
      <c r="L128" s="28" t="s">
        <v>41</v>
      </c>
      <c r="M128" s="28"/>
    </row>
    <row r="129" spans="1:13" ht="15.75" x14ac:dyDescent="0.25">
      <c r="H129" s="23"/>
      <c r="I129" s="28" t="s">
        <v>43</v>
      </c>
      <c r="J129" s="28"/>
      <c r="K129" s="23"/>
      <c r="L129" s="23"/>
      <c r="M129" s="23"/>
    </row>
    <row r="130" spans="1:13" ht="15.75" x14ac:dyDescent="0.25">
      <c r="H130" s="23"/>
      <c r="I130" s="28" t="s">
        <v>44</v>
      </c>
      <c r="J130" s="28"/>
      <c r="K130" s="23"/>
      <c r="L130" s="23"/>
      <c r="M130" s="23"/>
    </row>
    <row r="131" spans="1:13" ht="15.75" x14ac:dyDescent="0.25">
      <c r="H131" s="23"/>
      <c r="I131" s="28" t="s">
        <v>28</v>
      </c>
      <c r="J131" s="28"/>
      <c r="K131" s="23"/>
      <c r="L131" s="23"/>
      <c r="M131" s="23"/>
    </row>
    <row r="132" spans="1:13" ht="15.75" x14ac:dyDescent="0.25">
      <c r="H132" s="23"/>
      <c r="I132" s="28" t="s">
        <v>29</v>
      </c>
      <c r="J132" s="28"/>
      <c r="K132" s="23"/>
      <c r="L132" s="23"/>
      <c r="M132" s="23"/>
    </row>
    <row r="133" spans="1:13" x14ac:dyDescent="0.2">
      <c r="H133" s="23"/>
      <c r="I133" s="23"/>
      <c r="J133" s="23"/>
      <c r="K133" s="23"/>
      <c r="L133" s="23"/>
      <c r="M133" s="23"/>
    </row>
    <row r="136" spans="1:13" ht="15" x14ac:dyDescent="0.25">
      <c r="A136" s="17"/>
      <c r="B136" s="18"/>
      <c r="C136" s="18"/>
      <c r="D136" s="18"/>
      <c r="E136" s="18"/>
      <c r="F136" s="18"/>
      <c r="G136" s="31" t="s">
        <v>21</v>
      </c>
      <c r="H136" s="31"/>
      <c r="I136" s="31"/>
      <c r="J136" s="31"/>
      <c r="K136" s="31"/>
      <c r="L136" s="31"/>
      <c r="M136" s="31"/>
    </row>
    <row r="137" spans="1:13" ht="15" x14ac:dyDescent="0.25">
      <c r="A137" s="2"/>
      <c r="B137" s="3" t="s">
        <v>0</v>
      </c>
      <c r="D137" s="2"/>
      <c r="G137" s="17"/>
      <c r="H137" s="17"/>
      <c r="I137" s="17"/>
      <c r="J137" s="17"/>
      <c r="K137" s="17"/>
      <c r="L137" s="17"/>
      <c r="M137" s="17"/>
    </row>
    <row r="138" spans="1:13" ht="15" x14ac:dyDescent="0.25">
      <c r="A138" s="4"/>
      <c r="B138" s="5" t="s">
        <v>2</v>
      </c>
      <c r="C138" s="5" t="s">
        <v>3</v>
      </c>
      <c r="D138" s="5" t="s">
        <v>4</v>
      </c>
      <c r="G138" s="17"/>
      <c r="H138" s="17"/>
      <c r="I138" s="17"/>
      <c r="J138" s="17"/>
      <c r="K138" s="17"/>
      <c r="L138" s="17"/>
      <c r="M138" s="17"/>
    </row>
    <row r="139" spans="1:13" ht="15" x14ac:dyDescent="0.25">
      <c r="A139" s="9" t="s">
        <v>7</v>
      </c>
      <c r="B139" s="10">
        <v>20</v>
      </c>
      <c r="C139" s="10">
        <v>26</v>
      </c>
      <c r="D139" s="10"/>
    </row>
    <row r="141" spans="1:13" ht="15" x14ac:dyDescent="0.25">
      <c r="A141" s="2"/>
      <c r="B141" s="3" t="s">
        <v>1</v>
      </c>
      <c r="D141" s="2"/>
      <c r="E141" s="2"/>
      <c r="F141" s="2"/>
    </row>
    <row r="142" spans="1:13" ht="15" x14ac:dyDescent="0.25">
      <c r="A142" s="4"/>
      <c r="B142" s="6" t="s">
        <v>2</v>
      </c>
      <c r="C142" s="6" t="s">
        <v>3</v>
      </c>
      <c r="D142" s="6" t="s">
        <v>4</v>
      </c>
      <c r="E142" s="7" t="s">
        <v>5</v>
      </c>
      <c r="F142" s="8" t="s">
        <v>6</v>
      </c>
    </row>
    <row r="143" spans="1:13" ht="15" x14ac:dyDescent="0.25">
      <c r="A143" s="9" t="s">
        <v>8</v>
      </c>
      <c r="B143" s="10">
        <v>2</v>
      </c>
      <c r="C143" s="10">
        <v>3</v>
      </c>
      <c r="D143" s="10"/>
      <c r="E143" s="10">
        <f>(B143*$B150)+(C143*$C150)</f>
        <v>2875</v>
      </c>
      <c r="F143" s="10">
        <v>3000</v>
      </c>
    </row>
    <row r="144" spans="1:13" ht="15" x14ac:dyDescent="0.25">
      <c r="A144" s="9" t="s">
        <v>9</v>
      </c>
      <c r="B144" s="10">
        <v>4</v>
      </c>
      <c r="C144" s="10">
        <v>2</v>
      </c>
      <c r="D144" s="10"/>
      <c r="E144" s="10">
        <f>(B144*$B150)+(C144*$C150)</f>
        <v>2250</v>
      </c>
      <c r="F144" s="10">
        <v>4000</v>
      </c>
    </row>
    <row r="145" spans="1:6" ht="15" x14ac:dyDescent="0.25">
      <c r="A145" s="9" t="s">
        <v>10</v>
      </c>
      <c r="B145" s="10">
        <v>1</v>
      </c>
      <c r="C145" s="10">
        <v>5</v>
      </c>
      <c r="D145" s="10"/>
      <c r="E145" s="10">
        <f>(B145*$B150)+(C145*$C150)</f>
        <v>4500</v>
      </c>
      <c r="F145" s="10">
        <v>4500</v>
      </c>
    </row>
    <row r="146" spans="1:6" ht="15" x14ac:dyDescent="0.25">
      <c r="A146" s="9" t="s">
        <v>11</v>
      </c>
      <c r="B146" s="10">
        <v>1</v>
      </c>
      <c r="C146" s="10">
        <v>1</v>
      </c>
      <c r="D146" s="10"/>
      <c r="E146" s="10">
        <f>(B146*$B150)+(C146*$C150)</f>
        <v>1000</v>
      </c>
      <c r="F146" s="10">
        <v>1000</v>
      </c>
    </row>
    <row r="147" spans="1:6" ht="15" x14ac:dyDescent="0.25">
      <c r="B147" s="2"/>
      <c r="C147" s="2"/>
    </row>
    <row r="148" spans="1:6" ht="15" x14ac:dyDescent="0.25">
      <c r="A148" s="2"/>
      <c r="B148" s="3" t="s">
        <v>12</v>
      </c>
      <c r="D148" s="2"/>
    </row>
    <row r="149" spans="1:6" ht="15" x14ac:dyDescent="0.25">
      <c r="A149" s="4"/>
      <c r="B149" s="11" t="s">
        <v>13</v>
      </c>
      <c r="C149" s="11" t="s">
        <v>3</v>
      </c>
      <c r="D149" s="11" t="s">
        <v>4</v>
      </c>
    </row>
    <row r="150" spans="1:6" ht="15" x14ac:dyDescent="0.25">
      <c r="A150" s="12" t="s">
        <v>14</v>
      </c>
      <c r="B150" s="10">
        <v>125</v>
      </c>
      <c r="C150" s="10">
        <v>875</v>
      </c>
      <c r="D150" s="10"/>
    </row>
    <row r="151" spans="1:6" ht="15" x14ac:dyDescent="0.25">
      <c r="A151" s="13" t="s">
        <v>15</v>
      </c>
      <c r="B151" s="10">
        <f>(B139*$B150)+(C139*$C150)</f>
        <v>25250</v>
      </c>
      <c r="C151" s="2"/>
      <c r="D151" s="2"/>
    </row>
    <row r="152" spans="1:6" ht="13.5" thickBot="1" x14ac:dyDescent="0.25"/>
    <row r="153" spans="1:6" x14ac:dyDescent="0.2">
      <c r="A153" s="34" t="s">
        <v>51</v>
      </c>
      <c r="B153" s="35" t="s">
        <v>50</v>
      </c>
      <c r="C153" s="35" t="s">
        <v>52</v>
      </c>
      <c r="D153" s="35" t="s">
        <v>53</v>
      </c>
      <c r="E153" s="36" t="s">
        <v>54</v>
      </c>
    </row>
    <row r="154" spans="1:6" x14ac:dyDescent="0.2">
      <c r="A154" s="33">
        <v>20</v>
      </c>
      <c r="B154" s="27">
        <f>0.2*50</f>
        <v>10</v>
      </c>
      <c r="C154" s="33">
        <f>A154+B154</f>
        <v>30</v>
      </c>
      <c r="D154" s="33">
        <v>50</v>
      </c>
      <c r="E154" s="37">
        <f>D154-C154</f>
        <v>20</v>
      </c>
    </row>
    <row r="155" spans="1:6" x14ac:dyDescent="0.2">
      <c r="A155" s="33">
        <v>30</v>
      </c>
      <c r="B155" s="27">
        <f>0.2*70</f>
        <v>14</v>
      </c>
      <c r="C155" s="33">
        <f>A155+B155</f>
        <v>44</v>
      </c>
      <c r="D155" s="33">
        <v>70</v>
      </c>
      <c r="E155" s="37">
        <f>D155-C155</f>
        <v>26</v>
      </c>
    </row>
    <row r="169" spans="8:13" ht="15.75" x14ac:dyDescent="0.25">
      <c r="H169" s="29" t="s">
        <v>23</v>
      </c>
      <c r="I169" s="30"/>
      <c r="J169" s="27" t="s">
        <v>47</v>
      </c>
      <c r="K169" s="27" t="s">
        <v>48</v>
      </c>
      <c r="L169" s="27" t="s">
        <v>49</v>
      </c>
      <c r="M169" s="21" t="s">
        <v>24</v>
      </c>
    </row>
    <row r="170" spans="8:13" ht="18" x14ac:dyDescent="0.25">
      <c r="H170" s="22" t="s">
        <v>25</v>
      </c>
      <c r="I170" s="25" t="s">
        <v>45</v>
      </c>
      <c r="J170" s="25">
        <v>2</v>
      </c>
      <c r="K170" s="25">
        <v>4</v>
      </c>
      <c r="L170" s="25">
        <v>1</v>
      </c>
      <c r="M170" s="25">
        <v>50</v>
      </c>
    </row>
    <row r="171" spans="8:13" ht="18" x14ac:dyDescent="0.25">
      <c r="H171" s="22" t="s">
        <v>26</v>
      </c>
      <c r="I171" s="26" t="s">
        <v>46</v>
      </c>
      <c r="J171" s="26">
        <v>3</v>
      </c>
      <c r="K171" s="26">
        <v>2</v>
      </c>
      <c r="L171" s="26">
        <v>5</v>
      </c>
      <c r="M171" s="26">
        <v>70</v>
      </c>
    </row>
    <row r="172" spans="8:13" x14ac:dyDescent="0.2">
      <c r="H172" s="23"/>
      <c r="I172" s="23"/>
      <c r="J172" s="23"/>
      <c r="K172" s="23"/>
      <c r="L172" s="23"/>
      <c r="M172" s="23"/>
    </row>
    <row r="173" spans="8:13" x14ac:dyDescent="0.2">
      <c r="H173" s="23"/>
      <c r="I173" s="23"/>
      <c r="J173" s="23"/>
      <c r="K173" s="23"/>
      <c r="L173" s="23"/>
      <c r="M173" s="23"/>
    </row>
    <row r="174" spans="8:13" ht="15.75" x14ac:dyDescent="0.25">
      <c r="H174" s="23"/>
      <c r="I174" s="29"/>
      <c r="J174" s="29"/>
      <c r="K174" s="24"/>
      <c r="L174" s="29"/>
      <c r="M174" s="29"/>
    </row>
    <row r="175" spans="8:13" ht="15.75" x14ac:dyDescent="0.25">
      <c r="H175" s="23"/>
      <c r="I175" s="28"/>
      <c r="J175" s="28"/>
      <c r="K175" s="23"/>
      <c r="L175" s="28"/>
      <c r="M175" s="28"/>
    </row>
    <row r="176" spans="8:13" ht="15.75" x14ac:dyDescent="0.25">
      <c r="H176" s="23"/>
      <c r="I176" s="28"/>
      <c r="J176" s="28"/>
      <c r="K176" s="23"/>
      <c r="L176" s="23"/>
      <c r="M176" s="23"/>
    </row>
    <row r="177" spans="8:13" ht="15.75" x14ac:dyDescent="0.25">
      <c r="H177" s="23"/>
      <c r="I177" s="28"/>
      <c r="J177" s="28"/>
      <c r="K177" s="23"/>
      <c r="L177" s="23"/>
      <c r="M177" s="23"/>
    </row>
    <row r="178" spans="8:13" ht="15.75" x14ac:dyDescent="0.25">
      <c r="H178" s="23"/>
      <c r="I178" s="28"/>
      <c r="J178" s="28"/>
      <c r="K178" s="23"/>
      <c r="L178" s="23"/>
      <c r="M178" s="23"/>
    </row>
    <row r="179" spans="8:13" ht="15.75" x14ac:dyDescent="0.25">
      <c r="H179" s="23"/>
      <c r="I179" s="28"/>
      <c r="J179" s="28"/>
      <c r="K179" s="23"/>
      <c r="L179" s="23"/>
      <c r="M179" s="23"/>
    </row>
  </sheetData>
  <mergeCells count="35">
    <mergeCell ref="J90:O90"/>
    <mergeCell ref="J1:O1"/>
    <mergeCell ref="J19:O19"/>
    <mergeCell ref="J37:O37"/>
    <mergeCell ref="J55:O55"/>
    <mergeCell ref="J72:O72"/>
    <mergeCell ref="G108:M108"/>
    <mergeCell ref="G136:M136"/>
    <mergeCell ref="T106:U106"/>
    <mergeCell ref="U111:V111"/>
    <mergeCell ref="U112:V112"/>
    <mergeCell ref="U113:V113"/>
    <mergeCell ref="U114:V114"/>
    <mergeCell ref="U115:V115"/>
    <mergeCell ref="U116:V116"/>
    <mergeCell ref="H169:I169"/>
    <mergeCell ref="U118:V118"/>
    <mergeCell ref="U119:V119"/>
    <mergeCell ref="H122:I122"/>
    <mergeCell ref="I127:J127"/>
    <mergeCell ref="I128:J128"/>
    <mergeCell ref="I129:J129"/>
    <mergeCell ref="I130:J130"/>
    <mergeCell ref="I131:J131"/>
    <mergeCell ref="I132:J132"/>
    <mergeCell ref="L127:M127"/>
    <mergeCell ref="L128:M128"/>
    <mergeCell ref="I178:J178"/>
    <mergeCell ref="I179:J179"/>
    <mergeCell ref="I174:J174"/>
    <mergeCell ref="L174:M174"/>
    <mergeCell ref="I175:J175"/>
    <mergeCell ref="L175:M175"/>
    <mergeCell ref="I176:J176"/>
    <mergeCell ref="I177:J17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Views>
    <sheetView workbookViewId="0"/>
  </sheetViews>
  <sheetFormatPr defaultColWidth="14.42578125" defaultRowHeight="15.75" customHeight="1" x14ac:dyDescent="0.2"/>
  <sheetData>
    <row r="1" spans="1:10" x14ac:dyDescent="0.2">
      <c r="A1" s="14" t="s">
        <v>16</v>
      </c>
      <c r="D1" s="14" t="s">
        <v>17</v>
      </c>
      <c r="J1" s="15">
        <v>1</v>
      </c>
    </row>
    <row r="2" spans="1:10" x14ac:dyDescent="0.2">
      <c r="A2" s="16">
        <f>MAX('Lista 01'!E16)</f>
        <v>15</v>
      </c>
    </row>
    <row r="3" spans="1:10" x14ac:dyDescent="0.2">
      <c r="A3" s="16" t="e">
        <f>'Lista 01'!E15:F15</f>
        <v>#VALUE!</v>
      </c>
    </row>
    <row r="4" spans="1:10" x14ac:dyDescent="0.2">
      <c r="A4" s="14" t="s">
        <v>18</v>
      </c>
    </row>
    <row r="5" spans="1:10" x14ac:dyDescent="0.2">
      <c r="A5" s="1" t="s">
        <v>19</v>
      </c>
    </row>
    <row r="6" spans="1:10" x14ac:dyDescent="0.2">
      <c r="A6" s="14" t="s">
        <v>20</v>
      </c>
    </row>
    <row r="7" spans="1:10" x14ac:dyDescent="0.2">
      <c r="A7" s="16" t="b">
        <f>'Lista 01'!H8 &lt;= 'Lista 01'!I8</f>
        <v>1</v>
      </c>
    </row>
    <row r="8" spans="1:10" x14ac:dyDescent="0.2">
      <c r="A8" s="16" t="b">
        <f>'Lista 01'!H9 &lt;= 'Lista 01'!I9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01</vt:lpstr>
      <vt:lpstr>Lista 02</vt:lpstr>
      <vt:lpstr>__Solver__</vt:lpstr>
      <vt:lpstr>__Solver___conflict1694735961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Neves</dc:creator>
  <cp:lastModifiedBy>Alexandre Neves</cp:lastModifiedBy>
  <dcterms:created xsi:type="dcterms:W3CDTF">2021-09-05T16:59:32Z</dcterms:created>
  <dcterms:modified xsi:type="dcterms:W3CDTF">2021-09-08T23:38:57Z</dcterms:modified>
</cp:coreProperties>
</file>