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0" documentId="8_{316A4571-8C1B-482C-857E-D258F3C0C1A9}" xr6:coauthVersionLast="46" xr6:coauthVersionMax="4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Base de Dados" sheetId="1" r:id="rId1"/>
    <sheet name="Consulta" sheetId="2" r:id="rId2"/>
    <sheet name="Tabelas Dinâmicas" sheetId="3" r:id="rId3"/>
  </sheets>
  <calcPr calcId="191028" calcCompleted="0"/>
  <pivotCaches>
    <pivotCache cacheId="1690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" i="2" l="1" a="1"/>
  <c r="A30" i="2"/>
  <c r="A55" i="2" a="1"/>
  <c r="A55" i="2"/>
  <c r="A80" i="2" a="1"/>
  <c r="A80" i="2"/>
  <c r="A105" i="2" a="1"/>
  <c r="A105" i="2"/>
  <c r="A42" i="2" a="1"/>
  <c r="A42" i="2"/>
  <c r="A43" i="2" a="1"/>
  <c r="A43" i="2"/>
  <c r="A44" i="2" a="1"/>
  <c r="A44" i="2"/>
  <c r="A45" i="2" a="1"/>
  <c r="A45" i="2"/>
  <c r="A69" i="2" a="1"/>
  <c r="A69" i="2"/>
  <c r="A70" i="2" a="1"/>
  <c r="A70" i="2"/>
  <c r="A119" i="2" a="1"/>
  <c r="A119" i="2"/>
  <c r="A120" i="2" a="1"/>
  <c r="A120" i="2"/>
  <c r="A95" i="2" a="1"/>
  <c r="A95" i="2"/>
  <c r="A94" i="2" a="1"/>
  <c r="A94" i="2"/>
  <c r="Q6" i="2"/>
  <c r="Q5" i="2"/>
  <c r="Q4" i="2"/>
  <c r="V15" i="2"/>
  <c r="Q15" i="2"/>
  <c r="V14" i="2"/>
  <c r="Q14" i="2"/>
  <c r="V13" i="2"/>
  <c r="Q13" i="2"/>
  <c r="V12" i="2"/>
  <c r="Q12" i="2"/>
  <c r="V11" i="2"/>
  <c r="Q11" i="2"/>
  <c r="V10" i="2"/>
  <c r="Q10" i="2"/>
  <c r="V9" i="2"/>
  <c r="Q9" i="2"/>
  <c r="A26" i="2" a="1"/>
  <c r="A26" i="2"/>
  <c r="A27" i="2" a="1"/>
  <c r="A27" i="2"/>
  <c r="V102" i="2" a="1"/>
  <c r="V102" i="2"/>
  <c r="V103" i="2" a="1"/>
  <c r="V103" i="2"/>
  <c r="V104" i="2" a="1"/>
  <c r="V104" i="2"/>
  <c r="V105" i="2" a="1"/>
  <c r="V105" i="2"/>
  <c r="V106" i="2" a="1"/>
  <c r="V106" i="2"/>
  <c r="V107" i="2" a="1"/>
  <c r="V107" i="2"/>
  <c r="V108" i="2" a="1"/>
  <c r="V108" i="2"/>
  <c r="V109" i="2" a="1"/>
  <c r="V109" i="2"/>
  <c r="V110" i="2" a="1"/>
  <c r="V110" i="2"/>
  <c r="V111" i="2" a="1"/>
  <c r="V111" i="2"/>
  <c r="V112" i="2" a="1"/>
  <c r="V112" i="2"/>
  <c r="V113" i="2" a="1"/>
  <c r="V113" i="2"/>
  <c r="V114" i="2" a="1"/>
  <c r="V114" i="2"/>
  <c r="V115" i="2" a="1"/>
  <c r="V115" i="2"/>
  <c r="V116" i="2" a="1"/>
  <c r="V116" i="2"/>
  <c r="V117" i="2" a="1"/>
  <c r="V117" i="2"/>
  <c r="V118" i="2" a="1"/>
  <c r="V118" i="2"/>
  <c r="V119" i="2" a="1"/>
  <c r="V119" i="2"/>
  <c r="V120" i="2" a="1"/>
  <c r="V120" i="2"/>
  <c r="V101" i="2" a="1"/>
  <c r="V101" i="2"/>
  <c r="V76" i="2" a="1"/>
  <c r="V76" i="2"/>
  <c r="V77" i="2" a="1"/>
  <c r="V77" i="2"/>
  <c r="V78" i="2" a="1"/>
  <c r="V78" i="2"/>
  <c r="V79" i="2" a="1"/>
  <c r="V79" i="2"/>
  <c r="V80" i="2" a="1"/>
  <c r="V80" i="2"/>
  <c r="V81" i="2" a="1"/>
  <c r="V81" i="2"/>
  <c r="V82" i="2" a="1"/>
  <c r="V82" i="2"/>
  <c r="V83" i="2" a="1"/>
  <c r="V83" i="2"/>
  <c r="V84" i="2" a="1"/>
  <c r="V84" i="2"/>
  <c r="V85" i="2" a="1"/>
  <c r="V85" i="2"/>
  <c r="V86" i="2" a="1"/>
  <c r="V86" i="2"/>
  <c r="V87" i="2" a="1"/>
  <c r="V87" i="2"/>
  <c r="V88" i="2" a="1"/>
  <c r="V88" i="2"/>
  <c r="V89" i="2" a="1"/>
  <c r="V89" i="2"/>
  <c r="V90" i="2" a="1"/>
  <c r="V90" i="2"/>
  <c r="V91" i="2" a="1"/>
  <c r="V91" i="2"/>
  <c r="V92" i="2" a="1"/>
  <c r="V92" i="2"/>
  <c r="V93" i="2" a="1"/>
  <c r="V93" i="2"/>
  <c r="V94" i="2" a="1"/>
  <c r="V94" i="2"/>
  <c r="V95" i="2" a="1"/>
  <c r="V95" i="2"/>
  <c r="V52" i="2" a="1"/>
  <c r="V52" i="2"/>
  <c r="V53" i="2" a="1"/>
  <c r="V53" i="2"/>
  <c r="V54" i="2" a="1"/>
  <c r="V54" i="2"/>
  <c r="V55" i="2" a="1"/>
  <c r="V55" i="2"/>
  <c r="V56" i="2" a="1"/>
  <c r="V56" i="2"/>
  <c r="V57" i="2" a="1"/>
  <c r="V57" i="2"/>
  <c r="V58" i="2" a="1"/>
  <c r="V58" i="2"/>
  <c r="V59" i="2" a="1"/>
  <c r="V59" i="2"/>
  <c r="V60" i="2" a="1"/>
  <c r="V60" i="2"/>
  <c r="V61" i="2" a="1"/>
  <c r="V61" i="2"/>
  <c r="V62" i="2" a="1"/>
  <c r="V62" i="2"/>
  <c r="V63" i="2" a="1"/>
  <c r="V63" i="2"/>
  <c r="V64" i="2" a="1"/>
  <c r="V64" i="2"/>
  <c r="V65" i="2" a="1"/>
  <c r="V65" i="2"/>
  <c r="V66" i="2" a="1"/>
  <c r="V66" i="2"/>
  <c r="V67" i="2" a="1"/>
  <c r="V67" i="2"/>
  <c r="V68" i="2" a="1"/>
  <c r="V68" i="2"/>
  <c r="V69" i="2" a="1"/>
  <c r="V69" i="2"/>
  <c r="V70" i="2" a="1"/>
  <c r="V70" i="2"/>
  <c r="V51" i="2" a="1"/>
  <c r="V51" i="2"/>
  <c r="V27" i="2" a="1"/>
  <c r="V27" i="2"/>
  <c r="V28" i="2" a="1"/>
  <c r="V28" i="2"/>
  <c r="V29" i="2" a="1"/>
  <c r="V29" i="2"/>
  <c r="V30" i="2" a="1"/>
  <c r="V30" i="2"/>
  <c r="V31" i="2" a="1"/>
  <c r="V31" i="2"/>
  <c r="V32" i="2" a="1"/>
  <c r="V32" i="2"/>
  <c r="V33" i="2" a="1"/>
  <c r="V33" i="2"/>
  <c r="V34" i="2" a="1"/>
  <c r="V34" i="2"/>
  <c r="V35" i="2" a="1"/>
  <c r="V35" i="2"/>
  <c r="V36" i="2" a="1"/>
  <c r="V36" i="2"/>
  <c r="V37" i="2" a="1"/>
  <c r="V37" i="2"/>
  <c r="V38" i="2" a="1"/>
  <c r="V38" i="2"/>
  <c r="V39" i="2" a="1"/>
  <c r="V39" i="2"/>
  <c r="V40" i="2" a="1"/>
  <c r="V40" i="2"/>
  <c r="V41" i="2" a="1"/>
  <c r="V41" i="2"/>
  <c r="V42" i="2" a="1"/>
  <c r="V42" i="2"/>
  <c r="V43" i="2" a="1"/>
  <c r="V43" i="2"/>
  <c r="V44" i="2" a="1"/>
  <c r="V44" i="2"/>
  <c r="V45" i="2" a="1"/>
  <c r="V45" i="2"/>
  <c r="V26" i="2" a="1"/>
  <c r="V26" i="2"/>
  <c r="B6" i="2"/>
  <c r="A82" i="2" a="1"/>
  <c r="A82" i="2"/>
  <c r="O102" i="2" a="1"/>
  <c r="O102" i="2"/>
  <c r="O103" i="2" a="1"/>
  <c r="O103" i="2"/>
  <c r="O104" i="2" a="1"/>
  <c r="O104" i="2"/>
  <c r="O105" i="2" a="1"/>
  <c r="O105" i="2"/>
  <c r="O106" i="2" a="1"/>
  <c r="O106" i="2"/>
  <c r="O107" i="2" a="1"/>
  <c r="O107" i="2"/>
  <c r="O108" i="2" a="1"/>
  <c r="O108" i="2"/>
  <c r="O109" i="2" a="1"/>
  <c r="O109" i="2"/>
  <c r="O110" i="2" a="1"/>
  <c r="O110" i="2"/>
  <c r="O111" i="2" a="1"/>
  <c r="O111" i="2"/>
  <c r="O112" i="2" a="1"/>
  <c r="O112" i="2"/>
  <c r="O113" i="2" a="1"/>
  <c r="O113" i="2"/>
  <c r="O114" i="2" a="1"/>
  <c r="O114" i="2"/>
  <c r="O115" i="2" a="1"/>
  <c r="O115" i="2"/>
  <c r="O116" i="2" a="1"/>
  <c r="O116" i="2"/>
  <c r="O117" i="2" a="1"/>
  <c r="O117" i="2"/>
  <c r="O118" i="2" a="1"/>
  <c r="O118" i="2"/>
  <c r="O119" i="2" a="1"/>
  <c r="O119" i="2"/>
  <c r="O120" i="2" a="1"/>
  <c r="O120" i="2"/>
  <c r="O101" i="2" a="1"/>
  <c r="O101" i="2"/>
  <c r="H120" i="2" a="1"/>
  <c r="H120" i="2"/>
  <c r="H102" i="2" a="1"/>
  <c r="H102" i="2"/>
  <c r="H103" i="2" a="1"/>
  <c r="H103" i="2"/>
  <c r="H104" i="2" a="1"/>
  <c r="H104" i="2"/>
  <c r="H105" i="2" a="1"/>
  <c r="H105" i="2"/>
  <c r="H106" i="2" a="1"/>
  <c r="H106" i="2"/>
  <c r="H107" i="2" a="1"/>
  <c r="H107" i="2"/>
  <c r="H108" i="2" a="1"/>
  <c r="H108" i="2"/>
  <c r="H109" i="2" a="1"/>
  <c r="H109" i="2"/>
  <c r="H110" i="2" a="1"/>
  <c r="H110" i="2"/>
  <c r="H111" i="2" a="1"/>
  <c r="H111" i="2"/>
  <c r="H112" i="2" a="1"/>
  <c r="H112" i="2"/>
  <c r="H113" i="2" a="1"/>
  <c r="H113" i="2"/>
  <c r="H114" i="2" a="1"/>
  <c r="H114" i="2"/>
  <c r="H115" i="2" a="1"/>
  <c r="H115" i="2"/>
  <c r="H116" i="2" a="1"/>
  <c r="H116" i="2"/>
  <c r="H117" i="2" a="1"/>
  <c r="H117" i="2"/>
  <c r="H118" i="2" a="1"/>
  <c r="H118" i="2"/>
  <c r="H119" i="2" a="1"/>
  <c r="H119" i="2"/>
  <c r="H101" i="2" a="1"/>
  <c r="H101" i="2"/>
  <c r="A102" i="2" a="1"/>
  <c r="A102" i="2"/>
  <c r="A103" i="2" a="1"/>
  <c r="A103" i="2"/>
  <c r="A104" i="2" a="1"/>
  <c r="A104" i="2"/>
  <c r="A106" i="2" a="1"/>
  <c r="A106" i="2"/>
  <c r="A107" i="2" a="1"/>
  <c r="A107" i="2"/>
  <c r="A108" i="2" a="1"/>
  <c r="A108" i="2"/>
  <c r="A109" i="2" a="1"/>
  <c r="A109" i="2"/>
  <c r="A110" i="2" a="1"/>
  <c r="A110" i="2"/>
  <c r="A111" i="2" a="1"/>
  <c r="A111" i="2"/>
  <c r="A112" i="2" a="1"/>
  <c r="A112" i="2"/>
  <c r="A113" i="2" a="1"/>
  <c r="A113" i="2"/>
  <c r="A114" i="2" a="1"/>
  <c r="A114" i="2"/>
  <c r="A115" i="2" a="1"/>
  <c r="A115" i="2"/>
  <c r="A116" i="2" a="1"/>
  <c r="A116" i="2"/>
  <c r="A117" i="2" a="1"/>
  <c r="A117" i="2"/>
  <c r="A118" i="2" a="1"/>
  <c r="A118" i="2"/>
  <c r="A101" i="2" a="1"/>
  <c r="A101" i="2"/>
  <c r="O95" i="2" a="1"/>
  <c r="O95" i="2"/>
  <c r="O77" i="2" a="1"/>
  <c r="O77" i="2"/>
  <c r="O78" i="2" a="1"/>
  <c r="O78" i="2"/>
  <c r="O79" i="2" a="1"/>
  <c r="O79" i="2"/>
  <c r="O80" i="2" a="1"/>
  <c r="O80" i="2"/>
  <c r="O81" i="2" a="1"/>
  <c r="O81" i="2"/>
  <c r="O82" i="2" a="1"/>
  <c r="O82" i="2"/>
  <c r="O83" i="2" a="1"/>
  <c r="O83" i="2"/>
  <c r="O84" i="2" a="1"/>
  <c r="O84" i="2"/>
  <c r="O85" i="2" a="1"/>
  <c r="O85" i="2"/>
  <c r="O86" i="2" a="1"/>
  <c r="O86" i="2"/>
  <c r="O87" i="2" a="1"/>
  <c r="O87" i="2"/>
  <c r="O88" i="2" a="1"/>
  <c r="O88" i="2"/>
  <c r="O89" i="2" a="1"/>
  <c r="O89" i="2"/>
  <c r="O90" i="2" a="1"/>
  <c r="O90" i="2"/>
  <c r="O91" i="2" a="1"/>
  <c r="O91" i="2"/>
  <c r="O92" i="2" a="1"/>
  <c r="O92" i="2"/>
  <c r="O93" i="2" a="1"/>
  <c r="O93" i="2"/>
  <c r="O94" i="2" a="1"/>
  <c r="O94" i="2"/>
  <c r="O76" i="2" a="1"/>
  <c r="O76" i="2"/>
  <c r="H95" i="2" a="1"/>
  <c r="H95" i="2"/>
  <c r="A77" i="2" a="1"/>
  <c r="A77" i="2"/>
  <c r="A78" i="2" a="1"/>
  <c r="A78" i="2"/>
  <c r="A79" i="2" a="1"/>
  <c r="A79" i="2"/>
  <c r="A81" i="2" a="1"/>
  <c r="A81" i="2"/>
  <c r="A83" i="2" a="1"/>
  <c r="A83" i="2"/>
  <c r="A84" i="2" a="1"/>
  <c r="A84" i="2"/>
  <c r="A85" i="2" a="1"/>
  <c r="A85" i="2"/>
  <c r="A86" i="2" a="1"/>
  <c r="A86" i="2"/>
  <c r="A87" i="2" a="1"/>
  <c r="A87" i="2"/>
  <c r="A88" i="2" a="1"/>
  <c r="A88" i="2"/>
  <c r="A89" i="2" a="1"/>
  <c r="A89" i="2"/>
  <c r="A90" i="2" a="1"/>
  <c r="A90" i="2"/>
  <c r="A91" i="2" a="1"/>
  <c r="A91" i="2"/>
  <c r="A92" i="2" a="1"/>
  <c r="A92" i="2"/>
  <c r="A93" i="2" a="1"/>
  <c r="A93" i="2"/>
  <c r="H77" i="2" a="1"/>
  <c r="H77" i="2"/>
  <c r="H78" i="2" a="1"/>
  <c r="H78" i="2"/>
  <c r="H79" i="2" a="1"/>
  <c r="H79" i="2"/>
  <c r="H80" i="2" a="1"/>
  <c r="H80" i="2"/>
  <c r="H81" i="2" a="1"/>
  <c r="H81" i="2"/>
  <c r="H82" i="2" a="1"/>
  <c r="H82" i="2"/>
  <c r="H83" i="2" a="1"/>
  <c r="H83" i="2"/>
  <c r="H84" i="2" a="1"/>
  <c r="H84" i="2"/>
  <c r="H85" i="2" a="1"/>
  <c r="H85" i="2"/>
  <c r="H86" i="2" a="1"/>
  <c r="H86" i="2"/>
  <c r="H87" i="2" a="1"/>
  <c r="H87" i="2"/>
  <c r="H88" i="2" a="1"/>
  <c r="H88" i="2"/>
  <c r="H89" i="2" a="1"/>
  <c r="H89" i="2"/>
  <c r="H90" i="2" a="1"/>
  <c r="H90" i="2"/>
  <c r="H91" i="2" a="1"/>
  <c r="H91" i="2"/>
  <c r="H92" i="2" a="1"/>
  <c r="H92" i="2"/>
  <c r="H93" i="2" a="1"/>
  <c r="H93" i="2"/>
  <c r="H94" i="2" a="1"/>
  <c r="H94" i="2"/>
  <c r="H76" i="2" a="1"/>
  <c r="H76" i="2"/>
  <c r="A76" i="2" a="1"/>
  <c r="A76" i="2"/>
  <c r="O52" i="2" a="1"/>
  <c r="O52" i="2"/>
  <c r="O53" i="2" a="1"/>
  <c r="O53" i="2"/>
  <c r="O54" i="2" a="1"/>
  <c r="O54" i="2"/>
  <c r="O55" i="2" a="1"/>
  <c r="O55" i="2"/>
  <c r="O56" i="2" a="1"/>
  <c r="O56" i="2"/>
  <c r="O57" i="2" a="1"/>
  <c r="O57" i="2"/>
  <c r="O58" i="2" a="1"/>
  <c r="O58" i="2"/>
  <c r="O59" i="2" a="1"/>
  <c r="O59" i="2"/>
  <c r="O60" i="2" a="1"/>
  <c r="O60" i="2"/>
  <c r="O61" i="2" a="1"/>
  <c r="O61" i="2"/>
  <c r="O62" i="2" a="1"/>
  <c r="O62" i="2"/>
  <c r="O63" i="2" a="1"/>
  <c r="O63" i="2"/>
  <c r="O64" i="2" a="1"/>
  <c r="O64" i="2"/>
  <c r="O65" i="2" a="1"/>
  <c r="O65" i="2"/>
  <c r="O66" i="2" a="1"/>
  <c r="O66" i="2"/>
  <c r="O67" i="2" a="1"/>
  <c r="O67" i="2"/>
  <c r="O68" i="2" a="1"/>
  <c r="O68" i="2"/>
  <c r="O69" i="2" a="1"/>
  <c r="O69" i="2"/>
  <c r="O70" i="2" a="1"/>
  <c r="O70" i="2"/>
  <c r="O51" i="2" a="1"/>
  <c r="O51" i="2"/>
  <c r="H52" i="2" a="1"/>
  <c r="H52" i="2"/>
  <c r="H53" i="2" a="1"/>
  <c r="H53" i="2"/>
  <c r="H54" i="2" a="1"/>
  <c r="H54" i="2"/>
  <c r="H55" i="2" a="1"/>
  <c r="H55" i="2"/>
  <c r="H56" i="2" a="1"/>
  <c r="H56" i="2"/>
  <c r="H57" i="2" a="1"/>
  <c r="H57" i="2"/>
  <c r="H58" i="2" a="1"/>
  <c r="H58" i="2"/>
  <c r="H59" i="2" a="1"/>
  <c r="H59" i="2"/>
  <c r="H60" i="2" a="1"/>
  <c r="H60" i="2"/>
  <c r="H61" i="2" a="1"/>
  <c r="H61" i="2"/>
  <c r="H62" i="2" a="1"/>
  <c r="H62" i="2"/>
  <c r="H63" i="2" a="1"/>
  <c r="H63" i="2"/>
  <c r="H64" i="2" a="1"/>
  <c r="H64" i="2"/>
  <c r="H65" i="2" a="1"/>
  <c r="H65" i="2"/>
  <c r="H66" i="2" a="1"/>
  <c r="H66" i="2"/>
  <c r="H67" i="2" a="1"/>
  <c r="H67" i="2"/>
  <c r="H68" i="2" a="1"/>
  <c r="H68" i="2"/>
  <c r="H69" i="2" a="1"/>
  <c r="H69" i="2"/>
  <c r="H70" i="2" a="1"/>
  <c r="H70" i="2"/>
  <c r="H51" i="2" a="1"/>
  <c r="H51" i="2"/>
  <c r="A52" i="2" a="1"/>
  <c r="A52" i="2"/>
  <c r="A53" i="2" a="1"/>
  <c r="A53" i="2"/>
  <c r="A54" i="2" a="1"/>
  <c r="A54" i="2"/>
  <c r="A56" i="2" a="1"/>
  <c r="A56" i="2"/>
  <c r="A57" i="2" a="1"/>
  <c r="A57" i="2"/>
  <c r="A58" i="2" a="1"/>
  <c r="A58" i="2"/>
  <c r="A59" i="2" a="1"/>
  <c r="A59" i="2"/>
  <c r="A60" i="2" a="1"/>
  <c r="A60" i="2"/>
  <c r="A61" i="2" a="1"/>
  <c r="A61" i="2"/>
  <c r="A62" i="2" a="1"/>
  <c r="A62" i="2"/>
  <c r="A63" i="2" a="1"/>
  <c r="A63" i="2"/>
  <c r="A64" i="2" a="1"/>
  <c r="A64" i="2"/>
  <c r="A65" i="2" a="1"/>
  <c r="A65" i="2"/>
  <c r="A66" i="2" a="1"/>
  <c r="A66" i="2"/>
  <c r="A67" i="2" a="1"/>
  <c r="A67" i="2"/>
  <c r="A68" i="2" a="1"/>
  <c r="A68" i="2"/>
  <c r="A51" i="2" a="1"/>
  <c r="A51" i="2"/>
  <c r="O30" i="2" a="1"/>
  <c r="O30" i="2"/>
  <c r="O31" i="2" a="1"/>
  <c r="O31" i="2"/>
  <c r="O32" i="2" a="1"/>
  <c r="O32" i="2"/>
  <c r="O33" i="2" a="1"/>
  <c r="O33" i="2"/>
  <c r="O34" i="2" a="1"/>
  <c r="O34" i="2"/>
  <c r="O35" i="2" a="1"/>
  <c r="O35" i="2"/>
  <c r="O36" i="2" a="1"/>
  <c r="O36" i="2"/>
  <c r="O37" i="2" a="1"/>
  <c r="O37" i="2"/>
  <c r="O38" i="2" a="1"/>
  <c r="O38" i="2"/>
  <c r="O39" i="2" a="1"/>
  <c r="O39" i="2"/>
  <c r="O40" i="2" a="1"/>
  <c r="O40" i="2"/>
  <c r="O41" i="2" a="1"/>
  <c r="O41" i="2"/>
  <c r="O42" i="2" a="1"/>
  <c r="O42" i="2"/>
  <c r="O43" i="2" a="1"/>
  <c r="O43" i="2"/>
  <c r="O44" i="2" a="1"/>
  <c r="O44" i="2"/>
  <c r="O45" i="2" a="1"/>
  <c r="O45" i="2"/>
  <c r="H30" i="2" a="1"/>
  <c r="H30" i="2"/>
  <c r="H31" i="2" a="1"/>
  <c r="H31" i="2"/>
  <c r="H32" i="2" a="1"/>
  <c r="H32" i="2"/>
  <c r="H33" i="2" a="1"/>
  <c r="H33" i="2"/>
  <c r="H34" i="2" a="1"/>
  <c r="H34" i="2"/>
  <c r="H35" i="2" a="1"/>
  <c r="H35" i="2"/>
  <c r="H36" i="2" a="1"/>
  <c r="H36" i="2"/>
  <c r="H37" i="2" a="1"/>
  <c r="H37" i="2"/>
  <c r="H38" i="2" a="1"/>
  <c r="H38" i="2"/>
  <c r="H39" i="2" a="1"/>
  <c r="H39" i="2"/>
  <c r="H40" i="2" a="1"/>
  <c r="H40" i="2"/>
  <c r="H41" i="2" a="1"/>
  <c r="H41" i="2"/>
  <c r="H42" i="2" a="1"/>
  <c r="H42" i="2"/>
  <c r="H43" i="2" a="1"/>
  <c r="H43" i="2"/>
  <c r="H44" i="2" a="1"/>
  <c r="H44" i="2"/>
  <c r="H45" i="2" a="1"/>
  <c r="H45" i="2"/>
  <c r="A31" i="2" a="1"/>
  <c r="A31" i="2"/>
  <c r="A32" i="2" a="1"/>
  <c r="A32" i="2"/>
  <c r="A33" i="2" a="1"/>
  <c r="A33" i="2"/>
  <c r="A34" i="2" a="1"/>
  <c r="A34" i="2"/>
  <c r="A35" i="2" a="1"/>
  <c r="A35" i="2"/>
  <c r="A36" i="2" a="1"/>
  <c r="A36" i="2"/>
  <c r="A37" i="2" a="1"/>
  <c r="A37" i="2"/>
  <c r="A38" i="2" a="1"/>
  <c r="A38" i="2"/>
  <c r="A39" i="2" a="1"/>
  <c r="A39" i="2"/>
  <c r="A40" i="2" a="1"/>
  <c r="A40" i="2"/>
  <c r="A41" i="2" a="1"/>
  <c r="A41" i="2"/>
  <c r="O27" i="2" a="1"/>
  <c r="O27" i="2"/>
  <c r="O28" i="2" a="1"/>
  <c r="O28" i="2"/>
  <c r="O29" i="2" a="1"/>
  <c r="O29" i="2"/>
  <c r="H27" i="2" a="1"/>
  <c r="H27" i="2"/>
  <c r="H28" i="2" a="1"/>
  <c r="H28" i="2"/>
  <c r="H29" i="2" a="1"/>
  <c r="H29" i="2"/>
  <c r="A28" i="2" a="1"/>
  <c r="A28" i="2"/>
  <c r="A29" i="2" a="1"/>
  <c r="A29" i="2"/>
  <c r="O26" i="2" a="1"/>
  <c r="O26" i="2"/>
  <c r="H26" i="2" a="1"/>
  <c r="H26" i="2"/>
  <c r="B18" i="2"/>
  <c r="B17" i="2"/>
  <c r="B16" i="2"/>
  <c r="B15" i="2"/>
  <c r="B14" i="2"/>
  <c r="B13" i="2"/>
  <c r="B12" i="2"/>
  <c r="B11" i="2"/>
  <c r="B10" i="2"/>
  <c r="B9" i="2"/>
  <c r="B8" i="2"/>
  <c r="B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tc={7EF28A1E-E5F5-4CD9-8122-B36646B9C509}</author>
  </authors>
  <commentList>
    <comment ref="AE2" authorId="0" shapeId="0" xr:uid="{7EF28A1E-E5F5-4CD9-8122-B36646B9C5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Vinicius Pereira, 01/02/2021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<sst xmlns="http://schemas.openxmlformats.org/spreadsheetml/2006/main" count="1998" uniqueCount="745">
  <si>
    <t>BIBLIOTECA PESSOAL</t>
  </si>
  <si>
    <t>TÍTULO</t>
  </si>
  <si>
    <t>ASSUNTO</t>
  </si>
  <si>
    <t>AUTOR</t>
  </si>
  <si>
    <t>EDIÇÃO</t>
  </si>
  <si>
    <t>VOLUME</t>
  </si>
  <si>
    <t>EDITORA</t>
  </si>
  <si>
    <t>ANO</t>
  </si>
  <si>
    <t>COLEÇÃO</t>
  </si>
  <si>
    <t>IDIOMA</t>
  </si>
  <si>
    <t>PÁGINAS</t>
  </si>
  <si>
    <t>CDD</t>
  </si>
  <si>
    <t>CUTTER</t>
  </si>
  <si>
    <t>PAÍS DA OBRA ORIGINAL</t>
  </si>
  <si>
    <t>ID</t>
  </si>
  <si>
    <t>Confissões</t>
  </si>
  <si>
    <t>Autobiografia</t>
  </si>
  <si>
    <t>Santo Agostinho</t>
  </si>
  <si>
    <t>1a</t>
  </si>
  <si>
    <t>n / a</t>
  </si>
  <si>
    <t>Paulus</t>
  </si>
  <si>
    <t>Patrística</t>
  </si>
  <si>
    <t>Português</t>
  </si>
  <si>
    <t>922.22</t>
  </si>
  <si>
    <t>A221c</t>
  </si>
  <si>
    <t>Grécia</t>
  </si>
  <si>
    <t>Excel Avançado</t>
  </si>
  <si>
    <t>Programação</t>
  </si>
  <si>
    <t>Antonio Fernando Cinto ; Wilson Moraes Goés</t>
  </si>
  <si>
    <t>Novatec</t>
  </si>
  <si>
    <t>C575e</t>
  </si>
  <si>
    <t>Brasil</t>
  </si>
  <si>
    <t>Agonia do Eros</t>
  </si>
  <si>
    <t>Filosofia</t>
  </si>
  <si>
    <t>Byung-Chul Han</t>
  </si>
  <si>
    <t>Vozes</t>
  </si>
  <si>
    <t>128.46</t>
  </si>
  <si>
    <t>H223a</t>
  </si>
  <si>
    <t>Alemanha</t>
  </si>
  <si>
    <t>Sociedade do Cansaço</t>
  </si>
  <si>
    <t>301.01</t>
  </si>
  <si>
    <t>H223s</t>
  </si>
  <si>
    <t>Constituição</t>
  </si>
  <si>
    <t>Legislação</t>
  </si>
  <si>
    <t>Senado Federal</t>
  </si>
  <si>
    <t>C758</t>
  </si>
  <si>
    <t>Conhecimento Empresarial</t>
  </si>
  <si>
    <t>Administração</t>
  </si>
  <si>
    <t>Thomas Davenport ; Laurence Prusak</t>
  </si>
  <si>
    <t>Campus</t>
  </si>
  <si>
    <t>658. 4038</t>
  </si>
  <si>
    <t>D247c</t>
  </si>
  <si>
    <t>EUA</t>
  </si>
  <si>
    <t>As Veias Abertas da América Latina</t>
  </si>
  <si>
    <t>Economia Política</t>
  </si>
  <si>
    <t>Eduardo Galeano</t>
  </si>
  <si>
    <t>2a(?)</t>
  </si>
  <si>
    <t>L&amp;PM</t>
  </si>
  <si>
    <t>L&amp;PM Pocket</t>
  </si>
  <si>
    <t>330.98</t>
  </si>
  <si>
    <t>G152v</t>
  </si>
  <si>
    <t>Uruguai</t>
  </si>
  <si>
    <t>Leviatã</t>
  </si>
  <si>
    <t>Thomas Hobbes</t>
  </si>
  <si>
    <t>2a</t>
  </si>
  <si>
    <t>Martin Claret</t>
  </si>
  <si>
    <t>A Obra Prima de Cada Autor</t>
  </si>
  <si>
    <t>320.1</t>
  </si>
  <si>
    <t>H682l</t>
  </si>
  <si>
    <t>Inglaterra</t>
  </si>
  <si>
    <t>O Homem e seus Símbolos</t>
  </si>
  <si>
    <t>Psicologia</t>
  </si>
  <si>
    <t>Carl G. Jung (org)</t>
  </si>
  <si>
    <t>3a ed. especial</t>
  </si>
  <si>
    <t>Harper Collins Brasil</t>
  </si>
  <si>
    <t>H724</t>
  </si>
  <si>
    <t>A Mágica da Arrumação</t>
  </si>
  <si>
    <t>Auto-Ajuda</t>
  </si>
  <si>
    <t>Marie Kondo</t>
  </si>
  <si>
    <t>Sextante</t>
  </si>
  <si>
    <t>K82m</t>
  </si>
  <si>
    <t>O Príncipe</t>
  </si>
  <si>
    <t>Política</t>
  </si>
  <si>
    <t>Nicolau Maquiavel</t>
  </si>
  <si>
    <t>Jardim de Livros</t>
  </si>
  <si>
    <t>M297p</t>
  </si>
  <si>
    <t>Itália</t>
  </si>
  <si>
    <t>Assim Falava Zaratustra</t>
  </si>
  <si>
    <t>Nietzsche</t>
  </si>
  <si>
    <t>Escala Educacional</t>
  </si>
  <si>
    <t>Filosofar</t>
  </si>
  <si>
    <t>N677a</t>
  </si>
  <si>
    <t>Noções Essenciais de Direito</t>
  </si>
  <si>
    <t>Direito</t>
  </si>
  <si>
    <t>Nelson Palaia</t>
  </si>
  <si>
    <t xml:space="preserve">3a </t>
  </si>
  <si>
    <t>Saraiva</t>
  </si>
  <si>
    <t>P154n</t>
  </si>
  <si>
    <t>A Sabedoria da Vida</t>
  </si>
  <si>
    <t>Arthu Schopenhauer</t>
  </si>
  <si>
    <t>Golden Books</t>
  </si>
  <si>
    <t>S373s</t>
  </si>
  <si>
    <t>Introdução à Economia Solidária</t>
  </si>
  <si>
    <t>Paul Singer</t>
  </si>
  <si>
    <t>Fundação Perseu Abramo</t>
  </si>
  <si>
    <t>S617i</t>
  </si>
  <si>
    <t>A Ética Protestante e o Espírito do Capitalismo</t>
  </si>
  <si>
    <t>Max Weber</t>
  </si>
  <si>
    <t>W371p</t>
  </si>
  <si>
    <t>As Boas Mulheres da China</t>
  </si>
  <si>
    <t>Sociologia</t>
  </si>
  <si>
    <t>Xinran</t>
  </si>
  <si>
    <t>Companhia de Bolso</t>
  </si>
  <si>
    <t>X6b</t>
  </si>
  <si>
    <t>China</t>
  </si>
  <si>
    <t>Aventura em Bagdá</t>
  </si>
  <si>
    <t>Romance Policial</t>
  </si>
  <si>
    <t>Agatha Christie</t>
  </si>
  <si>
    <t>Editora Record</t>
  </si>
  <si>
    <t>C555a</t>
  </si>
  <si>
    <t>Crime e Castigo</t>
  </si>
  <si>
    <t>Romance</t>
  </si>
  <si>
    <t>Dostoiévski</t>
  </si>
  <si>
    <t>891.73</t>
  </si>
  <si>
    <t>D724c</t>
  </si>
  <si>
    <t>Russia</t>
  </si>
  <si>
    <t>Os Despossuídos</t>
  </si>
  <si>
    <t>Ficção</t>
  </si>
  <si>
    <t>Ursula Le Guin</t>
  </si>
  <si>
    <t>Aleph</t>
  </si>
  <si>
    <t>813.08</t>
  </si>
  <si>
    <t>L433d</t>
  </si>
  <si>
    <t>Mirai Nikki</t>
  </si>
  <si>
    <t>Mangá</t>
  </si>
  <si>
    <t>Sakae Esuno</t>
  </si>
  <si>
    <t>JBC</t>
  </si>
  <si>
    <t>E82m</t>
  </si>
  <si>
    <t>Japão</t>
  </si>
  <si>
    <t>Evangelion</t>
  </si>
  <si>
    <t>Yoshiyuki Sadamoto</t>
  </si>
  <si>
    <t>Conrad</t>
  </si>
  <si>
    <t>2003 (?)</t>
  </si>
  <si>
    <t>S124e</t>
  </si>
  <si>
    <t>Game of Thrones</t>
  </si>
  <si>
    <t>George R. R. Martin</t>
  </si>
  <si>
    <t>ed. especial</t>
  </si>
  <si>
    <t>Bantam</t>
  </si>
  <si>
    <t>A Song of Ice and Fire</t>
  </si>
  <si>
    <t>Inglês</t>
  </si>
  <si>
    <t>M379g</t>
  </si>
  <si>
    <t>God of War</t>
  </si>
  <si>
    <t>Matthew Stover ; Robert E. Vardeman</t>
  </si>
  <si>
    <t>Leya</t>
  </si>
  <si>
    <t>S889g</t>
  </si>
  <si>
    <t>Inu-yasha</t>
  </si>
  <si>
    <t>Rumiko Takahashi</t>
  </si>
  <si>
    <t>T136i</t>
  </si>
  <si>
    <t>Um Jogador</t>
  </si>
  <si>
    <t>3a</t>
  </si>
  <si>
    <t>Leste</t>
  </si>
  <si>
    <t>D724j</t>
  </si>
  <si>
    <t>O Nome da Rosa</t>
  </si>
  <si>
    <t>Umberto Eco</t>
  </si>
  <si>
    <t>BestBolso</t>
  </si>
  <si>
    <t>E19n</t>
  </si>
  <si>
    <t>A Mão Esquerda da Escuridão</t>
  </si>
  <si>
    <t>L433m</t>
  </si>
  <si>
    <t>Pais e Filhos</t>
  </si>
  <si>
    <t>Ivan Turguéniev</t>
  </si>
  <si>
    <t>Abril</t>
  </si>
  <si>
    <t>T937p</t>
  </si>
  <si>
    <t>Persépolis</t>
  </si>
  <si>
    <t>HQ</t>
  </si>
  <si>
    <t>Marjane Satrapi</t>
  </si>
  <si>
    <t>Quadrinhos na Cia</t>
  </si>
  <si>
    <t xml:space="preserve"> (?)</t>
  </si>
  <si>
    <t>S253p</t>
  </si>
  <si>
    <t>Irã</t>
  </si>
  <si>
    <t>Star Wars: Herdeiro do Império</t>
  </si>
  <si>
    <t>Timothy Zahn</t>
  </si>
  <si>
    <t>Trilogia Thrawn</t>
  </si>
  <si>
    <t>Z19sa</t>
  </si>
  <si>
    <t>Star Wars: Ascensão da Força Sombria</t>
  </si>
  <si>
    <t>Z19sb</t>
  </si>
  <si>
    <t>Star Wars:  O Último Comando</t>
  </si>
  <si>
    <t>Z19sc</t>
  </si>
  <si>
    <t>Watchmen</t>
  </si>
  <si>
    <t>Alan Moore ; Dave Gibbons</t>
  </si>
  <si>
    <t>DC</t>
  </si>
  <si>
    <t>M821w</t>
  </si>
  <si>
    <t>Fever Pitch</t>
  </si>
  <si>
    <t>Nick Hornby</t>
  </si>
  <si>
    <t>Riverhead Books</t>
  </si>
  <si>
    <t>H814f</t>
  </si>
  <si>
    <t>The Adventures of Huckleberry Finn</t>
  </si>
  <si>
    <t>Mark Twain</t>
  </si>
  <si>
    <t>Harper Collins</t>
  </si>
  <si>
    <t>Collins Classics</t>
  </si>
  <si>
    <t>T969a</t>
  </si>
  <si>
    <t>Antologia Poética</t>
  </si>
  <si>
    <t>Poesia</t>
  </si>
  <si>
    <t>Carlos Drummond de Andrade</t>
  </si>
  <si>
    <t>65a</t>
  </si>
  <si>
    <t>869.91</t>
  </si>
  <si>
    <t>A566a</t>
  </si>
  <si>
    <t>Castelos de Marzipã</t>
  </si>
  <si>
    <t>Espírita</t>
  </si>
  <si>
    <t>Lygia Barbiére Amaral</t>
  </si>
  <si>
    <t>Lachâtre</t>
  </si>
  <si>
    <t>133.9</t>
  </si>
  <si>
    <t>A485c</t>
  </si>
  <si>
    <t>Um Certo Jaques Netan</t>
  </si>
  <si>
    <t>Carlos Nejar</t>
  </si>
  <si>
    <t>Parma</t>
  </si>
  <si>
    <t>N417c</t>
  </si>
  <si>
    <t>O Cético</t>
  </si>
  <si>
    <t>José Bento [Espírito]</t>
  </si>
  <si>
    <t>M466c</t>
  </si>
  <si>
    <t>O Conde de Montecristo</t>
  </si>
  <si>
    <t>Alexandre Dumas</t>
  </si>
  <si>
    <t>D886ca</t>
  </si>
  <si>
    <t>França</t>
  </si>
  <si>
    <t>O Conde de Montecristo (segundo livro)</t>
  </si>
  <si>
    <t>D886cb</t>
  </si>
  <si>
    <t>Deadhouse Gates</t>
  </si>
  <si>
    <t>Steven Erikson</t>
  </si>
  <si>
    <t xml:space="preserve">n /a </t>
  </si>
  <si>
    <t>The Malazan Book of the Fallen</t>
  </si>
  <si>
    <t>E68d</t>
  </si>
  <si>
    <t>Canada</t>
  </si>
  <si>
    <t>Dom Quixote (segundo livro)</t>
  </si>
  <si>
    <t>Miguel de Cervantes</t>
  </si>
  <si>
    <t>C419db</t>
  </si>
  <si>
    <t>Espanha</t>
  </si>
  <si>
    <t>Dom Quixote (primeiro livro)</t>
  </si>
  <si>
    <t>C419da</t>
  </si>
  <si>
    <t>Drácula</t>
  </si>
  <si>
    <t>Terror</t>
  </si>
  <si>
    <t>Bram Stoker</t>
  </si>
  <si>
    <t>S874d</t>
  </si>
  <si>
    <t>Irlanda</t>
  </si>
  <si>
    <t>Emma</t>
  </si>
  <si>
    <t>Jane Austen</t>
  </si>
  <si>
    <t>1a (?)</t>
  </si>
  <si>
    <t>Penguin Books</t>
  </si>
  <si>
    <t>Penguin Popular Classics</t>
  </si>
  <si>
    <t>A933e</t>
  </si>
  <si>
    <t>The End of Eternity</t>
  </si>
  <si>
    <t>Isaac Asimov</t>
  </si>
  <si>
    <t>A832e</t>
  </si>
  <si>
    <t>Esaú e Jacó</t>
  </si>
  <si>
    <t>Machado de Assis</t>
  </si>
  <si>
    <t>Ediouro</t>
  </si>
  <si>
    <t>Super Prestígio</t>
  </si>
  <si>
    <t>869.93</t>
  </si>
  <si>
    <t>A848e</t>
  </si>
  <si>
    <t>Foi Assim</t>
  </si>
  <si>
    <t>Altino Martínez</t>
  </si>
  <si>
    <t>Soma Ltda</t>
  </si>
  <si>
    <t>1978 (?)</t>
  </si>
  <si>
    <t>M385f</t>
  </si>
  <si>
    <t>Gardens of the Moon</t>
  </si>
  <si>
    <t>TOR</t>
  </si>
  <si>
    <t>E68g</t>
  </si>
  <si>
    <t>Great Expectations</t>
  </si>
  <si>
    <t>Charles Dickens</t>
  </si>
  <si>
    <t>D548g</t>
  </si>
  <si>
    <t>O Guia Definitivo do Mochileiro das Galáxias</t>
  </si>
  <si>
    <t>Douglas Adams</t>
  </si>
  <si>
    <t>1a ed. especial</t>
  </si>
  <si>
    <t>Arqueiro</t>
  </si>
  <si>
    <t>Guia do Mochileiro das Galáxias</t>
  </si>
  <si>
    <t>A211</t>
  </si>
  <si>
    <t>Maus</t>
  </si>
  <si>
    <t>Art Spiegelman</t>
  </si>
  <si>
    <t>S755m</t>
  </si>
  <si>
    <t>O Médico e o Monstro</t>
  </si>
  <si>
    <t>Robert Louis Stevenson</t>
  </si>
  <si>
    <t>6a</t>
  </si>
  <si>
    <t>Melhoramentos</t>
  </si>
  <si>
    <t>028.5</t>
  </si>
  <si>
    <t>S847m</t>
  </si>
  <si>
    <t>Memórias Inventadas</t>
  </si>
  <si>
    <t>Biografia</t>
  </si>
  <si>
    <t>Manoel de Barros</t>
  </si>
  <si>
    <t>Planeta</t>
  </si>
  <si>
    <t>B277m</t>
  </si>
  <si>
    <t>Memórias Póstumas de Brás Cubas</t>
  </si>
  <si>
    <t>1a ed. anotada</t>
  </si>
  <si>
    <t>A848m</t>
  </si>
  <si>
    <t>A Menina que Roubava Livros</t>
  </si>
  <si>
    <t>Markus Zusak</t>
  </si>
  <si>
    <t>Intrínseca</t>
  </si>
  <si>
    <t>Z96m</t>
  </si>
  <si>
    <t>Austrália</t>
  </si>
  <si>
    <t>Mrs. Dalloway</t>
  </si>
  <si>
    <t>Virginia Woolf</t>
  </si>
  <si>
    <t>W913m</t>
  </si>
  <si>
    <t>The Name of the Rose</t>
  </si>
  <si>
    <t>1st Harvest</t>
  </si>
  <si>
    <t>HMH Books</t>
  </si>
  <si>
    <t>E19nb</t>
  </si>
  <si>
    <t>Norwegian Wood</t>
  </si>
  <si>
    <t>Haruki Murakami</t>
  </si>
  <si>
    <t>Alfaguara</t>
  </si>
  <si>
    <t>M972n</t>
  </si>
  <si>
    <t>On the Road</t>
  </si>
  <si>
    <t>Jack Kerouac</t>
  </si>
  <si>
    <t>K39o</t>
  </si>
  <si>
    <t>Orgulho e Preconceito</t>
  </si>
  <si>
    <t>A933o</t>
  </si>
  <si>
    <t>Perdas Necessárias</t>
  </si>
  <si>
    <t>Judith Viorst</t>
  </si>
  <si>
    <t>25a</t>
  </si>
  <si>
    <t>V798p</t>
  </si>
  <si>
    <t>O Processo</t>
  </si>
  <si>
    <t>Franz Kafka</t>
  </si>
  <si>
    <t>5a</t>
  </si>
  <si>
    <t>K11p</t>
  </si>
  <si>
    <t>Aústria</t>
  </si>
  <si>
    <t>Quincas Borba</t>
  </si>
  <si>
    <t>2a. reform.</t>
  </si>
  <si>
    <t>A848q</t>
  </si>
  <si>
    <t>A Senhora do Solar</t>
  </si>
  <si>
    <t>Antônio Carlos [Espírito] ;  Psicografado por Vera Lúcia Marinzeck de Carvalho</t>
  </si>
  <si>
    <t>Lúmen Editorial</t>
  </si>
  <si>
    <t>133.93</t>
  </si>
  <si>
    <t>C284s</t>
  </si>
  <si>
    <t>Sense and Sensibility</t>
  </si>
  <si>
    <t>A933s</t>
  </si>
  <si>
    <t>Solar</t>
  </si>
  <si>
    <t>Ian McEwan</t>
  </si>
  <si>
    <t>Vintage Books</t>
  </si>
  <si>
    <t>M478s</t>
  </si>
  <si>
    <t>Sol Nascente</t>
  </si>
  <si>
    <t>Policial</t>
  </si>
  <si>
    <t>Michael Crichton</t>
  </si>
  <si>
    <t>Rocco ; L&amp;PM</t>
  </si>
  <si>
    <t>C928s</t>
  </si>
  <si>
    <t>Terrorist</t>
  </si>
  <si>
    <t>John Updike</t>
  </si>
  <si>
    <t>Ballantine Books</t>
  </si>
  <si>
    <t>U66t</t>
  </si>
  <si>
    <t>Gabriela, Cravo e Canela</t>
  </si>
  <si>
    <t>Jorge Amado</t>
  </si>
  <si>
    <t>Companhia das Letras</t>
  </si>
  <si>
    <t>A481g</t>
  </si>
  <si>
    <t>Todos os Contos</t>
  </si>
  <si>
    <t>Contos</t>
  </si>
  <si>
    <t>Clarice Lispector ; Benjamin Moser (org)</t>
  </si>
  <si>
    <t>Rocco</t>
  </si>
  <si>
    <t>L771t</t>
  </si>
  <si>
    <t>Como Gerenciar seu Chefe</t>
  </si>
  <si>
    <t>Arménio Rego ; Miguel Pina e Cunha ; Thomaz Wood Jr</t>
  </si>
  <si>
    <t>Da Boa Prosa</t>
  </si>
  <si>
    <t>R343c</t>
  </si>
  <si>
    <t>Trainspotting</t>
  </si>
  <si>
    <t>Irvine Welsh</t>
  </si>
  <si>
    <t>W461t</t>
  </si>
  <si>
    <t>Les Trois Mousquetaires</t>
  </si>
  <si>
    <t>Hachette</t>
  </si>
  <si>
    <t>Lecture Facile</t>
  </si>
  <si>
    <t>Francês</t>
  </si>
  <si>
    <t>D886t</t>
  </si>
  <si>
    <t>Why Nations Fail</t>
  </si>
  <si>
    <t>Economia</t>
  </si>
  <si>
    <t>Daron Acemoglu ; James A. Robinson</t>
  </si>
  <si>
    <t>Profile Books</t>
  </si>
  <si>
    <t>A173w</t>
  </si>
  <si>
    <t>Seja Feliz : Diga não à Depressão</t>
  </si>
  <si>
    <t>Elaine Aldrovandi</t>
  </si>
  <si>
    <t>EME</t>
  </si>
  <si>
    <t>A365s</t>
  </si>
  <si>
    <t>Arquivística: temas contemporâneos</t>
  </si>
  <si>
    <t>Arquivística</t>
  </si>
  <si>
    <t>Vanderlei Batista dos Santos (org)</t>
  </si>
  <si>
    <t>SENAC</t>
  </si>
  <si>
    <t>930.25</t>
  </si>
  <si>
    <t>A772a</t>
  </si>
  <si>
    <t xml:space="preserve"> O Cânone Ocidental</t>
  </si>
  <si>
    <t>História</t>
  </si>
  <si>
    <t>Harold Bloom</t>
  </si>
  <si>
    <t>Objetiva</t>
  </si>
  <si>
    <t>B655c</t>
  </si>
  <si>
    <t>Onde Encontra a Sabedoria?</t>
  </si>
  <si>
    <t>Literatura Sacra</t>
  </si>
  <si>
    <t>809.93</t>
  </si>
  <si>
    <t>B655o</t>
  </si>
  <si>
    <t>Mao: A História Desconhecida</t>
  </si>
  <si>
    <t>Jung Chang ; Jon Halliday</t>
  </si>
  <si>
    <t>C456m</t>
  </si>
  <si>
    <t>Não se Desespere!</t>
  </si>
  <si>
    <t>Mario Sérgio Cortella</t>
  </si>
  <si>
    <t>7a</t>
  </si>
  <si>
    <t>Provocações Filosóficas</t>
  </si>
  <si>
    <t>C828na</t>
  </si>
  <si>
    <t>Não Espere Pelo Epitáfio!</t>
  </si>
  <si>
    <t>16a</t>
  </si>
  <si>
    <t>070.44</t>
  </si>
  <si>
    <t>C828nb</t>
  </si>
  <si>
    <t>Não Nascemos Prontos!</t>
  </si>
  <si>
    <t xml:space="preserve"> Auto-Ajuda</t>
  </si>
  <si>
    <t>19a</t>
  </si>
  <si>
    <t>C828nc</t>
  </si>
  <si>
    <t>The Buffett Essays (20th anniversary)</t>
  </si>
  <si>
    <t>Palestras</t>
  </si>
  <si>
    <t>Lawrence A. Cunningham</t>
  </si>
  <si>
    <t>Cunningham Grupo ; Harriman House</t>
  </si>
  <si>
    <t>C973b</t>
  </si>
  <si>
    <t>Filhos Brilhantes, Alunos Fascinantes</t>
  </si>
  <si>
    <t>Augusto Cury</t>
  </si>
  <si>
    <t>C982f</t>
  </si>
  <si>
    <t>O Gene Egoísta</t>
  </si>
  <si>
    <t>Biologia</t>
  </si>
  <si>
    <t>Richard Dawkins</t>
  </si>
  <si>
    <t>576.5</t>
  </si>
  <si>
    <t>D271g</t>
  </si>
  <si>
    <t>Feliz</t>
  </si>
  <si>
    <t>José Carlos de Lucca</t>
  </si>
  <si>
    <t>Intelítera</t>
  </si>
  <si>
    <t>L943f</t>
  </si>
  <si>
    <t>O Cérebro que se Transforma</t>
  </si>
  <si>
    <t>Norman Doidge</t>
  </si>
  <si>
    <t>Record</t>
  </si>
  <si>
    <t>612.8</t>
  </si>
  <si>
    <t>D657c</t>
  </si>
  <si>
    <t>Canadá</t>
  </si>
  <si>
    <t>O Jogo das Startups</t>
  </si>
  <si>
    <t>William H. Draper III</t>
  </si>
  <si>
    <t>Elsevier ; Campus</t>
  </si>
  <si>
    <t>D765j</t>
  </si>
  <si>
    <t>Elogio da Loucura</t>
  </si>
  <si>
    <t>Erasmo</t>
  </si>
  <si>
    <t>E65e</t>
  </si>
  <si>
    <t>História do Brasil</t>
  </si>
  <si>
    <t>História (Brasil)</t>
  </si>
  <si>
    <t>Boris Fausto</t>
  </si>
  <si>
    <t>14a</t>
  </si>
  <si>
    <t>USP</t>
  </si>
  <si>
    <t>Didática</t>
  </si>
  <si>
    <t>F268h</t>
  </si>
  <si>
    <t>A Bíblia do Caos</t>
  </si>
  <si>
    <t>Fernandes Millor</t>
  </si>
  <si>
    <t>869.97</t>
  </si>
  <si>
    <t>M656b</t>
  </si>
  <si>
    <t>Fotografia do Século XXI</t>
  </si>
  <si>
    <t>Fotográfico</t>
  </si>
  <si>
    <t>Museum Ludwig de Colónia</t>
  </si>
  <si>
    <t>Taschen</t>
  </si>
  <si>
    <t>L948f</t>
  </si>
  <si>
    <t>A Era da Turbulência</t>
  </si>
  <si>
    <t>Alan Greenspan</t>
  </si>
  <si>
    <t>923.3</t>
  </si>
  <si>
    <t>G831a</t>
  </si>
  <si>
    <t>Como Se Tornar um Líder Servidor</t>
  </si>
  <si>
    <t>James C. Hunter</t>
  </si>
  <si>
    <t>303.34</t>
  </si>
  <si>
    <t>H945c</t>
  </si>
  <si>
    <t>Manual de Administração Pessoal</t>
  </si>
  <si>
    <t>Cecilia Soares Iorio</t>
  </si>
  <si>
    <t>Senac</t>
  </si>
  <si>
    <t>I64m</t>
  </si>
  <si>
    <t>Steve Jobs</t>
  </si>
  <si>
    <t>Walter Isaacson</t>
  </si>
  <si>
    <t>I74s</t>
  </si>
  <si>
    <t>Os Inovadores</t>
  </si>
  <si>
    <t>I74i</t>
  </si>
  <si>
    <t>Rápido e Devagar</t>
  </si>
  <si>
    <t>Daniel Kahneman</t>
  </si>
  <si>
    <t>153.42</t>
  </si>
  <si>
    <t>K12r</t>
  </si>
  <si>
    <t>Israel</t>
  </si>
  <si>
    <t>Plano de Marketing para Micro e Pequena Empresa</t>
  </si>
  <si>
    <t>Alexandre Luzzi Las Casas</t>
  </si>
  <si>
    <t>Atlas</t>
  </si>
  <si>
    <t>658.8</t>
  </si>
  <si>
    <t>C335p</t>
  </si>
  <si>
    <t>The Math Book</t>
  </si>
  <si>
    <t>Clifford A. Pickover</t>
  </si>
  <si>
    <t>Sterling</t>
  </si>
  <si>
    <t>P597m</t>
  </si>
  <si>
    <t>O Capital no Século XXI</t>
  </si>
  <si>
    <t>Thomas Piketty</t>
  </si>
  <si>
    <t>335.4</t>
  </si>
  <si>
    <t>P636c</t>
  </si>
  <si>
    <t>Prática Administrativas em Escritório</t>
  </si>
  <si>
    <t>P912p</t>
  </si>
  <si>
    <t>Boas Notícias</t>
  </si>
  <si>
    <t>Juliano Matos</t>
  </si>
  <si>
    <t>Mensagem para Todos</t>
  </si>
  <si>
    <t>M433ba</t>
  </si>
  <si>
    <t>Boas Notícias 2 - Frases para compartilhar</t>
  </si>
  <si>
    <t>Suprema</t>
  </si>
  <si>
    <t>M433bb</t>
  </si>
  <si>
    <t>Essencialismo</t>
  </si>
  <si>
    <t>Greg McKeown</t>
  </si>
  <si>
    <t>658.31</t>
  </si>
  <si>
    <t>M478e</t>
  </si>
  <si>
    <t>Ecce Homo</t>
  </si>
  <si>
    <t>1a ed. comentada</t>
  </si>
  <si>
    <t>L&amp;PM Pockey</t>
  </si>
  <si>
    <t>N677e</t>
  </si>
  <si>
    <t>A Revolta de Atlas I</t>
  </si>
  <si>
    <t>Ayn Rand</t>
  </si>
  <si>
    <t>A Revolta de Atlas</t>
  </si>
  <si>
    <t>R186ra</t>
  </si>
  <si>
    <t>A Revolta de Atlas II</t>
  </si>
  <si>
    <t>R186rb</t>
  </si>
  <si>
    <t>A Revolta de Atlas III</t>
  </si>
  <si>
    <t>R186rc</t>
  </si>
  <si>
    <t>Reformas no Brasil: Balanço e Agenda</t>
  </si>
  <si>
    <t>Fabio Giambiagi, José Guilherme Reis e André Urani (org)</t>
  </si>
  <si>
    <t>Nova Fronteira</t>
  </si>
  <si>
    <t>R332r</t>
  </si>
  <si>
    <t>As Confissões</t>
  </si>
  <si>
    <t>Jean-Jacques Rousseau</t>
  </si>
  <si>
    <t>R865c</t>
  </si>
  <si>
    <t>Como o Google funciona</t>
  </si>
  <si>
    <t>Eric Schmidt ; Jonathan Rosenberg</t>
  </si>
  <si>
    <t>Íntrinseca</t>
  </si>
  <si>
    <t>S349c</t>
  </si>
  <si>
    <t>Modernização, Ditadura e Democracia</t>
  </si>
  <si>
    <t>Daniel Aarão Reis (org)</t>
  </si>
  <si>
    <t>História do Brasil Nação: 1808 - 2010</t>
  </si>
  <si>
    <t>M694</t>
  </si>
  <si>
    <t>O Sinal e o Ruído</t>
  </si>
  <si>
    <t>Estatística</t>
  </si>
  <si>
    <t>Nate Silver</t>
  </si>
  <si>
    <t>519.5</t>
  </si>
  <si>
    <t>S587s</t>
  </si>
  <si>
    <t>Ética demonstrada à maneira dos geômetras</t>
  </si>
  <si>
    <t>Baruch de Spinoza</t>
  </si>
  <si>
    <t>S758e</t>
  </si>
  <si>
    <t>Holanda</t>
  </si>
  <si>
    <t>Incríveis passatempos matemáticos</t>
  </si>
  <si>
    <t>Matemática</t>
  </si>
  <si>
    <t>Ian Stewart</t>
  </si>
  <si>
    <t>Zahar</t>
  </si>
  <si>
    <t>S850i</t>
  </si>
  <si>
    <t>A Arte da Guerra</t>
  </si>
  <si>
    <t>Estratégia</t>
  </si>
  <si>
    <t>Sun Tzu</t>
  </si>
  <si>
    <t>1a. trilíngue</t>
  </si>
  <si>
    <t>Geek</t>
  </si>
  <si>
    <t>(?)</t>
  </si>
  <si>
    <t>Português ; Inglês ; Espanhol</t>
  </si>
  <si>
    <t>T999a</t>
  </si>
  <si>
    <t>A Lógica do Cisne Negro</t>
  </si>
  <si>
    <t>Nassim Nicholas Taleb</t>
  </si>
  <si>
    <t>11a</t>
  </si>
  <si>
    <t>BestBusiness</t>
  </si>
  <si>
    <t>003.54</t>
  </si>
  <si>
    <t>T143l</t>
  </si>
  <si>
    <t>República Alvorada</t>
  </si>
  <si>
    <t>Memórias</t>
  </si>
  <si>
    <t>Adriles Ulhoa Filho</t>
  </si>
  <si>
    <t>3i</t>
  </si>
  <si>
    <t>U38r</t>
  </si>
  <si>
    <t>Uma Breve História da Filosofia</t>
  </si>
  <si>
    <t>Nigel Warburton</t>
  </si>
  <si>
    <t>W254b</t>
  </si>
  <si>
    <t>A Reconstrução do Sistema Financeiro Global</t>
  </si>
  <si>
    <t>Martin Wolf</t>
  </si>
  <si>
    <t>Elsevier</t>
  </si>
  <si>
    <t>W853r</t>
  </si>
  <si>
    <t>Clássicos Favoritos de Todos os Tempos</t>
  </si>
  <si>
    <t>Disney</t>
  </si>
  <si>
    <t>Brimar</t>
  </si>
  <si>
    <t>D612c</t>
  </si>
  <si>
    <t>Game of Thrones: por dentro da série</t>
  </si>
  <si>
    <t>Making Of</t>
  </si>
  <si>
    <t>Bryan Cogman</t>
  </si>
  <si>
    <t>LeYa</t>
  </si>
  <si>
    <t>C676g</t>
  </si>
  <si>
    <t>O Pequeno Livro dos Beatle</t>
  </si>
  <si>
    <t>Hervé Bourhis</t>
  </si>
  <si>
    <t>741.5</t>
  </si>
  <si>
    <t>B773p</t>
  </si>
  <si>
    <t>Programa Escolar de Pesquisa I</t>
  </si>
  <si>
    <t>Educação</t>
  </si>
  <si>
    <t>Selma El-Kathib e Luiz Cesar Pinto Ribeiro (coord.)</t>
  </si>
  <si>
    <t>Grafipar</t>
  </si>
  <si>
    <t>1975 (?)</t>
  </si>
  <si>
    <t xml:space="preserve"> PEP</t>
  </si>
  <si>
    <t>P474pa</t>
  </si>
  <si>
    <t>Programa Escolar de Pesquisa II</t>
  </si>
  <si>
    <t>P474pb</t>
  </si>
  <si>
    <t>Programa Escolar de Pesquisa III</t>
  </si>
  <si>
    <t>P474pc</t>
  </si>
  <si>
    <t>Programa Escolar de Pesquisa IV</t>
  </si>
  <si>
    <t>P474pd</t>
  </si>
  <si>
    <t>Atlas Geográfico Escolar</t>
  </si>
  <si>
    <t>IBEP</t>
  </si>
  <si>
    <t>Everest</t>
  </si>
  <si>
    <t>I12a</t>
  </si>
  <si>
    <t>Biologia (Ensino Médio)</t>
  </si>
  <si>
    <t>Sônia Lopes ; Sergio Rosso</t>
  </si>
  <si>
    <t>574.07</t>
  </si>
  <si>
    <t>L864b</t>
  </si>
  <si>
    <t>Português Prático</t>
  </si>
  <si>
    <t>Jesus Ruescas (org)</t>
  </si>
  <si>
    <t>Sivadi</t>
  </si>
  <si>
    <t>2005 (?)</t>
  </si>
  <si>
    <t>P853p</t>
  </si>
  <si>
    <t>Química (Ensino Médio)</t>
  </si>
  <si>
    <t>Química</t>
  </si>
  <si>
    <t>Tito Miragaia Peruzzio ; Eduardo Leite do Canto</t>
  </si>
  <si>
    <t>Moderna</t>
  </si>
  <si>
    <t>Base</t>
  </si>
  <si>
    <t>540.7</t>
  </si>
  <si>
    <t>P471q</t>
  </si>
  <si>
    <t>Continuum Mechanics for Engineers</t>
  </si>
  <si>
    <t>Engenharia Mecânica</t>
  </si>
  <si>
    <t>G. Thomas Mase ; Ronald E. Smelses ; George E. Mase;</t>
  </si>
  <si>
    <t>CRC</t>
  </si>
  <si>
    <t>M396c</t>
  </si>
  <si>
    <t>Teoria da Usinagem de Materiais</t>
  </si>
  <si>
    <t>Álisson Rocha Machado et al</t>
  </si>
  <si>
    <t>Blucher</t>
  </si>
  <si>
    <t>M149t</t>
  </si>
  <si>
    <t>Elementos de Eletrônica Digital</t>
  </si>
  <si>
    <t>Eletrônica</t>
  </si>
  <si>
    <t>Ivan V. Doeta ; Francisco G. Capuano</t>
  </si>
  <si>
    <t>10a</t>
  </si>
  <si>
    <t>Livros Érica</t>
  </si>
  <si>
    <t>I21e</t>
  </si>
  <si>
    <t>11º Congresso de Iniciação Científica</t>
  </si>
  <si>
    <t>Congressos</t>
  </si>
  <si>
    <t>UNICEP</t>
  </si>
  <si>
    <t>EDUNICEP</t>
  </si>
  <si>
    <t>U58c</t>
  </si>
  <si>
    <t>Viva Natural</t>
  </si>
  <si>
    <t>Medicina Alternativa</t>
  </si>
  <si>
    <t>Eliza M. S. Biazzi</t>
  </si>
  <si>
    <t>Casa Publicadora Brasileira</t>
  </si>
  <si>
    <t>B579v</t>
  </si>
  <si>
    <t>Larousse Avançado - Inglês / Português</t>
  </si>
  <si>
    <t>Dicionário</t>
  </si>
  <si>
    <t>Larousse</t>
  </si>
  <si>
    <t>Português ;  Inglês</t>
  </si>
  <si>
    <t>L332la</t>
  </si>
  <si>
    <t>Larousse Mini - Francês / Português</t>
  </si>
  <si>
    <t>Português ;  Francês</t>
  </si>
  <si>
    <t>L332lb</t>
  </si>
  <si>
    <t>Minigramática</t>
  </si>
  <si>
    <t>Jesus Barbosa de Souza ; Samira Youssef Campedelli</t>
  </si>
  <si>
    <t>S729m</t>
  </si>
  <si>
    <t>Mini Aurélio</t>
  </si>
  <si>
    <t>Academia de Letras</t>
  </si>
  <si>
    <t>8a</t>
  </si>
  <si>
    <t>Positivo</t>
  </si>
  <si>
    <t>A168m</t>
  </si>
  <si>
    <t>A168mb</t>
  </si>
  <si>
    <t>Langenscheidt Taschenwörterbuch Portugiesisch</t>
  </si>
  <si>
    <t>Langenscheidt</t>
  </si>
  <si>
    <t>Alemão ; Português</t>
  </si>
  <si>
    <t>L275l</t>
  </si>
  <si>
    <t>Minidicionário Inglês</t>
  </si>
  <si>
    <t>Michaelis</t>
  </si>
  <si>
    <t>Português ; Inglês</t>
  </si>
  <si>
    <t>M622m</t>
  </si>
  <si>
    <t>Formação para Leituras Comentaristas</t>
  </si>
  <si>
    <t>Liturgia</t>
  </si>
  <si>
    <t>Aristides Luís Madureira</t>
  </si>
  <si>
    <t>A Partilha</t>
  </si>
  <si>
    <t>M183f</t>
  </si>
  <si>
    <t>Das Causas Primárias</t>
  </si>
  <si>
    <t>Espírita ; Astronomia</t>
  </si>
  <si>
    <t>Otaciro Rangel Nascimento</t>
  </si>
  <si>
    <t>FEEGO</t>
  </si>
  <si>
    <t>N244d</t>
  </si>
  <si>
    <t>O Poder da Esperança</t>
  </si>
  <si>
    <t>Auto-ajuda</t>
  </si>
  <si>
    <t>Julian Melgosa ; Michelson Borges</t>
  </si>
  <si>
    <t>M521p</t>
  </si>
  <si>
    <t>A Grande Esperança</t>
  </si>
  <si>
    <t>Teologia</t>
  </si>
  <si>
    <t>Ellen G. White</t>
  </si>
  <si>
    <t>W582g</t>
  </si>
  <si>
    <t>O Tear do Destino</t>
  </si>
  <si>
    <t>Rogério Coelho</t>
  </si>
  <si>
    <t>Solidum</t>
  </si>
  <si>
    <t>C672t</t>
  </si>
  <si>
    <t>Imaginário, história oral &amp; transcendentalismo</t>
  </si>
  <si>
    <t>Adilson Marques</t>
  </si>
  <si>
    <t>RiMa</t>
  </si>
  <si>
    <t>Cultura de Paz e Mediunidade</t>
  </si>
  <si>
    <t>M357i</t>
  </si>
  <si>
    <t>O Ministérios de Leitores e Salmistas</t>
  </si>
  <si>
    <t>Ione Buyst</t>
  </si>
  <si>
    <t>Paulinas</t>
  </si>
  <si>
    <t>Rede Celebra</t>
  </si>
  <si>
    <t>264.34</t>
  </si>
  <si>
    <t>B992m</t>
  </si>
  <si>
    <t>O Evangelho segundo o Espiritísmo</t>
  </si>
  <si>
    <t>Allan Kardec</t>
  </si>
  <si>
    <t>349a</t>
  </si>
  <si>
    <t>IDE</t>
  </si>
  <si>
    <t>K18e</t>
  </si>
  <si>
    <t>Leituras e escritas do outro e de si na construção de identidades</t>
  </si>
  <si>
    <t>Linguagem</t>
  </si>
  <si>
    <t>Luzia Sigoli Fernandes Costa (coord.)</t>
  </si>
  <si>
    <t>Compacta</t>
  </si>
  <si>
    <t>L533l</t>
  </si>
  <si>
    <t>CONSULTA DE INFORMAÇÕES DAS OBRAS</t>
  </si>
  <si>
    <t>INFORMAÇOES GERAIS DO ACERVO</t>
  </si>
  <si>
    <t>POR TÍTULO</t>
  </si>
  <si>
    <t>DADOS GERAIS</t>
  </si>
  <si>
    <t>Título:</t>
  </si>
  <si>
    <t>Número de obras:</t>
  </si>
  <si>
    <t>Número de Autores</t>
  </si>
  <si>
    <t>MENU</t>
  </si>
  <si>
    <t>Número de Editoras</t>
  </si>
  <si>
    <t>Consulta por título</t>
  </si>
  <si>
    <t>Busca por Assunto</t>
  </si>
  <si>
    <t>DADOS ESPECÍFICOS</t>
  </si>
  <si>
    <t>Total</t>
  </si>
  <si>
    <t>Busca por Autoria</t>
  </si>
  <si>
    <t>Assunto mais comum</t>
  </si>
  <si>
    <t>Busca por País</t>
  </si>
  <si>
    <t>Autor com mais obras</t>
  </si>
  <si>
    <t>Busca por Editora</t>
  </si>
  <si>
    <t>Idioma principal</t>
  </si>
  <si>
    <t>Retornar a base</t>
  </si>
  <si>
    <t>Editora com mais obras</t>
  </si>
  <si>
    <t>Ano com mais obras</t>
  </si>
  <si>
    <t>País com mais obras</t>
  </si>
  <si>
    <t>Maior coleção</t>
  </si>
  <si>
    <t>PAÍS DA OBRA</t>
  </si>
  <si>
    <t xml:space="preserve">             CONSULTA DE OBRAS</t>
  </si>
  <si>
    <t xml:space="preserve">                     POR ASSUNTO</t>
  </si>
  <si>
    <t>Assunto:</t>
  </si>
  <si>
    <t>SELECIONE O ASSUNTO</t>
  </si>
  <si>
    <t xml:space="preserve">                     TÍTULO</t>
  </si>
  <si>
    <t xml:space="preserve">                     POR AUTORIA</t>
  </si>
  <si>
    <t>Autor:</t>
  </si>
  <si>
    <t>SELECIONE O AUTOR</t>
  </si>
  <si>
    <t xml:space="preserve">                     POR PAÍS DA OBRA ORIGINAL</t>
  </si>
  <si>
    <t>PAÍS:</t>
  </si>
  <si>
    <t>SELECIONE O PAÍS</t>
  </si>
  <si>
    <t xml:space="preserve">                     POR EDITORA</t>
  </si>
  <si>
    <t>EDITORA:</t>
  </si>
  <si>
    <t>SELECIONE A EDITORA</t>
  </si>
  <si>
    <t>NÃO MUDAR A POSIÇÃO DA TABELAS!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</si>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</sst>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4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rgb="FFFFFFFF"/>
      <name val="Arial Black"/>
    </font>
    <font>
      <sz val="12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rgb="FF000000"/>
      <name val="Courier New"/>
    </font>
    <font>
      <sz val="14"/>
      <color rgb="FFFFFFFF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Microsoft YaHei"/>
    </font>
    <font>
      <u/>
      <sz val="12"/>
      <color theme="10"/>
      <name val="Georgia"/>
    </font>
  </fonts>
  <fills count="11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9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ont="1"/>
    <xf numFmtId="0" fontId="0" fillId="0" borderId="7" xfId="0" applyFont="1" applyFill="1" applyBorder="1" applyAlignment="1">
      <alignment horizontal="center"/>
    </xf>
    <xf numFmtId="3" fontId="0" fillId="0" borderId="7" xfId="0" applyNumberFormat="1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0" borderId="0" xfId="0" applyFill="1"/>
    <xf numFmtId="0" fontId="3" fillId="0" borderId="7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 applyAlignment="1"/>
    <xf numFmtId="0" fontId="0" fillId="0" borderId="11" xfId="0" applyBorder="1"/>
    <xf numFmtId="0" fontId="0" fillId="0" borderId="0" xfId="0" applyBorder="1"/>
    <xf numFmtId="1" fontId="0" fillId="0" borderId="7" xfId="0" applyNumberFormat="1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1" fillId="0" borderId="11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/>
    </xf>
    <xf numFmtId="0" fontId="13" fillId="10" borderId="2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/>
    </xf>
    <xf numFmtId="0" fontId="12" fillId="8" borderId="4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0" fillId="3" borderId="10" xfId="0" quotePrefix="1" applyFont="1" applyFill="1" applyBorder="1" applyAlignment="1">
      <alignment horizontal="center"/>
    </xf>
    <xf numFmtId="0" fontId="10" fillId="3" borderId="1" xfId="0" quotePrefix="1" applyFont="1" applyFill="1" applyBorder="1" applyAlignment="1">
      <alignment horizontal="center"/>
    </xf>
    <xf numFmtId="0" fontId="10" fillId="3" borderId="9" xfId="0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3" borderId="10" xfId="0" quotePrefix="1" applyFont="1" applyFill="1" applyBorder="1" applyAlignment="1">
      <alignment horizontal="center"/>
    </xf>
    <xf numFmtId="0" fontId="7" fillId="3" borderId="1" xfId="0" quotePrefix="1" applyFont="1" applyFill="1" applyBorder="1" applyAlignment="1">
      <alignment horizontal="center"/>
    </xf>
    <xf numFmtId="0" fontId="7" fillId="3" borderId="9" xfId="0" quotePrefix="1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14" fillId="4" borderId="2" xfId="1" applyFont="1" applyFill="1" applyBorder="1" applyAlignment="1">
      <alignment horizontal="center" vertical="center"/>
    </xf>
    <xf numFmtId="0" fontId="14" fillId="4" borderId="3" xfId="1" applyFont="1" applyFill="1" applyBorder="1" applyAlignment="1">
      <alignment horizontal="center" vertical="center"/>
    </xf>
    <xf numFmtId="0" fontId="15" fillId="9" borderId="14" xfId="0" applyFont="1" applyFill="1" applyBorder="1" applyAlignment="1">
      <alignment horizontal="center" vertical="center"/>
    </xf>
    <xf numFmtId="0" fontId="15" fillId="9" borderId="13" xfId="0" applyFont="1" applyFill="1" applyBorder="1" applyAlignment="1">
      <alignment horizontal="center" vertical="center"/>
    </xf>
    <xf numFmtId="0" fontId="15" fillId="9" borderId="15" xfId="0" applyFont="1" applyFill="1" applyBorder="1" applyAlignment="1">
      <alignment horizontal="center" vertical="center"/>
    </xf>
    <xf numFmtId="0" fontId="15" fillId="9" borderId="4" xfId="0" applyFont="1" applyFill="1" applyBorder="1" applyAlignment="1">
      <alignment horizontal="center" vertical="center"/>
    </xf>
    <xf numFmtId="0" fontId="15" fillId="9" borderId="5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2" fillId="4" borderId="21" xfId="0" applyFont="1" applyFill="1" applyBorder="1" applyAlignment="1">
      <alignment horizontal="center"/>
    </xf>
    <xf numFmtId="0" fontId="0" fillId="0" borderId="7" xfId="0" applyFill="1" applyBorder="1" applyAlignment="1"/>
    <xf numFmtId="0" fontId="15" fillId="0" borderId="0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16" fillId="2" borderId="14" xfId="0" applyFont="1" applyFill="1" applyBorder="1"/>
    <xf numFmtId="0" fontId="15" fillId="3" borderId="14" xfId="0" quotePrefix="1" applyFont="1" applyFill="1" applyBorder="1" applyAlignment="1">
      <alignment horizontal="center"/>
    </xf>
    <xf numFmtId="0" fontId="15" fillId="3" borderId="13" xfId="0" applyFont="1" applyFill="1" applyBorder="1" applyAlignment="1">
      <alignment horizontal="center"/>
    </xf>
    <xf numFmtId="0" fontId="15" fillId="3" borderId="15" xfId="0" applyFont="1" applyFill="1" applyBorder="1" applyAlignment="1">
      <alignment horizontal="center"/>
    </xf>
    <xf numFmtId="0" fontId="15" fillId="0" borderId="0" xfId="0" applyFont="1" applyFill="1" applyBorder="1" applyAlignment="1"/>
    <xf numFmtId="0" fontId="15" fillId="0" borderId="0" xfId="0" applyFont="1" applyBorder="1"/>
    <xf numFmtId="0" fontId="15" fillId="0" borderId="0" xfId="0" applyFont="1"/>
    <xf numFmtId="0" fontId="15" fillId="0" borderId="7" xfId="0" applyFont="1" applyBorder="1"/>
    <xf numFmtId="0" fontId="16" fillId="0" borderId="0" xfId="0" applyFont="1" applyFill="1" applyBorder="1" applyAlignment="1">
      <alignment horizontal="center"/>
    </xf>
    <xf numFmtId="0" fontId="17" fillId="0" borderId="0" xfId="1" applyFont="1" applyFill="1" applyBorder="1" applyAlignment="1"/>
    <xf numFmtId="0" fontId="16" fillId="0" borderId="4" xfId="0" applyFont="1" applyFill="1" applyBorder="1"/>
    <xf numFmtId="0" fontId="15" fillId="0" borderId="5" xfId="0" quotePrefix="1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6" fillId="2" borderId="8" xfId="0" applyFont="1" applyFill="1" applyBorder="1"/>
    <xf numFmtId="0" fontId="15" fillId="8" borderId="10" xfId="0" applyFont="1" applyFill="1" applyBorder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15" fillId="8" borderId="9" xfId="0" applyFont="1" applyFill="1" applyBorder="1" applyAlignment="1">
      <alignment horizontal="center"/>
    </xf>
    <xf numFmtId="0" fontId="15" fillId="8" borderId="4" xfId="0" applyFont="1" applyFill="1" applyBorder="1" applyAlignment="1">
      <alignment horizontal="center"/>
    </xf>
    <xf numFmtId="0" fontId="15" fillId="8" borderId="5" xfId="0" applyFont="1" applyFill="1" applyBorder="1" applyAlignment="1">
      <alignment horizontal="center"/>
    </xf>
    <xf numFmtId="0" fontId="15" fillId="8" borderId="6" xfId="0" applyFont="1" applyFill="1" applyBorder="1" applyAlignment="1">
      <alignment horizontal="center"/>
    </xf>
    <xf numFmtId="0" fontId="15" fillId="0" borderId="22" xfId="0" applyFont="1" applyFill="1" applyBorder="1" applyAlignment="1">
      <alignment horizontal="center" vertical="center"/>
    </xf>
    <xf numFmtId="0" fontId="15" fillId="8" borderId="14" xfId="0" applyFont="1" applyFill="1" applyBorder="1" applyAlignment="1">
      <alignment horizontal="center"/>
    </xf>
    <xf numFmtId="0" fontId="15" fillId="8" borderId="13" xfId="0" applyFont="1" applyFill="1" applyBorder="1" applyAlignment="1">
      <alignment horizontal="center"/>
    </xf>
    <xf numFmtId="0" fontId="15" fillId="8" borderId="15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16" fillId="0" borderId="11" xfId="0" applyFont="1" applyFill="1" applyBorder="1" applyAlignment="1"/>
    <xf numFmtId="0" fontId="16" fillId="2" borderId="10" xfId="0" applyFont="1" applyFill="1" applyBorder="1"/>
    <xf numFmtId="0" fontId="15" fillId="0" borderId="1" xfId="0" applyFont="1" applyBorder="1"/>
    <xf numFmtId="0" fontId="15" fillId="0" borderId="9" xfId="0" applyFont="1" applyBorder="1"/>
    <xf numFmtId="0" fontId="16" fillId="0" borderId="10" xfId="0" applyFont="1" applyFill="1" applyBorder="1" applyAlignment="1"/>
    <xf numFmtId="0" fontId="15" fillId="0" borderId="1" xfId="0" applyFont="1" applyFill="1" applyBorder="1" applyAlignment="1"/>
    <xf numFmtId="0" fontId="16" fillId="2" borderId="14" xfId="0" applyFont="1" applyFill="1" applyBorder="1" applyAlignment="1">
      <alignment horizontal="left" vertical="center"/>
    </xf>
    <xf numFmtId="0" fontId="16" fillId="2" borderId="13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/>
    </xf>
    <xf numFmtId="0" fontId="16" fillId="2" borderId="6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9" xfId="0" applyFont="1" applyFill="1" applyBorder="1" applyAlignment="1">
      <alignment horizontal="left" vertical="center"/>
    </xf>
    <xf numFmtId="0" fontId="16" fillId="0" borderId="11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6" fillId="2" borderId="14" xfId="0" applyFont="1" applyFill="1" applyBorder="1" applyAlignment="1">
      <alignment horizontal="left"/>
    </xf>
    <xf numFmtId="0" fontId="16" fillId="2" borderId="13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6" fillId="2" borderId="5" xfId="0" applyFont="1" applyFill="1" applyBorder="1" applyAlignment="1">
      <alignment horizontal="left"/>
    </xf>
    <xf numFmtId="0" fontId="15" fillId="0" borderId="7" xfId="0" applyFont="1" applyFill="1" applyBorder="1" applyAlignment="1"/>
    <xf numFmtId="0" fontId="15" fillId="0" borderId="9" xfId="0" applyFont="1" applyFill="1" applyBorder="1" applyAlignment="1"/>
    <xf numFmtId="0" fontId="1" fillId="7" borderId="2" xfId="1" applyFill="1" applyBorder="1" applyAlignment="1">
      <alignment horizontal="center" vertical="center"/>
    </xf>
    <xf numFmtId="0" fontId="1" fillId="7" borderId="3" xfId="1" applyFill="1" applyBorder="1" applyAlignment="1">
      <alignment horizontal="center" vertical="center"/>
    </xf>
    <xf numFmtId="0" fontId="1" fillId="7" borderId="16" xfId="1" applyFill="1" applyBorder="1" applyAlignment="1">
      <alignment horizontal="center" vertical="center"/>
    </xf>
    <xf numFmtId="0" fontId="18" fillId="7" borderId="2" xfId="1" applyFont="1" applyFill="1" applyBorder="1" applyAlignment="1">
      <alignment horizontal="center" vertical="center"/>
    </xf>
    <xf numFmtId="0" fontId="18" fillId="7" borderId="3" xfId="1" applyFont="1" applyFill="1" applyBorder="1" applyAlignment="1">
      <alignment horizontal="center" vertical="center"/>
    </xf>
    <xf numFmtId="0" fontId="18" fillId="7" borderId="16" xfId="1" applyFont="1" applyFill="1" applyBorder="1" applyAlignment="1">
      <alignment horizontal="center" vertical="center"/>
    </xf>
    <xf numFmtId="0" fontId="1" fillId="7" borderId="2" xfId="1" applyFont="1" applyFill="1" applyBorder="1" applyAlignment="1">
      <alignment horizontal="center" vertical="center"/>
    </xf>
    <xf numFmtId="0" fontId="1" fillId="7" borderId="3" xfId="1" applyFont="1" applyFill="1" applyBorder="1" applyAlignment="1">
      <alignment horizontal="center" vertical="center"/>
    </xf>
    <xf numFmtId="0" fontId="1" fillId="7" borderId="16" xfId="1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80808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8EA9DB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alignment horizontal="center" indent="0"/>
    </dxf>
    <dxf>
      <alignment wrapText="1"/>
    </dxf>
    <dxf>
      <alignment horizontal="center" indent="0"/>
    </dxf>
    <dxf>
      <alignment horizontal="center" inden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22</xdr:row>
      <xdr:rowOff>9525</xdr:rowOff>
    </xdr:from>
    <xdr:to>
      <xdr:col>7</xdr:col>
      <xdr:colOff>533400</xdr:colOff>
      <xdr:row>22</xdr:row>
      <xdr:rowOff>238125</xdr:rowOff>
    </xdr:to>
    <xdr:sp macro="" textlink="">
      <xdr:nvSpPr>
        <xdr:cNvPr id="2" name="Seta para a esquerda 1">
          <a:extLst>
            <a:ext uri="{FF2B5EF4-FFF2-40B4-BE49-F238E27FC236}">
              <a16:creationId xmlns:a16="http://schemas.microsoft.com/office/drawing/2014/main" id="{A3D65767-C958-41B3-A204-BD27E16B9507}"/>
            </a:ext>
          </a:extLst>
        </xdr:cNvPr>
        <xdr:cNvSpPr/>
      </xdr:nvSpPr>
      <xdr:spPr>
        <a:xfrm>
          <a:off x="4943475" y="5076825"/>
          <a:ext cx="485775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47625</xdr:colOff>
      <xdr:row>47</xdr:row>
      <xdr:rowOff>9525</xdr:rowOff>
    </xdr:from>
    <xdr:to>
      <xdr:col>7</xdr:col>
      <xdr:colOff>533400</xdr:colOff>
      <xdr:row>47</xdr:row>
      <xdr:rowOff>238125</xdr:rowOff>
    </xdr:to>
    <xdr:sp macro="" textlink="">
      <xdr:nvSpPr>
        <xdr:cNvPr id="3" name="Seta para a esquerda 1">
          <a:extLst>
            <a:ext uri="{FF2B5EF4-FFF2-40B4-BE49-F238E27FC236}">
              <a16:creationId xmlns:a16="http://schemas.microsoft.com/office/drawing/2014/main" id="{B519F0CC-1A9F-44EE-AEEE-EFFBD2E663E0}"/>
            </a:ext>
            <a:ext uri="{147F2762-F138-4A5C-976F-8EAC2B608ADB}">
              <a16:predDERef xmlns:a16="http://schemas.microsoft.com/office/drawing/2014/main" pred="{A3D65767-C958-41B3-A204-BD27E16B9507}"/>
            </a:ext>
          </a:extLst>
        </xdr:cNvPr>
        <xdr:cNvSpPr/>
      </xdr:nvSpPr>
      <xdr:spPr>
        <a:xfrm>
          <a:off x="4943475" y="5076825"/>
          <a:ext cx="485775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47625</xdr:colOff>
      <xdr:row>72</xdr:row>
      <xdr:rowOff>9525</xdr:rowOff>
    </xdr:from>
    <xdr:to>
      <xdr:col>7</xdr:col>
      <xdr:colOff>533400</xdr:colOff>
      <xdr:row>72</xdr:row>
      <xdr:rowOff>238125</xdr:rowOff>
    </xdr:to>
    <xdr:sp macro="" textlink="">
      <xdr:nvSpPr>
        <xdr:cNvPr id="4" name="Seta para a esquerda 1">
          <a:extLst>
            <a:ext uri="{FF2B5EF4-FFF2-40B4-BE49-F238E27FC236}">
              <a16:creationId xmlns:a16="http://schemas.microsoft.com/office/drawing/2014/main" id="{D386E38D-D2AD-4982-A6DB-D53AEC8DD872}"/>
            </a:ext>
            <a:ext uri="{147F2762-F138-4A5C-976F-8EAC2B608ADB}">
              <a16:predDERef xmlns:a16="http://schemas.microsoft.com/office/drawing/2014/main" pred="{B519F0CC-1A9F-44EE-AEEE-EFFBD2E663E0}"/>
            </a:ext>
          </a:extLst>
        </xdr:cNvPr>
        <xdr:cNvSpPr/>
      </xdr:nvSpPr>
      <xdr:spPr>
        <a:xfrm>
          <a:off x="4943475" y="5076825"/>
          <a:ext cx="485775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47625</xdr:colOff>
      <xdr:row>97</xdr:row>
      <xdr:rowOff>9525</xdr:rowOff>
    </xdr:from>
    <xdr:to>
      <xdr:col>7</xdr:col>
      <xdr:colOff>533400</xdr:colOff>
      <xdr:row>97</xdr:row>
      <xdr:rowOff>238125</xdr:rowOff>
    </xdr:to>
    <xdr:sp macro="" textlink="">
      <xdr:nvSpPr>
        <xdr:cNvPr id="5" name="Seta para a esquerda 1">
          <a:extLst>
            <a:ext uri="{FF2B5EF4-FFF2-40B4-BE49-F238E27FC236}">
              <a16:creationId xmlns:a16="http://schemas.microsoft.com/office/drawing/2014/main" id="{2D2B6CD6-07CB-4F4C-9E9F-CFB5B584F9DF}"/>
            </a:ext>
            <a:ext uri="{147F2762-F138-4A5C-976F-8EAC2B608ADB}">
              <a16:predDERef xmlns:a16="http://schemas.microsoft.com/office/drawing/2014/main" pred="{D386E38D-D2AD-4982-A6DB-D53AEC8DD872}"/>
            </a:ext>
          </a:extLst>
        </xdr:cNvPr>
        <xdr:cNvSpPr/>
      </xdr:nvSpPr>
      <xdr:spPr>
        <a:xfrm>
          <a:off x="4943475" y="5076825"/>
          <a:ext cx="485775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Linha superior" id="{5F1A4B25-F55B-4DAF-B399-ED3109B56D8C}">
    <nsvFilter filterId="{B31BCB59-CBD0-439E-BBBA-CE0AC5B2880B}" ref="A2:N158" tableId="1">
      <sortRules>
        <sortRule colId="13" id="{44C1E41B-667E-4F7E-8C9C-ED8558DF1C55}">
          <sortCondition ref="N2:N158"/>
        </sortRule>
      </sortRules>
    </nsvFilter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Vinicius Pereira" id="{B69CE1A2-35D4-4AFA-8ECA-B9B0126CDAF2}" userId="S::viniciusp@estudante.ufscar.br::cbae6124-e6dd-49f9-a367-413f8e07252d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32.43748576389" createdVersion="6" refreshedVersion="6" minRefreshableVersion="3" recordCount="156" xr:uid="{DC2A86C4-78D9-46D3-A55D-89A833823176}">
  <cacheSource type="worksheet">
    <worksheetSource name="Tabela1" sheet="Base de Dados"/>
  </cacheSource>
  <cacheFields count="14">
    <cacheField name="TÍTULO" numFmtId="0">
      <sharedItems/>
    </cacheField>
    <cacheField name="ASSUNTO" numFmtId="0">
      <sharedItems containsBlank="1" count="81">
        <s v="Autobiografia"/>
        <s v="Programação"/>
        <s v="Filosofia"/>
        <s v="Legislação"/>
        <s v="Administração"/>
        <s v="Economia Política"/>
        <s v="Psicologia"/>
        <s v="Auto-Ajuda"/>
        <s v="Política"/>
        <s v="Direito"/>
        <s v="Sociologia"/>
        <s v="Romance Policial"/>
        <s v="Romance"/>
        <s v="Ficção"/>
        <s v="Mangá"/>
        <s v="HQ"/>
        <s v="Poesia"/>
        <s v="Espírita"/>
        <s v="Terror"/>
        <s v="Biografia"/>
        <s v="Policial"/>
        <s v="Contos"/>
        <s v="Economia"/>
        <s v="Arquivística"/>
        <s v="História"/>
        <s v="Literatura Sacra"/>
        <s v=" Auto-Ajuda"/>
        <s v="Palestras"/>
        <s v="Biologia"/>
        <s v="História (Brasil)"/>
        <s v="Fotográfico"/>
        <s v="Estatística"/>
        <s v="Matemática"/>
        <s v="Estratégia"/>
        <s v="Memórias"/>
        <s v="Making Of"/>
        <s v="Educação"/>
        <s v="Atlas"/>
        <s v="Português"/>
        <s v="Química"/>
        <s v="Engenharia Mecânica"/>
        <s v="Eletrônica"/>
        <s v="Congressos"/>
        <s v="Medicina Alternativa"/>
        <s v="Dicionário"/>
        <s v="Liturgia"/>
        <s v="Espírita ; Astronomia"/>
        <s v="Teologia"/>
        <s v="Linguagem"/>
        <m u="1"/>
        <s v="Romance (Policial)" u="1"/>
        <s v="Administração (Trabalhista)" u="1"/>
        <s v="Administração ; Gestão do Conhecimento" u="1"/>
        <s v="Ficção (HQ)" u="1"/>
        <s v="Direito (Legislação)" u="1"/>
        <s v="Romance (Biográfico)" u="1"/>
        <s v="Filosofia ; Autobiografia" u="1"/>
        <s v="Ficção (Investigação)" u="1"/>
        <s v="Romance (terror)" u="1"/>
        <s v=" Biologia" u="1"/>
        <s v="Economia; Economia Política" u="1"/>
        <s v="Biografia (HQ)" u="1"/>
        <s v="Romance (Espírita)" u="1"/>
        <s v="Ficção (Sociologia)" u="1"/>
        <s v="Filosofia (Sociologia)" u="1"/>
        <s v="Romance (Contos)" u="1"/>
        <s v="Ficção(HQ)" u="1"/>
        <s v="Administração (Marketing)" u="1"/>
        <s v=" Comportamento ; Administração" u="1"/>
        <s v="Romance (Poesia)" u="1"/>
        <s v=" Biologia ; Filosofia" u="1"/>
        <s v="Autobiografia ; Espiritualidade" u="1"/>
        <s v="Economia Política ; Filosofia" u="1"/>
        <s v="Ficção (Mangá)" u="1"/>
        <s v=" Filosofia ; Auto-Ajuda" u="1"/>
        <s v="Economia Política ; História" u="1"/>
        <s v="Ficção " u="1"/>
        <s v="Filosofia (Autobiografia)" u="1"/>
        <s v="História (Fotográfia)" u="1"/>
        <s v="Direito ; Legislação" u="1"/>
        <s v="Ficção (Economia)" u="1"/>
      </sharedItems>
    </cacheField>
    <cacheField name="AUTOR" numFmtId="0">
      <sharedItems containsBlank="1" count="142">
        <s v="Santo Agostinho"/>
        <s v="Antonio Fernando Cinto ; Wilson Moraes Goés"/>
        <s v="Byung-Chul Han"/>
        <s v="Senado Federal"/>
        <s v="Thomas Davenport ; Laurence Prusak"/>
        <s v="Eduardo Galeano"/>
        <s v="Thomas Hobbes"/>
        <s v="Carl G. Jung (org)"/>
        <s v="Marie Kondo"/>
        <s v="Nicolau Maquiavel"/>
        <s v="Nietzsche"/>
        <s v="Nelson Palaia"/>
        <s v="Arthu Schopenhauer"/>
        <s v="Paul Singer"/>
        <s v="Max Weber"/>
        <s v="Xinran"/>
        <s v="Agatha Christie"/>
        <s v="Dostoiévski"/>
        <s v="Ursula Le Guin"/>
        <s v="Sakae Esuno"/>
        <s v="Yoshiyuki Sadamoto"/>
        <s v="George R. R. Martin"/>
        <s v="Matthew Stover ; Robert E. Vardeman"/>
        <s v="Rumiko Takahashi"/>
        <s v="Umberto Eco"/>
        <s v="Ivan Turguéniev"/>
        <s v="Marjane Satrapi"/>
        <s v="Timothy Zahn"/>
        <s v="Alan Moore ; Dave Gibbons"/>
        <s v="Nick Hornby"/>
        <s v="Mark Twain"/>
        <s v="Carlos Drummond de Andrade"/>
        <s v="Lygia Barbiére Amaral"/>
        <s v="Carlos Nejar"/>
        <s v="José Bento [Espírito]"/>
        <s v="Alexandre Dumas"/>
        <s v="Steven Erikson"/>
        <s v="Miguel de Cervantes"/>
        <s v="Bram Stoker"/>
        <s v="Jane Austen"/>
        <s v="Isaac Asimov"/>
        <s v="Machado de Assis"/>
        <s v="Altino Martínez"/>
        <s v="Charles Dickens"/>
        <s v="Douglas Adams"/>
        <s v="Art Spiegelman"/>
        <s v="Robert Louis Stevenson"/>
        <s v="Manoel de Barros"/>
        <s v="Markus Zusak"/>
        <s v="Virginia Woolf"/>
        <s v="Haruki Murakami"/>
        <s v="Jack Kerouac"/>
        <s v="Judith Viorst"/>
        <s v="Franz Kafka"/>
        <s v="Antônio Carlos [Espírito] ;  Psicografado por Vera Lúcia Marinzeck de Carvalho"/>
        <s v="Ian McEwan"/>
        <s v="Michael Crichton"/>
        <s v="John Updike"/>
        <s v="Jorge Amado"/>
        <s v="Clarice Lispector ; Benjamin Moser (org)"/>
        <s v="Arménio Rego ; Miguel Pina e Cunha ; Thomaz Wood Jr"/>
        <s v="Irvine Welsh"/>
        <s v="Daron Acemoglu ; James A. Robinson"/>
        <s v="Elaine Aldrovandi"/>
        <s v="Vanderlei Batista dos Santos (org)"/>
        <s v="Harold Bloom"/>
        <s v="Jung Chang ; Jon Halliday"/>
        <s v="Mario Sérgio Cortella"/>
        <s v="Lawrence A. Cunningham"/>
        <s v="Augusto Cury"/>
        <s v="Richard Dawkins"/>
        <s v="José Carlos de Lucca"/>
        <s v="Norman Doidge"/>
        <s v="William H. Draper III"/>
        <s v="Erasmo"/>
        <s v="Boris Fausto"/>
        <s v="Fernandes Millor"/>
        <s v="Museum Ludwig de Colónia"/>
        <s v="Alan Greenspan"/>
        <s v="James C. Hunter"/>
        <s v="Cecilia Soares Iorio"/>
        <s v="Walter Isaacson"/>
        <s v="Daniel Kahneman"/>
        <s v="Alexandre Luzzi Las Casas"/>
        <s v="Clifford A. Pickover"/>
        <s v="Thomas Piketty"/>
        <s v="SENAC"/>
        <s v="Juliano Matos"/>
        <s v="Greg McKeown"/>
        <s v="Ayn Rand"/>
        <s v="Fabio Giambiagi, José Guilherme Reis e André Urani (org)"/>
        <s v="Jean-Jacques Rousseau"/>
        <s v="Eric Schmidt ; Jonathan Rosenberg"/>
        <s v="Daniel Aarão Reis (org)"/>
        <s v="Nate Silver"/>
        <s v="Baruch de Spinoza"/>
        <s v="Ian Stewart"/>
        <s v="Sun Tzu"/>
        <s v="Nassim Nicholas Taleb"/>
        <s v="Adriles Ulhoa Filho"/>
        <s v="Nigel Warburton"/>
        <s v="Martin Wolf"/>
        <s v="Disney"/>
        <s v="Bryan Cogman"/>
        <s v="Hervé Bourhis"/>
        <s v="Selma El-Kathib e Luiz Cesar Pinto Ribeiro (coord.)"/>
        <s v="IBEP"/>
        <s v="Sônia Lopes ; Sergio Rosso"/>
        <s v="Jesus Ruescas (org)"/>
        <s v="Tito Miragaia Peruzzio ; Eduardo Leite do Canto"/>
        <s v="G. Thomas Mase ; Ronald E. Smelses ; George E. Mase;"/>
        <s v="Álisson Rocha Machado et al"/>
        <s v="Ivan V. Doeta ; Francisco G. Capuano"/>
        <s v="UNICEP"/>
        <s v="Eliza M. S. Biazzi"/>
        <s v="Larousse"/>
        <s v="Jesus Barbosa de Souza ; Samira Youssef Campedelli"/>
        <s v="Academia de Letras"/>
        <s v="Langenscheidt"/>
        <s v="Michaelis"/>
        <s v="Aristides Luís Madureira"/>
        <s v="Otaciro Rangel Nascimento"/>
        <s v="Julian Melgosa ; Michelson Borges"/>
        <s v="Ellen G. White"/>
        <s v="Rogério Coelho"/>
        <s v="Adilson Marques"/>
        <s v="Ione Buyst"/>
        <s v="Allan Kardec"/>
        <s v="Luzia Sigoli Fernandes Costa (coord.)"/>
        <m u="1"/>
        <s v="Coordenação de Luzia Sigoli Fernandes Costa" u="1"/>
        <s v="Organizado por Fabio Giambiagi, José Guilherme Reis e André Urani" u="1"/>
        <s v="Selma El-Kathib e Luiz Cesar Pinto Ribeiro (coord)" u="1"/>
        <s v=" Antônio Carlos [Espírito] ;  Psicografado por Vera Lúcia Marinzeck de Carvalho" u="1"/>
        <s v=" Fabio Giambiagi, José Guilherme Reis e André Urani (org)" u="1"/>
        <s v="Organização de Carl G. Jung" u="1"/>
        <s v="Organização de Daniel Aarão Reis" u="1"/>
        <s v="Clarice Lispector ; Organização de Benjamin Moser" u="1"/>
        <s v="Friedrich Wilhelm Nietzsche" u="1"/>
        <s v="Organizado por Vanderlei Batista dos Santos" u="1"/>
        <s v="Organizado por Jesus Ruescas" u="1"/>
        <s v="Coordenado por Selma El-Kathib e Luiz Cesar Pinto Ribeiro" u="1"/>
      </sharedItems>
    </cacheField>
    <cacheField name="EDIÇÃO" numFmtId="0">
      <sharedItems/>
    </cacheField>
    <cacheField name="VOLUME" numFmtId="0">
      <sharedItems containsMixedTypes="1" containsNumber="1" containsInteger="1" minValue="1" maxValue="1086"/>
    </cacheField>
    <cacheField name="EDITORA" numFmtId="0">
      <sharedItems containsMixedTypes="1" containsNumber="1" containsInteger="1" minValue="34" maxValue="34" count="89">
        <s v="Paulus"/>
        <s v="Novatec"/>
        <s v="Vozes"/>
        <s v="Senado Federal"/>
        <s v="Campus"/>
        <s v="L&amp;PM"/>
        <s v="Martin Claret"/>
        <s v="Harper Collins Brasil"/>
        <s v="Sextante"/>
        <s v="Jardim de Livros"/>
        <s v="Escala Educacional"/>
        <s v="Saraiva"/>
        <s v="Golden Books"/>
        <s v="Fundação Perseu Abramo"/>
        <s v="Companhia de Bolso"/>
        <s v="Editora Record"/>
        <s v="Aleph"/>
        <s v="JBC"/>
        <s v="Conrad"/>
        <s v="Bantam"/>
        <s v="Leya"/>
        <n v="34"/>
        <s v="BestBolso"/>
        <s v="Abril"/>
        <s v="Quadrinhos na Cia"/>
        <s v="DC"/>
        <s v="Riverhead Books"/>
        <s v="Harper Collins"/>
        <s v="Lachâtre"/>
        <s v="Parma"/>
        <s v="Penguin Books"/>
        <s v="Ediouro"/>
        <s v="Soma Ltda"/>
        <s v="TOR"/>
        <s v="Arqueiro"/>
        <s v="Melhoramentos"/>
        <s v="Planeta"/>
        <s v="Intrínseca"/>
        <s v="HMH Books"/>
        <s v="Alfaguara"/>
        <s v="Lúmen Editorial"/>
        <s v="Vintage Books"/>
        <s v="Rocco ; L&amp;PM"/>
        <s v="Ballantine Books"/>
        <s v="Companhia das Letras"/>
        <s v="Rocco"/>
        <s v="Da Boa Prosa"/>
        <s v="Hachette"/>
        <s v="Profile Books"/>
        <s v="EME"/>
        <s v="SENAC"/>
        <s v="Objetiva"/>
        <s v="Cunningham Grupo ; Harriman House"/>
        <s v="Intelítera"/>
        <s v="Record"/>
        <s v="Elsevier ; Campus"/>
        <s v="USP"/>
        <s v="Taschen"/>
        <s v="Atlas"/>
        <s v="Sterling"/>
        <s v="Mensagem para Todos"/>
        <s v="Suprema"/>
        <s v="Nova Fronteira"/>
        <s v="Íntrinseca"/>
        <s v="Zahar"/>
        <s v="Geek"/>
        <s v="BestBusiness"/>
        <s v="3i"/>
        <s v="Elsevier"/>
        <s v="Brimar"/>
        <s v="Grafipar"/>
        <s v="Everest"/>
        <s v="Sivadi"/>
        <s v="Moderna"/>
        <s v="CRC"/>
        <s v="Blucher"/>
        <s v="Livros Érica"/>
        <s v="EDUNICEP"/>
        <s v="Casa Publicadora Brasileira"/>
        <s v="Larousse"/>
        <s v="Positivo"/>
        <s v="Langenscheidt"/>
        <s v="A Partilha"/>
        <s v="FEEGO"/>
        <s v="Solidum"/>
        <s v="RiMa"/>
        <s v="Paulinas"/>
        <s v="IDE"/>
        <s v="Compacta"/>
      </sharedItems>
    </cacheField>
    <cacheField name="ANO" numFmtId="0">
      <sharedItems containsMixedTypes="1" containsNumber="1" containsInteger="1" minValue="1971" maxValue="2017" count="34">
        <n v="1984"/>
        <n v="2008"/>
        <n v="2017"/>
        <n v="2010"/>
        <n v="1999"/>
        <n v="2016"/>
        <n v="2012"/>
        <n v="2015"/>
        <n v="2013"/>
        <n v="2006"/>
        <n v="2005"/>
        <n v="2007"/>
        <n v="2002"/>
        <n v="1987"/>
        <s v="2003 (?)"/>
        <n v="2011"/>
        <n v="2014"/>
        <n v="1971"/>
        <n v="1998"/>
        <n v="1991"/>
        <n v="2001"/>
        <n v="1994"/>
        <n v="2000"/>
        <s v=" (?)"/>
        <s v="1978 (?)"/>
        <n v="2009"/>
        <n v="2003"/>
        <n v="1995"/>
        <n v="2004"/>
        <s v="(?)"/>
        <s v="1975 (?)"/>
        <s v="2005 (?)"/>
        <n v="1986"/>
        <n v="1982"/>
      </sharedItems>
    </cacheField>
    <cacheField name="COLEÇÃO" numFmtId="0">
      <sharedItems count="27">
        <s v="Patrística"/>
        <s v="n / a"/>
        <s v="L&amp;PM Pocket"/>
        <s v="A Obra Prima de Cada Autor"/>
        <s v="Filosofar"/>
        <s v="Agatha Christie"/>
        <s v="Mirai Nikki"/>
        <s v="Evangelion"/>
        <s v="A Song of Ice and Fire"/>
        <s v="Leste"/>
        <s v="Trilogia Thrawn"/>
        <s v="Collins Classics"/>
        <s v="The Malazan Book of the Fallen"/>
        <s v="Penguin Popular Classics"/>
        <s v="Super Prestígio"/>
        <s v="Guia do Mochileiro das Galáxias"/>
        <s v="Lecture Facile"/>
        <s v="Provocações Filosóficas"/>
        <s v="Didática"/>
        <s v="L&amp;PM Pockey"/>
        <s v="A Revolta de Atlas"/>
        <s v="História do Brasil Nação: 1808 - 2010"/>
        <s v=" PEP"/>
        <s v="Base"/>
        <s v="Liturgia"/>
        <s v="Cultura de Paz e Mediunidade"/>
        <s v="Rede Celebra"/>
      </sharedItems>
    </cacheField>
    <cacheField name="IDIOMA" numFmtId="0">
      <sharedItems containsBlank="1" count="9">
        <s v="Português"/>
        <s v="Inglês"/>
        <s v="Francês"/>
        <s v="Português ; Inglês ; Espanhol"/>
        <s v="Português ;  Inglês"/>
        <s v="Português ;  Francês"/>
        <s v="Alemão ; Português"/>
        <s v="Português ; Inglês"/>
        <m u="1"/>
      </sharedItems>
    </cacheField>
    <cacheField name="PÁGINAS" numFmtId="0">
      <sharedItems containsMixedTypes="1" containsNumber="1" containsInteger="1" minValue="54" maxValue="1344"/>
    </cacheField>
    <cacheField name="CDD" numFmtId="0">
      <sharedItems containsBlank="1" containsMixedTypes="1" containsNumber="1" containsInteger="1" minValue="4" maxValue="981063"/>
    </cacheField>
    <cacheField name="CUTTER" numFmtId="0">
      <sharedItems/>
    </cacheField>
    <cacheField name="PAÍS DA OBRA ORIGINAL" numFmtId="0">
      <sharedItems containsBlank="1" count="21">
        <s v="Grécia"/>
        <s v="Brasil"/>
        <s v="Alemanha"/>
        <s v="EUA"/>
        <s v="Uruguai"/>
        <s v="Inglaterra"/>
        <s v="Itália"/>
        <s v="China"/>
        <s v="Russia"/>
        <s v="Japão"/>
        <s v="Irã"/>
        <s v="França"/>
        <s v="Canada"/>
        <s v="Espanha"/>
        <s v="Irlanda"/>
        <s v="Austrália"/>
        <s v="Aústria"/>
        <s v="Canadá"/>
        <s v="Israel"/>
        <s v="Holanda"/>
        <m u="1"/>
      </sharedItems>
    </cacheField>
    <cacheField name="ID" numFmtId="0">
      <sharedItems containsSemiMixedTypes="0" containsString="0" containsNumber="1" containsInteger="1" minValue="1" maxValue="1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s v="Confissões"/>
    <x v="0"/>
    <x v="0"/>
    <s v="1a"/>
    <s v="n / a"/>
    <x v="0"/>
    <x v="0"/>
    <x v="0"/>
    <x v="0"/>
    <n v="446"/>
    <s v="922.22"/>
    <s v="A221c"/>
    <x v="0"/>
    <n v="1"/>
  </r>
  <r>
    <s v="Excel Avançado"/>
    <x v="1"/>
    <x v="1"/>
    <s v="1a"/>
    <s v="n / a"/>
    <x v="1"/>
    <x v="1"/>
    <x v="1"/>
    <x v="0"/>
    <n v="446"/>
    <n v="5369"/>
    <s v="C575e"/>
    <x v="1"/>
    <n v="2"/>
  </r>
  <r>
    <s v="Agonia do Eros"/>
    <x v="2"/>
    <x v="2"/>
    <s v="1a"/>
    <s v="n / a"/>
    <x v="2"/>
    <x v="2"/>
    <x v="1"/>
    <x v="0"/>
    <n v="93"/>
    <s v="128.46"/>
    <s v="H223a"/>
    <x v="2"/>
    <n v="3"/>
  </r>
  <r>
    <s v="Sociedade do Cansaço"/>
    <x v="2"/>
    <x v="2"/>
    <s v="1a"/>
    <s v="n / a"/>
    <x v="2"/>
    <x v="2"/>
    <x v="1"/>
    <x v="0"/>
    <n v="128"/>
    <s v="301.01"/>
    <s v="H223s"/>
    <x v="2"/>
    <n v="4"/>
  </r>
  <r>
    <s v="Constituição"/>
    <x v="3"/>
    <x v="3"/>
    <s v="n / a"/>
    <s v="n / a"/>
    <x v="3"/>
    <x v="3"/>
    <x v="1"/>
    <x v="0"/>
    <n v="384"/>
    <m/>
    <s v="C758"/>
    <x v="1"/>
    <n v="5"/>
  </r>
  <r>
    <s v="Conhecimento Empresarial"/>
    <x v="4"/>
    <x v="4"/>
    <s v="1a"/>
    <s v="n / a"/>
    <x v="4"/>
    <x v="4"/>
    <x v="1"/>
    <x v="0"/>
    <n v="226"/>
    <s v="658. 4038"/>
    <s v="D247c"/>
    <x v="3"/>
    <n v="6"/>
  </r>
  <r>
    <s v="As Veias Abertas da América Latina"/>
    <x v="5"/>
    <x v="5"/>
    <s v="2a(?)"/>
    <n v="900"/>
    <x v="5"/>
    <x v="5"/>
    <x v="2"/>
    <x v="0"/>
    <n v="396"/>
    <s v="330.98"/>
    <s v="G152v"/>
    <x v="4"/>
    <n v="7"/>
  </r>
  <r>
    <s v="Leviatã"/>
    <x v="2"/>
    <x v="6"/>
    <s v="2a"/>
    <s v="n / a"/>
    <x v="6"/>
    <x v="6"/>
    <x v="3"/>
    <x v="0"/>
    <n v="561"/>
    <s v="320.1"/>
    <s v="H682l"/>
    <x v="5"/>
    <n v="8"/>
  </r>
  <r>
    <s v="O Homem e seus Símbolos"/>
    <x v="6"/>
    <x v="7"/>
    <s v="3a ed. especial"/>
    <s v="n / a"/>
    <x v="7"/>
    <x v="5"/>
    <x v="1"/>
    <x v="0"/>
    <n v="447"/>
    <n v="154"/>
    <s v="H724"/>
    <x v="3"/>
    <n v="9"/>
  </r>
  <r>
    <s v="A Mágica da Arrumação"/>
    <x v="7"/>
    <x v="8"/>
    <s v="1a"/>
    <s v="n / a"/>
    <x v="8"/>
    <x v="7"/>
    <x v="1"/>
    <x v="0"/>
    <n v="158"/>
    <n v="133333"/>
    <s v="K82m"/>
    <x v="3"/>
    <n v="10"/>
  </r>
  <r>
    <s v="O Príncipe"/>
    <x v="8"/>
    <x v="9"/>
    <s v="2a"/>
    <s v="n / a"/>
    <x v="9"/>
    <x v="8"/>
    <x v="1"/>
    <x v="0"/>
    <n v="221"/>
    <n v="320"/>
    <s v="M297p"/>
    <x v="6"/>
    <n v="11"/>
  </r>
  <r>
    <s v="Assim Falava Zaratustra"/>
    <x v="2"/>
    <x v="10"/>
    <s v="1a"/>
    <s v="n / a"/>
    <x v="10"/>
    <x v="9"/>
    <x v="4"/>
    <x v="0"/>
    <n v="260"/>
    <n v="193"/>
    <s v="N677a"/>
    <x v="2"/>
    <n v="12"/>
  </r>
  <r>
    <s v="Noções Essenciais de Direito"/>
    <x v="9"/>
    <x v="11"/>
    <s v="3a "/>
    <s v="n / a"/>
    <x v="11"/>
    <x v="10"/>
    <x v="1"/>
    <x v="0"/>
    <n v="297"/>
    <n v="34"/>
    <s v="P154n"/>
    <x v="1"/>
    <n v="13"/>
  </r>
  <r>
    <s v="A Sabedoria da Vida"/>
    <x v="2"/>
    <x v="12"/>
    <s v="1a"/>
    <s v="n / a"/>
    <x v="12"/>
    <x v="11"/>
    <x v="1"/>
    <x v="0"/>
    <n v="150"/>
    <n v="193"/>
    <s v="S373s"/>
    <x v="2"/>
    <n v="14"/>
  </r>
  <r>
    <s v="Introdução à Economia Solidária"/>
    <x v="5"/>
    <x v="13"/>
    <s v="1a"/>
    <s v="n / a"/>
    <x v="13"/>
    <x v="12"/>
    <x v="1"/>
    <x v="0"/>
    <n v="126"/>
    <n v="330"/>
    <s v="S617i"/>
    <x v="1"/>
    <n v="15"/>
  </r>
  <r>
    <s v="A Ética Protestante e o Espírito do Capitalismo"/>
    <x v="2"/>
    <x v="14"/>
    <s v="1a"/>
    <s v="n / a"/>
    <x v="6"/>
    <x v="8"/>
    <x v="3"/>
    <x v="0"/>
    <n v="300"/>
    <n v="261"/>
    <s v="W371p"/>
    <x v="5"/>
    <n v="16"/>
  </r>
  <r>
    <s v="As Boas Mulheres da China"/>
    <x v="10"/>
    <x v="15"/>
    <s v="1a"/>
    <s v="n / a"/>
    <x v="14"/>
    <x v="11"/>
    <x v="1"/>
    <x v="0"/>
    <n v="251"/>
    <n v="305409"/>
    <s v="X6b"/>
    <x v="7"/>
    <n v="17"/>
  </r>
  <r>
    <s v="Aventura em Bagdá"/>
    <x v="11"/>
    <x v="16"/>
    <s v="1a"/>
    <s v="n / a"/>
    <x v="15"/>
    <x v="13"/>
    <x v="5"/>
    <x v="0"/>
    <n v="236"/>
    <m/>
    <s v="C555a"/>
    <x v="5"/>
    <n v="18"/>
  </r>
  <r>
    <s v="Crime e Castigo"/>
    <x v="12"/>
    <x v="17"/>
    <s v="1a"/>
    <s v="n / a"/>
    <x v="5"/>
    <x v="8"/>
    <x v="2"/>
    <x v="0"/>
    <n v="590"/>
    <s v="891.73"/>
    <s v="D724c"/>
    <x v="8"/>
    <n v="19"/>
  </r>
  <r>
    <s v="Os Despossuídos"/>
    <x v="13"/>
    <x v="18"/>
    <s v="1a"/>
    <s v="n / a"/>
    <x v="16"/>
    <x v="2"/>
    <x v="1"/>
    <x v="0"/>
    <n v="379"/>
    <s v="813.08"/>
    <s v="L433d"/>
    <x v="3"/>
    <n v="20"/>
  </r>
  <r>
    <s v="Mirai Nikki"/>
    <x v="14"/>
    <x v="19"/>
    <s v="n / a"/>
    <n v="7"/>
    <x v="17"/>
    <x v="8"/>
    <x v="6"/>
    <x v="0"/>
    <n v="186"/>
    <m/>
    <s v="E82m"/>
    <x v="9"/>
    <n v="21"/>
  </r>
  <r>
    <s v="Evangelion"/>
    <x v="14"/>
    <x v="20"/>
    <s v="n / a"/>
    <n v="16"/>
    <x v="18"/>
    <x v="14"/>
    <x v="7"/>
    <x v="0"/>
    <n v="92"/>
    <m/>
    <s v="S124e"/>
    <x v="9"/>
    <n v="22"/>
  </r>
  <r>
    <s v="Game of Thrones"/>
    <x v="13"/>
    <x v="21"/>
    <s v="ed. especial"/>
    <s v="n / a"/>
    <x v="19"/>
    <x v="8"/>
    <x v="8"/>
    <x v="1"/>
    <n v="807"/>
    <m/>
    <s v="M379g"/>
    <x v="3"/>
    <n v="23"/>
  </r>
  <r>
    <s v="God of War"/>
    <x v="13"/>
    <x v="22"/>
    <s v="1a"/>
    <s v="n / a"/>
    <x v="20"/>
    <x v="6"/>
    <x v="1"/>
    <x v="0"/>
    <n v="383"/>
    <n v="813"/>
    <s v="S889g"/>
    <x v="3"/>
    <n v="24"/>
  </r>
  <r>
    <s v="Inu-yasha"/>
    <x v="14"/>
    <x v="23"/>
    <s v="n / a"/>
    <n v="10"/>
    <x v="17"/>
    <x v="14"/>
    <x v="1"/>
    <x v="0"/>
    <n v="100"/>
    <m/>
    <s v="T136i"/>
    <x v="9"/>
    <n v="25"/>
  </r>
  <r>
    <s v="Um Jogador"/>
    <x v="12"/>
    <x v="17"/>
    <s v="3a"/>
    <s v="n / a"/>
    <x v="21"/>
    <x v="15"/>
    <x v="9"/>
    <x v="0"/>
    <n v="225"/>
    <s v="891.73"/>
    <s v="D724j"/>
    <x v="8"/>
    <n v="26"/>
  </r>
  <r>
    <s v="O Nome da Rosa"/>
    <x v="12"/>
    <x v="24"/>
    <s v="1a"/>
    <s v="n / a"/>
    <x v="22"/>
    <x v="6"/>
    <x v="1"/>
    <x v="0"/>
    <n v="554"/>
    <n v="853"/>
    <s v="E19n"/>
    <x v="6"/>
    <n v="27"/>
  </r>
  <r>
    <s v="A Mão Esquerda da Escuridão"/>
    <x v="13"/>
    <x v="18"/>
    <s v="2a(?)"/>
    <s v="n / a"/>
    <x v="16"/>
    <x v="16"/>
    <x v="1"/>
    <x v="0"/>
    <n v="287"/>
    <n v="813"/>
    <s v="L433m"/>
    <x v="3"/>
    <n v="28"/>
  </r>
  <r>
    <s v="Pais e Filhos"/>
    <x v="12"/>
    <x v="25"/>
    <s v="1a"/>
    <s v="n / a"/>
    <x v="23"/>
    <x v="17"/>
    <x v="1"/>
    <x v="0"/>
    <n v="242"/>
    <m/>
    <s v="T937p"/>
    <x v="8"/>
    <n v="29"/>
  </r>
  <r>
    <s v="Persépolis"/>
    <x v="15"/>
    <x v="26"/>
    <s v="1a"/>
    <s v="n / a"/>
    <x v="24"/>
    <x v="11"/>
    <x v="1"/>
    <x v="0"/>
    <s v=" (?)"/>
    <n v="741"/>
    <s v="S253p"/>
    <x v="10"/>
    <n v="30"/>
  </r>
  <r>
    <s v="Star Wars: Herdeiro do Império"/>
    <x v="13"/>
    <x v="27"/>
    <s v="1a"/>
    <s v="n / a"/>
    <x v="16"/>
    <x v="16"/>
    <x v="10"/>
    <x v="0"/>
    <n v="472"/>
    <n v="813"/>
    <s v="Z19sa"/>
    <x v="3"/>
    <n v="31"/>
  </r>
  <r>
    <s v="Star Wars: Ascensão da Força Sombria"/>
    <x v="13"/>
    <x v="27"/>
    <s v="1a"/>
    <s v="n / a"/>
    <x v="16"/>
    <x v="16"/>
    <x v="10"/>
    <x v="0"/>
    <n v="495"/>
    <n v="813"/>
    <s v="Z19sb"/>
    <x v="3"/>
    <n v="32"/>
  </r>
  <r>
    <s v="Star Wars:  O Último Comando"/>
    <x v="13"/>
    <x v="27"/>
    <s v="1a"/>
    <s v="n / a"/>
    <x v="16"/>
    <x v="16"/>
    <x v="10"/>
    <x v="0"/>
    <n v="523"/>
    <n v="813"/>
    <s v="Z19sc"/>
    <x v="3"/>
    <n v="33"/>
  </r>
  <r>
    <s v="Watchmen"/>
    <x v="15"/>
    <x v="28"/>
    <s v="1a"/>
    <s v="n / a"/>
    <x v="25"/>
    <x v="16"/>
    <x v="1"/>
    <x v="1"/>
    <n v="414"/>
    <m/>
    <s v="M821w"/>
    <x v="5"/>
    <n v="34"/>
  </r>
  <r>
    <s v="Fever Pitch"/>
    <x v="13"/>
    <x v="29"/>
    <s v="1a"/>
    <s v="n / a"/>
    <x v="26"/>
    <x v="18"/>
    <x v="1"/>
    <x v="1"/>
    <n v="237"/>
    <m/>
    <s v="H814f"/>
    <x v="3"/>
    <n v="35"/>
  </r>
  <r>
    <s v="The Adventures of Huckleberry Finn"/>
    <x v="13"/>
    <x v="30"/>
    <s v="1a"/>
    <s v="n / a"/>
    <x v="27"/>
    <x v="3"/>
    <x v="11"/>
    <x v="1"/>
    <n v="278"/>
    <n v="813"/>
    <s v="T969a"/>
    <x v="3"/>
    <n v="36"/>
  </r>
  <r>
    <s v="Antologia Poética"/>
    <x v="16"/>
    <x v="31"/>
    <s v="65a"/>
    <s v="n / a"/>
    <x v="15"/>
    <x v="3"/>
    <x v="1"/>
    <x v="0"/>
    <n v="370"/>
    <s v="869.91"/>
    <s v="A566a"/>
    <x v="1"/>
    <n v="37"/>
  </r>
  <r>
    <s v="Castelos de Marzipã"/>
    <x v="17"/>
    <x v="32"/>
    <s v="1a"/>
    <s v="n / a"/>
    <x v="28"/>
    <x v="7"/>
    <x v="1"/>
    <x v="0"/>
    <n v="379"/>
    <s v="133.9"/>
    <s v="A485c"/>
    <x v="1"/>
    <n v="38"/>
  </r>
  <r>
    <s v="Um Certo Jaques Netan"/>
    <x v="16"/>
    <x v="33"/>
    <s v="1a"/>
    <s v="n / a"/>
    <x v="29"/>
    <x v="19"/>
    <x v="1"/>
    <x v="0"/>
    <n v="74"/>
    <m/>
    <s v="N417c"/>
    <x v="1"/>
    <n v="39"/>
  </r>
  <r>
    <s v="O Cético"/>
    <x v="17"/>
    <x v="34"/>
    <s v="2a"/>
    <s v="n / a"/>
    <x v="28"/>
    <x v="7"/>
    <x v="1"/>
    <x v="0"/>
    <n v="256"/>
    <s v="133.9"/>
    <s v="M466c"/>
    <x v="1"/>
    <n v="40"/>
  </r>
  <r>
    <s v="O Conde de Montecristo"/>
    <x v="12"/>
    <x v="35"/>
    <s v="2a"/>
    <n v="51"/>
    <x v="6"/>
    <x v="1"/>
    <x v="3"/>
    <x v="0"/>
    <n v="626"/>
    <m/>
    <s v="D886ca"/>
    <x v="11"/>
    <n v="41"/>
  </r>
  <r>
    <s v="O Conde de Montecristo (segundo livro)"/>
    <x v="12"/>
    <x v="35"/>
    <s v="2a"/>
    <n v="52"/>
    <x v="6"/>
    <x v="1"/>
    <x v="3"/>
    <x v="0"/>
    <n v="599"/>
    <m/>
    <s v="D886cb"/>
    <x v="11"/>
    <n v="42"/>
  </r>
  <r>
    <s v="Deadhouse Gates"/>
    <x v="13"/>
    <x v="36"/>
    <s v="n /a "/>
    <n v="2"/>
    <x v="19"/>
    <x v="20"/>
    <x v="12"/>
    <x v="1"/>
    <n v="960"/>
    <m/>
    <s v="E68d"/>
    <x v="12"/>
    <n v="43"/>
  </r>
  <r>
    <s v="Dom Quixote (segundo livro)"/>
    <x v="12"/>
    <x v="37"/>
    <s v="1a"/>
    <n v="401"/>
    <x v="5"/>
    <x v="15"/>
    <x v="2"/>
    <x v="0"/>
    <n v="513"/>
    <n v="863"/>
    <s v="C419db"/>
    <x v="13"/>
    <n v="44"/>
  </r>
  <r>
    <s v="Dom Quixote (primeiro livro)"/>
    <x v="12"/>
    <x v="37"/>
    <s v="1a"/>
    <n v="400"/>
    <x v="5"/>
    <x v="8"/>
    <x v="2"/>
    <x v="0"/>
    <n v="505"/>
    <n v="863"/>
    <s v="C419da"/>
    <x v="13"/>
    <n v="45"/>
  </r>
  <r>
    <s v="Drácula"/>
    <x v="18"/>
    <x v="38"/>
    <s v="1a"/>
    <n v="85"/>
    <x v="5"/>
    <x v="2"/>
    <x v="2"/>
    <x v="0"/>
    <n v="546"/>
    <n v="823"/>
    <s v="S874d"/>
    <x v="14"/>
    <n v="46"/>
  </r>
  <r>
    <s v="Emma"/>
    <x v="12"/>
    <x v="39"/>
    <s v="1a (?)"/>
    <s v="n / a"/>
    <x v="30"/>
    <x v="21"/>
    <x v="13"/>
    <x v="1"/>
    <n v="367"/>
    <m/>
    <s v="A933e"/>
    <x v="5"/>
    <n v="47"/>
  </r>
  <r>
    <s v="The End of Eternity"/>
    <x v="13"/>
    <x v="40"/>
    <s v="1a"/>
    <s v="n / a"/>
    <x v="27"/>
    <x v="22"/>
    <x v="1"/>
    <x v="1"/>
    <n v="189"/>
    <m/>
    <s v="A832e"/>
    <x v="3"/>
    <n v="48"/>
  </r>
  <r>
    <s v="Esaú e Jacó"/>
    <x v="12"/>
    <x v="41"/>
    <s v="3a"/>
    <s v="n / a"/>
    <x v="31"/>
    <x v="23"/>
    <x v="14"/>
    <x v="0"/>
    <n v="324"/>
    <s v="869.93"/>
    <s v="A848e"/>
    <x v="1"/>
    <n v="49"/>
  </r>
  <r>
    <s v="Foi Assim"/>
    <x v="12"/>
    <x v="42"/>
    <s v="1a (?)"/>
    <s v="n / a"/>
    <x v="32"/>
    <x v="24"/>
    <x v="1"/>
    <x v="0"/>
    <n v="330"/>
    <m/>
    <s v="M385f"/>
    <x v="1"/>
    <n v="50"/>
  </r>
  <r>
    <s v="Gardens of the Moon"/>
    <x v="13"/>
    <x v="36"/>
    <s v="n /a "/>
    <n v="1"/>
    <x v="33"/>
    <x v="20"/>
    <x v="12"/>
    <x v="1"/>
    <n v="488"/>
    <m/>
    <s v="E68g"/>
    <x v="12"/>
    <n v="51"/>
  </r>
  <r>
    <s v="Great Expectations"/>
    <x v="12"/>
    <x v="43"/>
    <s v="1a (?)"/>
    <s v="n / a"/>
    <x v="27"/>
    <x v="3"/>
    <x v="11"/>
    <x v="1"/>
    <n v="432"/>
    <m/>
    <s v="D548g"/>
    <x v="5"/>
    <n v="52"/>
  </r>
  <r>
    <s v="O Guia Definitivo do Mochileiro das Galáxias"/>
    <x v="13"/>
    <x v="44"/>
    <s v="1a ed. especial"/>
    <s v="n / a"/>
    <x v="34"/>
    <x v="5"/>
    <x v="15"/>
    <x v="0"/>
    <n v="672"/>
    <n v="823"/>
    <s v="A211"/>
    <x v="3"/>
    <n v="53"/>
  </r>
  <r>
    <s v="Maus"/>
    <x v="15"/>
    <x v="45"/>
    <s v="1a"/>
    <s v="n / a"/>
    <x v="24"/>
    <x v="25"/>
    <x v="1"/>
    <x v="0"/>
    <n v="296"/>
    <n v="741597"/>
    <s v="S755m"/>
    <x v="3"/>
    <n v="54"/>
  </r>
  <r>
    <s v="O Médico e o Monstro"/>
    <x v="12"/>
    <x v="46"/>
    <s v="6a"/>
    <s v="n / a"/>
    <x v="35"/>
    <x v="11"/>
    <x v="1"/>
    <x v="0"/>
    <n v="111"/>
    <s v="028.5"/>
    <s v="S847m"/>
    <x v="5"/>
    <n v="55"/>
  </r>
  <r>
    <s v="Memórias Inventadas"/>
    <x v="19"/>
    <x v="47"/>
    <s v="1a"/>
    <s v="n / a"/>
    <x v="36"/>
    <x v="1"/>
    <x v="1"/>
    <x v="0"/>
    <n v="153"/>
    <m/>
    <s v="B277m"/>
    <x v="1"/>
    <n v="56"/>
  </r>
  <r>
    <s v="Memórias Póstumas de Brás Cubas"/>
    <x v="12"/>
    <x v="41"/>
    <s v="1a ed. anotada"/>
    <s v="n / a"/>
    <x v="5"/>
    <x v="3"/>
    <x v="2"/>
    <x v="0"/>
    <n v="256"/>
    <s v="869.93"/>
    <s v="A848m"/>
    <x v="1"/>
    <n v="57"/>
  </r>
  <r>
    <s v="A Menina que Roubava Livros"/>
    <x v="12"/>
    <x v="48"/>
    <s v="1a"/>
    <s v="n / a"/>
    <x v="37"/>
    <x v="11"/>
    <x v="1"/>
    <x v="0"/>
    <n v="478"/>
    <n v="823"/>
    <s v="Z96m"/>
    <x v="15"/>
    <n v="58"/>
  </r>
  <r>
    <s v="Mrs. Dalloway"/>
    <x v="12"/>
    <x v="49"/>
    <s v="1a"/>
    <n v="1033"/>
    <x v="5"/>
    <x v="8"/>
    <x v="2"/>
    <x v="0"/>
    <n v="221"/>
    <n v="823"/>
    <s v="W913m"/>
    <x v="5"/>
    <n v="59"/>
  </r>
  <r>
    <s v="The Name of the Rose"/>
    <x v="12"/>
    <x v="24"/>
    <s v="1st Harvest"/>
    <s v="n / a"/>
    <x v="38"/>
    <x v="21"/>
    <x v="1"/>
    <x v="1"/>
    <n v="502"/>
    <n v="853"/>
    <s v="E19nb"/>
    <x v="6"/>
    <n v="60"/>
  </r>
  <r>
    <s v="Norwegian Wood"/>
    <x v="12"/>
    <x v="50"/>
    <s v="1a"/>
    <s v="n / a"/>
    <x v="39"/>
    <x v="1"/>
    <x v="1"/>
    <x v="0"/>
    <n v="359"/>
    <n v="895"/>
    <s v="M972n"/>
    <x v="9"/>
    <n v="61"/>
  </r>
  <r>
    <s v="On the Road"/>
    <x v="12"/>
    <x v="51"/>
    <s v="1a"/>
    <n v="358"/>
    <x v="5"/>
    <x v="8"/>
    <x v="2"/>
    <x v="0"/>
    <n v="372"/>
    <n v="813"/>
    <s v="K39o"/>
    <x v="3"/>
    <n v="62"/>
  </r>
  <r>
    <s v="Orgulho e Preconceito"/>
    <x v="12"/>
    <x v="39"/>
    <s v="1a"/>
    <n v="243"/>
    <x v="6"/>
    <x v="8"/>
    <x v="3"/>
    <x v="0"/>
    <n v="382"/>
    <n v="823"/>
    <s v="A933o"/>
    <x v="5"/>
    <n v="63"/>
  </r>
  <r>
    <s v="Perdas Necessárias"/>
    <x v="7"/>
    <x v="52"/>
    <s v="25a"/>
    <s v="n / a"/>
    <x v="35"/>
    <x v="26"/>
    <x v="1"/>
    <x v="0"/>
    <n v="335"/>
    <m/>
    <s v="V798p"/>
    <x v="3"/>
    <n v="64"/>
  </r>
  <r>
    <s v="O Processo"/>
    <x v="12"/>
    <x v="53"/>
    <s v="5a"/>
    <n v="41"/>
    <x v="6"/>
    <x v="15"/>
    <x v="3"/>
    <x v="0"/>
    <n v="252"/>
    <n v="833"/>
    <s v="K11p"/>
    <x v="16"/>
    <n v="65"/>
  </r>
  <r>
    <s v="Quincas Borba"/>
    <x v="12"/>
    <x v="41"/>
    <s v="2a. reform."/>
    <s v="n / a"/>
    <x v="31"/>
    <x v="26"/>
    <x v="14"/>
    <x v="0"/>
    <n v="390"/>
    <s v="869.93"/>
    <s v="A848q"/>
    <x v="1"/>
    <n v="66"/>
  </r>
  <r>
    <s v="A Senhora do Solar"/>
    <x v="17"/>
    <x v="54"/>
    <s v="1a"/>
    <s v="n / a"/>
    <x v="40"/>
    <x v="7"/>
    <x v="1"/>
    <x v="0"/>
    <n v="301"/>
    <s v="133.93"/>
    <s v="C284s"/>
    <x v="1"/>
    <n v="67"/>
  </r>
  <r>
    <s v="Sense and Sensibility"/>
    <x v="12"/>
    <x v="39"/>
    <s v="1a"/>
    <s v="n / a"/>
    <x v="30"/>
    <x v="21"/>
    <x v="13"/>
    <x v="1"/>
    <n v="374"/>
    <n v="823"/>
    <s v="A933s"/>
    <x v="5"/>
    <n v="68"/>
  </r>
  <r>
    <s v="Solar"/>
    <x v="12"/>
    <x v="55"/>
    <s v="1a"/>
    <s v="n / a"/>
    <x v="41"/>
    <x v="15"/>
    <x v="1"/>
    <x v="1"/>
    <n v="390"/>
    <m/>
    <s v="M478s"/>
    <x v="5"/>
    <n v="69"/>
  </r>
  <r>
    <s v="Sol Nascente"/>
    <x v="20"/>
    <x v="56"/>
    <s v="1a"/>
    <n v="741"/>
    <x v="42"/>
    <x v="1"/>
    <x v="2"/>
    <x v="0"/>
    <n v="400"/>
    <n v="813"/>
    <s v="C928s"/>
    <x v="3"/>
    <n v="70"/>
  </r>
  <r>
    <s v="Terrorist"/>
    <x v="20"/>
    <x v="57"/>
    <s v="1a"/>
    <s v="n / a"/>
    <x v="43"/>
    <x v="11"/>
    <x v="1"/>
    <x v="1"/>
    <n v="305"/>
    <m/>
    <s v="U66t"/>
    <x v="3"/>
    <n v="71"/>
  </r>
  <r>
    <s v="Gabriela, Cravo e Canela"/>
    <x v="12"/>
    <x v="58"/>
    <s v="2a"/>
    <s v="n / a"/>
    <x v="44"/>
    <x v="6"/>
    <x v="1"/>
    <x v="0"/>
    <n v="321"/>
    <s v="869.93"/>
    <s v="A481g"/>
    <x v="1"/>
    <n v="72"/>
  </r>
  <r>
    <s v="Todos os Contos"/>
    <x v="21"/>
    <x v="59"/>
    <s v="1a"/>
    <s v="n / a"/>
    <x v="45"/>
    <x v="5"/>
    <x v="1"/>
    <x v="0"/>
    <n v="646"/>
    <s v="869.93"/>
    <s v="L771t"/>
    <x v="1"/>
    <n v="73"/>
  </r>
  <r>
    <s v="Como Gerenciar seu Chefe"/>
    <x v="4"/>
    <x v="60"/>
    <s v="1a"/>
    <s v="n / a"/>
    <x v="46"/>
    <x v="15"/>
    <x v="1"/>
    <x v="0"/>
    <n v="126"/>
    <n v="658"/>
    <s v="R343c"/>
    <x v="1"/>
    <n v="74"/>
  </r>
  <r>
    <s v="Trainspotting"/>
    <x v="12"/>
    <x v="61"/>
    <s v="1a (?)"/>
    <s v="n / a"/>
    <x v="41"/>
    <x v="20"/>
    <x v="1"/>
    <x v="1"/>
    <n v="344"/>
    <m/>
    <s v="W461t"/>
    <x v="14"/>
    <n v="75"/>
  </r>
  <r>
    <s v="Les Trois Mousquetaires"/>
    <x v="12"/>
    <x v="35"/>
    <s v="1a"/>
    <s v="n / a"/>
    <x v="47"/>
    <x v="27"/>
    <x v="16"/>
    <x v="2"/>
    <n v="77"/>
    <n v="843"/>
    <s v="D886t"/>
    <x v="11"/>
    <n v="76"/>
  </r>
  <r>
    <s v="Why Nations Fail"/>
    <x v="22"/>
    <x v="62"/>
    <s v="1a"/>
    <s v="n / a"/>
    <x v="48"/>
    <x v="6"/>
    <x v="1"/>
    <x v="1"/>
    <n v="462"/>
    <m/>
    <s v="A173w"/>
    <x v="5"/>
    <n v="77"/>
  </r>
  <r>
    <s v="Seja Feliz : Diga não à Depressão"/>
    <x v="7"/>
    <x v="63"/>
    <s v="1a"/>
    <s v="n / a"/>
    <x v="49"/>
    <x v="7"/>
    <x v="1"/>
    <x v="0"/>
    <n v="157"/>
    <m/>
    <s v="A365s"/>
    <x v="1"/>
    <n v="78"/>
  </r>
  <r>
    <s v="Arquivística: temas contemporâneos"/>
    <x v="23"/>
    <x v="64"/>
    <s v="3a"/>
    <s v="n / a"/>
    <x v="50"/>
    <x v="25"/>
    <x v="1"/>
    <x v="0"/>
    <n v="219"/>
    <s v="930.25"/>
    <s v="A772a"/>
    <x v="1"/>
    <n v="79"/>
  </r>
  <r>
    <s v=" O Cânone Ocidental"/>
    <x v="24"/>
    <x v="65"/>
    <s v="1a"/>
    <s v="n / a"/>
    <x v="51"/>
    <x v="3"/>
    <x v="1"/>
    <x v="0"/>
    <n v="751"/>
    <n v="809"/>
    <s v="B655c"/>
    <x v="3"/>
    <n v="80"/>
  </r>
  <r>
    <s v="Onde Encontra a Sabedoria?"/>
    <x v="25"/>
    <x v="65"/>
    <s v="1a"/>
    <s v="n / a"/>
    <x v="51"/>
    <x v="25"/>
    <x v="1"/>
    <x v="0"/>
    <n v="333"/>
    <s v="809.93"/>
    <s v="B655o"/>
    <x v="3"/>
    <n v="81"/>
  </r>
  <r>
    <s v="Mao: A História Desconhecida"/>
    <x v="19"/>
    <x v="66"/>
    <s v="2a"/>
    <s v="n / a"/>
    <x v="44"/>
    <x v="6"/>
    <x v="1"/>
    <x v="0"/>
    <n v="619"/>
    <n v="951"/>
    <s v="C456m"/>
    <x v="3"/>
    <n v="82"/>
  </r>
  <r>
    <s v="Não se Desespere!"/>
    <x v="7"/>
    <x v="67"/>
    <s v="7a"/>
    <n v="1"/>
    <x v="2"/>
    <x v="16"/>
    <x v="17"/>
    <x v="0"/>
    <n v="140"/>
    <n v="100"/>
    <s v="C828na"/>
    <x v="1"/>
    <n v="83"/>
  </r>
  <r>
    <s v="Não Espere Pelo Epitáfio!"/>
    <x v="7"/>
    <x v="67"/>
    <s v="16a"/>
    <n v="2"/>
    <x v="2"/>
    <x v="16"/>
    <x v="17"/>
    <x v="0"/>
    <n v="138"/>
    <s v="070.44"/>
    <s v="C828nb"/>
    <x v="1"/>
    <n v="84"/>
  </r>
  <r>
    <s v="Não Nascemos Prontos!"/>
    <x v="26"/>
    <x v="67"/>
    <s v="19a"/>
    <n v="3"/>
    <x v="2"/>
    <x v="16"/>
    <x v="17"/>
    <x v="0"/>
    <n v="134"/>
    <n v="100"/>
    <s v="C828nc"/>
    <x v="1"/>
    <n v="85"/>
  </r>
  <r>
    <s v="The Buffett Essays (20th anniversary)"/>
    <x v="27"/>
    <x v="68"/>
    <s v="1a"/>
    <s v="n / a"/>
    <x v="52"/>
    <x v="5"/>
    <x v="1"/>
    <x v="1"/>
    <n v="90"/>
    <m/>
    <s v="C973b"/>
    <x v="3"/>
    <n v="86"/>
  </r>
  <r>
    <s v="Filhos Brilhantes, Alunos Fascinantes"/>
    <x v="12"/>
    <x v="69"/>
    <s v="1a"/>
    <s v="n / a"/>
    <x v="36"/>
    <x v="11"/>
    <x v="1"/>
    <x v="0"/>
    <n v="139"/>
    <s v="869.93"/>
    <s v="C982f"/>
    <x v="1"/>
    <n v="87"/>
  </r>
  <r>
    <s v="O Gene Egoísta"/>
    <x v="28"/>
    <x v="70"/>
    <s v="1a"/>
    <s v="n / a"/>
    <x v="44"/>
    <x v="11"/>
    <x v="1"/>
    <x v="0"/>
    <n v="516"/>
    <s v="576.5"/>
    <s v="D271g"/>
    <x v="5"/>
    <n v="88"/>
  </r>
  <r>
    <s v="Feliz"/>
    <x v="7"/>
    <x v="71"/>
    <s v="1a"/>
    <s v="n / a"/>
    <x v="53"/>
    <x v="7"/>
    <x v="1"/>
    <x v="0"/>
    <n v="255"/>
    <n v="133901"/>
    <s v="L943f"/>
    <x v="1"/>
    <n v="89"/>
  </r>
  <r>
    <s v="O Cérebro que se Transforma"/>
    <x v="28"/>
    <x v="72"/>
    <s v="1a"/>
    <s v="n / a"/>
    <x v="54"/>
    <x v="15"/>
    <x v="1"/>
    <x v="0"/>
    <n v="340"/>
    <s v="612.8"/>
    <s v="D657c"/>
    <x v="17"/>
    <n v="90"/>
  </r>
  <r>
    <s v="O Jogo das Startups"/>
    <x v="4"/>
    <x v="73"/>
    <s v="1a"/>
    <s v="n / a"/>
    <x v="55"/>
    <x v="6"/>
    <x v="1"/>
    <x v="0"/>
    <n v="208"/>
    <n v="332092"/>
    <s v="D765j"/>
    <x v="3"/>
    <n v="91"/>
  </r>
  <r>
    <s v="Elogio da Loucura"/>
    <x v="2"/>
    <x v="74"/>
    <s v="1a"/>
    <s v="n / a"/>
    <x v="5"/>
    <x v="9"/>
    <x v="2"/>
    <x v="0"/>
    <n v="133"/>
    <m/>
    <s v="E65e"/>
    <x v="6"/>
    <n v="92"/>
  </r>
  <r>
    <s v="História do Brasil"/>
    <x v="29"/>
    <x v="75"/>
    <s v="14a"/>
    <n v="1"/>
    <x v="56"/>
    <x v="6"/>
    <x v="18"/>
    <x v="0"/>
    <n v="566"/>
    <n v="981"/>
    <s v="F268h"/>
    <x v="1"/>
    <n v="93"/>
  </r>
  <r>
    <s v="A Bíblia do Caos"/>
    <x v="13"/>
    <x v="76"/>
    <s v="1a"/>
    <n v="262"/>
    <x v="5"/>
    <x v="5"/>
    <x v="2"/>
    <x v="0"/>
    <n v="624"/>
    <s v="869.97"/>
    <s v="M656b"/>
    <x v="1"/>
    <n v="94"/>
  </r>
  <r>
    <s v="Fotografia do Século XXI"/>
    <x v="30"/>
    <x v="77"/>
    <s v="1a"/>
    <s v="n /a "/>
    <x v="57"/>
    <x v="7"/>
    <x v="1"/>
    <x v="0"/>
    <n v="759"/>
    <m/>
    <s v="L948f"/>
    <x v="2"/>
    <n v="95"/>
  </r>
  <r>
    <s v="A Era da Turbulência"/>
    <x v="22"/>
    <x v="78"/>
    <s v="1a"/>
    <s v="n /a "/>
    <x v="55"/>
    <x v="1"/>
    <x v="1"/>
    <x v="0"/>
    <n v="491"/>
    <s v="923.3"/>
    <s v="G831a"/>
    <x v="3"/>
    <n v="96"/>
  </r>
  <r>
    <s v="Como Se Tornar um Líder Servidor"/>
    <x v="4"/>
    <x v="79"/>
    <s v="1a"/>
    <s v="n /a "/>
    <x v="8"/>
    <x v="9"/>
    <x v="1"/>
    <x v="0"/>
    <n v="125"/>
    <s v="303.34"/>
    <s v="H945c"/>
    <x v="3"/>
    <n v="97"/>
  </r>
  <r>
    <s v="Manual de Administração Pessoal"/>
    <x v="4"/>
    <x v="80"/>
    <s v="14a"/>
    <s v="n /a "/>
    <x v="50"/>
    <x v="6"/>
    <x v="1"/>
    <x v="0"/>
    <n v="277"/>
    <m/>
    <s v="I64m"/>
    <x v="1"/>
    <n v="98"/>
  </r>
  <r>
    <s v="Steve Jobs"/>
    <x v="19"/>
    <x v="81"/>
    <s v="1a"/>
    <s v="n /a "/>
    <x v="44"/>
    <x v="15"/>
    <x v="1"/>
    <x v="0"/>
    <n v="586"/>
    <n v="338"/>
    <s v="I74s"/>
    <x v="3"/>
    <n v="99"/>
  </r>
  <r>
    <s v="Os Inovadores"/>
    <x v="19"/>
    <x v="81"/>
    <s v="1a"/>
    <s v="n /a "/>
    <x v="44"/>
    <x v="16"/>
    <x v="1"/>
    <x v="0"/>
    <n v="502"/>
    <n v="4"/>
    <s v="I74i"/>
    <x v="3"/>
    <n v="100"/>
  </r>
  <r>
    <s v="Rápido e Devagar"/>
    <x v="2"/>
    <x v="82"/>
    <s v="1a"/>
    <s v="n /a "/>
    <x v="51"/>
    <x v="6"/>
    <x v="1"/>
    <x v="0"/>
    <n v="555"/>
    <s v="153.42"/>
    <s v="K12r"/>
    <x v="18"/>
    <n v="101"/>
  </r>
  <r>
    <s v="Plano de Marketing para Micro e Pequena Empresa"/>
    <x v="4"/>
    <x v="83"/>
    <s v="3a"/>
    <s v="n /a "/>
    <x v="58"/>
    <x v="10"/>
    <x v="1"/>
    <x v="0"/>
    <n v="155"/>
    <s v="658.8"/>
    <s v="C335p"/>
    <x v="1"/>
    <n v="102"/>
  </r>
  <r>
    <s v="The Math Book"/>
    <x v="24"/>
    <x v="84"/>
    <s v="1a"/>
    <s v="n / a"/>
    <x v="59"/>
    <x v="25"/>
    <x v="1"/>
    <x v="1"/>
    <n v="516"/>
    <m/>
    <s v="P597m"/>
    <x v="3"/>
    <n v="103"/>
  </r>
  <r>
    <s v="O Capital no Século XXI"/>
    <x v="5"/>
    <x v="85"/>
    <s v="1a"/>
    <s v="n / a"/>
    <x v="37"/>
    <x v="16"/>
    <x v="1"/>
    <x v="0"/>
    <n v="561"/>
    <s v="335.4"/>
    <s v="P636c"/>
    <x v="3"/>
    <n v="104"/>
  </r>
  <r>
    <s v="Prática Administrativas em Escritório"/>
    <x v="4"/>
    <x v="86"/>
    <s v="1a"/>
    <s v="n / a"/>
    <x v="50"/>
    <x v="6"/>
    <x v="1"/>
    <x v="0"/>
    <n v="152"/>
    <m/>
    <s v="P912p"/>
    <x v="1"/>
    <n v="105"/>
  </r>
  <r>
    <s v="Boas Notícias"/>
    <x v="7"/>
    <x v="87"/>
    <s v="2a"/>
    <s v="n / a"/>
    <x v="60"/>
    <x v="15"/>
    <x v="1"/>
    <x v="0"/>
    <n v="140"/>
    <m/>
    <s v="M433ba"/>
    <x v="1"/>
    <n v="106"/>
  </r>
  <r>
    <s v="Boas Notícias 2 - Frases para compartilhar"/>
    <x v="7"/>
    <x v="87"/>
    <s v="1a"/>
    <s v="n / a"/>
    <x v="61"/>
    <x v="6"/>
    <x v="1"/>
    <x v="0"/>
    <n v="134"/>
    <n v="808882"/>
    <s v="M433bb"/>
    <x v="1"/>
    <n v="107"/>
  </r>
  <r>
    <s v="Essencialismo"/>
    <x v="2"/>
    <x v="88"/>
    <s v="1a"/>
    <s v="n / a"/>
    <x v="8"/>
    <x v="7"/>
    <x v="1"/>
    <x v="0"/>
    <n v="254"/>
    <s v="658.31"/>
    <s v="M478e"/>
    <x v="5"/>
    <n v="108"/>
  </r>
  <r>
    <s v="Ecce Homo"/>
    <x v="0"/>
    <x v="10"/>
    <s v="1a ed. comentada"/>
    <n v="301"/>
    <x v="5"/>
    <x v="26"/>
    <x v="19"/>
    <x v="0"/>
    <n v="164"/>
    <m/>
    <s v="N677e"/>
    <x v="2"/>
    <n v="109"/>
  </r>
  <r>
    <s v="A Revolta de Atlas I"/>
    <x v="13"/>
    <x v="89"/>
    <s v="1a"/>
    <n v="1"/>
    <x v="34"/>
    <x v="3"/>
    <x v="20"/>
    <x v="0"/>
    <n v="351"/>
    <n v="813"/>
    <s v="R186ra"/>
    <x v="3"/>
    <n v="110"/>
  </r>
  <r>
    <s v="A Revolta de Atlas II"/>
    <x v="13"/>
    <x v="89"/>
    <s v="1a"/>
    <n v="2"/>
    <x v="34"/>
    <x v="3"/>
    <x v="20"/>
    <x v="0"/>
    <n v="381"/>
    <n v="813"/>
    <s v="R186rb"/>
    <x v="3"/>
    <n v="111"/>
  </r>
  <r>
    <s v="A Revolta de Atlas III"/>
    <x v="13"/>
    <x v="89"/>
    <s v="1a"/>
    <n v="3"/>
    <x v="34"/>
    <x v="3"/>
    <x v="20"/>
    <x v="0"/>
    <n v="495"/>
    <n v="813"/>
    <s v="R186rc"/>
    <x v="3"/>
    <n v="112"/>
  </r>
  <r>
    <s v="Reformas no Brasil: Balanço e Agenda"/>
    <x v="22"/>
    <x v="90"/>
    <s v="1a"/>
    <s v="n / a"/>
    <x v="62"/>
    <x v="28"/>
    <x v="1"/>
    <x v="0"/>
    <n v="526"/>
    <n v="338981"/>
    <s v="R332r"/>
    <x v="1"/>
    <n v="113"/>
  </r>
  <r>
    <s v="As Confissões"/>
    <x v="0"/>
    <x v="91"/>
    <s v="1a"/>
    <n v="57"/>
    <x v="6"/>
    <x v="15"/>
    <x v="3"/>
    <x v="0"/>
    <n v="617"/>
    <n v="848092"/>
    <s v="R865c"/>
    <x v="11"/>
    <n v="114"/>
  </r>
  <r>
    <s v="Como o Google funciona"/>
    <x v="4"/>
    <x v="92"/>
    <s v="1a"/>
    <s v="n / a"/>
    <x v="63"/>
    <x v="7"/>
    <x v="1"/>
    <x v="0"/>
    <n v="285"/>
    <n v="658"/>
    <s v="S349c"/>
    <x v="3"/>
    <n v="115"/>
  </r>
  <r>
    <s v="Modernização, Ditadura e Democracia"/>
    <x v="24"/>
    <x v="93"/>
    <s v="1a"/>
    <n v="5"/>
    <x v="51"/>
    <x v="16"/>
    <x v="21"/>
    <x v="0"/>
    <n v="320"/>
    <n v="981063"/>
    <s v="M694"/>
    <x v="1"/>
    <n v="116"/>
  </r>
  <r>
    <s v="O Sinal e o Ruído"/>
    <x v="31"/>
    <x v="94"/>
    <s v="1a"/>
    <s v="n / a"/>
    <x v="63"/>
    <x v="8"/>
    <x v="1"/>
    <x v="0"/>
    <n v="462"/>
    <s v="519.5"/>
    <s v="S587s"/>
    <x v="3"/>
    <n v="117"/>
  </r>
  <r>
    <s v="Ética demonstrada à maneira dos geômetras"/>
    <x v="2"/>
    <x v="95"/>
    <s v="1a"/>
    <n v="8"/>
    <x v="6"/>
    <x v="10"/>
    <x v="3"/>
    <x v="0"/>
    <n v="407"/>
    <n v="100"/>
    <s v="S758e"/>
    <x v="19"/>
    <n v="118"/>
  </r>
  <r>
    <s v="Incríveis passatempos matemáticos"/>
    <x v="32"/>
    <x v="96"/>
    <s v="1a"/>
    <s v="n / a"/>
    <x v="64"/>
    <x v="3"/>
    <x v="1"/>
    <x v="0"/>
    <n v="351"/>
    <n v="510"/>
    <s v="S850i"/>
    <x v="5"/>
    <n v="119"/>
  </r>
  <r>
    <s v="A Arte da Guerra"/>
    <x v="33"/>
    <x v="97"/>
    <s v="1a. trilíngue"/>
    <s v="n / a"/>
    <x v="65"/>
    <x v="29"/>
    <x v="1"/>
    <x v="3"/>
    <n v="248"/>
    <m/>
    <s v="T999a"/>
    <x v="7"/>
    <n v="120"/>
  </r>
  <r>
    <s v="A Lógica do Cisne Negro"/>
    <x v="31"/>
    <x v="98"/>
    <s v="11a"/>
    <s v="n / a"/>
    <x v="66"/>
    <x v="2"/>
    <x v="1"/>
    <x v="0"/>
    <n v="366"/>
    <s v="003.54"/>
    <s v="T143l"/>
    <x v="3"/>
    <n v="121"/>
  </r>
  <r>
    <s v="República Alvorada"/>
    <x v="34"/>
    <x v="99"/>
    <s v="1a"/>
    <s v="n / a"/>
    <x v="67"/>
    <x v="6"/>
    <x v="1"/>
    <x v="0"/>
    <n v="136"/>
    <m/>
    <s v="U38r"/>
    <x v="1"/>
    <n v="122"/>
  </r>
  <r>
    <s v="Uma Breve História da Filosofia"/>
    <x v="24"/>
    <x v="100"/>
    <s v="1a"/>
    <n v="1086"/>
    <x v="5"/>
    <x v="6"/>
    <x v="2"/>
    <x v="0"/>
    <n v="263"/>
    <n v="190"/>
    <s v="W254b"/>
    <x v="5"/>
    <n v="123"/>
  </r>
  <r>
    <s v="A Reconstrução do Sistema Financeiro Global"/>
    <x v="22"/>
    <x v="101"/>
    <s v="1a"/>
    <s v="n / a"/>
    <x v="68"/>
    <x v="25"/>
    <x v="1"/>
    <x v="0"/>
    <n v="200"/>
    <n v="332042"/>
    <s v="W853r"/>
    <x v="5"/>
    <n v="124"/>
  </r>
  <r>
    <s v="Clássicos Favoritos de Todos os Tempos"/>
    <x v="13"/>
    <x v="102"/>
    <s v="1a"/>
    <s v="n / a"/>
    <x v="69"/>
    <x v="18"/>
    <x v="1"/>
    <x v="0"/>
    <n v="446"/>
    <m/>
    <s v="D612c"/>
    <x v="3"/>
    <n v="125"/>
  </r>
  <r>
    <s v="Game of Thrones: por dentro da série"/>
    <x v="35"/>
    <x v="103"/>
    <s v="1a"/>
    <s v="n / a"/>
    <x v="20"/>
    <x v="8"/>
    <x v="1"/>
    <x v="0"/>
    <n v="192"/>
    <n v="791"/>
    <s v="C676g"/>
    <x v="3"/>
    <n v="126"/>
  </r>
  <r>
    <s v="O Pequeno Livro dos Beatle"/>
    <x v="15"/>
    <x v="104"/>
    <s v="1a"/>
    <s v="n / a"/>
    <x v="18"/>
    <x v="15"/>
    <x v="1"/>
    <x v="0"/>
    <n v="100"/>
    <s v="741.5"/>
    <s v="B773p"/>
    <x v="11"/>
    <n v="127"/>
  </r>
  <r>
    <s v="Programa Escolar de Pesquisa I"/>
    <x v="36"/>
    <x v="105"/>
    <s v="1a"/>
    <n v="1"/>
    <x v="70"/>
    <x v="30"/>
    <x v="22"/>
    <x v="0"/>
    <n v="166"/>
    <m/>
    <s v="P474pa"/>
    <x v="1"/>
    <n v="128"/>
  </r>
  <r>
    <s v="Programa Escolar de Pesquisa II"/>
    <x v="36"/>
    <x v="105"/>
    <s v="1a"/>
    <n v="2"/>
    <x v="70"/>
    <x v="30"/>
    <x v="22"/>
    <x v="0"/>
    <n v="166"/>
    <m/>
    <s v="P474pb"/>
    <x v="1"/>
    <n v="129"/>
  </r>
  <r>
    <s v="Programa Escolar de Pesquisa III"/>
    <x v="36"/>
    <x v="105"/>
    <s v="1a"/>
    <n v="3"/>
    <x v="70"/>
    <x v="30"/>
    <x v="22"/>
    <x v="0"/>
    <n v="166"/>
    <m/>
    <s v="P474pc"/>
    <x v="1"/>
    <n v="130"/>
  </r>
  <r>
    <s v="Programa Escolar de Pesquisa IV"/>
    <x v="36"/>
    <x v="105"/>
    <s v="1a"/>
    <n v="4"/>
    <x v="70"/>
    <x v="30"/>
    <x v="22"/>
    <x v="0"/>
    <n v="166"/>
    <m/>
    <s v="P474pd"/>
    <x v="1"/>
    <n v="131"/>
  </r>
  <r>
    <s v="Atlas Geográfico Escolar"/>
    <x v="37"/>
    <x v="106"/>
    <s v="1a"/>
    <s v="n / a"/>
    <x v="71"/>
    <x v="1"/>
    <x v="1"/>
    <x v="0"/>
    <n v="190"/>
    <n v="910712"/>
    <s v="I12a"/>
    <x v="1"/>
    <n v="132"/>
  </r>
  <r>
    <s v="Biologia (Ensino Médio)"/>
    <x v="28"/>
    <x v="107"/>
    <s v="1a"/>
    <s v="n / a"/>
    <x v="11"/>
    <x v="10"/>
    <x v="1"/>
    <x v="0"/>
    <n v="608"/>
    <s v="574.07"/>
    <s v="L864b"/>
    <x v="1"/>
    <n v="133"/>
  </r>
  <r>
    <s v="Português Prático"/>
    <x v="38"/>
    <x v="108"/>
    <s v="1a"/>
    <s v="n / a"/>
    <x v="72"/>
    <x v="31"/>
    <x v="1"/>
    <x v="0"/>
    <n v="453"/>
    <m/>
    <s v="P853p"/>
    <x v="1"/>
    <n v="134"/>
  </r>
  <r>
    <s v="Química (Ensino Médio)"/>
    <x v="39"/>
    <x v="109"/>
    <s v="2a"/>
    <n v="1"/>
    <x v="73"/>
    <x v="26"/>
    <x v="23"/>
    <x v="0"/>
    <n v="354"/>
    <s v="540.7"/>
    <s v="P471q"/>
    <x v="1"/>
    <n v="135"/>
  </r>
  <r>
    <s v="Continuum Mechanics for Engineers"/>
    <x v="40"/>
    <x v="110"/>
    <s v="3a"/>
    <s v="n / a"/>
    <x v="74"/>
    <x v="25"/>
    <x v="1"/>
    <x v="1"/>
    <n v="359"/>
    <m/>
    <s v="M396c"/>
    <x v="3"/>
    <n v="136"/>
  </r>
  <r>
    <s v="Teoria da Usinagem de Materiais"/>
    <x v="40"/>
    <x v="111"/>
    <s v="2a"/>
    <s v="n / a"/>
    <x v="75"/>
    <x v="15"/>
    <x v="1"/>
    <x v="0"/>
    <n v="397"/>
    <n v="670"/>
    <s v="M149t"/>
    <x v="1"/>
    <n v="137"/>
  </r>
  <r>
    <s v="Elementos de Eletrônica Digital"/>
    <x v="41"/>
    <x v="112"/>
    <s v="10a"/>
    <s v="n / a"/>
    <x v="76"/>
    <x v="32"/>
    <x v="1"/>
    <x v="0"/>
    <n v="504"/>
    <n v="621381"/>
    <s v="I21e"/>
    <x v="1"/>
    <n v="138"/>
  </r>
  <r>
    <s v="11º Congresso de Iniciação Científica"/>
    <x v="42"/>
    <x v="113"/>
    <s v="1a"/>
    <s v="n / a"/>
    <x v="77"/>
    <x v="1"/>
    <x v="1"/>
    <x v="0"/>
    <n v="517"/>
    <m/>
    <s v="U58c"/>
    <x v="1"/>
    <n v="139"/>
  </r>
  <r>
    <s v="Viva Natural"/>
    <x v="43"/>
    <x v="114"/>
    <s v="1a"/>
    <s v="n / a"/>
    <x v="78"/>
    <x v="33"/>
    <x v="1"/>
    <x v="0"/>
    <n v="255"/>
    <m/>
    <s v="B579v"/>
    <x v="1"/>
    <n v="140"/>
  </r>
  <r>
    <s v="Larousse Avançado - Inglês / Português"/>
    <x v="44"/>
    <x v="115"/>
    <s v="n / a"/>
    <s v="n / a"/>
    <x v="79"/>
    <x v="25"/>
    <x v="1"/>
    <x v="4"/>
    <s v="(?)"/>
    <m/>
    <s v="L332la"/>
    <x v="1"/>
    <n v="141"/>
  </r>
  <r>
    <s v="Larousse Mini - Francês / Português"/>
    <x v="44"/>
    <x v="115"/>
    <s v="n / a"/>
    <s v="n / a"/>
    <x v="79"/>
    <x v="3"/>
    <x v="1"/>
    <x v="5"/>
    <s v="(?)"/>
    <m/>
    <s v="L332lb"/>
    <x v="1"/>
    <n v="142"/>
  </r>
  <r>
    <s v="Minigramática"/>
    <x v="44"/>
    <x v="116"/>
    <s v="2a"/>
    <s v="n / a"/>
    <x v="11"/>
    <x v="18"/>
    <x v="1"/>
    <x v="0"/>
    <n v="526"/>
    <m/>
    <s v="S729m"/>
    <x v="1"/>
    <n v="143"/>
  </r>
  <r>
    <s v="Mini Aurélio"/>
    <x v="44"/>
    <x v="117"/>
    <s v="8a"/>
    <s v="n / a"/>
    <x v="80"/>
    <x v="16"/>
    <x v="1"/>
    <x v="0"/>
    <n v="856"/>
    <n v="30"/>
    <s v="A168m"/>
    <x v="1"/>
    <n v="144"/>
  </r>
  <r>
    <s v="Mini Aurélio"/>
    <x v="44"/>
    <x v="117"/>
    <s v="7a"/>
    <s v="n / a"/>
    <x v="80"/>
    <x v="1"/>
    <x v="1"/>
    <x v="0"/>
    <n v="894"/>
    <n v="30"/>
    <s v="A168mb"/>
    <x v="1"/>
    <n v="145"/>
  </r>
  <r>
    <s v="Langenscheidt Taschenwörterbuch Portugiesisch"/>
    <x v="44"/>
    <x v="118"/>
    <s v="(?)"/>
    <s v="n / a"/>
    <x v="81"/>
    <x v="29"/>
    <x v="1"/>
    <x v="6"/>
    <n v="1344"/>
    <m/>
    <s v="L275l"/>
    <x v="2"/>
    <n v="146"/>
  </r>
  <r>
    <s v="Minidicionário Inglês"/>
    <x v="44"/>
    <x v="119"/>
    <s v="(?)"/>
    <s v="(?)"/>
    <x v="35"/>
    <x v="29"/>
    <x v="1"/>
    <x v="7"/>
    <n v="618"/>
    <m/>
    <s v="M622m"/>
    <x v="1"/>
    <n v="147"/>
  </r>
  <r>
    <s v="Formação para Leituras Comentaristas"/>
    <x v="45"/>
    <x v="120"/>
    <s v="2a"/>
    <s v="n / a"/>
    <x v="82"/>
    <x v="11"/>
    <x v="24"/>
    <x v="0"/>
    <n v="63"/>
    <m/>
    <s v="M183f"/>
    <x v="1"/>
    <n v="148"/>
  </r>
  <r>
    <s v="Das Causas Primárias"/>
    <x v="46"/>
    <x v="121"/>
    <s v="1a"/>
    <s v="n / a"/>
    <x v="83"/>
    <x v="7"/>
    <x v="1"/>
    <x v="0"/>
    <n v="184"/>
    <n v="514"/>
    <s v="N244d"/>
    <x v="1"/>
    <n v="149"/>
  </r>
  <r>
    <s v="O Poder da Esperança"/>
    <x v="7"/>
    <x v="122"/>
    <s v="1a"/>
    <s v="n / a"/>
    <x v="78"/>
    <x v="2"/>
    <x v="1"/>
    <x v="0"/>
    <n v="96"/>
    <m/>
    <s v="M521p"/>
    <x v="1"/>
    <n v="150"/>
  </r>
  <r>
    <s v="A Grande Esperança"/>
    <x v="47"/>
    <x v="123"/>
    <s v="2a"/>
    <s v="n / a"/>
    <x v="78"/>
    <x v="15"/>
    <x v="1"/>
    <x v="0"/>
    <n v="106"/>
    <n v="236"/>
    <s v="W582g"/>
    <x v="3"/>
    <n v="151"/>
  </r>
  <r>
    <s v="O Tear do Destino"/>
    <x v="17"/>
    <x v="124"/>
    <s v="1a"/>
    <s v="n / a"/>
    <x v="84"/>
    <x v="16"/>
    <x v="1"/>
    <x v="0"/>
    <n v="254"/>
    <m/>
    <s v="C672t"/>
    <x v="1"/>
    <n v="152"/>
  </r>
  <r>
    <s v="Imaginário, história oral &amp; transcendentalismo"/>
    <x v="17"/>
    <x v="125"/>
    <s v="1a"/>
    <n v="1"/>
    <x v="85"/>
    <x v="15"/>
    <x v="25"/>
    <x v="0"/>
    <n v="141"/>
    <m/>
    <s v="M357i"/>
    <x v="1"/>
    <n v="153"/>
  </r>
  <r>
    <s v="O Ministérios de Leitores e Salmistas"/>
    <x v="45"/>
    <x v="126"/>
    <s v="7a"/>
    <s v="n / a"/>
    <x v="86"/>
    <x v="9"/>
    <x v="26"/>
    <x v="0"/>
    <n v="54"/>
    <s v="264.34"/>
    <s v="B992m"/>
    <x v="1"/>
    <n v="154"/>
  </r>
  <r>
    <s v="O Evangelho segundo o Espiritísmo"/>
    <x v="17"/>
    <x v="127"/>
    <s v="349a"/>
    <s v="n / a"/>
    <x v="87"/>
    <x v="1"/>
    <x v="1"/>
    <x v="0"/>
    <n v="275"/>
    <s v="133.9"/>
    <s v="K18e"/>
    <x v="11"/>
    <n v="155"/>
  </r>
  <r>
    <s v="Leituras e escritas do outro e de si na construção de identidades"/>
    <x v="48"/>
    <x v="128"/>
    <s v="1a"/>
    <s v="n / a"/>
    <x v="88"/>
    <x v="8"/>
    <x v="1"/>
    <x v="0"/>
    <n v="108"/>
    <n v="400"/>
    <s v="L533l"/>
    <x v="1"/>
    <n v="1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663D4A-FFFE-431C-9653-0A5D520E61DC}" name="Tabela dinâmica6" cacheId="1690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S3:T31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8">
        <item x="22"/>
        <item x="3"/>
        <item x="20"/>
        <item x="8"/>
        <item x="5"/>
        <item x="23"/>
        <item x="11"/>
        <item x="25"/>
        <item x="18"/>
        <item x="7"/>
        <item x="4"/>
        <item x="15"/>
        <item x="21"/>
        <item x="2"/>
        <item x="19"/>
        <item x="16"/>
        <item x="9"/>
        <item x="24"/>
        <item x="6"/>
        <item x="1"/>
        <item x="0"/>
        <item x="13"/>
        <item x="17"/>
        <item x="26"/>
        <item x="14"/>
        <item x="12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7"/>
  </rowFields>
  <rowItems count="28">
    <i>
      <x v="19"/>
    </i>
    <i>
      <x v="13"/>
    </i>
    <i>
      <x v="1"/>
    </i>
    <i>
      <x/>
    </i>
    <i>
      <x v="26"/>
    </i>
    <i>
      <x v="22"/>
    </i>
    <i>
      <x v="2"/>
    </i>
    <i>
      <x v="6"/>
    </i>
    <i>
      <x v="21"/>
    </i>
    <i>
      <x v="24"/>
    </i>
    <i>
      <x v="25"/>
    </i>
    <i>
      <x v="18"/>
    </i>
    <i>
      <x v="10"/>
    </i>
    <i>
      <x v="20"/>
    </i>
    <i>
      <x v="12"/>
    </i>
    <i>
      <x v="11"/>
    </i>
    <i>
      <x v="5"/>
    </i>
    <i>
      <x v="3"/>
    </i>
    <i>
      <x v="4"/>
    </i>
    <i>
      <x v="9"/>
    </i>
    <i>
      <x v="8"/>
    </i>
    <i>
      <x v="23"/>
    </i>
    <i>
      <x v="7"/>
    </i>
    <i>
      <x v="17"/>
    </i>
    <i>
      <x v="15"/>
    </i>
    <i>
      <x v="16"/>
    </i>
    <i>
      <x v="14"/>
    </i>
    <i t="grand">
      <x/>
    </i>
  </rowItems>
  <colItems count="1">
    <i/>
  </colItems>
  <dataFields count="1">
    <dataField name="Total" fld="13" subtotal="count" baseField="0" baseItem="0"/>
  </dataFields>
  <formats count="1">
    <format dxfId="70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3DF0C-9883-4436-8CC4-A934957370A6}" name="Tabela dinâmica4" cacheId="16904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compact="0" compactData="0" multipleFieldFilters="0">
  <location ref="G3:H92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90">
        <item x="21"/>
        <item x="23"/>
        <item x="16"/>
        <item x="19"/>
        <item x="22"/>
        <item x="4"/>
        <item x="14"/>
        <item x="18"/>
        <item x="25"/>
        <item x="10"/>
        <item x="13"/>
        <item x="12"/>
        <item x="7"/>
        <item x="9"/>
        <item x="17"/>
        <item x="5"/>
        <item x="20"/>
        <item x="6"/>
        <item x="1"/>
        <item x="0"/>
        <item x="24"/>
        <item x="54"/>
        <item x="11"/>
        <item x="3"/>
        <item x="8"/>
        <item x="2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5"/>
        <item x="56"/>
        <item x="57"/>
        <item x="15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5"/>
  </rowFields>
  <rowItems count="89">
    <i>
      <x v="15"/>
    </i>
    <i>
      <x v="17"/>
    </i>
    <i>
      <x v="25"/>
    </i>
    <i>
      <x v="2"/>
    </i>
    <i>
      <x v="44"/>
    </i>
    <i>
      <x v="70"/>
    </i>
    <i>
      <x v="34"/>
    </i>
    <i>
      <x v="51"/>
    </i>
    <i>
      <x v="35"/>
    </i>
    <i>
      <x v="24"/>
    </i>
    <i>
      <x v="50"/>
    </i>
    <i>
      <x v="22"/>
    </i>
    <i>
      <x v="27"/>
    </i>
    <i>
      <x v="78"/>
    </i>
    <i>
      <x v="79"/>
    </i>
    <i>
      <x v="54"/>
    </i>
    <i>
      <x v="14"/>
    </i>
    <i>
      <x v="30"/>
    </i>
    <i>
      <x v="63"/>
    </i>
    <i>
      <x v="3"/>
    </i>
    <i>
      <x v="80"/>
    </i>
    <i>
      <x v="20"/>
    </i>
    <i>
      <x v="16"/>
    </i>
    <i>
      <x v="7"/>
    </i>
    <i>
      <x v="57"/>
    </i>
    <i>
      <x v="36"/>
    </i>
    <i>
      <x v="28"/>
    </i>
    <i>
      <x v="37"/>
    </i>
    <i>
      <x v="31"/>
    </i>
    <i>
      <x v="41"/>
    </i>
    <i>
      <x v="61"/>
    </i>
    <i>
      <x v="77"/>
    </i>
    <i>
      <x v="69"/>
    </i>
    <i>
      <x v="8"/>
    </i>
    <i>
      <x v="26"/>
    </i>
    <i>
      <x v="32"/>
    </i>
    <i>
      <x v="65"/>
    </i>
    <i>
      <x v="33"/>
    </i>
    <i>
      <x v="73"/>
    </i>
    <i>
      <x v="9"/>
    </i>
    <i>
      <x v="55"/>
    </i>
    <i>
      <x v="18"/>
    </i>
    <i>
      <x v="59"/>
    </i>
    <i>
      <x v="19"/>
    </i>
    <i>
      <x v="13"/>
    </i>
    <i>
      <x v="10"/>
    </i>
    <i>
      <x v="67"/>
    </i>
    <i>
      <x v="38"/>
    </i>
    <i>
      <x v="71"/>
    </i>
    <i>
      <x v="39"/>
    </i>
    <i>
      <x v="75"/>
    </i>
    <i>
      <x v="40"/>
    </i>
    <i>
      <x v="1"/>
    </i>
    <i>
      <x v="21"/>
    </i>
    <i>
      <x v="56"/>
    </i>
    <i>
      <x v="11"/>
    </i>
    <i>
      <x v="58"/>
    </i>
    <i>
      <x v="82"/>
    </i>
    <i>
      <x v="60"/>
    </i>
    <i>
      <x v="84"/>
    </i>
    <i>
      <x v="62"/>
    </i>
    <i>
      <x v="86"/>
    </i>
    <i>
      <x v="64"/>
    </i>
    <i>
      <x v="88"/>
    </i>
    <i>
      <x v="66"/>
    </i>
    <i>
      <x v="47"/>
    </i>
    <i>
      <x v="68"/>
    </i>
    <i>
      <x v="48"/>
    </i>
    <i>
      <x v="6"/>
    </i>
    <i>
      <x v="49"/>
    </i>
    <i>
      <x v="72"/>
    </i>
    <i>
      <x v="23"/>
    </i>
    <i>
      <x v="74"/>
    </i>
    <i>
      <x v="12"/>
    </i>
    <i>
      <x v="76"/>
    </i>
    <i>
      <x v="52"/>
    </i>
    <i>
      <x v="29"/>
    </i>
    <i>
      <x v="53"/>
    </i>
    <i>
      <x v="4"/>
    </i>
    <i>
      <x v="81"/>
    </i>
    <i>
      <x v="42"/>
    </i>
    <i>
      <x v="83"/>
    </i>
    <i>
      <x v="43"/>
    </i>
    <i>
      <x v="85"/>
    </i>
    <i>
      <x/>
    </i>
    <i>
      <x v="87"/>
    </i>
    <i>
      <x v="45"/>
    </i>
    <i>
      <x v="5"/>
    </i>
    <i>
      <x v="46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9EE88E-9013-4A5F-ACE0-FD3F3DC3FB29}" name="Tabela dinâmica3" cacheId="16904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D3:E132" firstHeaderRow="1" firstDataRow="1" firstDataCol="1"/>
  <pivotFields count="14">
    <pivotField compact="0" outline="0" showAll="0"/>
    <pivotField compact="0" outline="0" showAll="0"/>
    <pivotField axis="axisRow" compact="0" outline="0" showAll="0" sortType="descending">
      <items count="143">
        <item m="1" x="133"/>
        <item m="1" x="134"/>
        <item x="117"/>
        <item x="125"/>
        <item x="99"/>
        <item x="16"/>
        <item x="78"/>
        <item x="28"/>
        <item x="35"/>
        <item x="83"/>
        <item x="111"/>
        <item x="127"/>
        <item x="42"/>
        <item x="54"/>
        <item x="1"/>
        <item x="120"/>
        <item x="60"/>
        <item x="45"/>
        <item x="12"/>
        <item x="69"/>
        <item x="89"/>
        <item x="95"/>
        <item x="75"/>
        <item x="38"/>
        <item x="103"/>
        <item x="2"/>
        <item x="7"/>
        <item x="31"/>
        <item x="33"/>
        <item x="80"/>
        <item x="43"/>
        <item x="59"/>
        <item m="1" x="137"/>
        <item x="84"/>
        <item m="1" x="130"/>
        <item m="1" x="141"/>
        <item x="93"/>
        <item x="82"/>
        <item x="62"/>
        <item x="102"/>
        <item x="17"/>
        <item x="44"/>
        <item x="5"/>
        <item x="63"/>
        <item x="114"/>
        <item x="123"/>
        <item x="74"/>
        <item x="92"/>
        <item x="90"/>
        <item x="76"/>
        <item x="53"/>
        <item m="1" x="138"/>
        <item x="110"/>
        <item x="21"/>
        <item x="88"/>
        <item x="65"/>
        <item x="50"/>
        <item x="104"/>
        <item x="55"/>
        <item x="96"/>
        <item x="106"/>
        <item x="126"/>
        <item x="61"/>
        <item x="40"/>
        <item x="25"/>
        <item x="112"/>
        <item x="51"/>
        <item x="79"/>
        <item x="39"/>
        <item x="91"/>
        <item x="116"/>
        <item x="108"/>
        <item x="57"/>
        <item x="58"/>
        <item x="34"/>
        <item x="71"/>
        <item x="52"/>
        <item x="122"/>
        <item x="87"/>
        <item x="66"/>
        <item x="118"/>
        <item x="115"/>
        <item x="68"/>
        <item x="128"/>
        <item x="32"/>
        <item x="41"/>
        <item x="47"/>
        <item x="8"/>
        <item x="67"/>
        <item x="26"/>
        <item x="30"/>
        <item x="48"/>
        <item x="101"/>
        <item x="22"/>
        <item x="14"/>
        <item x="56"/>
        <item x="119"/>
        <item x="37"/>
        <item x="77"/>
        <item x="98"/>
        <item x="94"/>
        <item x="11"/>
        <item x="29"/>
        <item x="9"/>
        <item x="10"/>
        <item x="100"/>
        <item x="72"/>
        <item m="1" x="135"/>
        <item m="1" x="136"/>
        <item m="1" x="131"/>
        <item m="1" x="140"/>
        <item m="1" x="139"/>
        <item x="121"/>
        <item x="13"/>
        <item x="70"/>
        <item x="46"/>
        <item x="124"/>
        <item x="23"/>
        <item x="19"/>
        <item x="0"/>
        <item m="1" x="132"/>
        <item x="105"/>
        <item x="86"/>
        <item x="3"/>
        <item x="107"/>
        <item x="36"/>
        <item x="97"/>
        <item x="4"/>
        <item x="6"/>
        <item x="85"/>
        <item x="27"/>
        <item x="109"/>
        <item x="24"/>
        <item x="113"/>
        <item x="18"/>
        <item x="64"/>
        <item x="49"/>
        <item x="81"/>
        <item x="73"/>
        <item x="15"/>
        <item x="20"/>
        <item m="1" x="1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2"/>
  </rowFields>
  <rowItems count="129">
    <i>
      <x v="121"/>
    </i>
    <i>
      <x v="85"/>
    </i>
    <i>
      <x v="88"/>
    </i>
    <i>
      <x v="8"/>
    </i>
    <i>
      <x v="130"/>
    </i>
    <i>
      <x v="20"/>
    </i>
    <i>
      <x v="68"/>
    </i>
    <i>
      <x v="97"/>
    </i>
    <i>
      <x v="134"/>
    </i>
    <i>
      <x v="125"/>
    </i>
    <i>
      <x v="25"/>
    </i>
    <i>
      <x v="81"/>
    </i>
    <i>
      <x v="40"/>
    </i>
    <i>
      <x v="104"/>
    </i>
    <i>
      <x v="55"/>
    </i>
    <i>
      <x v="132"/>
    </i>
    <i>
      <x v="2"/>
    </i>
    <i>
      <x v="78"/>
    </i>
    <i>
      <x v="137"/>
    </i>
    <i>
      <x v="6"/>
    </i>
    <i>
      <x v="126"/>
    </i>
    <i>
      <x v="17"/>
    </i>
    <i>
      <x v="22"/>
    </i>
    <i>
      <x v="80"/>
    </i>
    <i>
      <x v="23"/>
    </i>
    <i>
      <x v="96"/>
    </i>
    <i>
      <x v="24"/>
    </i>
    <i>
      <x v="117"/>
    </i>
    <i>
      <x v="10"/>
    </i>
    <i>
      <x v="4"/>
    </i>
    <i>
      <x v="26"/>
    </i>
    <i>
      <x v="84"/>
    </i>
    <i>
      <x v="27"/>
    </i>
    <i>
      <x v="92"/>
    </i>
    <i>
      <x v="28"/>
    </i>
    <i>
      <x v="100"/>
    </i>
    <i>
      <x v="29"/>
    </i>
    <i>
      <x v="113"/>
    </i>
    <i>
      <x v="30"/>
    </i>
    <i>
      <x v="122"/>
    </i>
    <i>
      <x v="31"/>
    </i>
    <i>
      <x v="3"/>
    </i>
    <i>
      <x v="33"/>
    </i>
    <i>
      <x v="14"/>
    </i>
    <i>
      <x v="36"/>
    </i>
    <i>
      <x v="82"/>
    </i>
    <i>
      <x v="37"/>
    </i>
    <i>
      <x v="86"/>
    </i>
    <i>
      <x v="38"/>
    </i>
    <i>
      <x v="90"/>
    </i>
    <i>
      <x v="39"/>
    </i>
    <i>
      <x v="94"/>
    </i>
    <i>
      <x v="11"/>
    </i>
    <i>
      <x v="98"/>
    </i>
    <i>
      <x v="41"/>
    </i>
    <i>
      <x v="102"/>
    </i>
    <i>
      <x v="42"/>
    </i>
    <i>
      <x v="106"/>
    </i>
    <i>
      <x v="43"/>
    </i>
    <i>
      <x v="115"/>
    </i>
    <i>
      <x v="44"/>
    </i>
    <i>
      <x v="119"/>
    </i>
    <i>
      <x v="45"/>
    </i>
    <i>
      <x v="124"/>
    </i>
    <i>
      <x v="46"/>
    </i>
    <i>
      <x v="128"/>
    </i>
    <i>
      <x v="47"/>
    </i>
    <i>
      <x v="19"/>
    </i>
    <i>
      <x v="48"/>
    </i>
    <i>
      <x v="21"/>
    </i>
    <i>
      <x v="49"/>
    </i>
    <i>
      <x v="79"/>
    </i>
    <i>
      <x v="50"/>
    </i>
    <i>
      <x v="15"/>
    </i>
    <i>
      <x v="52"/>
    </i>
    <i>
      <x v="83"/>
    </i>
    <i>
      <x v="53"/>
    </i>
    <i>
      <x v="5"/>
    </i>
    <i>
      <x v="54"/>
    </i>
    <i>
      <x v="87"/>
    </i>
    <i>
      <x v="12"/>
    </i>
    <i>
      <x v="89"/>
    </i>
    <i>
      <x v="56"/>
    </i>
    <i>
      <x v="91"/>
    </i>
    <i>
      <x v="57"/>
    </i>
    <i>
      <x v="93"/>
    </i>
    <i>
      <x v="58"/>
    </i>
    <i>
      <x v="95"/>
    </i>
    <i>
      <x v="59"/>
    </i>
    <i>
      <x v="16"/>
    </i>
    <i>
      <x v="60"/>
    </i>
    <i>
      <x v="99"/>
    </i>
    <i>
      <x v="61"/>
    </i>
    <i>
      <x v="101"/>
    </i>
    <i>
      <x v="62"/>
    </i>
    <i>
      <x v="103"/>
    </i>
    <i>
      <x v="63"/>
    </i>
    <i>
      <x v="105"/>
    </i>
    <i>
      <x v="64"/>
    </i>
    <i>
      <x v="112"/>
    </i>
    <i>
      <x v="65"/>
    </i>
    <i>
      <x v="114"/>
    </i>
    <i>
      <x v="66"/>
    </i>
    <i>
      <x v="116"/>
    </i>
    <i>
      <x v="67"/>
    </i>
    <i>
      <x v="118"/>
    </i>
    <i>
      <x v="138"/>
    </i>
    <i>
      <x v="7"/>
    </i>
    <i>
      <x v="139"/>
    </i>
    <i>
      <x v="123"/>
    </i>
    <i>
      <x v="13"/>
    </i>
    <i>
      <x v="18"/>
    </i>
    <i>
      <x v="136"/>
    </i>
    <i>
      <x v="127"/>
    </i>
    <i>
      <x v="9"/>
    </i>
    <i>
      <x v="129"/>
    </i>
    <i>
      <x v="73"/>
    </i>
    <i>
      <x v="131"/>
    </i>
    <i>
      <x v="74"/>
    </i>
    <i>
      <x v="133"/>
    </i>
    <i>
      <x v="75"/>
    </i>
    <i>
      <x v="135"/>
    </i>
    <i>
      <x v="76"/>
    </i>
    <i>
      <x v="77"/>
    </i>
    <i>
      <x v="71"/>
    </i>
    <i>
      <x v="72"/>
    </i>
    <i>
      <x v="140"/>
    </i>
    <i>
      <x v="69"/>
    </i>
    <i>
      <x v="70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6F058C-D05F-4956-A2D7-76B6069D23FE}" name="Tabela dinâmica2" cacheId="1690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P3:Q38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35">
        <item x="17"/>
        <item x="33"/>
        <item x="0"/>
        <item x="32"/>
        <item x="13"/>
        <item x="19"/>
        <item x="21"/>
        <item x="27"/>
        <item x="18"/>
        <item x="4"/>
        <item x="22"/>
        <item x="20"/>
        <item x="12"/>
        <item x="26"/>
        <item x="28"/>
        <item x="10"/>
        <item x="9"/>
        <item x="11"/>
        <item x="1"/>
        <item x="25"/>
        <item x="3"/>
        <item x="15"/>
        <item x="6"/>
        <item x="8"/>
        <item x="16"/>
        <item x="7"/>
        <item x="5"/>
        <item x="2"/>
        <item x="23"/>
        <item x="29"/>
        <item x="30"/>
        <item x="24"/>
        <item x="14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6"/>
  </rowFields>
  <rowItems count="35">
    <i>
      <x v="22"/>
    </i>
    <i>
      <x v="24"/>
    </i>
    <i>
      <x v="21"/>
    </i>
    <i>
      <x v="23"/>
    </i>
    <i>
      <x v="18"/>
    </i>
    <i>
      <x v="20"/>
    </i>
    <i>
      <x v="25"/>
    </i>
    <i>
      <x v="17"/>
    </i>
    <i>
      <x v="19"/>
    </i>
    <i>
      <x v="26"/>
    </i>
    <i>
      <x v="27"/>
    </i>
    <i>
      <x v="15"/>
    </i>
    <i>
      <x v="30"/>
    </i>
    <i>
      <x v="13"/>
    </i>
    <i>
      <x v="16"/>
    </i>
    <i>
      <x v="29"/>
    </i>
    <i>
      <x v="11"/>
    </i>
    <i>
      <x v="6"/>
    </i>
    <i>
      <x v="8"/>
    </i>
    <i>
      <x v="32"/>
    </i>
    <i>
      <x v="1"/>
    </i>
    <i>
      <x v="3"/>
    </i>
    <i>
      <x/>
    </i>
    <i>
      <x v="7"/>
    </i>
    <i>
      <x v="12"/>
    </i>
    <i>
      <x v="31"/>
    </i>
    <i>
      <x v="28"/>
    </i>
    <i>
      <x v="4"/>
    </i>
    <i>
      <x v="14"/>
    </i>
    <i>
      <x v="5"/>
    </i>
    <i>
      <x v="2"/>
    </i>
    <i>
      <x v="33"/>
    </i>
    <i>
      <x v="9"/>
    </i>
    <i>
      <x v="10"/>
    </i>
    <i t="grand">
      <x/>
    </i>
  </rowItems>
  <colItems count="1">
    <i/>
  </colItems>
  <dataFields count="1">
    <dataField name="Total" fld="13" subtotal="count" baseField="0" baseItem="0"/>
  </dataFields>
  <formats count="3">
    <format dxfId="67">
      <pivotArea dataOnly="0" labelOnly="1" outline="0" fieldPosition="0">
        <references count="1">
          <reference field="6" count="0"/>
        </references>
      </pivotArea>
    </format>
    <format dxfId="68">
      <pivotArea dataOnly="0" labelOnly="1" outline="0" axis="axisValues" fieldPosition="0"/>
    </format>
    <format dxfId="69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96896B-311B-4388-9361-C32EBDD26A4E}" name="Tab_d_Assunto" cacheId="16904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A3:B52" firstHeaderRow="1" firstDataRow="1" firstDataCol="1"/>
  <pivotFields count="14">
    <pivotField compact="0" outline="0" showAll="0"/>
    <pivotField axis="axisRow" compact="0" outline="0" showAll="0" sortType="descending">
      <items count="82">
        <item x="4"/>
        <item m="1" x="52"/>
        <item x="7"/>
        <item m="1" x="71"/>
        <item x="9"/>
        <item m="1" x="54"/>
        <item m="1" x="79"/>
        <item x="5"/>
        <item m="1" x="72"/>
        <item m="1" x="75"/>
        <item m="1" x="60"/>
        <item x="13"/>
        <item m="1" x="76"/>
        <item m="1" x="53"/>
        <item m="1" x="57"/>
        <item m="1" x="73"/>
        <item m="1" x="63"/>
        <item m="1" x="66"/>
        <item x="2"/>
        <item m="1" x="77"/>
        <item m="1" x="64"/>
        <item x="16"/>
        <item x="8"/>
        <item x="1"/>
        <item x="6"/>
        <item x="12"/>
        <item m="1" x="62"/>
        <item m="1" x="69"/>
        <item x="10"/>
        <item m="1" x="49"/>
        <item m="1" x="58"/>
        <item m="1" x="61"/>
        <item m="1" x="55"/>
        <item m="1" x="50"/>
        <item m="1" x="65"/>
        <item m="1" x="68"/>
        <item x="22"/>
        <item x="23"/>
        <item x="24"/>
        <item x="25"/>
        <item x="19"/>
        <item m="1" x="74"/>
        <item x="27"/>
        <item m="1" x="70"/>
        <item x="28"/>
        <item x="29"/>
        <item m="1" x="78"/>
        <item m="1" x="51"/>
        <item m="1" x="67"/>
        <item x="0"/>
        <item m="1" x="80"/>
        <item m="1" x="56"/>
        <item x="31"/>
        <item x="32"/>
        <item x="3"/>
        <item x="11"/>
        <item x="14"/>
        <item x="15"/>
        <item x="17"/>
        <item x="18"/>
        <item x="20"/>
        <item x="21"/>
        <item x="26"/>
        <item m="1" x="59"/>
        <item x="30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"/>
  </rowFields>
  <rowItems count="49">
    <i>
      <x v="25"/>
    </i>
    <i>
      <x v="11"/>
    </i>
    <i>
      <x v="18"/>
    </i>
    <i>
      <x v="2"/>
    </i>
    <i>
      <x/>
    </i>
    <i>
      <x v="76"/>
    </i>
    <i>
      <x v="58"/>
    </i>
    <i>
      <x v="38"/>
    </i>
    <i>
      <x v="57"/>
    </i>
    <i>
      <x v="68"/>
    </i>
    <i>
      <x v="36"/>
    </i>
    <i>
      <x v="40"/>
    </i>
    <i>
      <x v="49"/>
    </i>
    <i>
      <x v="44"/>
    </i>
    <i>
      <x v="7"/>
    </i>
    <i>
      <x v="56"/>
    </i>
    <i>
      <x v="21"/>
    </i>
    <i>
      <x v="60"/>
    </i>
    <i>
      <x v="72"/>
    </i>
    <i>
      <x v="77"/>
    </i>
    <i>
      <x v="52"/>
    </i>
    <i>
      <x v="45"/>
    </i>
    <i>
      <x v="22"/>
    </i>
    <i>
      <x v="28"/>
    </i>
    <i>
      <x v="37"/>
    </i>
    <i>
      <x v="66"/>
    </i>
    <i>
      <x v="79"/>
    </i>
    <i>
      <x v="70"/>
    </i>
    <i>
      <x v="23"/>
    </i>
    <i>
      <x v="74"/>
    </i>
    <i>
      <x v="39"/>
    </i>
    <i>
      <x v="65"/>
    </i>
    <i>
      <x v="24"/>
    </i>
    <i>
      <x v="67"/>
    </i>
    <i>
      <x v="42"/>
    </i>
    <i>
      <x v="69"/>
    </i>
    <i>
      <x v="59"/>
    </i>
    <i>
      <x v="71"/>
    </i>
    <i>
      <x v="4"/>
    </i>
    <i>
      <x v="73"/>
    </i>
    <i>
      <x v="61"/>
    </i>
    <i>
      <x v="75"/>
    </i>
    <i>
      <x v="62"/>
    </i>
    <i>
      <x v="64"/>
    </i>
    <i>
      <x v="78"/>
    </i>
    <i>
      <x v="53"/>
    </i>
    <i>
      <x v="80"/>
    </i>
    <i>
      <x v="54"/>
    </i>
    <i>
      <x v="55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64BD1E-AD4A-4DB1-A1AE-6708BD4B4CF3}" name="Tabela dinâmica1" cacheId="16904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M3:N23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2">
        <item x="2"/>
        <item x="1"/>
        <item x="7"/>
        <item x="3"/>
        <item x="0"/>
        <item x="5"/>
        <item x="10"/>
        <item x="6"/>
        <item x="9"/>
        <item x="8"/>
        <item x="4"/>
        <item x="11"/>
        <item x="12"/>
        <item x="13"/>
        <item m="1" x="20"/>
        <item x="14"/>
        <item x="15"/>
        <item x="16"/>
        <item x="17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1">
    <field x="12"/>
  </rowFields>
  <rowItems count="20">
    <i>
      <x v="1"/>
    </i>
    <i>
      <x v="3"/>
    </i>
    <i>
      <x v="5"/>
    </i>
    <i>
      <x/>
    </i>
    <i>
      <x v="11"/>
    </i>
    <i>
      <x v="8"/>
    </i>
    <i>
      <x v="7"/>
    </i>
    <i>
      <x v="9"/>
    </i>
    <i>
      <x v="15"/>
    </i>
    <i>
      <x v="2"/>
    </i>
    <i>
      <x v="12"/>
    </i>
    <i>
      <x v="13"/>
    </i>
    <i>
      <x v="20"/>
    </i>
    <i>
      <x v="18"/>
    </i>
    <i>
      <x v="17"/>
    </i>
    <i>
      <x v="10"/>
    </i>
    <i>
      <x v="19"/>
    </i>
    <i>
      <x v="4"/>
    </i>
    <i>
      <x v="6"/>
    </i>
    <i>
      <x v="16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D6A493-A4B4-448B-A8C2-1CADF7A9071D}" name="Tabela dinâmica5" cacheId="1690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J3:K12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showAll="0" sortType="descending">
      <items count="10">
        <item x="1"/>
        <item x="0"/>
        <item m="1" x="8"/>
        <item x="2"/>
        <item x="3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8"/>
  </rowFields>
  <rowItems count="9">
    <i>
      <x v="1"/>
    </i>
    <i>
      <x/>
    </i>
    <i>
      <x v="6"/>
    </i>
    <i>
      <x v="3"/>
    </i>
    <i>
      <x v="7"/>
    </i>
    <i>
      <x v="8"/>
    </i>
    <i>
      <x v="5"/>
    </i>
    <i>
      <x v="4"/>
    </i>
    <i t="grand">
      <x/>
    </i>
  </rowItems>
  <colItems count="1">
    <i/>
  </colItems>
  <dataFields count="1">
    <dataField name="Total" fld="13" subtotal="count" baseField="0" baseItem="4294967295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C0BDC-3E65-44BC-8090-193399743FD8}" name="Tabela1" displayName="Tabela1" ref="A2:N159" totalsRowCount="1" headerRowDxfId="30" dataDxfId="29" headerRowBorderDxfId="27" tableBorderDxfId="28">
  <autoFilter ref="A2:N158" xr:uid="{B31BCB59-CBD0-439E-BBBA-CE0AC5B2880B}"/>
  <sortState xmlns:xlrd2="http://schemas.microsoft.com/office/spreadsheetml/2017/richdata2" ref="A3:N72">
    <sortCondition ref="N2:N72"/>
  </sortState>
  <tableColumns count="14">
    <tableColumn id="1" xr3:uid="{0C5F41F9-58D9-4F45-87BB-999CB1232434}" name="TÍTULO" dataDxfId="25" totalsRowDxfId="26"/>
    <tableColumn id="2" xr3:uid="{F69C6FEC-2424-4E51-A50E-61B0D1FC308D}" name="ASSUNTO" dataDxfId="23" totalsRowDxfId="24"/>
    <tableColumn id="3" xr3:uid="{10CF6132-4477-44D3-A734-D359F9710DDE}" name="AUTOR" dataDxfId="21" totalsRowDxfId="22"/>
    <tableColumn id="4" xr3:uid="{D3D0472B-751A-4551-A42E-496660A3C6EA}" name="EDIÇÃO" dataDxfId="19" totalsRowDxfId="20"/>
    <tableColumn id="5" xr3:uid="{3DAD1955-B407-42D9-A940-F4F4B78C11E7}" name="VOLUME" dataDxfId="17" totalsRowDxfId="18"/>
    <tableColumn id="6" xr3:uid="{36232F8B-9CBE-46A3-9E57-B8BB77DE3416}" name="EDITORA" dataDxfId="15" totalsRowDxfId="16"/>
    <tableColumn id="7" xr3:uid="{7835AD41-5487-4DE6-B5D6-9DD62684E009}" name="ANO" dataDxfId="13" totalsRowDxfId="14"/>
    <tableColumn id="8" xr3:uid="{E138D237-6C52-440A-8C15-FD6C5DFD8276}" name="COLEÇÃO" dataDxfId="11" totalsRowDxfId="12"/>
    <tableColumn id="9" xr3:uid="{D240AC32-30E6-4B7E-944E-600BDE74253F}" name="IDIOMA" dataDxfId="9" totalsRowDxfId="10"/>
    <tableColumn id="10" xr3:uid="{8BB00431-BC04-4A9F-A097-A8A2BF70E37D}" name="PÁGINAS" dataDxfId="7" totalsRowDxfId="8"/>
    <tableColumn id="11" xr3:uid="{6A7BF096-545E-40B8-80BC-4CA4B3081D9E}" name="CDD" dataDxfId="5" totalsRowDxfId="6"/>
    <tableColumn id="13" xr3:uid="{55B8682F-C610-421D-A738-DBB4214713BB}" name="CUTTER" dataDxfId="3" totalsRowDxfId="4"/>
    <tableColumn id="15" xr3:uid="{B2F45359-CCCA-4DB1-AEAF-4834080124BA}" name="PAÍS DA OBRA ORIGINAL" dataDxfId="1" totalsRowDxfId="2"/>
    <tableColumn id="12" xr3:uid="{44C1E41B-667E-4F7E-8C9C-ED8558DF1C55}" name="ID" dataDxfId="0">
      <calculatedColumnFormula>ROW()-2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2" dT="2021-02-01T22:50:01.06" personId="{B69CE1A2-35D4-4AFA-8ECA-B9B0126CDAF2}" id="{7EF28A1E-E5F5-4CD9-8122-B36646B9C509}">
    <text xml:space="preserve">Vinicius Pereira, 01/02/2021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72C4"/>
  </sheetPr>
  <dimension ref="A1:P17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43.85546875" style="3" customWidth="1"/>
    <col min="2" max="2" width="27.42578125" style="3" customWidth="1"/>
    <col min="3" max="3" width="37.5703125" style="3" customWidth="1"/>
    <col min="4" max="4" width="16.5703125" style="4" customWidth="1"/>
    <col min="5" max="5" width="13.42578125" style="4" customWidth="1"/>
    <col min="6" max="6" width="24.42578125" style="4" customWidth="1"/>
    <col min="7" max="7" width="10.5703125" style="4" bestFit="1" customWidth="1"/>
    <col min="8" max="8" width="26.85546875" style="4" customWidth="1"/>
    <col min="9" max="9" width="10.5703125" style="4" bestFit="1" customWidth="1"/>
    <col min="10" max="12" width="11.5703125" style="4" bestFit="1" customWidth="1"/>
    <col min="13" max="13" width="15.85546875" style="7" customWidth="1"/>
  </cols>
  <sheetData>
    <row r="1" spans="1:14" ht="18.7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23" t="s">
        <v>12</v>
      </c>
      <c r="M2" s="23" t="s">
        <v>13</v>
      </c>
      <c r="N2" s="10" t="s">
        <v>14</v>
      </c>
    </row>
    <row r="3" spans="1:14">
      <c r="A3" s="8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>
        <v>1984</v>
      </c>
      <c r="H3" s="8" t="s">
        <v>21</v>
      </c>
      <c r="I3" s="8" t="s">
        <v>22</v>
      </c>
      <c r="J3" s="8">
        <v>446</v>
      </c>
      <c r="K3" s="8" t="s">
        <v>23</v>
      </c>
      <c r="L3" s="8" t="s">
        <v>24</v>
      </c>
      <c r="M3" s="8" t="s">
        <v>25</v>
      </c>
      <c r="N3" s="11">
        <v>1</v>
      </c>
    </row>
    <row r="4" spans="1:14">
      <c r="A4" s="8" t="s">
        <v>26</v>
      </c>
      <c r="B4" s="8" t="s">
        <v>27</v>
      </c>
      <c r="C4" s="8" t="s">
        <v>28</v>
      </c>
      <c r="D4" s="8" t="s">
        <v>18</v>
      </c>
      <c r="E4" s="8" t="s">
        <v>19</v>
      </c>
      <c r="F4" s="8" t="s">
        <v>29</v>
      </c>
      <c r="G4" s="8">
        <v>2008</v>
      </c>
      <c r="H4" s="8" t="s">
        <v>19</v>
      </c>
      <c r="I4" s="8" t="s">
        <v>22</v>
      </c>
      <c r="J4" s="8">
        <v>446</v>
      </c>
      <c r="K4" s="9">
        <v>5369</v>
      </c>
      <c r="L4" s="8" t="s">
        <v>30</v>
      </c>
      <c r="M4" s="8" t="s">
        <v>31</v>
      </c>
      <c r="N4" s="11">
        <v>2</v>
      </c>
    </row>
    <row r="5" spans="1:14">
      <c r="A5" s="8" t="s">
        <v>32</v>
      </c>
      <c r="B5" s="8" t="s">
        <v>33</v>
      </c>
      <c r="C5" s="8" t="s">
        <v>34</v>
      </c>
      <c r="D5" s="8" t="s">
        <v>18</v>
      </c>
      <c r="E5" s="8" t="s">
        <v>19</v>
      </c>
      <c r="F5" s="8" t="s">
        <v>35</v>
      </c>
      <c r="G5" s="8">
        <v>2017</v>
      </c>
      <c r="H5" s="8" t="s">
        <v>19</v>
      </c>
      <c r="I5" s="8" t="s">
        <v>22</v>
      </c>
      <c r="J5" s="8">
        <v>93</v>
      </c>
      <c r="K5" s="8" t="s">
        <v>36</v>
      </c>
      <c r="L5" s="8" t="s">
        <v>37</v>
      </c>
      <c r="M5" s="8" t="s">
        <v>38</v>
      </c>
      <c r="N5" s="11">
        <v>3</v>
      </c>
    </row>
    <row r="6" spans="1:14">
      <c r="A6" s="8" t="s">
        <v>39</v>
      </c>
      <c r="B6" s="8" t="s">
        <v>33</v>
      </c>
      <c r="C6" s="8" t="s">
        <v>34</v>
      </c>
      <c r="D6" s="8" t="s">
        <v>18</v>
      </c>
      <c r="E6" s="8" t="s">
        <v>19</v>
      </c>
      <c r="F6" s="8" t="s">
        <v>35</v>
      </c>
      <c r="G6" s="8">
        <v>2017</v>
      </c>
      <c r="H6" s="8" t="s">
        <v>19</v>
      </c>
      <c r="I6" s="8" t="s">
        <v>22</v>
      </c>
      <c r="J6" s="8">
        <v>128</v>
      </c>
      <c r="K6" s="8" t="s">
        <v>40</v>
      </c>
      <c r="L6" s="8" t="s">
        <v>41</v>
      </c>
      <c r="M6" s="8" t="s">
        <v>38</v>
      </c>
      <c r="N6" s="11">
        <v>4</v>
      </c>
    </row>
    <row r="7" spans="1:14">
      <c r="A7" s="8" t="s">
        <v>42</v>
      </c>
      <c r="B7" s="8" t="s">
        <v>43</v>
      </c>
      <c r="C7" s="8" t="s">
        <v>44</v>
      </c>
      <c r="D7" s="8" t="s">
        <v>19</v>
      </c>
      <c r="E7" s="8" t="s">
        <v>19</v>
      </c>
      <c r="F7" s="8" t="s">
        <v>44</v>
      </c>
      <c r="G7" s="8">
        <v>2010</v>
      </c>
      <c r="H7" s="8" t="s">
        <v>19</v>
      </c>
      <c r="I7" s="8" t="s">
        <v>22</v>
      </c>
      <c r="J7" s="8">
        <v>384</v>
      </c>
      <c r="K7" s="8"/>
      <c r="L7" s="8" t="s">
        <v>45</v>
      </c>
      <c r="M7" s="8" t="s">
        <v>31</v>
      </c>
      <c r="N7" s="11">
        <v>5</v>
      </c>
    </row>
    <row r="8" spans="1:14">
      <c r="A8" s="8" t="s">
        <v>46</v>
      </c>
      <c r="B8" s="8" t="s">
        <v>47</v>
      </c>
      <c r="C8" s="8" t="s">
        <v>48</v>
      </c>
      <c r="D8" s="8" t="s">
        <v>18</v>
      </c>
      <c r="E8" s="8" t="s">
        <v>19</v>
      </c>
      <c r="F8" s="8" t="s">
        <v>49</v>
      </c>
      <c r="G8" s="8">
        <v>1999</v>
      </c>
      <c r="H8" s="8" t="s">
        <v>19</v>
      </c>
      <c r="I8" s="8" t="s">
        <v>22</v>
      </c>
      <c r="J8" s="8">
        <v>226</v>
      </c>
      <c r="K8" s="9" t="s">
        <v>50</v>
      </c>
      <c r="L8" s="8" t="s">
        <v>51</v>
      </c>
      <c r="M8" s="8" t="s">
        <v>52</v>
      </c>
      <c r="N8" s="11">
        <v>6</v>
      </c>
    </row>
    <row r="9" spans="1:14">
      <c r="A9" s="8" t="s">
        <v>53</v>
      </c>
      <c r="B9" s="8" t="s">
        <v>54</v>
      </c>
      <c r="C9" s="8" t="s">
        <v>55</v>
      </c>
      <c r="D9" s="8" t="s">
        <v>56</v>
      </c>
      <c r="E9" s="8">
        <v>900</v>
      </c>
      <c r="F9" s="8" t="s">
        <v>57</v>
      </c>
      <c r="G9" s="8">
        <v>2016</v>
      </c>
      <c r="H9" s="8" t="s">
        <v>58</v>
      </c>
      <c r="I9" s="8" t="s">
        <v>22</v>
      </c>
      <c r="J9" s="8">
        <v>396</v>
      </c>
      <c r="K9" s="8" t="s">
        <v>59</v>
      </c>
      <c r="L9" s="8" t="s">
        <v>60</v>
      </c>
      <c r="M9" s="8" t="s">
        <v>61</v>
      </c>
      <c r="N9" s="11">
        <v>7</v>
      </c>
    </row>
    <row r="10" spans="1:14">
      <c r="A10" s="8" t="s">
        <v>62</v>
      </c>
      <c r="B10" s="8" t="s">
        <v>33</v>
      </c>
      <c r="C10" s="8" t="s">
        <v>63</v>
      </c>
      <c r="D10" s="8" t="s">
        <v>64</v>
      </c>
      <c r="E10" s="8" t="s">
        <v>19</v>
      </c>
      <c r="F10" s="8" t="s">
        <v>65</v>
      </c>
      <c r="G10" s="8">
        <v>2012</v>
      </c>
      <c r="H10" s="8" t="s">
        <v>66</v>
      </c>
      <c r="I10" s="8" t="s">
        <v>22</v>
      </c>
      <c r="J10" s="8">
        <v>561</v>
      </c>
      <c r="K10" s="8" t="s">
        <v>67</v>
      </c>
      <c r="L10" s="8" t="s">
        <v>68</v>
      </c>
      <c r="M10" s="8" t="s">
        <v>69</v>
      </c>
      <c r="N10" s="11">
        <v>8</v>
      </c>
    </row>
    <row r="11" spans="1:14">
      <c r="A11" s="8" t="s">
        <v>70</v>
      </c>
      <c r="B11" s="8" t="s">
        <v>71</v>
      </c>
      <c r="C11" s="8" t="s">
        <v>72</v>
      </c>
      <c r="D11" s="8" t="s">
        <v>73</v>
      </c>
      <c r="E11" s="8" t="s">
        <v>19</v>
      </c>
      <c r="F11" s="8" t="s">
        <v>74</v>
      </c>
      <c r="G11" s="8">
        <v>2016</v>
      </c>
      <c r="H11" s="8" t="s">
        <v>19</v>
      </c>
      <c r="I11" s="8" t="s">
        <v>22</v>
      </c>
      <c r="J11" s="8">
        <v>447</v>
      </c>
      <c r="K11" s="8">
        <v>154</v>
      </c>
      <c r="L11" s="8" t="s">
        <v>75</v>
      </c>
      <c r="M11" s="8" t="s">
        <v>52</v>
      </c>
      <c r="N11" s="11">
        <v>9</v>
      </c>
    </row>
    <row r="12" spans="1:14">
      <c r="A12" s="8" t="s">
        <v>76</v>
      </c>
      <c r="B12" s="8" t="s">
        <v>77</v>
      </c>
      <c r="C12" s="8" t="s">
        <v>78</v>
      </c>
      <c r="D12" s="8" t="s">
        <v>18</v>
      </c>
      <c r="E12" s="8" t="s">
        <v>19</v>
      </c>
      <c r="F12" s="8" t="s">
        <v>79</v>
      </c>
      <c r="G12" s="8">
        <v>2015</v>
      </c>
      <c r="H12" s="8" t="s">
        <v>19</v>
      </c>
      <c r="I12" s="8" t="s">
        <v>22</v>
      </c>
      <c r="J12" s="8">
        <v>158</v>
      </c>
      <c r="K12" s="9">
        <v>133333</v>
      </c>
      <c r="L12" s="8" t="s">
        <v>80</v>
      </c>
      <c r="M12" s="8" t="s">
        <v>52</v>
      </c>
      <c r="N12" s="11">
        <v>10</v>
      </c>
    </row>
    <row r="13" spans="1:14">
      <c r="A13" s="8" t="s">
        <v>81</v>
      </c>
      <c r="B13" s="8" t="s">
        <v>82</v>
      </c>
      <c r="C13" s="8" t="s">
        <v>83</v>
      </c>
      <c r="D13" s="8" t="s">
        <v>64</v>
      </c>
      <c r="E13" s="8" t="s">
        <v>19</v>
      </c>
      <c r="F13" s="8" t="s">
        <v>84</v>
      </c>
      <c r="G13" s="8">
        <v>2013</v>
      </c>
      <c r="H13" s="8" t="s">
        <v>19</v>
      </c>
      <c r="I13" s="8" t="s">
        <v>22</v>
      </c>
      <c r="J13" s="8">
        <v>221</v>
      </c>
      <c r="K13" s="8">
        <v>320</v>
      </c>
      <c r="L13" s="8" t="s">
        <v>85</v>
      </c>
      <c r="M13" s="8" t="s">
        <v>86</v>
      </c>
      <c r="N13" s="11">
        <v>11</v>
      </c>
    </row>
    <row r="14" spans="1:14">
      <c r="A14" s="8" t="s">
        <v>87</v>
      </c>
      <c r="B14" s="8" t="s">
        <v>33</v>
      </c>
      <c r="C14" s="8" t="s">
        <v>88</v>
      </c>
      <c r="D14" s="8" t="s">
        <v>18</v>
      </c>
      <c r="E14" s="8" t="s">
        <v>19</v>
      </c>
      <c r="F14" s="8" t="s">
        <v>89</v>
      </c>
      <c r="G14" s="8">
        <v>2006</v>
      </c>
      <c r="H14" s="8" t="s">
        <v>90</v>
      </c>
      <c r="I14" s="8" t="s">
        <v>22</v>
      </c>
      <c r="J14" s="8">
        <v>260</v>
      </c>
      <c r="K14" s="8">
        <v>193</v>
      </c>
      <c r="L14" s="8" t="s">
        <v>91</v>
      </c>
      <c r="M14" s="8" t="s">
        <v>38</v>
      </c>
      <c r="N14" s="11">
        <v>12</v>
      </c>
    </row>
    <row r="15" spans="1:14">
      <c r="A15" s="8" t="s">
        <v>92</v>
      </c>
      <c r="B15" s="8" t="s">
        <v>93</v>
      </c>
      <c r="C15" s="8" t="s">
        <v>94</v>
      </c>
      <c r="D15" s="8" t="s">
        <v>95</v>
      </c>
      <c r="E15" s="8" t="s">
        <v>19</v>
      </c>
      <c r="F15" s="8" t="s">
        <v>96</v>
      </c>
      <c r="G15" s="8">
        <v>2005</v>
      </c>
      <c r="H15" s="8" t="s">
        <v>19</v>
      </c>
      <c r="I15" s="8" t="s">
        <v>22</v>
      </c>
      <c r="J15" s="8">
        <v>297</v>
      </c>
      <c r="K15" s="8">
        <v>34</v>
      </c>
      <c r="L15" s="8" t="s">
        <v>97</v>
      </c>
      <c r="M15" s="8" t="s">
        <v>31</v>
      </c>
      <c r="N15" s="11">
        <v>13</v>
      </c>
    </row>
    <row r="16" spans="1:14">
      <c r="A16" s="8" t="s">
        <v>98</v>
      </c>
      <c r="B16" s="8" t="s">
        <v>33</v>
      </c>
      <c r="C16" s="8" t="s">
        <v>99</v>
      </c>
      <c r="D16" s="8" t="s">
        <v>18</v>
      </c>
      <c r="E16" s="8" t="s">
        <v>19</v>
      </c>
      <c r="F16" s="8" t="s">
        <v>100</v>
      </c>
      <c r="G16" s="8">
        <v>2007</v>
      </c>
      <c r="H16" s="8" t="s">
        <v>19</v>
      </c>
      <c r="I16" s="8" t="s">
        <v>22</v>
      </c>
      <c r="J16" s="8">
        <v>150</v>
      </c>
      <c r="K16" s="8">
        <v>193</v>
      </c>
      <c r="L16" s="8" t="s">
        <v>101</v>
      </c>
      <c r="M16" s="8" t="s">
        <v>38</v>
      </c>
      <c r="N16" s="11">
        <v>14</v>
      </c>
    </row>
    <row r="17" spans="1:14">
      <c r="A17" s="8" t="s">
        <v>102</v>
      </c>
      <c r="B17" s="8" t="s">
        <v>54</v>
      </c>
      <c r="C17" s="8" t="s">
        <v>103</v>
      </c>
      <c r="D17" s="8" t="s">
        <v>18</v>
      </c>
      <c r="E17" s="8" t="s">
        <v>19</v>
      </c>
      <c r="F17" s="8" t="s">
        <v>104</v>
      </c>
      <c r="G17" s="8">
        <v>2002</v>
      </c>
      <c r="H17" s="8" t="s">
        <v>19</v>
      </c>
      <c r="I17" s="8" t="s">
        <v>22</v>
      </c>
      <c r="J17" s="8">
        <v>126</v>
      </c>
      <c r="K17" s="8">
        <v>330</v>
      </c>
      <c r="L17" s="8" t="s">
        <v>105</v>
      </c>
      <c r="M17" s="8" t="s">
        <v>31</v>
      </c>
      <c r="N17" s="11">
        <v>15</v>
      </c>
    </row>
    <row r="18" spans="1:14">
      <c r="A18" s="8" t="s">
        <v>106</v>
      </c>
      <c r="B18" s="8" t="s">
        <v>33</v>
      </c>
      <c r="C18" s="8" t="s">
        <v>107</v>
      </c>
      <c r="D18" s="8" t="s">
        <v>18</v>
      </c>
      <c r="E18" s="8" t="s">
        <v>19</v>
      </c>
      <c r="F18" s="8" t="s">
        <v>65</v>
      </c>
      <c r="G18" s="8">
        <v>2013</v>
      </c>
      <c r="H18" s="8" t="s">
        <v>66</v>
      </c>
      <c r="I18" s="8" t="s">
        <v>22</v>
      </c>
      <c r="J18" s="8">
        <v>300</v>
      </c>
      <c r="K18" s="8">
        <v>261</v>
      </c>
      <c r="L18" s="8" t="s">
        <v>108</v>
      </c>
      <c r="M18" s="8" t="s">
        <v>69</v>
      </c>
      <c r="N18" s="11">
        <v>16</v>
      </c>
    </row>
    <row r="19" spans="1:14">
      <c r="A19" s="8" t="s">
        <v>109</v>
      </c>
      <c r="B19" s="8" t="s">
        <v>110</v>
      </c>
      <c r="C19" s="8" t="s">
        <v>111</v>
      </c>
      <c r="D19" s="8" t="s">
        <v>18</v>
      </c>
      <c r="E19" s="8" t="s">
        <v>19</v>
      </c>
      <c r="F19" s="8" t="s">
        <v>112</v>
      </c>
      <c r="G19" s="8">
        <v>2007</v>
      </c>
      <c r="H19" s="8" t="s">
        <v>19</v>
      </c>
      <c r="I19" s="8" t="s">
        <v>22</v>
      </c>
      <c r="J19" s="8">
        <v>251</v>
      </c>
      <c r="K19" s="9">
        <v>305409</v>
      </c>
      <c r="L19" s="8" t="s">
        <v>113</v>
      </c>
      <c r="M19" s="8" t="s">
        <v>114</v>
      </c>
      <c r="N19" s="11">
        <v>17</v>
      </c>
    </row>
    <row r="20" spans="1:14">
      <c r="A20" s="8" t="s">
        <v>115</v>
      </c>
      <c r="B20" s="8" t="s">
        <v>116</v>
      </c>
      <c r="C20" s="8" t="s">
        <v>117</v>
      </c>
      <c r="D20" s="8" t="s">
        <v>18</v>
      </c>
      <c r="E20" s="8" t="s">
        <v>19</v>
      </c>
      <c r="F20" s="8" t="s">
        <v>118</v>
      </c>
      <c r="G20" s="8">
        <v>1987</v>
      </c>
      <c r="H20" s="8" t="s">
        <v>117</v>
      </c>
      <c r="I20" s="8" t="s">
        <v>22</v>
      </c>
      <c r="J20" s="8">
        <v>236</v>
      </c>
      <c r="K20" s="8"/>
      <c r="L20" s="8" t="s">
        <v>119</v>
      </c>
      <c r="M20" s="8" t="s">
        <v>69</v>
      </c>
      <c r="N20" s="11">
        <v>18</v>
      </c>
    </row>
    <row r="21" spans="1:14">
      <c r="A21" s="8" t="s">
        <v>120</v>
      </c>
      <c r="B21" s="8" t="s">
        <v>121</v>
      </c>
      <c r="C21" s="8" t="s">
        <v>122</v>
      </c>
      <c r="D21" s="8" t="s">
        <v>18</v>
      </c>
      <c r="E21" s="8" t="s">
        <v>19</v>
      </c>
      <c r="F21" s="8" t="s">
        <v>57</v>
      </c>
      <c r="G21" s="8">
        <v>2013</v>
      </c>
      <c r="H21" s="8" t="s">
        <v>58</v>
      </c>
      <c r="I21" s="8" t="s">
        <v>22</v>
      </c>
      <c r="J21" s="8">
        <v>590</v>
      </c>
      <c r="K21" s="8" t="s">
        <v>123</v>
      </c>
      <c r="L21" s="8" t="s">
        <v>124</v>
      </c>
      <c r="M21" s="8" t="s">
        <v>125</v>
      </c>
      <c r="N21" s="11">
        <v>19</v>
      </c>
    </row>
    <row r="22" spans="1:14">
      <c r="A22" s="8" t="s">
        <v>126</v>
      </c>
      <c r="B22" s="8" t="s">
        <v>127</v>
      </c>
      <c r="C22" s="8" t="s">
        <v>128</v>
      </c>
      <c r="D22" s="8" t="s">
        <v>18</v>
      </c>
      <c r="E22" s="8" t="s">
        <v>19</v>
      </c>
      <c r="F22" s="8" t="s">
        <v>129</v>
      </c>
      <c r="G22" s="8">
        <v>2017</v>
      </c>
      <c r="H22" s="8" t="s">
        <v>19</v>
      </c>
      <c r="I22" s="8" t="s">
        <v>22</v>
      </c>
      <c r="J22" s="8">
        <v>379</v>
      </c>
      <c r="K22" s="8" t="s">
        <v>130</v>
      </c>
      <c r="L22" s="8" t="s">
        <v>131</v>
      </c>
      <c r="M22" s="8" t="s">
        <v>52</v>
      </c>
      <c r="N22" s="11">
        <v>20</v>
      </c>
    </row>
    <row r="23" spans="1:14">
      <c r="A23" s="8" t="s">
        <v>132</v>
      </c>
      <c r="B23" s="8" t="s">
        <v>133</v>
      </c>
      <c r="C23" s="8" t="s">
        <v>134</v>
      </c>
      <c r="D23" s="8" t="s">
        <v>19</v>
      </c>
      <c r="E23" s="8">
        <v>7</v>
      </c>
      <c r="F23" s="8" t="s">
        <v>135</v>
      </c>
      <c r="G23" s="8">
        <v>2013</v>
      </c>
      <c r="H23" s="8" t="s">
        <v>132</v>
      </c>
      <c r="I23" s="8" t="s">
        <v>22</v>
      </c>
      <c r="J23" s="8">
        <v>186</v>
      </c>
      <c r="K23" s="8"/>
      <c r="L23" s="8" t="s">
        <v>136</v>
      </c>
      <c r="M23" s="8" t="s">
        <v>137</v>
      </c>
      <c r="N23" s="11">
        <v>21</v>
      </c>
    </row>
    <row r="24" spans="1:14">
      <c r="A24" s="8" t="s">
        <v>138</v>
      </c>
      <c r="B24" s="8" t="s">
        <v>133</v>
      </c>
      <c r="C24" s="8" t="s">
        <v>139</v>
      </c>
      <c r="D24" s="8" t="s">
        <v>19</v>
      </c>
      <c r="E24" s="8">
        <v>16</v>
      </c>
      <c r="F24" s="8" t="s">
        <v>140</v>
      </c>
      <c r="G24" s="8" t="s">
        <v>141</v>
      </c>
      <c r="H24" s="8" t="s">
        <v>138</v>
      </c>
      <c r="I24" s="8" t="s">
        <v>22</v>
      </c>
      <c r="J24" s="8">
        <v>92</v>
      </c>
      <c r="K24" s="8"/>
      <c r="L24" s="8" t="s">
        <v>142</v>
      </c>
      <c r="M24" s="8" t="s">
        <v>137</v>
      </c>
      <c r="N24" s="11">
        <v>22</v>
      </c>
    </row>
    <row r="25" spans="1:14">
      <c r="A25" s="8" t="s">
        <v>143</v>
      </c>
      <c r="B25" s="8" t="s">
        <v>127</v>
      </c>
      <c r="C25" s="8" t="s">
        <v>144</v>
      </c>
      <c r="D25" s="8" t="s">
        <v>145</v>
      </c>
      <c r="E25" s="8" t="s">
        <v>19</v>
      </c>
      <c r="F25" s="8" t="s">
        <v>146</v>
      </c>
      <c r="G25" s="8">
        <v>2013</v>
      </c>
      <c r="H25" s="8" t="s">
        <v>147</v>
      </c>
      <c r="I25" s="8" t="s">
        <v>148</v>
      </c>
      <c r="J25" s="8">
        <v>807</v>
      </c>
      <c r="K25" s="8"/>
      <c r="L25" s="8" t="s">
        <v>149</v>
      </c>
      <c r="M25" s="8" t="s">
        <v>52</v>
      </c>
      <c r="N25" s="11">
        <v>23</v>
      </c>
    </row>
    <row r="26" spans="1:14">
      <c r="A26" s="8" t="s">
        <v>150</v>
      </c>
      <c r="B26" s="8" t="s">
        <v>127</v>
      </c>
      <c r="C26" s="8" t="s">
        <v>151</v>
      </c>
      <c r="D26" s="8" t="s">
        <v>18</v>
      </c>
      <c r="E26" s="8" t="s">
        <v>19</v>
      </c>
      <c r="F26" s="8" t="s">
        <v>152</v>
      </c>
      <c r="G26" s="8">
        <v>2012</v>
      </c>
      <c r="H26" s="8" t="s">
        <v>19</v>
      </c>
      <c r="I26" s="8" t="s">
        <v>22</v>
      </c>
      <c r="J26" s="8">
        <v>383</v>
      </c>
      <c r="K26" s="8">
        <v>813</v>
      </c>
      <c r="L26" s="8" t="s">
        <v>153</v>
      </c>
      <c r="M26" s="8" t="s">
        <v>52</v>
      </c>
      <c r="N26" s="11">
        <v>24</v>
      </c>
    </row>
    <row r="27" spans="1:14">
      <c r="A27" s="8" t="s">
        <v>154</v>
      </c>
      <c r="B27" s="8" t="s">
        <v>133</v>
      </c>
      <c r="C27" s="8" t="s">
        <v>155</v>
      </c>
      <c r="D27" s="8" t="s">
        <v>19</v>
      </c>
      <c r="E27" s="8">
        <v>10</v>
      </c>
      <c r="F27" s="8" t="s">
        <v>135</v>
      </c>
      <c r="G27" s="8" t="s">
        <v>141</v>
      </c>
      <c r="H27" s="8" t="s">
        <v>19</v>
      </c>
      <c r="I27" s="8" t="s">
        <v>22</v>
      </c>
      <c r="J27" s="8">
        <v>100</v>
      </c>
      <c r="K27" s="8"/>
      <c r="L27" s="8" t="s">
        <v>156</v>
      </c>
      <c r="M27" s="8" t="s">
        <v>137</v>
      </c>
      <c r="N27" s="11">
        <v>25</v>
      </c>
    </row>
    <row r="28" spans="1:14">
      <c r="A28" s="8" t="s">
        <v>157</v>
      </c>
      <c r="B28" s="8" t="s">
        <v>121</v>
      </c>
      <c r="C28" s="8" t="s">
        <v>122</v>
      </c>
      <c r="D28" s="8" t="s">
        <v>158</v>
      </c>
      <c r="E28" s="8" t="s">
        <v>19</v>
      </c>
      <c r="F28" s="8">
        <v>34</v>
      </c>
      <c r="G28" s="8">
        <v>2011</v>
      </c>
      <c r="H28" s="8" t="s">
        <v>159</v>
      </c>
      <c r="I28" s="8" t="s">
        <v>22</v>
      </c>
      <c r="J28" s="8">
        <v>225</v>
      </c>
      <c r="K28" s="8" t="s">
        <v>123</v>
      </c>
      <c r="L28" s="8" t="s">
        <v>160</v>
      </c>
      <c r="M28" s="8" t="s">
        <v>125</v>
      </c>
      <c r="N28" s="11">
        <v>26</v>
      </c>
    </row>
    <row r="29" spans="1:14">
      <c r="A29" s="8" t="s">
        <v>161</v>
      </c>
      <c r="B29" s="8" t="s">
        <v>121</v>
      </c>
      <c r="C29" s="8" t="s">
        <v>162</v>
      </c>
      <c r="D29" s="8" t="s">
        <v>18</v>
      </c>
      <c r="E29" s="8" t="s">
        <v>19</v>
      </c>
      <c r="F29" s="8" t="s">
        <v>163</v>
      </c>
      <c r="G29" s="8">
        <v>2012</v>
      </c>
      <c r="H29" s="8" t="s">
        <v>19</v>
      </c>
      <c r="I29" s="8" t="s">
        <v>22</v>
      </c>
      <c r="J29" s="8">
        <v>554</v>
      </c>
      <c r="K29" s="8">
        <v>853</v>
      </c>
      <c r="L29" s="8" t="s">
        <v>164</v>
      </c>
      <c r="M29" s="8" t="s">
        <v>86</v>
      </c>
      <c r="N29" s="11">
        <v>27</v>
      </c>
    </row>
    <row r="30" spans="1:14">
      <c r="A30" s="8" t="s">
        <v>165</v>
      </c>
      <c r="B30" s="8" t="s">
        <v>127</v>
      </c>
      <c r="C30" s="8" t="s">
        <v>128</v>
      </c>
      <c r="D30" s="8" t="s">
        <v>56</v>
      </c>
      <c r="E30" s="8" t="s">
        <v>19</v>
      </c>
      <c r="F30" s="8" t="s">
        <v>129</v>
      </c>
      <c r="G30" s="8">
        <v>2014</v>
      </c>
      <c r="H30" s="8" t="s">
        <v>19</v>
      </c>
      <c r="I30" s="8" t="s">
        <v>22</v>
      </c>
      <c r="J30" s="8">
        <v>287</v>
      </c>
      <c r="K30" s="8">
        <v>813</v>
      </c>
      <c r="L30" s="8" t="s">
        <v>166</v>
      </c>
      <c r="M30" s="8" t="s">
        <v>52</v>
      </c>
      <c r="N30" s="11">
        <v>28</v>
      </c>
    </row>
    <row r="31" spans="1:14">
      <c r="A31" s="8" t="s">
        <v>167</v>
      </c>
      <c r="B31" s="8" t="s">
        <v>121</v>
      </c>
      <c r="C31" s="8" t="s">
        <v>168</v>
      </c>
      <c r="D31" s="8" t="s">
        <v>18</v>
      </c>
      <c r="E31" s="8" t="s">
        <v>19</v>
      </c>
      <c r="F31" s="8" t="s">
        <v>169</v>
      </c>
      <c r="G31" s="8">
        <v>1971</v>
      </c>
      <c r="H31" s="8" t="s">
        <v>19</v>
      </c>
      <c r="I31" s="8" t="s">
        <v>22</v>
      </c>
      <c r="J31" s="8">
        <v>242</v>
      </c>
      <c r="K31" s="8"/>
      <c r="L31" s="8" t="s">
        <v>170</v>
      </c>
      <c r="M31" s="8" t="s">
        <v>125</v>
      </c>
      <c r="N31" s="11">
        <v>29</v>
      </c>
    </row>
    <row r="32" spans="1:14">
      <c r="A32" s="8" t="s">
        <v>171</v>
      </c>
      <c r="B32" s="8" t="s">
        <v>172</v>
      </c>
      <c r="C32" s="8" t="s">
        <v>173</v>
      </c>
      <c r="D32" s="8" t="s">
        <v>18</v>
      </c>
      <c r="E32" s="8" t="s">
        <v>19</v>
      </c>
      <c r="F32" s="8" t="s">
        <v>174</v>
      </c>
      <c r="G32" s="8">
        <v>2007</v>
      </c>
      <c r="H32" s="8" t="s">
        <v>19</v>
      </c>
      <c r="I32" s="8" t="s">
        <v>22</v>
      </c>
      <c r="J32" s="8" t="s">
        <v>175</v>
      </c>
      <c r="K32" s="8">
        <v>741</v>
      </c>
      <c r="L32" s="8" t="s">
        <v>176</v>
      </c>
      <c r="M32" s="8" t="s">
        <v>177</v>
      </c>
      <c r="N32" s="11">
        <v>30</v>
      </c>
    </row>
    <row r="33" spans="1:14">
      <c r="A33" s="8" t="s">
        <v>178</v>
      </c>
      <c r="B33" s="8" t="s">
        <v>127</v>
      </c>
      <c r="C33" s="8" t="s">
        <v>179</v>
      </c>
      <c r="D33" s="8" t="s">
        <v>18</v>
      </c>
      <c r="E33" s="8" t="s">
        <v>19</v>
      </c>
      <c r="F33" s="8" t="s">
        <v>129</v>
      </c>
      <c r="G33" s="8">
        <v>2014</v>
      </c>
      <c r="H33" s="8" t="s">
        <v>180</v>
      </c>
      <c r="I33" s="8" t="s">
        <v>22</v>
      </c>
      <c r="J33" s="8">
        <v>472</v>
      </c>
      <c r="K33" s="8">
        <v>813</v>
      </c>
      <c r="L33" s="8" t="s">
        <v>181</v>
      </c>
      <c r="M33" s="8" t="s">
        <v>52</v>
      </c>
      <c r="N33" s="11">
        <v>31</v>
      </c>
    </row>
    <row r="34" spans="1:14">
      <c r="A34" s="8" t="s">
        <v>182</v>
      </c>
      <c r="B34" s="8" t="s">
        <v>127</v>
      </c>
      <c r="C34" s="8" t="s">
        <v>179</v>
      </c>
      <c r="D34" s="8" t="s">
        <v>18</v>
      </c>
      <c r="E34" s="8" t="s">
        <v>19</v>
      </c>
      <c r="F34" s="8" t="s">
        <v>129</v>
      </c>
      <c r="G34" s="8">
        <v>2014</v>
      </c>
      <c r="H34" s="8" t="s">
        <v>180</v>
      </c>
      <c r="I34" s="8" t="s">
        <v>22</v>
      </c>
      <c r="J34" s="8">
        <v>495</v>
      </c>
      <c r="K34" s="8">
        <v>813</v>
      </c>
      <c r="L34" s="8" t="s">
        <v>183</v>
      </c>
      <c r="M34" s="8" t="s">
        <v>52</v>
      </c>
      <c r="N34" s="11">
        <v>32</v>
      </c>
    </row>
    <row r="35" spans="1:14">
      <c r="A35" s="8" t="s">
        <v>184</v>
      </c>
      <c r="B35" s="8" t="s">
        <v>127</v>
      </c>
      <c r="C35" s="8" t="s">
        <v>179</v>
      </c>
      <c r="D35" s="8" t="s">
        <v>18</v>
      </c>
      <c r="E35" s="8" t="s">
        <v>19</v>
      </c>
      <c r="F35" s="8" t="s">
        <v>129</v>
      </c>
      <c r="G35" s="8">
        <v>2014</v>
      </c>
      <c r="H35" s="8" t="s">
        <v>180</v>
      </c>
      <c r="I35" s="8" t="s">
        <v>22</v>
      </c>
      <c r="J35" s="8">
        <v>523</v>
      </c>
      <c r="K35" s="8">
        <v>813</v>
      </c>
      <c r="L35" s="8" t="s">
        <v>185</v>
      </c>
      <c r="M35" s="8" t="s">
        <v>52</v>
      </c>
      <c r="N35" s="11">
        <v>33</v>
      </c>
    </row>
    <row r="36" spans="1:14">
      <c r="A36" s="8" t="s">
        <v>186</v>
      </c>
      <c r="B36" s="8" t="s">
        <v>172</v>
      </c>
      <c r="C36" s="8" t="s">
        <v>187</v>
      </c>
      <c r="D36" s="8" t="s">
        <v>18</v>
      </c>
      <c r="E36" s="8" t="s">
        <v>19</v>
      </c>
      <c r="F36" s="8" t="s">
        <v>188</v>
      </c>
      <c r="G36" s="8">
        <v>2014</v>
      </c>
      <c r="H36" s="8" t="s">
        <v>19</v>
      </c>
      <c r="I36" s="8" t="s">
        <v>148</v>
      </c>
      <c r="J36" s="8">
        <v>414</v>
      </c>
      <c r="K36" s="8"/>
      <c r="L36" s="8" t="s">
        <v>189</v>
      </c>
      <c r="M36" s="8" t="s">
        <v>69</v>
      </c>
      <c r="N36" s="11">
        <v>34</v>
      </c>
    </row>
    <row r="37" spans="1:14">
      <c r="A37" s="8" t="s">
        <v>190</v>
      </c>
      <c r="B37" s="8" t="s">
        <v>127</v>
      </c>
      <c r="C37" s="8" t="s">
        <v>191</v>
      </c>
      <c r="D37" s="8" t="s">
        <v>18</v>
      </c>
      <c r="E37" s="8" t="s">
        <v>19</v>
      </c>
      <c r="F37" s="8" t="s">
        <v>192</v>
      </c>
      <c r="G37" s="8">
        <v>1998</v>
      </c>
      <c r="H37" s="8" t="s">
        <v>19</v>
      </c>
      <c r="I37" s="8" t="s">
        <v>148</v>
      </c>
      <c r="J37" s="8">
        <v>237</v>
      </c>
      <c r="K37" s="8"/>
      <c r="L37" s="8" t="s">
        <v>193</v>
      </c>
      <c r="M37" s="8" t="s">
        <v>52</v>
      </c>
      <c r="N37" s="11">
        <v>35</v>
      </c>
    </row>
    <row r="38" spans="1:14">
      <c r="A38" s="8" t="s">
        <v>194</v>
      </c>
      <c r="B38" s="8" t="s">
        <v>127</v>
      </c>
      <c r="C38" s="8" t="s">
        <v>195</v>
      </c>
      <c r="D38" s="8" t="s">
        <v>18</v>
      </c>
      <c r="E38" s="8" t="s">
        <v>19</v>
      </c>
      <c r="F38" s="8" t="s">
        <v>196</v>
      </c>
      <c r="G38" s="8">
        <v>2010</v>
      </c>
      <c r="H38" s="8" t="s">
        <v>197</v>
      </c>
      <c r="I38" s="8" t="s">
        <v>148</v>
      </c>
      <c r="J38" s="8">
        <v>278</v>
      </c>
      <c r="K38" s="8">
        <v>813</v>
      </c>
      <c r="L38" s="8" t="s">
        <v>198</v>
      </c>
      <c r="M38" s="8" t="s">
        <v>52</v>
      </c>
      <c r="N38" s="11">
        <v>36</v>
      </c>
    </row>
    <row r="39" spans="1:14">
      <c r="A39" s="8" t="s">
        <v>199</v>
      </c>
      <c r="B39" s="8" t="s">
        <v>200</v>
      </c>
      <c r="C39" s="8" t="s">
        <v>201</v>
      </c>
      <c r="D39" s="8" t="s">
        <v>202</v>
      </c>
      <c r="E39" s="8" t="s">
        <v>19</v>
      </c>
      <c r="F39" s="8" t="s">
        <v>118</v>
      </c>
      <c r="G39" s="8">
        <v>2010</v>
      </c>
      <c r="H39" s="8" t="s">
        <v>19</v>
      </c>
      <c r="I39" s="8" t="s">
        <v>22</v>
      </c>
      <c r="J39" s="8">
        <v>370</v>
      </c>
      <c r="K39" s="8" t="s">
        <v>203</v>
      </c>
      <c r="L39" s="8" t="s">
        <v>204</v>
      </c>
      <c r="M39" s="8" t="s">
        <v>31</v>
      </c>
      <c r="N39" s="11">
        <v>37</v>
      </c>
    </row>
    <row r="40" spans="1:14">
      <c r="A40" s="8" t="s">
        <v>205</v>
      </c>
      <c r="B40" s="8" t="s">
        <v>206</v>
      </c>
      <c r="C40" s="8" t="s">
        <v>207</v>
      </c>
      <c r="D40" s="8" t="s">
        <v>18</v>
      </c>
      <c r="E40" s="8" t="s">
        <v>19</v>
      </c>
      <c r="F40" s="8" t="s">
        <v>208</v>
      </c>
      <c r="G40" s="8">
        <v>2015</v>
      </c>
      <c r="H40" s="8" t="s">
        <v>19</v>
      </c>
      <c r="I40" s="8" t="s">
        <v>22</v>
      </c>
      <c r="J40" s="8">
        <v>379</v>
      </c>
      <c r="K40" s="8" t="s">
        <v>209</v>
      </c>
      <c r="L40" s="8" t="s">
        <v>210</v>
      </c>
      <c r="M40" s="8" t="s">
        <v>31</v>
      </c>
      <c r="N40" s="11">
        <v>38</v>
      </c>
    </row>
    <row r="41" spans="1:14">
      <c r="A41" s="8" t="s">
        <v>211</v>
      </c>
      <c r="B41" s="8" t="s">
        <v>200</v>
      </c>
      <c r="C41" s="8" t="s">
        <v>212</v>
      </c>
      <c r="D41" s="8" t="s">
        <v>18</v>
      </c>
      <c r="E41" s="8" t="s">
        <v>19</v>
      </c>
      <c r="F41" s="8" t="s">
        <v>213</v>
      </c>
      <c r="G41" s="8">
        <v>1991</v>
      </c>
      <c r="H41" s="8" t="s">
        <v>19</v>
      </c>
      <c r="I41" s="8" t="s">
        <v>22</v>
      </c>
      <c r="J41" s="8">
        <v>74</v>
      </c>
      <c r="K41" s="8"/>
      <c r="L41" s="8" t="s">
        <v>214</v>
      </c>
      <c r="M41" s="8" t="s">
        <v>31</v>
      </c>
      <c r="N41" s="11">
        <v>39</v>
      </c>
    </row>
    <row r="42" spans="1:14">
      <c r="A42" s="8" t="s">
        <v>215</v>
      </c>
      <c r="B42" s="8" t="s">
        <v>206</v>
      </c>
      <c r="C42" s="8" t="s">
        <v>216</v>
      </c>
      <c r="D42" s="8" t="s">
        <v>64</v>
      </c>
      <c r="E42" s="8" t="s">
        <v>19</v>
      </c>
      <c r="F42" s="8" t="s">
        <v>208</v>
      </c>
      <c r="G42" s="8">
        <v>2015</v>
      </c>
      <c r="H42" s="8" t="s">
        <v>19</v>
      </c>
      <c r="I42" s="8" t="s">
        <v>22</v>
      </c>
      <c r="J42" s="8">
        <v>256</v>
      </c>
      <c r="K42" s="8" t="s">
        <v>209</v>
      </c>
      <c r="L42" s="8" t="s">
        <v>217</v>
      </c>
      <c r="M42" s="8" t="s">
        <v>31</v>
      </c>
      <c r="N42" s="11">
        <v>40</v>
      </c>
    </row>
    <row r="43" spans="1:14">
      <c r="A43" s="8" t="s">
        <v>218</v>
      </c>
      <c r="B43" s="8" t="s">
        <v>121</v>
      </c>
      <c r="C43" s="8" t="s">
        <v>219</v>
      </c>
      <c r="D43" s="8" t="s">
        <v>64</v>
      </c>
      <c r="E43" s="8">
        <v>51</v>
      </c>
      <c r="F43" s="8" t="s">
        <v>65</v>
      </c>
      <c r="G43" s="8">
        <v>2008</v>
      </c>
      <c r="H43" s="8" t="s">
        <v>66</v>
      </c>
      <c r="I43" s="8" t="s">
        <v>22</v>
      </c>
      <c r="J43" s="8">
        <v>626</v>
      </c>
      <c r="K43" s="8"/>
      <c r="L43" s="8" t="s">
        <v>220</v>
      </c>
      <c r="M43" s="8" t="s">
        <v>221</v>
      </c>
      <c r="N43" s="11">
        <v>41</v>
      </c>
    </row>
    <row r="44" spans="1:14">
      <c r="A44" s="8" t="s">
        <v>222</v>
      </c>
      <c r="B44" s="8" t="s">
        <v>121</v>
      </c>
      <c r="C44" s="8" t="s">
        <v>219</v>
      </c>
      <c r="D44" s="8" t="s">
        <v>64</v>
      </c>
      <c r="E44" s="8">
        <v>52</v>
      </c>
      <c r="F44" s="8" t="s">
        <v>65</v>
      </c>
      <c r="G44" s="8">
        <v>2008</v>
      </c>
      <c r="H44" s="8" t="s">
        <v>66</v>
      </c>
      <c r="I44" s="8" t="s">
        <v>22</v>
      </c>
      <c r="J44" s="8">
        <v>599</v>
      </c>
      <c r="K44" s="8"/>
      <c r="L44" s="8" t="s">
        <v>223</v>
      </c>
      <c r="M44" s="8" t="s">
        <v>221</v>
      </c>
      <c r="N44" s="11">
        <v>42</v>
      </c>
    </row>
    <row r="45" spans="1:14">
      <c r="A45" s="8" t="s">
        <v>224</v>
      </c>
      <c r="B45" s="8" t="s">
        <v>127</v>
      </c>
      <c r="C45" s="8" t="s">
        <v>225</v>
      </c>
      <c r="D45" s="8" t="s">
        <v>226</v>
      </c>
      <c r="E45" s="8">
        <v>2</v>
      </c>
      <c r="F45" s="8" t="s">
        <v>146</v>
      </c>
      <c r="G45" s="8">
        <v>2001</v>
      </c>
      <c r="H45" s="8" t="s">
        <v>227</v>
      </c>
      <c r="I45" s="8" t="s">
        <v>148</v>
      </c>
      <c r="J45" s="8">
        <v>960</v>
      </c>
      <c r="K45" s="8"/>
      <c r="L45" s="8" t="s">
        <v>228</v>
      </c>
      <c r="M45" s="8" t="s">
        <v>229</v>
      </c>
      <c r="N45" s="11">
        <v>43</v>
      </c>
    </row>
    <row r="46" spans="1:14">
      <c r="A46" s="8" t="s">
        <v>230</v>
      </c>
      <c r="B46" s="8" t="s">
        <v>121</v>
      </c>
      <c r="C46" s="8" t="s">
        <v>231</v>
      </c>
      <c r="D46" s="8" t="s">
        <v>18</v>
      </c>
      <c r="E46" s="8">
        <v>401</v>
      </c>
      <c r="F46" s="8" t="s">
        <v>57</v>
      </c>
      <c r="G46" s="8">
        <v>2011</v>
      </c>
      <c r="H46" s="8" t="s">
        <v>58</v>
      </c>
      <c r="I46" s="8" t="s">
        <v>22</v>
      </c>
      <c r="J46" s="8">
        <v>513</v>
      </c>
      <c r="K46" s="8">
        <v>863</v>
      </c>
      <c r="L46" s="8" t="s">
        <v>232</v>
      </c>
      <c r="M46" s="8" t="s">
        <v>233</v>
      </c>
      <c r="N46" s="11">
        <v>44</v>
      </c>
    </row>
    <row r="47" spans="1:14">
      <c r="A47" s="8" t="s">
        <v>234</v>
      </c>
      <c r="B47" s="8" t="s">
        <v>121</v>
      </c>
      <c r="C47" s="8" t="s">
        <v>231</v>
      </c>
      <c r="D47" s="8" t="s">
        <v>18</v>
      </c>
      <c r="E47" s="8">
        <v>400</v>
      </c>
      <c r="F47" s="8" t="s">
        <v>57</v>
      </c>
      <c r="G47" s="8">
        <v>2013</v>
      </c>
      <c r="H47" s="8" t="s">
        <v>58</v>
      </c>
      <c r="I47" s="8" t="s">
        <v>22</v>
      </c>
      <c r="J47" s="8">
        <v>505</v>
      </c>
      <c r="K47" s="8">
        <v>863</v>
      </c>
      <c r="L47" s="8" t="s">
        <v>235</v>
      </c>
      <c r="M47" s="8" t="s">
        <v>233</v>
      </c>
      <c r="N47" s="11">
        <v>45</v>
      </c>
    </row>
    <row r="48" spans="1:14">
      <c r="A48" s="8" t="s">
        <v>236</v>
      </c>
      <c r="B48" s="8" t="s">
        <v>237</v>
      </c>
      <c r="C48" s="8" t="s">
        <v>238</v>
      </c>
      <c r="D48" s="8" t="s">
        <v>18</v>
      </c>
      <c r="E48" s="8">
        <v>85</v>
      </c>
      <c r="F48" s="13" t="s">
        <v>57</v>
      </c>
      <c r="G48" s="8">
        <v>2017</v>
      </c>
      <c r="H48" s="8" t="s">
        <v>58</v>
      </c>
      <c r="I48" s="8" t="s">
        <v>22</v>
      </c>
      <c r="J48" s="8">
        <v>546</v>
      </c>
      <c r="K48" s="8">
        <v>823</v>
      </c>
      <c r="L48" s="8" t="s">
        <v>239</v>
      </c>
      <c r="M48" s="8" t="s">
        <v>240</v>
      </c>
      <c r="N48" s="11">
        <v>46</v>
      </c>
    </row>
    <row r="49" spans="1:14">
      <c r="A49" s="8" t="s">
        <v>241</v>
      </c>
      <c r="B49" s="8" t="s">
        <v>121</v>
      </c>
      <c r="C49" s="8" t="s">
        <v>242</v>
      </c>
      <c r="D49" s="8" t="s">
        <v>243</v>
      </c>
      <c r="E49" s="8" t="s">
        <v>19</v>
      </c>
      <c r="F49" s="8" t="s">
        <v>244</v>
      </c>
      <c r="G49" s="8">
        <v>1994</v>
      </c>
      <c r="H49" s="8" t="s">
        <v>245</v>
      </c>
      <c r="I49" s="8" t="s">
        <v>148</v>
      </c>
      <c r="J49" s="8">
        <v>367</v>
      </c>
      <c r="K49" s="8"/>
      <c r="L49" s="8" t="s">
        <v>246</v>
      </c>
      <c r="M49" s="8" t="s">
        <v>69</v>
      </c>
      <c r="N49" s="11">
        <v>47</v>
      </c>
    </row>
    <row r="50" spans="1:14">
      <c r="A50" s="8" t="s">
        <v>247</v>
      </c>
      <c r="B50" s="8" t="s">
        <v>127</v>
      </c>
      <c r="C50" s="8" t="s">
        <v>248</v>
      </c>
      <c r="D50" s="8" t="s">
        <v>18</v>
      </c>
      <c r="E50" s="8" t="s">
        <v>19</v>
      </c>
      <c r="F50" s="8" t="s">
        <v>196</v>
      </c>
      <c r="G50" s="8">
        <v>2000</v>
      </c>
      <c r="H50" s="8" t="s">
        <v>19</v>
      </c>
      <c r="I50" s="8" t="s">
        <v>148</v>
      </c>
      <c r="J50" s="8">
        <v>189</v>
      </c>
      <c r="K50" s="8"/>
      <c r="L50" s="8" t="s">
        <v>249</v>
      </c>
      <c r="M50" s="8" t="s">
        <v>52</v>
      </c>
      <c r="N50" s="11">
        <v>48</v>
      </c>
    </row>
    <row r="51" spans="1:14">
      <c r="A51" s="8" t="s">
        <v>250</v>
      </c>
      <c r="B51" s="8" t="s">
        <v>121</v>
      </c>
      <c r="C51" s="8" t="s">
        <v>251</v>
      </c>
      <c r="D51" s="8" t="s">
        <v>158</v>
      </c>
      <c r="E51" s="8" t="s">
        <v>19</v>
      </c>
      <c r="F51" s="8" t="s">
        <v>252</v>
      </c>
      <c r="G51" s="8" t="s">
        <v>175</v>
      </c>
      <c r="H51" s="8" t="s">
        <v>253</v>
      </c>
      <c r="I51" s="8" t="s">
        <v>22</v>
      </c>
      <c r="J51" s="8">
        <v>324</v>
      </c>
      <c r="K51" s="8" t="s">
        <v>254</v>
      </c>
      <c r="L51" s="8" t="s">
        <v>255</v>
      </c>
      <c r="M51" s="8" t="s">
        <v>31</v>
      </c>
      <c r="N51" s="11">
        <v>49</v>
      </c>
    </row>
    <row r="52" spans="1:14">
      <c r="A52" s="8" t="s">
        <v>256</v>
      </c>
      <c r="B52" s="8" t="s">
        <v>121</v>
      </c>
      <c r="C52" s="8" t="s">
        <v>257</v>
      </c>
      <c r="D52" s="8" t="s">
        <v>243</v>
      </c>
      <c r="E52" s="8" t="s">
        <v>19</v>
      </c>
      <c r="F52" s="8" t="s">
        <v>258</v>
      </c>
      <c r="G52" s="8" t="s">
        <v>259</v>
      </c>
      <c r="H52" s="8" t="s">
        <v>19</v>
      </c>
      <c r="I52" s="8" t="s">
        <v>22</v>
      </c>
      <c r="J52" s="8">
        <v>330</v>
      </c>
      <c r="K52" s="8"/>
      <c r="L52" s="8" t="s">
        <v>260</v>
      </c>
      <c r="M52" s="8" t="s">
        <v>31</v>
      </c>
      <c r="N52" s="11">
        <v>50</v>
      </c>
    </row>
    <row r="53" spans="1:14">
      <c r="A53" s="8" t="s">
        <v>261</v>
      </c>
      <c r="B53" s="8" t="s">
        <v>127</v>
      </c>
      <c r="C53" s="8" t="s">
        <v>225</v>
      </c>
      <c r="D53" s="8" t="s">
        <v>226</v>
      </c>
      <c r="E53" s="8">
        <v>1</v>
      </c>
      <c r="F53" s="8" t="s">
        <v>262</v>
      </c>
      <c r="G53" s="8">
        <v>2001</v>
      </c>
      <c r="H53" s="8" t="s">
        <v>227</v>
      </c>
      <c r="I53" s="8" t="s">
        <v>148</v>
      </c>
      <c r="J53" s="8">
        <v>488</v>
      </c>
      <c r="K53" s="8"/>
      <c r="L53" s="8" t="s">
        <v>263</v>
      </c>
      <c r="M53" s="8" t="s">
        <v>229</v>
      </c>
      <c r="N53" s="11">
        <v>51</v>
      </c>
    </row>
    <row r="54" spans="1:14">
      <c r="A54" s="8" t="s">
        <v>264</v>
      </c>
      <c r="B54" s="8" t="s">
        <v>121</v>
      </c>
      <c r="C54" s="8" t="s">
        <v>265</v>
      </c>
      <c r="D54" s="8" t="s">
        <v>243</v>
      </c>
      <c r="E54" s="8" t="s">
        <v>19</v>
      </c>
      <c r="F54" s="8" t="s">
        <v>196</v>
      </c>
      <c r="G54" s="8">
        <v>2010</v>
      </c>
      <c r="H54" s="8" t="s">
        <v>197</v>
      </c>
      <c r="I54" s="8" t="s">
        <v>148</v>
      </c>
      <c r="J54" s="8">
        <v>432</v>
      </c>
      <c r="K54" s="8"/>
      <c r="L54" s="8" t="s">
        <v>266</v>
      </c>
      <c r="M54" s="8" t="s">
        <v>69</v>
      </c>
      <c r="N54" s="11">
        <v>52</v>
      </c>
    </row>
    <row r="55" spans="1:14">
      <c r="A55" s="8" t="s">
        <v>267</v>
      </c>
      <c r="B55" s="8" t="s">
        <v>127</v>
      </c>
      <c r="C55" s="8" t="s">
        <v>268</v>
      </c>
      <c r="D55" s="8" t="s">
        <v>269</v>
      </c>
      <c r="E55" s="8" t="s">
        <v>19</v>
      </c>
      <c r="F55" s="8" t="s">
        <v>270</v>
      </c>
      <c r="G55" s="8">
        <v>2016</v>
      </c>
      <c r="H55" s="8" t="s">
        <v>271</v>
      </c>
      <c r="I55" s="8" t="s">
        <v>22</v>
      </c>
      <c r="J55" s="8">
        <v>672</v>
      </c>
      <c r="K55" s="8">
        <v>823</v>
      </c>
      <c r="L55" s="8" t="s">
        <v>272</v>
      </c>
      <c r="M55" s="8" t="s">
        <v>52</v>
      </c>
      <c r="N55" s="11">
        <v>53</v>
      </c>
    </row>
    <row r="56" spans="1:14">
      <c r="A56" s="8" t="s">
        <v>273</v>
      </c>
      <c r="B56" s="8" t="s">
        <v>172</v>
      </c>
      <c r="C56" s="8" t="s">
        <v>274</v>
      </c>
      <c r="D56" s="8" t="s">
        <v>18</v>
      </c>
      <c r="E56" s="8" t="s">
        <v>19</v>
      </c>
      <c r="F56" s="8" t="s">
        <v>174</v>
      </c>
      <c r="G56" s="8">
        <v>2009</v>
      </c>
      <c r="H56" s="8" t="s">
        <v>19</v>
      </c>
      <c r="I56" s="8" t="s">
        <v>22</v>
      </c>
      <c r="J56" s="8">
        <v>296</v>
      </c>
      <c r="K56" s="9">
        <v>741597</v>
      </c>
      <c r="L56" s="8" t="s">
        <v>275</v>
      </c>
      <c r="M56" s="8" t="s">
        <v>52</v>
      </c>
      <c r="N56" s="11">
        <v>54</v>
      </c>
    </row>
    <row r="57" spans="1:14">
      <c r="A57" s="8" t="s">
        <v>276</v>
      </c>
      <c r="B57" s="8" t="s">
        <v>121</v>
      </c>
      <c r="C57" s="8" t="s">
        <v>277</v>
      </c>
      <c r="D57" s="8" t="s">
        <v>278</v>
      </c>
      <c r="E57" s="8" t="s">
        <v>19</v>
      </c>
      <c r="F57" s="8" t="s">
        <v>279</v>
      </c>
      <c r="G57" s="8">
        <v>2007</v>
      </c>
      <c r="H57" s="8" t="s">
        <v>19</v>
      </c>
      <c r="I57" s="8" t="s">
        <v>22</v>
      </c>
      <c r="J57" s="8">
        <v>111</v>
      </c>
      <c r="K57" s="8" t="s">
        <v>280</v>
      </c>
      <c r="L57" s="8" t="s">
        <v>281</v>
      </c>
      <c r="M57" s="8" t="s">
        <v>69</v>
      </c>
      <c r="N57" s="11">
        <v>55</v>
      </c>
    </row>
    <row r="58" spans="1:14">
      <c r="A58" s="8" t="s">
        <v>282</v>
      </c>
      <c r="B58" s="8" t="s">
        <v>283</v>
      </c>
      <c r="C58" s="8" t="s">
        <v>284</v>
      </c>
      <c r="D58" s="8" t="s">
        <v>18</v>
      </c>
      <c r="E58" s="8" t="s">
        <v>19</v>
      </c>
      <c r="F58" s="8" t="s">
        <v>285</v>
      </c>
      <c r="G58" s="8">
        <v>2008</v>
      </c>
      <c r="H58" s="8" t="s">
        <v>19</v>
      </c>
      <c r="I58" s="8" t="s">
        <v>22</v>
      </c>
      <c r="J58" s="8">
        <v>153</v>
      </c>
      <c r="K58" s="8"/>
      <c r="L58" s="8" t="s">
        <v>286</v>
      </c>
      <c r="M58" s="8" t="s">
        <v>31</v>
      </c>
      <c r="N58" s="11">
        <v>56</v>
      </c>
    </row>
    <row r="59" spans="1:14">
      <c r="A59" s="8" t="s">
        <v>287</v>
      </c>
      <c r="B59" s="8" t="s">
        <v>121</v>
      </c>
      <c r="C59" s="8" t="s">
        <v>251</v>
      </c>
      <c r="D59" s="8" t="s">
        <v>288</v>
      </c>
      <c r="E59" s="8" t="s">
        <v>19</v>
      </c>
      <c r="F59" s="8" t="s">
        <v>57</v>
      </c>
      <c r="G59" s="8">
        <v>2010</v>
      </c>
      <c r="H59" s="8" t="s">
        <v>58</v>
      </c>
      <c r="I59" s="8" t="s">
        <v>22</v>
      </c>
      <c r="J59" s="8">
        <v>256</v>
      </c>
      <c r="K59" s="8" t="s">
        <v>254</v>
      </c>
      <c r="L59" s="8" t="s">
        <v>289</v>
      </c>
      <c r="M59" s="8" t="s">
        <v>31</v>
      </c>
      <c r="N59" s="11">
        <v>57</v>
      </c>
    </row>
    <row r="60" spans="1:14">
      <c r="A60" s="8" t="s">
        <v>290</v>
      </c>
      <c r="B60" s="8" t="s">
        <v>121</v>
      </c>
      <c r="C60" s="8" t="s">
        <v>291</v>
      </c>
      <c r="D60" s="8" t="s">
        <v>18</v>
      </c>
      <c r="E60" s="8" t="s">
        <v>19</v>
      </c>
      <c r="F60" s="8" t="s">
        <v>292</v>
      </c>
      <c r="G60" s="8">
        <v>2007</v>
      </c>
      <c r="H60" s="8" t="s">
        <v>19</v>
      </c>
      <c r="I60" s="8" t="s">
        <v>22</v>
      </c>
      <c r="J60" s="8">
        <v>478</v>
      </c>
      <c r="K60" s="8">
        <v>823</v>
      </c>
      <c r="L60" s="8" t="s">
        <v>293</v>
      </c>
      <c r="M60" s="8" t="s">
        <v>294</v>
      </c>
      <c r="N60" s="11">
        <v>58</v>
      </c>
    </row>
    <row r="61" spans="1:14">
      <c r="A61" s="8" t="s">
        <v>295</v>
      </c>
      <c r="B61" s="8" t="s">
        <v>121</v>
      </c>
      <c r="C61" s="8" t="s">
        <v>296</v>
      </c>
      <c r="D61" s="8" t="s">
        <v>18</v>
      </c>
      <c r="E61" s="8">
        <v>1033</v>
      </c>
      <c r="F61" s="8" t="s">
        <v>57</v>
      </c>
      <c r="G61" s="8">
        <v>2013</v>
      </c>
      <c r="H61" s="8" t="s">
        <v>58</v>
      </c>
      <c r="I61" s="8" t="s">
        <v>22</v>
      </c>
      <c r="J61" s="8">
        <v>221</v>
      </c>
      <c r="K61" s="8">
        <v>823</v>
      </c>
      <c r="L61" s="8" t="s">
        <v>297</v>
      </c>
      <c r="M61" s="8" t="s">
        <v>69</v>
      </c>
      <c r="N61" s="11">
        <v>59</v>
      </c>
    </row>
    <row r="62" spans="1:14">
      <c r="A62" s="8" t="s">
        <v>298</v>
      </c>
      <c r="B62" s="8" t="s">
        <v>121</v>
      </c>
      <c r="C62" s="8" t="s">
        <v>162</v>
      </c>
      <c r="D62" s="8" t="s">
        <v>299</v>
      </c>
      <c r="E62" s="8" t="s">
        <v>19</v>
      </c>
      <c r="F62" s="8" t="s">
        <v>300</v>
      </c>
      <c r="G62" s="8">
        <v>1994</v>
      </c>
      <c r="H62" s="8" t="s">
        <v>19</v>
      </c>
      <c r="I62" s="8" t="s">
        <v>148</v>
      </c>
      <c r="J62" s="8">
        <v>502</v>
      </c>
      <c r="K62" s="8">
        <v>853</v>
      </c>
      <c r="L62" s="8" t="s">
        <v>301</v>
      </c>
      <c r="M62" s="8" t="s">
        <v>86</v>
      </c>
      <c r="N62" s="11">
        <v>60</v>
      </c>
    </row>
    <row r="63" spans="1:14">
      <c r="A63" s="8" t="s">
        <v>302</v>
      </c>
      <c r="B63" s="8" t="s">
        <v>121</v>
      </c>
      <c r="C63" s="8" t="s">
        <v>303</v>
      </c>
      <c r="D63" s="8" t="s">
        <v>18</v>
      </c>
      <c r="E63" s="8" t="s">
        <v>19</v>
      </c>
      <c r="F63" s="8" t="s">
        <v>304</v>
      </c>
      <c r="G63" s="8">
        <v>2008</v>
      </c>
      <c r="H63" s="8" t="s">
        <v>19</v>
      </c>
      <c r="I63" s="8" t="s">
        <v>22</v>
      </c>
      <c r="J63" s="8">
        <v>359</v>
      </c>
      <c r="K63" s="8">
        <v>895</v>
      </c>
      <c r="L63" s="8" t="s">
        <v>305</v>
      </c>
      <c r="M63" s="8" t="s">
        <v>137</v>
      </c>
      <c r="N63" s="11">
        <v>61</v>
      </c>
    </row>
    <row r="64" spans="1:14">
      <c r="A64" s="8" t="s">
        <v>306</v>
      </c>
      <c r="B64" s="8" t="s">
        <v>121</v>
      </c>
      <c r="C64" s="8" t="s">
        <v>307</v>
      </c>
      <c r="D64" s="8" t="s">
        <v>18</v>
      </c>
      <c r="E64" s="8">
        <v>358</v>
      </c>
      <c r="F64" s="8" t="s">
        <v>57</v>
      </c>
      <c r="G64" s="8">
        <v>2013</v>
      </c>
      <c r="H64" s="8" t="s">
        <v>58</v>
      </c>
      <c r="I64" s="8" t="s">
        <v>22</v>
      </c>
      <c r="J64" s="8">
        <v>372</v>
      </c>
      <c r="K64" s="8">
        <v>813</v>
      </c>
      <c r="L64" s="8" t="s">
        <v>308</v>
      </c>
      <c r="M64" s="8" t="s">
        <v>52</v>
      </c>
      <c r="N64" s="11">
        <v>62</v>
      </c>
    </row>
    <row r="65" spans="1:14">
      <c r="A65" s="8" t="s">
        <v>309</v>
      </c>
      <c r="B65" s="8" t="s">
        <v>121</v>
      </c>
      <c r="C65" s="8" t="s">
        <v>242</v>
      </c>
      <c r="D65" s="8" t="s">
        <v>18</v>
      </c>
      <c r="E65" s="8">
        <v>243</v>
      </c>
      <c r="F65" s="8" t="s">
        <v>65</v>
      </c>
      <c r="G65" s="8">
        <v>2013</v>
      </c>
      <c r="H65" s="8" t="s">
        <v>66</v>
      </c>
      <c r="I65" s="8" t="s">
        <v>22</v>
      </c>
      <c r="J65" s="8">
        <v>382</v>
      </c>
      <c r="K65" s="8">
        <v>823</v>
      </c>
      <c r="L65" s="8" t="s">
        <v>310</v>
      </c>
      <c r="M65" s="8" t="s">
        <v>69</v>
      </c>
      <c r="N65" s="11">
        <v>63</v>
      </c>
    </row>
    <row r="66" spans="1:14">
      <c r="A66" s="8" t="s">
        <v>311</v>
      </c>
      <c r="B66" s="8" t="s">
        <v>77</v>
      </c>
      <c r="C66" s="8" t="s">
        <v>312</v>
      </c>
      <c r="D66" s="8" t="s">
        <v>313</v>
      </c>
      <c r="E66" s="8" t="s">
        <v>19</v>
      </c>
      <c r="F66" s="8" t="s">
        <v>279</v>
      </c>
      <c r="G66" s="8">
        <v>2003</v>
      </c>
      <c r="H66" s="8" t="s">
        <v>19</v>
      </c>
      <c r="I66" s="8" t="s">
        <v>22</v>
      </c>
      <c r="J66" s="8">
        <v>335</v>
      </c>
      <c r="K66" s="8"/>
      <c r="L66" s="8" t="s">
        <v>314</v>
      </c>
      <c r="M66" s="8" t="s">
        <v>52</v>
      </c>
      <c r="N66" s="11">
        <v>64</v>
      </c>
    </row>
    <row r="67" spans="1:14">
      <c r="A67" s="8" t="s">
        <v>315</v>
      </c>
      <c r="B67" s="8" t="s">
        <v>121</v>
      </c>
      <c r="C67" s="8" t="s">
        <v>316</v>
      </c>
      <c r="D67" s="8" t="s">
        <v>317</v>
      </c>
      <c r="E67" s="8">
        <v>41</v>
      </c>
      <c r="F67" s="8" t="s">
        <v>65</v>
      </c>
      <c r="G67" s="8">
        <v>2011</v>
      </c>
      <c r="H67" s="8" t="s">
        <v>66</v>
      </c>
      <c r="I67" s="8" t="s">
        <v>22</v>
      </c>
      <c r="J67" s="8">
        <v>252</v>
      </c>
      <c r="K67" s="8">
        <v>833</v>
      </c>
      <c r="L67" s="8" t="s">
        <v>318</v>
      </c>
      <c r="M67" s="8" t="s">
        <v>319</v>
      </c>
      <c r="N67" s="11">
        <v>65</v>
      </c>
    </row>
    <row r="68" spans="1:14">
      <c r="A68" s="8" t="s">
        <v>320</v>
      </c>
      <c r="B68" s="8" t="s">
        <v>121</v>
      </c>
      <c r="C68" s="8" t="s">
        <v>251</v>
      </c>
      <c r="D68" s="8" t="s">
        <v>321</v>
      </c>
      <c r="E68" s="8" t="s">
        <v>19</v>
      </c>
      <c r="F68" s="8" t="s">
        <v>252</v>
      </c>
      <c r="G68" s="8">
        <v>2003</v>
      </c>
      <c r="H68" s="8" t="s">
        <v>253</v>
      </c>
      <c r="I68" s="8" t="s">
        <v>22</v>
      </c>
      <c r="J68" s="8">
        <v>390</v>
      </c>
      <c r="K68" s="8" t="s">
        <v>254</v>
      </c>
      <c r="L68" s="8" t="s">
        <v>322</v>
      </c>
      <c r="M68" s="8" t="s">
        <v>31</v>
      </c>
      <c r="N68" s="11">
        <v>66</v>
      </c>
    </row>
    <row r="69" spans="1:14">
      <c r="A69" s="8" t="s">
        <v>323</v>
      </c>
      <c r="B69" s="8" t="s">
        <v>206</v>
      </c>
      <c r="C69" s="8" t="s">
        <v>324</v>
      </c>
      <c r="D69" s="8" t="s">
        <v>18</v>
      </c>
      <c r="E69" s="8" t="s">
        <v>19</v>
      </c>
      <c r="F69" s="8" t="s">
        <v>325</v>
      </c>
      <c r="G69" s="8">
        <v>2015</v>
      </c>
      <c r="H69" s="8" t="s">
        <v>19</v>
      </c>
      <c r="I69" s="8" t="s">
        <v>22</v>
      </c>
      <c r="J69" s="8">
        <v>301</v>
      </c>
      <c r="K69" s="8" t="s">
        <v>326</v>
      </c>
      <c r="L69" s="8" t="s">
        <v>327</v>
      </c>
      <c r="M69" s="8" t="s">
        <v>31</v>
      </c>
      <c r="N69" s="11">
        <v>67</v>
      </c>
    </row>
    <row r="70" spans="1:14">
      <c r="A70" s="8" t="s">
        <v>328</v>
      </c>
      <c r="B70" s="8" t="s">
        <v>121</v>
      </c>
      <c r="C70" s="8" t="s">
        <v>242</v>
      </c>
      <c r="D70" s="8" t="s">
        <v>18</v>
      </c>
      <c r="E70" s="8" t="s">
        <v>19</v>
      </c>
      <c r="F70" s="8" t="s">
        <v>244</v>
      </c>
      <c r="G70" s="8">
        <v>1994</v>
      </c>
      <c r="H70" s="8" t="s">
        <v>245</v>
      </c>
      <c r="I70" s="8" t="s">
        <v>148</v>
      </c>
      <c r="J70" s="8">
        <v>374</v>
      </c>
      <c r="K70" s="8">
        <v>823</v>
      </c>
      <c r="L70" s="8" t="s">
        <v>329</v>
      </c>
      <c r="M70" s="8" t="s">
        <v>69</v>
      </c>
      <c r="N70" s="11">
        <v>68</v>
      </c>
    </row>
    <row r="71" spans="1:14">
      <c r="A71" s="8" t="s">
        <v>330</v>
      </c>
      <c r="B71" s="8" t="s">
        <v>121</v>
      </c>
      <c r="C71" s="8" t="s">
        <v>331</v>
      </c>
      <c r="D71" s="8" t="s">
        <v>18</v>
      </c>
      <c r="E71" s="8" t="s">
        <v>19</v>
      </c>
      <c r="F71" s="8" t="s">
        <v>332</v>
      </c>
      <c r="G71" s="8">
        <v>2011</v>
      </c>
      <c r="H71" s="8" t="s">
        <v>19</v>
      </c>
      <c r="I71" s="8" t="s">
        <v>148</v>
      </c>
      <c r="J71" s="8">
        <v>390</v>
      </c>
      <c r="K71" s="8"/>
      <c r="L71" s="8" t="s">
        <v>333</v>
      </c>
      <c r="M71" s="8" t="s">
        <v>69</v>
      </c>
      <c r="N71" s="11">
        <v>69</v>
      </c>
    </row>
    <row r="72" spans="1:14">
      <c r="A72" s="8" t="s">
        <v>334</v>
      </c>
      <c r="B72" s="8" t="s">
        <v>335</v>
      </c>
      <c r="C72" s="8" t="s">
        <v>336</v>
      </c>
      <c r="D72" s="8" t="s">
        <v>18</v>
      </c>
      <c r="E72" s="8">
        <v>741</v>
      </c>
      <c r="F72" s="8" t="s">
        <v>337</v>
      </c>
      <c r="G72" s="8">
        <v>2008</v>
      </c>
      <c r="H72" s="8" t="s">
        <v>58</v>
      </c>
      <c r="I72" s="8" t="s">
        <v>22</v>
      </c>
      <c r="J72" s="8">
        <v>400</v>
      </c>
      <c r="K72" s="8">
        <v>813</v>
      </c>
      <c r="L72" s="8" t="s">
        <v>338</v>
      </c>
      <c r="M72" s="8" t="s">
        <v>52</v>
      </c>
      <c r="N72" s="11">
        <v>70</v>
      </c>
    </row>
    <row r="73" spans="1:14">
      <c r="A73" s="8" t="s">
        <v>339</v>
      </c>
      <c r="B73" s="8" t="s">
        <v>335</v>
      </c>
      <c r="C73" s="8" t="s">
        <v>340</v>
      </c>
      <c r="D73" s="8" t="s">
        <v>18</v>
      </c>
      <c r="E73" s="8" t="s">
        <v>19</v>
      </c>
      <c r="F73" s="8" t="s">
        <v>341</v>
      </c>
      <c r="G73" s="8">
        <v>2007</v>
      </c>
      <c r="H73" s="8" t="s">
        <v>19</v>
      </c>
      <c r="I73" s="8" t="s">
        <v>148</v>
      </c>
      <c r="J73" s="8">
        <v>305</v>
      </c>
      <c r="K73" s="8"/>
      <c r="L73" s="8" t="s">
        <v>342</v>
      </c>
      <c r="M73" s="8" t="s">
        <v>52</v>
      </c>
      <c r="N73" s="11">
        <v>71</v>
      </c>
    </row>
    <row r="74" spans="1:14">
      <c r="A74" s="8" t="s">
        <v>343</v>
      </c>
      <c r="B74" s="8" t="s">
        <v>121</v>
      </c>
      <c r="C74" s="8" t="s">
        <v>344</v>
      </c>
      <c r="D74" s="8" t="s">
        <v>64</v>
      </c>
      <c r="E74" s="8" t="s">
        <v>19</v>
      </c>
      <c r="F74" s="8" t="s">
        <v>345</v>
      </c>
      <c r="G74" s="8">
        <v>2012</v>
      </c>
      <c r="H74" s="8" t="s">
        <v>19</v>
      </c>
      <c r="I74" s="8" t="s">
        <v>22</v>
      </c>
      <c r="J74" s="8">
        <v>321</v>
      </c>
      <c r="K74" s="8" t="s">
        <v>254</v>
      </c>
      <c r="L74" s="8" t="s">
        <v>346</v>
      </c>
      <c r="M74" s="8" t="s">
        <v>31</v>
      </c>
      <c r="N74" s="11">
        <v>72</v>
      </c>
    </row>
    <row r="75" spans="1:14">
      <c r="A75" s="8" t="s">
        <v>347</v>
      </c>
      <c r="B75" s="8" t="s">
        <v>348</v>
      </c>
      <c r="C75" s="8" t="s">
        <v>349</v>
      </c>
      <c r="D75" s="8" t="s">
        <v>18</v>
      </c>
      <c r="E75" s="8" t="s">
        <v>19</v>
      </c>
      <c r="F75" s="8" t="s">
        <v>350</v>
      </c>
      <c r="G75" s="8">
        <v>2016</v>
      </c>
      <c r="H75" s="8" t="s">
        <v>19</v>
      </c>
      <c r="I75" s="8" t="s">
        <v>22</v>
      </c>
      <c r="J75" s="8">
        <v>646</v>
      </c>
      <c r="K75" s="8" t="s">
        <v>254</v>
      </c>
      <c r="L75" s="8" t="s">
        <v>351</v>
      </c>
      <c r="M75" s="8" t="s">
        <v>31</v>
      </c>
      <c r="N75" s="11">
        <v>73</v>
      </c>
    </row>
    <row r="76" spans="1:14">
      <c r="A76" s="8" t="s">
        <v>352</v>
      </c>
      <c r="B76" s="8" t="s">
        <v>47</v>
      </c>
      <c r="C76" s="8" t="s">
        <v>353</v>
      </c>
      <c r="D76" s="8" t="s">
        <v>18</v>
      </c>
      <c r="E76" s="8" t="s">
        <v>19</v>
      </c>
      <c r="F76" s="8" t="s">
        <v>354</v>
      </c>
      <c r="G76" s="8">
        <v>2011</v>
      </c>
      <c r="H76" s="8" t="s">
        <v>19</v>
      </c>
      <c r="I76" s="8" t="s">
        <v>22</v>
      </c>
      <c r="J76" s="8">
        <v>126</v>
      </c>
      <c r="K76" s="8">
        <v>658</v>
      </c>
      <c r="L76" s="8" t="s">
        <v>355</v>
      </c>
      <c r="M76" s="8" t="s">
        <v>31</v>
      </c>
      <c r="N76" s="11">
        <v>74</v>
      </c>
    </row>
    <row r="77" spans="1:14">
      <c r="A77" s="8" t="s">
        <v>356</v>
      </c>
      <c r="B77" s="8" t="s">
        <v>121</v>
      </c>
      <c r="C77" s="8" t="s">
        <v>357</v>
      </c>
      <c r="D77" s="8" t="s">
        <v>243</v>
      </c>
      <c r="E77" s="8" t="s">
        <v>19</v>
      </c>
      <c r="F77" s="8" t="s">
        <v>332</v>
      </c>
      <c r="G77" s="8">
        <v>2001</v>
      </c>
      <c r="H77" s="8" t="s">
        <v>19</v>
      </c>
      <c r="I77" s="8" t="s">
        <v>148</v>
      </c>
      <c r="J77" s="8">
        <v>344</v>
      </c>
      <c r="K77" s="8"/>
      <c r="L77" s="8" t="s">
        <v>358</v>
      </c>
      <c r="M77" s="8" t="s">
        <v>240</v>
      </c>
      <c r="N77" s="11">
        <v>75</v>
      </c>
    </row>
    <row r="78" spans="1:14">
      <c r="A78" s="8" t="s">
        <v>359</v>
      </c>
      <c r="B78" s="8" t="s">
        <v>121</v>
      </c>
      <c r="C78" s="8" t="s">
        <v>219</v>
      </c>
      <c r="D78" s="8" t="s">
        <v>18</v>
      </c>
      <c r="E78" s="8" t="s">
        <v>19</v>
      </c>
      <c r="F78" s="8" t="s">
        <v>360</v>
      </c>
      <c r="G78" s="8">
        <v>1995</v>
      </c>
      <c r="H78" s="8" t="s">
        <v>361</v>
      </c>
      <c r="I78" s="8" t="s">
        <v>362</v>
      </c>
      <c r="J78" s="8">
        <v>77</v>
      </c>
      <c r="K78" s="8">
        <v>843</v>
      </c>
      <c r="L78" s="8" t="s">
        <v>363</v>
      </c>
      <c r="M78" s="8" t="s">
        <v>221</v>
      </c>
      <c r="N78" s="11">
        <v>76</v>
      </c>
    </row>
    <row r="79" spans="1:14">
      <c r="A79" s="8" t="s">
        <v>364</v>
      </c>
      <c r="B79" s="8" t="s">
        <v>365</v>
      </c>
      <c r="C79" s="8" t="s">
        <v>366</v>
      </c>
      <c r="D79" s="8" t="s">
        <v>18</v>
      </c>
      <c r="E79" s="8" t="s">
        <v>19</v>
      </c>
      <c r="F79" s="8" t="s">
        <v>367</v>
      </c>
      <c r="G79" s="8">
        <v>2012</v>
      </c>
      <c r="H79" s="8" t="s">
        <v>19</v>
      </c>
      <c r="I79" s="8" t="s">
        <v>148</v>
      </c>
      <c r="J79" s="8">
        <v>462</v>
      </c>
      <c r="K79" s="8"/>
      <c r="L79" s="8" t="s">
        <v>368</v>
      </c>
      <c r="M79" s="8" t="s">
        <v>69</v>
      </c>
      <c r="N79" s="11">
        <v>77</v>
      </c>
    </row>
    <row r="80" spans="1:14">
      <c r="A80" s="8" t="s">
        <v>369</v>
      </c>
      <c r="B80" s="8" t="s">
        <v>77</v>
      </c>
      <c r="C80" s="8" t="s">
        <v>370</v>
      </c>
      <c r="D80" s="8" t="s">
        <v>18</v>
      </c>
      <c r="E80" s="8" t="s">
        <v>19</v>
      </c>
      <c r="F80" s="8" t="s">
        <v>371</v>
      </c>
      <c r="G80" s="8">
        <v>2015</v>
      </c>
      <c r="H80" s="8" t="s">
        <v>19</v>
      </c>
      <c r="I80" s="8" t="s">
        <v>22</v>
      </c>
      <c r="J80" s="8">
        <v>157</v>
      </c>
      <c r="K80" s="8"/>
      <c r="L80" s="8" t="s">
        <v>372</v>
      </c>
      <c r="M80" s="8" t="s">
        <v>31</v>
      </c>
      <c r="N80" s="11">
        <v>78</v>
      </c>
    </row>
    <row r="81" spans="1:14">
      <c r="A81" s="8" t="s">
        <v>373</v>
      </c>
      <c r="B81" s="8" t="s">
        <v>374</v>
      </c>
      <c r="C81" s="8" t="s">
        <v>375</v>
      </c>
      <c r="D81" s="8" t="s">
        <v>158</v>
      </c>
      <c r="E81" s="8" t="s">
        <v>19</v>
      </c>
      <c r="F81" s="8" t="s">
        <v>376</v>
      </c>
      <c r="G81" s="8">
        <v>2009</v>
      </c>
      <c r="H81" s="8" t="s">
        <v>19</v>
      </c>
      <c r="I81" s="8" t="s">
        <v>22</v>
      </c>
      <c r="J81" s="8">
        <v>219</v>
      </c>
      <c r="K81" s="8" t="s">
        <v>377</v>
      </c>
      <c r="L81" s="8" t="s">
        <v>378</v>
      </c>
      <c r="M81" s="8" t="s">
        <v>31</v>
      </c>
      <c r="N81" s="11">
        <v>79</v>
      </c>
    </row>
    <row r="82" spans="1:14">
      <c r="A82" s="8" t="s">
        <v>379</v>
      </c>
      <c r="B82" s="8" t="s">
        <v>380</v>
      </c>
      <c r="C82" s="8" t="s">
        <v>381</v>
      </c>
      <c r="D82" s="8" t="s">
        <v>18</v>
      </c>
      <c r="E82" s="8" t="s">
        <v>19</v>
      </c>
      <c r="F82" s="8" t="s">
        <v>382</v>
      </c>
      <c r="G82" s="8">
        <v>2010</v>
      </c>
      <c r="H82" s="8" t="s">
        <v>19</v>
      </c>
      <c r="I82" s="8" t="s">
        <v>22</v>
      </c>
      <c r="J82" s="8">
        <v>751</v>
      </c>
      <c r="K82" s="8">
        <v>809</v>
      </c>
      <c r="L82" s="8" t="s">
        <v>383</v>
      </c>
      <c r="M82" s="8" t="s">
        <v>52</v>
      </c>
      <c r="N82" s="11">
        <v>80</v>
      </c>
    </row>
    <row r="83" spans="1:14">
      <c r="A83" s="8" t="s">
        <v>384</v>
      </c>
      <c r="B83" s="8" t="s">
        <v>385</v>
      </c>
      <c r="C83" s="8" t="s">
        <v>381</v>
      </c>
      <c r="D83" s="8" t="s">
        <v>18</v>
      </c>
      <c r="E83" s="8" t="s">
        <v>19</v>
      </c>
      <c r="F83" s="8" t="s">
        <v>382</v>
      </c>
      <c r="G83" s="8">
        <v>2009</v>
      </c>
      <c r="H83" s="8" t="s">
        <v>19</v>
      </c>
      <c r="I83" s="8" t="s">
        <v>22</v>
      </c>
      <c r="J83" s="8">
        <v>333</v>
      </c>
      <c r="K83" s="8" t="s">
        <v>386</v>
      </c>
      <c r="L83" s="8" t="s">
        <v>387</v>
      </c>
      <c r="M83" s="8" t="s">
        <v>52</v>
      </c>
      <c r="N83" s="11">
        <v>81</v>
      </c>
    </row>
    <row r="84" spans="1:14">
      <c r="A84" s="8" t="s">
        <v>388</v>
      </c>
      <c r="B84" s="8" t="s">
        <v>283</v>
      </c>
      <c r="C84" s="8" t="s">
        <v>389</v>
      </c>
      <c r="D84" s="8" t="s">
        <v>64</v>
      </c>
      <c r="E84" s="8" t="s">
        <v>19</v>
      </c>
      <c r="F84" s="8" t="s">
        <v>345</v>
      </c>
      <c r="G84" s="8">
        <v>2012</v>
      </c>
      <c r="H84" s="8" t="s">
        <v>19</v>
      </c>
      <c r="I84" s="8" t="s">
        <v>22</v>
      </c>
      <c r="J84" s="8">
        <v>619</v>
      </c>
      <c r="K84" s="8">
        <v>951</v>
      </c>
      <c r="L84" s="8" t="s">
        <v>390</v>
      </c>
      <c r="M84" s="8" t="s">
        <v>52</v>
      </c>
      <c r="N84" s="11">
        <v>82</v>
      </c>
    </row>
    <row r="85" spans="1:14">
      <c r="A85" s="8" t="s">
        <v>391</v>
      </c>
      <c r="B85" s="8" t="s">
        <v>77</v>
      </c>
      <c r="C85" s="8" t="s">
        <v>392</v>
      </c>
      <c r="D85" s="8" t="s">
        <v>393</v>
      </c>
      <c r="E85" s="8">
        <v>1</v>
      </c>
      <c r="F85" s="8" t="s">
        <v>35</v>
      </c>
      <c r="G85" s="8">
        <v>2014</v>
      </c>
      <c r="H85" s="8" t="s">
        <v>394</v>
      </c>
      <c r="I85" s="8" t="s">
        <v>22</v>
      </c>
      <c r="J85" s="8">
        <v>140</v>
      </c>
      <c r="K85" s="8">
        <v>100</v>
      </c>
      <c r="L85" s="8" t="s">
        <v>395</v>
      </c>
      <c r="M85" s="8" t="s">
        <v>31</v>
      </c>
      <c r="N85" s="11">
        <v>83</v>
      </c>
    </row>
    <row r="86" spans="1:14">
      <c r="A86" s="8" t="s">
        <v>396</v>
      </c>
      <c r="B86" s="8" t="s">
        <v>77</v>
      </c>
      <c r="C86" s="8" t="s">
        <v>392</v>
      </c>
      <c r="D86" s="8" t="s">
        <v>397</v>
      </c>
      <c r="E86" s="8">
        <v>2</v>
      </c>
      <c r="F86" s="8" t="s">
        <v>35</v>
      </c>
      <c r="G86" s="8">
        <v>2014</v>
      </c>
      <c r="H86" s="8" t="s">
        <v>394</v>
      </c>
      <c r="I86" s="8" t="s">
        <v>22</v>
      </c>
      <c r="J86" s="8">
        <v>138</v>
      </c>
      <c r="K86" s="8" t="s">
        <v>398</v>
      </c>
      <c r="L86" s="8" t="s">
        <v>399</v>
      </c>
      <c r="M86" s="8" t="s">
        <v>31</v>
      </c>
      <c r="N86" s="11">
        <v>84</v>
      </c>
    </row>
    <row r="87" spans="1:14">
      <c r="A87" s="8" t="s">
        <v>400</v>
      </c>
      <c r="B87" s="8" t="s">
        <v>401</v>
      </c>
      <c r="C87" s="8" t="s">
        <v>392</v>
      </c>
      <c r="D87" s="8" t="s">
        <v>402</v>
      </c>
      <c r="E87" s="8">
        <v>3</v>
      </c>
      <c r="F87" s="8" t="s">
        <v>35</v>
      </c>
      <c r="G87" s="8">
        <v>2014</v>
      </c>
      <c r="H87" s="8" t="s">
        <v>394</v>
      </c>
      <c r="I87" s="8" t="s">
        <v>22</v>
      </c>
      <c r="J87" s="8">
        <v>134</v>
      </c>
      <c r="K87" s="8">
        <v>100</v>
      </c>
      <c r="L87" s="8" t="s">
        <v>403</v>
      </c>
      <c r="M87" s="8" t="s">
        <v>31</v>
      </c>
      <c r="N87" s="11">
        <v>85</v>
      </c>
    </row>
    <row r="88" spans="1:14">
      <c r="A88" s="8" t="s">
        <v>404</v>
      </c>
      <c r="B88" s="8" t="s">
        <v>405</v>
      </c>
      <c r="C88" s="8" t="s">
        <v>406</v>
      </c>
      <c r="D88" s="8" t="s">
        <v>18</v>
      </c>
      <c r="E88" s="8" t="s">
        <v>19</v>
      </c>
      <c r="F88" s="8" t="s">
        <v>407</v>
      </c>
      <c r="G88" s="8">
        <v>2016</v>
      </c>
      <c r="H88" s="8" t="s">
        <v>19</v>
      </c>
      <c r="I88" s="8" t="s">
        <v>148</v>
      </c>
      <c r="J88" s="8">
        <v>90</v>
      </c>
      <c r="K88" s="8"/>
      <c r="L88" s="8" t="s">
        <v>408</v>
      </c>
      <c r="M88" s="8" t="s">
        <v>52</v>
      </c>
      <c r="N88" s="11">
        <v>86</v>
      </c>
    </row>
    <row r="89" spans="1:14">
      <c r="A89" s="8" t="s">
        <v>409</v>
      </c>
      <c r="B89" s="8" t="s">
        <v>121</v>
      </c>
      <c r="C89" s="8" t="s">
        <v>410</v>
      </c>
      <c r="D89" s="8" t="s">
        <v>18</v>
      </c>
      <c r="E89" s="8" t="s">
        <v>19</v>
      </c>
      <c r="F89" s="8" t="s">
        <v>285</v>
      </c>
      <c r="G89" s="8">
        <v>2007</v>
      </c>
      <c r="H89" s="8" t="s">
        <v>19</v>
      </c>
      <c r="I89" s="8" t="s">
        <v>22</v>
      </c>
      <c r="J89" s="8">
        <v>139</v>
      </c>
      <c r="K89" s="8" t="s">
        <v>254</v>
      </c>
      <c r="L89" s="8" t="s">
        <v>411</v>
      </c>
      <c r="M89" s="8" t="s">
        <v>31</v>
      </c>
      <c r="N89" s="11">
        <v>87</v>
      </c>
    </row>
    <row r="90" spans="1:14">
      <c r="A90" s="8" t="s">
        <v>412</v>
      </c>
      <c r="B90" s="8" t="s">
        <v>413</v>
      </c>
      <c r="C90" s="8" t="s">
        <v>414</v>
      </c>
      <c r="D90" s="8" t="s">
        <v>18</v>
      </c>
      <c r="E90" s="8" t="s">
        <v>19</v>
      </c>
      <c r="F90" s="8" t="s">
        <v>345</v>
      </c>
      <c r="G90" s="8">
        <v>2007</v>
      </c>
      <c r="H90" s="8" t="s">
        <v>19</v>
      </c>
      <c r="I90" s="8" t="s">
        <v>22</v>
      </c>
      <c r="J90" s="8">
        <v>516</v>
      </c>
      <c r="K90" s="8" t="s">
        <v>415</v>
      </c>
      <c r="L90" s="8" t="s">
        <v>416</v>
      </c>
      <c r="M90" s="8" t="s">
        <v>69</v>
      </c>
      <c r="N90" s="11">
        <v>88</v>
      </c>
    </row>
    <row r="91" spans="1:14">
      <c r="A91" s="8" t="s">
        <v>417</v>
      </c>
      <c r="B91" s="8" t="s">
        <v>77</v>
      </c>
      <c r="C91" s="8" t="s">
        <v>418</v>
      </c>
      <c r="D91" s="8" t="s">
        <v>18</v>
      </c>
      <c r="E91" s="8" t="s">
        <v>19</v>
      </c>
      <c r="F91" s="8" t="s">
        <v>419</v>
      </c>
      <c r="G91" s="8">
        <v>2015</v>
      </c>
      <c r="H91" s="8" t="s">
        <v>19</v>
      </c>
      <c r="I91" s="8" t="s">
        <v>22</v>
      </c>
      <c r="J91" s="8">
        <v>255</v>
      </c>
      <c r="K91" s="9">
        <v>133901</v>
      </c>
      <c r="L91" s="8" t="s">
        <v>420</v>
      </c>
      <c r="M91" s="8" t="s">
        <v>31</v>
      </c>
      <c r="N91" s="11">
        <v>89</v>
      </c>
    </row>
    <row r="92" spans="1:14">
      <c r="A92" s="8" t="s">
        <v>421</v>
      </c>
      <c r="B92" s="8" t="s">
        <v>413</v>
      </c>
      <c r="C92" s="8" t="s">
        <v>422</v>
      </c>
      <c r="D92" s="8" t="s">
        <v>18</v>
      </c>
      <c r="E92" s="8" t="s">
        <v>19</v>
      </c>
      <c r="F92" s="8" t="s">
        <v>423</v>
      </c>
      <c r="G92" s="8">
        <v>2011</v>
      </c>
      <c r="H92" s="8" t="s">
        <v>19</v>
      </c>
      <c r="I92" s="8" t="s">
        <v>22</v>
      </c>
      <c r="J92" s="8">
        <v>340</v>
      </c>
      <c r="K92" s="8" t="s">
        <v>424</v>
      </c>
      <c r="L92" s="8" t="s">
        <v>425</v>
      </c>
      <c r="M92" s="8" t="s">
        <v>426</v>
      </c>
      <c r="N92" s="11">
        <v>90</v>
      </c>
    </row>
    <row r="93" spans="1:14">
      <c r="A93" s="8" t="s">
        <v>427</v>
      </c>
      <c r="B93" s="8" t="s">
        <v>47</v>
      </c>
      <c r="C93" s="8" t="s">
        <v>428</v>
      </c>
      <c r="D93" s="8" t="s">
        <v>18</v>
      </c>
      <c r="E93" s="8" t="s">
        <v>19</v>
      </c>
      <c r="F93" s="8" t="s">
        <v>429</v>
      </c>
      <c r="G93" s="8">
        <v>2012</v>
      </c>
      <c r="H93" s="8" t="s">
        <v>19</v>
      </c>
      <c r="I93" s="8" t="s">
        <v>22</v>
      </c>
      <c r="J93" s="8">
        <v>208</v>
      </c>
      <c r="K93" s="9">
        <v>332092</v>
      </c>
      <c r="L93" s="8" t="s">
        <v>430</v>
      </c>
      <c r="M93" s="8" t="s">
        <v>52</v>
      </c>
      <c r="N93" s="11">
        <v>91</v>
      </c>
    </row>
    <row r="94" spans="1:14">
      <c r="A94" s="8" t="s">
        <v>431</v>
      </c>
      <c r="B94" s="8" t="s">
        <v>33</v>
      </c>
      <c r="C94" s="8" t="s">
        <v>432</v>
      </c>
      <c r="D94" s="8" t="s">
        <v>18</v>
      </c>
      <c r="E94" s="8" t="s">
        <v>19</v>
      </c>
      <c r="F94" s="8" t="s">
        <v>57</v>
      </c>
      <c r="G94" s="8">
        <v>2006</v>
      </c>
      <c r="H94" s="8" t="s">
        <v>58</v>
      </c>
      <c r="I94" s="8" t="s">
        <v>22</v>
      </c>
      <c r="J94" s="8">
        <v>133</v>
      </c>
      <c r="K94" s="8"/>
      <c r="L94" s="8" t="s">
        <v>433</v>
      </c>
      <c r="M94" s="8" t="s">
        <v>86</v>
      </c>
      <c r="N94" s="11">
        <v>92</v>
      </c>
    </row>
    <row r="95" spans="1:14">
      <c r="A95" s="8" t="s">
        <v>434</v>
      </c>
      <c r="B95" s="8" t="s">
        <v>435</v>
      </c>
      <c r="C95" s="8" t="s">
        <v>436</v>
      </c>
      <c r="D95" s="8" t="s">
        <v>437</v>
      </c>
      <c r="E95" s="8">
        <v>1</v>
      </c>
      <c r="F95" s="8" t="s">
        <v>438</v>
      </c>
      <c r="G95" s="8">
        <v>2012</v>
      </c>
      <c r="H95" s="8" t="s">
        <v>439</v>
      </c>
      <c r="I95" s="8" t="s">
        <v>22</v>
      </c>
      <c r="J95" s="8">
        <v>566</v>
      </c>
      <c r="K95" s="8">
        <v>981</v>
      </c>
      <c r="L95" s="8" t="s">
        <v>440</v>
      </c>
      <c r="M95" s="8" t="s">
        <v>31</v>
      </c>
      <c r="N95" s="11">
        <v>93</v>
      </c>
    </row>
    <row r="96" spans="1:14">
      <c r="A96" s="8" t="s">
        <v>441</v>
      </c>
      <c r="B96" s="8" t="s">
        <v>127</v>
      </c>
      <c r="C96" s="8" t="s">
        <v>442</v>
      </c>
      <c r="D96" s="8" t="s">
        <v>18</v>
      </c>
      <c r="E96" s="8">
        <v>262</v>
      </c>
      <c r="F96" s="8" t="s">
        <v>57</v>
      </c>
      <c r="G96" s="8">
        <v>2016</v>
      </c>
      <c r="H96" s="8" t="s">
        <v>58</v>
      </c>
      <c r="I96" s="8" t="s">
        <v>22</v>
      </c>
      <c r="J96" s="8">
        <v>624</v>
      </c>
      <c r="K96" s="8" t="s">
        <v>443</v>
      </c>
      <c r="L96" s="8" t="s">
        <v>444</v>
      </c>
      <c r="M96" s="8" t="s">
        <v>31</v>
      </c>
      <c r="N96" s="11">
        <v>94</v>
      </c>
    </row>
    <row r="97" spans="1:14">
      <c r="A97" s="8" t="s">
        <v>445</v>
      </c>
      <c r="B97" s="8" t="s">
        <v>446</v>
      </c>
      <c r="C97" s="8" t="s">
        <v>447</v>
      </c>
      <c r="D97" s="8" t="s">
        <v>18</v>
      </c>
      <c r="E97" s="8" t="s">
        <v>226</v>
      </c>
      <c r="F97" s="8" t="s">
        <v>448</v>
      </c>
      <c r="G97" s="8">
        <v>2015</v>
      </c>
      <c r="H97" s="8" t="s">
        <v>19</v>
      </c>
      <c r="I97" s="8" t="s">
        <v>22</v>
      </c>
      <c r="J97" s="8">
        <v>759</v>
      </c>
      <c r="K97" s="8"/>
      <c r="L97" s="8" t="s">
        <v>449</v>
      </c>
      <c r="M97" s="8" t="s">
        <v>38</v>
      </c>
      <c r="N97" s="11">
        <v>95</v>
      </c>
    </row>
    <row r="98" spans="1:14">
      <c r="A98" s="8" t="s">
        <v>450</v>
      </c>
      <c r="B98" s="8" t="s">
        <v>365</v>
      </c>
      <c r="C98" s="8" t="s">
        <v>451</v>
      </c>
      <c r="D98" s="8" t="s">
        <v>18</v>
      </c>
      <c r="E98" s="8" t="s">
        <v>226</v>
      </c>
      <c r="F98" s="8" t="s">
        <v>429</v>
      </c>
      <c r="G98" s="8">
        <v>2008</v>
      </c>
      <c r="H98" s="8" t="s">
        <v>19</v>
      </c>
      <c r="I98" s="8" t="s">
        <v>22</v>
      </c>
      <c r="J98" s="8">
        <v>491</v>
      </c>
      <c r="K98" s="8" t="s">
        <v>452</v>
      </c>
      <c r="L98" s="8" t="s">
        <v>453</v>
      </c>
      <c r="M98" s="8" t="s">
        <v>52</v>
      </c>
      <c r="N98" s="11">
        <v>96</v>
      </c>
    </row>
    <row r="99" spans="1:14">
      <c r="A99" s="8" t="s">
        <v>454</v>
      </c>
      <c r="B99" s="8" t="s">
        <v>47</v>
      </c>
      <c r="C99" s="8" t="s">
        <v>455</v>
      </c>
      <c r="D99" s="8" t="s">
        <v>18</v>
      </c>
      <c r="E99" s="8" t="s">
        <v>226</v>
      </c>
      <c r="F99" s="8" t="s">
        <v>79</v>
      </c>
      <c r="G99" s="8">
        <v>2006</v>
      </c>
      <c r="H99" s="8" t="s">
        <v>19</v>
      </c>
      <c r="I99" s="8" t="s">
        <v>22</v>
      </c>
      <c r="J99" s="8">
        <v>125</v>
      </c>
      <c r="K99" s="8" t="s">
        <v>456</v>
      </c>
      <c r="L99" s="8" t="s">
        <v>457</v>
      </c>
      <c r="M99" s="8" t="s">
        <v>52</v>
      </c>
      <c r="N99" s="11">
        <v>97</v>
      </c>
    </row>
    <row r="100" spans="1:14">
      <c r="A100" s="8" t="s">
        <v>458</v>
      </c>
      <c r="B100" s="8" t="s">
        <v>47</v>
      </c>
      <c r="C100" s="8" t="s">
        <v>459</v>
      </c>
      <c r="D100" s="8" t="s">
        <v>437</v>
      </c>
      <c r="E100" s="8" t="s">
        <v>226</v>
      </c>
      <c r="F100" s="8" t="s">
        <v>460</v>
      </c>
      <c r="G100" s="8">
        <v>2012</v>
      </c>
      <c r="H100" s="8" t="s">
        <v>19</v>
      </c>
      <c r="I100" s="8" t="s">
        <v>22</v>
      </c>
      <c r="J100" s="8">
        <v>277</v>
      </c>
      <c r="K100" s="8"/>
      <c r="L100" s="8" t="s">
        <v>461</v>
      </c>
      <c r="M100" s="8" t="s">
        <v>31</v>
      </c>
      <c r="N100" s="11">
        <v>98</v>
      </c>
    </row>
    <row r="101" spans="1:14">
      <c r="A101" s="8" t="s">
        <v>462</v>
      </c>
      <c r="B101" s="8" t="s">
        <v>283</v>
      </c>
      <c r="C101" s="8" t="s">
        <v>463</v>
      </c>
      <c r="D101" s="8" t="s">
        <v>18</v>
      </c>
      <c r="E101" s="8" t="s">
        <v>226</v>
      </c>
      <c r="F101" s="8" t="s">
        <v>345</v>
      </c>
      <c r="G101" s="8">
        <v>2011</v>
      </c>
      <c r="H101" s="8" t="s">
        <v>19</v>
      </c>
      <c r="I101" s="8" t="s">
        <v>22</v>
      </c>
      <c r="J101" s="8">
        <v>586</v>
      </c>
      <c r="K101" s="8">
        <v>338</v>
      </c>
      <c r="L101" s="8" t="s">
        <v>464</v>
      </c>
      <c r="M101" s="8" t="s">
        <v>52</v>
      </c>
      <c r="N101" s="11">
        <v>99</v>
      </c>
    </row>
    <row r="102" spans="1:14">
      <c r="A102" s="8" t="s">
        <v>465</v>
      </c>
      <c r="B102" s="8" t="s">
        <v>283</v>
      </c>
      <c r="C102" s="8" t="s">
        <v>463</v>
      </c>
      <c r="D102" s="8" t="s">
        <v>18</v>
      </c>
      <c r="E102" s="8" t="s">
        <v>226</v>
      </c>
      <c r="F102" s="8" t="s">
        <v>345</v>
      </c>
      <c r="G102" s="8">
        <v>2014</v>
      </c>
      <c r="H102" s="8" t="s">
        <v>19</v>
      </c>
      <c r="I102" s="8" t="s">
        <v>22</v>
      </c>
      <c r="J102" s="8">
        <v>502</v>
      </c>
      <c r="K102" s="8">
        <v>4</v>
      </c>
      <c r="L102" s="8" t="s">
        <v>466</v>
      </c>
      <c r="M102" s="8" t="s">
        <v>52</v>
      </c>
      <c r="N102" s="11">
        <v>100</v>
      </c>
    </row>
    <row r="103" spans="1:14">
      <c r="A103" s="8" t="s">
        <v>467</v>
      </c>
      <c r="B103" s="8" t="s">
        <v>33</v>
      </c>
      <c r="C103" s="8" t="s">
        <v>468</v>
      </c>
      <c r="D103" s="8" t="s">
        <v>18</v>
      </c>
      <c r="E103" s="8" t="s">
        <v>226</v>
      </c>
      <c r="F103" s="8" t="s">
        <v>382</v>
      </c>
      <c r="G103" s="8">
        <v>2012</v>
      </c>
      <c r="H103" s="8" t="s">
        <v>19</v>
      </c>
      <c r="I103" s="8" t="s">
        <v>22</v>
      </c>
      <c r="J103" s="8">
        <v>555</v>
      </c>
      <c r="K103" s="8" t="s">
        <v>469</v>
      </c>
      <c r="L103" s="8" t="s">
        <v>470</v>
      </c>
      <c r="M103" s="8" t="s">
        <v>471</v>
      </c>
      <c r="N103" s="11">
        <v>101</v>
      </c>
    </row>
    <row r="104" spans="1:14">
      <c r="A104" s="8" t="s">
        <v>472</v>
      </c>
      <c r="B104" s="8" t="s">
        <v>47</v>
      </c>
      <c r="C104" s="8" t="s">
        <v>473</v>
      </c>
      <c r="D104" s="8" t="s">
        <v>158</v>
      </c>
      <c r="E104" s="8" t="s">
        <v>226</v>
      </c>
      <c r="F104" s="8" t="s">
        <v>474</v>
      </c>
      <c r="G104" s="8">
        <v>2005</v>
      </c>
      <c r="H104" s="8" t="s">
        <v>19</v>
      </c>
      <c r="I104" s="8" t="s">
        <v>22</v>
      </c>
      <c r="J104" s="8">
        <v>155</v>
      </c>
      <c r="K104" s="8" t="s">
        <v>475</v>
      </c>
      <c r="L104" s="8" t="s">
        <v>476</v>
      </c>
      <c r="M104" s="8" t="s">
        <v>31</v>
      </c>
      <c r="N104" s="11">
        <v>102</v>
      </c>
    </row>
    <row r="105" spans="1:14">
      <c r="A105" s="8" t="s">
        <v>477</v>
      </c>
      <c r="B105" s="8" t="s">
        <v>380</v>
      </c>
      <c r="C105" s="8" t="s">
        <v>478</v>
      </c>
      <c r="D105" s="8" t="s">
        <v>18</v>
      </c>
      <c r="E105" s="8" t="s">
        <v>19</v>
      </c>
      <c r="F105" s="8" t="s">
        <v>479</v>
      </c>
      <c r="G105" s="8">
        <v>2009</v>
      </c>
      <c r="H105" s="8" t="s">
        <v>19</v>
      </c>
      <c r="I105" s="8" t="s">
        <v>148</v>
      </c>
      <c r="J105" s="8">
        <v>516</v>
      </c>
      <c r="K105" s="8"/>
      <c r="L105" s="8" t="s">
        <v>480</v>
      </c>
      <c r="M105" s="8" t="s">
        <v>52</v>
      </c>
      <c r="N105" s="11">
        <v>103</v>
      </c>
    </row>
    <row r="106" spans="1:14">
      <c r="A106" s="8" t="s">
        <v>481</v>
      </c>
      <c r="B106" s="8" t="s">
        <v>54</v>
      </c>
      <c r="C106" s="8" t="s">
        <v>482</v>
      </c>
      <c r="D106" s="8" t="s">
        <v>18</v>
      </c>
      <c r="E106" s="8" t="s">
        <v>19</v>
      </c>
      <c r="F106" s="8" t="s">
        <v>292</v>
      </c>
      <c r="G106" s="8">
        <v>2014</v>
      </c>
      <c r="H106" s="8" t="s">
        <v>19</v>
      </c>
      <c r="I106" s="8" t="s">
        <v>22</v>
      </c>
      <c r="J106" s="8">
        <v>561</v>
      </c>
      <c r="K106" s="8" t="s">
        <v>483</v>
      </c>
      <c r="L106" s="8" t="s">
        <v>484</v>
      </c>
      <c r="M106" s="8" t="s">
        <v>52</v>
      </c>
      <c r="N106" s="11">
        <v>104</v>
      </c>
    </row>
    <row r="107" spans="1:14">
      <c r="A107" s="8" t="s">
        <v>485</v>
      </c>
      <c r="B107" s="8" t="s">
        <v>47</v>
      </c>
      <c r="C107" s="8" t="s">
        <v>376</v>
      </c>
      <c r="D107" s="8" t="s">
        <v>18</v>
      </c>
      <c r="E107" s="8" t="s">
        <v>19</v>
      </c>
      <c r="F107" s="8" t="s">
        <v>376</v>
      </c>
      <c r="G107" s="8">
        <v>2012</v>
      </c>
      <c r="H107" s="8" t="s">
        <v>19</v>
      </c>
      <c r="I107" s="8" t="s">
        <v>22</v>
      </c>
      <c r="J107" s="8">
        <v>152</v>
      </c>
      <c r="K107" s="8"/>
      <c r="L107" s="8" t="s">
        <v>486</v>
      </c>
      <c r="M107" s="8" t="s">
        <v>31</v>
      </c>
      <c r="N107" s="11">
        <v>105</v>
      </c>
    </row>
    <row r="108" spans="1:14">
      <c r="A108" s="8" t="s">
        <v>487</v>
      </c>
      <c r="B108" s="8" t="s">
        <v>77</v>
      </c>
      <c r="C108" s="8" t="s">
        <v>488</v>
      </c>
      <c r="D108" s="8" t="s">
        <v>64</v>
      </c>
      <c r="E108" s="8" t="s">
        <v>19</v>
      </c>
      <c r="F108" s="8" t="s">
        <v>489</v>
      </c>
      <c r="G108" s="8">
        <v>2011</v>
      </c>
      <c r="H108" s="8" t="s">
        <v>19</v>
      </c>
      <c r="I108" s="8" t="s">
        <v>22</v>
      </c>
      <c r="J108" s="8">
        <v>140</v>
      </c>
      <c r="K108" s="8"/>
      <c r="L108" s="8" t="s">
        <v>490</v>
      </c>
      <c r="M108" s="8" t="s">
        <v>31</v>
      </c>
      <c r="N108" s="11">
        <v>106</v>
      </c>
    </row>
    <row r="109" spans="1:14">
      <c r="A109" s="8" t="s">
        <v>491</v>
      </c>
      <c r="B109" s="8" t="s">
        <v>77</v>
      </c>
      <c r="C109" s="8" t="s">
        <v>488</v>
      </c>
      <c r="D109" s="8" t="s">
        <v>18</v>
      </c>
      <c r="E109" s="8" t="s">
        <v>19</v>
      </c>
      <c r="F109" s="8" t="s">
        <v>492</v>
      </c>
      <c r="G109" s="8">
        <v>2012</v>
      </c>
      <c r="H109" s="8" t="s">
        <v>19</v>
      </c>
      <c r="I109" s="8" t="s">
        <v>22</v>
      </c>
      <c r="J109" s="8">
        <v>134</v>
      </c>
      <c r="K109" s="9">
        <v>808882</v>
      </c>
      <c r="L109" s="8" t="s">
        <v>493</v>
      </c>
      <c r="M109" s="8" t="s">
        <v>31</v>
      </c>
      <c r="N109" s="11">
        <v>107</v>
      </c>
    </row>
    <row r="110" spans="1:14">
      <c r="A110" s="8" t="s">
        <v>494</v>
      </c>
      <c r="B110" s="8" t="s">
        <v>33</v>
      </c>
      <c r="C110" s="8" t="s">
        <v>495</v>
      </c>
      <c r="D110" s="8" t="s">
        <v>18</v>
      </c>
      <c r="E110" s="8" t="s">
        <v>19</v>
      </c>
      <c r="F110" s="8" t="s">
        <v>79</v>
      </c>
      <c r="G110" s="8">
        <v>2015</v>
      </c>
      <c r="H110" s="8" t="s">
        <v>19</v>
      </c>
      <c r="I110" s="8" t="s">
        <v>22</v>
      </c>
      <c r="J110" s="8">
        <v>254</v>
      </c>
      <c r="K110" s="8" t="s">
        <v>496</v>
      </c>
      <c r="L110" s="8" t="s">
        <v>497</v>
      </c>
      <c r="M110" s="8" t="s">
        <v>69</v>
      </c>
      <c r="N110" s="11">
        <v>108</v>
      </c>
    </row>
    <row r="111" spans="1:14">
      <c r="A111" s="8" t="s">
        <v>498</v>
      </c>
      <c r="B111" s="8" t="s">
        <v>16</v>
      </c>
      <c r="C111" s="8" t="s">
        <v>88</v>
      </c>
      <c r="D111" s="8" t="s">
        <v>499</v>
      </c>
      <c r="E111" s="8">
        <v>301</v>
      </c>
      <c r="F111" s="8" t="s">
        <v>57</v>
      </c>
      <c r="G111" s="8">
        <v>2003</v>
      </c>
      <c r="H111" s="8" t="s">
        <v>500</v>
      </c>
      <c r="I111" s="8" t="s">
        <v>22</v>
      </c>
      <c r="J111" s="8">
        <v>164</v>
      </c>
      <c r="K111" s="8"/>
      <c r="L111" s="8" t="s">
        <v>501</v>
      </c>
      <c r="M111" s="8" t="s">
        <v>38</v>
      </c>
      <c r="N111" s="11">
        <v>109</v>
      </c>
    </row>
    <row r="112" spans="1:14">
      <c r="A112" s="8" t="s">
        <v>502</v>
      </c>
      <c r="B112" s="8" t="s">
        <v>127</v>
      </c>
      <c r="C112" s="8" t="s">
        <v>503</v>
      </c>
      <c r="D112" s="8" t="s">
        <v>18</v>
      </c>
      <c r="E112" s="8">
        <v>1</v>
      </c>
      <c r="F112" s="8" t="s">
        <v>270</v>
      </c>
      <c r="G112" s="8">
        <v>2010</v>
      </c>
      <c r="H112" s="8" t="s">
        <v>504</v>
      </c>
      <c r="I112" s="8" t="s">
        <v>22</v>
      </c>
      <c r="J112" s="8">
        <v>351</v>
      </c>
      <c r="K112" s="8">
        <v>813</v>
      </c>
      <c r="L112" s="8" t="s">
        <v>505</v>
      </c>
      <c r="M112" s="8" t="s">
        <v>52</v>
      </c>
      <c r="N112" s="11">
        <v>110</v>
      </c>
    </row>
    <row r="113" spans="1:14">
      <c r="A113" s="8" t="s">
        <v>506</v>
      </c>
      <c r="B113" s="8" t="s">
        <v>127</v>
      </c>
      <c r="C113" s="8" t="s">
        <v>503</v>
      </c>
      <c r="D113" s="8" t="s">
        <v>18</v>
      </c>
      <c r="E113" s="8">
        <v>2</v>
      </c>
      <c r="F113" s="8" t="s">
        <v>270</v>
      </c>
      <c r="G113" s="8">
        <v>2010</v>
      </c>
      <c r="H113" s="8" t="s">
        <v>504</v>
      </c>
      <c r="I113" s="8" t="s">
        <v>22</v>
      </c>
      <c r="J113" s="8">
        <v>381</v>
      </c>
      <c r="K113" s="8">
        <v>813</v>
      </c>
      <c r="L113" s="8" t="s">
        <v>507</v>
      </c>
      <c r="M113" s="8" t="s">
        <v>52</v>
      </c>
      <c r="N113" s="11">
        <v>111</v>
      </c>
    </row>
    <row r="114" spans="1:14">
      <c r="A114" s="8" t="s">
        <v>508</v>
      </c>
      <c r="B114" s="8" t="s">
        <v>127</v>
      </c>
      <c r="C114" s="8" t="s">
        <v>503</v>
      </c>
      <c r="D114" s="8" t="s">
        <v>18</v>
      </c>
      <c r="E114" s="8">
        <v>3</v>
      </c>
      <c r="F114" s="8" t="s">
        <v>270</v>
      </c>
      <c r="G114" s="8">
        <v>2010</v>
      </c>
      <c r="H114" s="8" t="s">
        <v>504</v>
      </c>
      <c r="I114" s="8" t="s">
        <v>22</v>
      </c>
      <c r="J114" s="8">
        <v>495</v>
      </c>
      <c r="K114" s="8">
        <v>813</v>
      </c>
      <c r="L114" s="8" t="s">
        <v>509</v>
      </c>
      <c r="M114" s="8" t="s">
        <v>52</v>
      </c>
      <c r="N114" s="11">
        <v>112</v>
      </c>
    </row>
    <row r="115" spans="1:14">
      <c r="A115" s="8" t="s">
        <v>510</v>
      </c>
      <c r="B115" s="8" t="s">
        <v>365</v>
      </c>
      <c r="C115" s="8" t="s">
        <v>511</v>
      </c>
      <c r="D115" s="8" t="s">
        <v>18</v>
      </c>
      <c r="E115" s="8" t="s">
        <v>19</v>
      </c>
      <c r="F115" s="8" t="s">
        <v>512</v>
      </c>
      <c r="G115" s="8">
        <v>2004</v>
      </c>
      <c r="H115" s="8" t="s">
        <v>19</v>
      </c>
      <c r="I115" s="8" t="s">
        <v>22</v>
      </c>
      <c r="J115" s="8">
        <v>526</v>
      </c>
      <c r="K115" s="9">
        <v>338981</v>
      </c>
      <c r="L115" s="8" t="s">
        <v>513</v>
      </c>
      <c r="M115" s="8" t="s">
        <v>31</v>
      </c>
      <c r="N115" s="11">
        <v>113</v>
      </c>
    </row>
    <row r="116" spans="1:14">
      <c r="A116" s="8" t="s">
        <v>514</v>
      </c>
      <c r="B116" s="8" t="s">
        <v>16</v>
      </c>
      <c r="C116" s="8" t="s">
        <v>515</v>
      </c>
      <c r="D116" s="8" t="s">
        <v>18</v>
      </c>
      <c r="E116" s="8">
        <v>57</v>
      </c>
      <c r="F116" s="8" t="s">
        <v>65</v>
      </c>
      <c r="G116" s="8">
        <v>2011</v>
      </c>
      <c r="H116" s="8" t="s">
        <v>66</v>
      </c>
      <c r="I116" s="8" t="s">
        <v>22</v>
      </c>
      <c r="J116" s="8">
        <v>617</v>
      </c>
      <c r="K116" s="9">
        <v>848092</v>
      </c>
      <c r="L116" s="8" t="s">
        <v>516</v>
      </c>
      <c r="M116" s="8" t="s">
        <v>221</v>
      </c>
      <c r="N116" s="11">
        <v>114</v>
      </c>
    </row>
    <row r="117" spans="1:14">
      <c r="A117" s="8" t="s">
        <v>517</v>
      </c>
      <c r="B117" s="8" t="s">
        <v>47</v>
      </c>
      <c r="C117" s="8" t="s">
        <v>518</v>
      </c>
      <c r="D117" s="8" t="s">
        <v>18</v>
      </c>
      <c r="E117" s="8" t="s">
        <v>19</v>
      </c>
      <c r="F117" s="8" t="s">
        <v>519</v>
      </c>
      <c r="G117" s="8">
        <v>2015</v>
      </c>
      <c r="H117" s="8" t="s">
        <v>19</v>
      </c>
      <c r="I117" s="8" t="s">
        <v>22</v>
      </c>
      <c r="J117" s="8">
        <v>285</v>
      </c>
      <c r="K117" s="8">
        <v>658</v>
      </c>
      <c r="L117" s="8" t="s">
        <v>520</v>
      </c>
      <c r="M117" s="8" t="s">
        <v>52</v>
      </c>
      <c r="N117" s="11">
        <v>115</v>
      </c>
    </row>
    <row r="118" spans="1:14">
      <c r="A118" s="8" t="s">
        <v>521</v>
      </c>
      <c r="B118" s="8" t="s">
        <v>380</v>
      </c>
      <c r="C118" s="8" t="s">
        <v>522</v>
      </c>
      <c r="D118" s="8" t="s">
        <v>18</v>
      </c>
      <c r="E118" s="8">
        <v>5</v>
      </c>
      <c r="F118" s="8" t="s">
        <v>382</v>
      </c>
      <c r="G118" s="8">
        <v>2014</v>
      </c>
      <c r="H118" s="8" t="s">
        <v>523</v>
      </c>
      <c r="I118" s="8" t="s">
        <v>22</v>
      </c>
      <c r="J118" s="8">
        <v>320</v>
      </c>
      <c r="K118" s="9">
        <v>981063</v>
      </c>
      <c r="L118" s="8" t="s">
        <v>524</v>
      </c>
      <c r="M118" s="8" t="s">
        <v>31</v>
      </c>
      <c r="N118" s="11">
        <v>116</v>
      </c>
    </row>
    <row r="119" spans="1:14">
      <c r="A119" s="8" t="s">
        <v>525</v>
      </c>
      <c r="B119" s="8" t="s">
        <v>526</v>
      </c>
      <c r="C119" s="8" t="s">
        <v>527</v>
      </c>
      <c r="D119" s="8" t="s">
        <v>18</v>
      </c>
      <c r="E119" s="8" t="s">
        <v>19</v>
      </c>
      <c r="F119" s="8" t="s">
        <v>519</v>
      </c>
      <c r="G119" s="8">
        <v>2013</v>
      </c>
      <c r="H119" s="8" t="s">
        <v>19</v>
      </c>
      <c r="I119" s="8" t="s">
        <v>22</v>
      </c>
      <c r="J119" s="8">
        <v>462</v>
      </c>
      <c r="K119" s="8" t="s">
        <v>528</v>
      </c>
      <c r="L119" s="8" t="s">
        <v>529</v>
      </c>
      <c r="M119" s="8" t="s">
        <v>52</v>
      </c>
      <c r="N119" s="11">
        <v>117</v>
      </c>
    </row>
    <row r="120" spans="1:14">
      <c r="A120" s="8" t="s">
        <v>530</v>
      </c>
      <c r="B120" s="8" t="s">
        <v>33</v>
      </c>
      <c r="C120" s="8" t="s">
        <v>531</v>
      </c>
      <c r="D120" s="8" t="s">
        <v>18</v>
      </c>
      <c r="E120" s="8">
        <v>8</v>
      </c>
      <c r="F120" s="8" t="s">
        <v>65</v>
      </c>
      <c r="G120" s="8">
        <v>2005</v>
      </c>
      <c r="H120" s="8" t="s">
        <v>66</v>
      </c>
      <c r="I120" s="8" t="s">
        <v>22</v>
      </c>
      <c r="J120" s="8">
        <v>407</v>
      </c>
      <c r="K120" s="8">
        <v>100</v>
      </c>
      <c r="L120" s="8" t="s">
        <v>532</v>
      </c>
      <c r="M120" s="8" t="s">
        <v>533</v>
      </c>
      <c r="N120" s="11">
        <v>118</v>
      </c>
    </row>
    <row r="121" spans="1:14">
      <c r="A121" s="8" t="s">
        <v>534</v>
      </c>
      <c r="B121" s="8" t="s">
        <v>535</v>
      </c>
      <c r="C121" s="8" t="s">
        <v>536</v>
      </c>
      <c r="D121" s="8" t="s">
        <v>18</v>
      </c>
      <c r="E121" s="8" t="s">
        <v>19</v>
      </c>
      <c r="F121" s="8" t="s">
        <v>537</v>
      </c>
      <c r="G121" s="8">
        <v>2010</v>
      </c>
      <c r="H121" s="8" t="s">
        <v>19</v>
      </c>
      <c r="I121" s="8" t="s">
        <v>22</v>
      </c>
      <c r="J121" s="8">
        <v>351</v>
      </c>
      <c r="K121" s="8">
        <v>510</v>
      </c>
      <c r="L121" s="8" t="s">
        <v>538</v>
      </c>
      <c r="M121" s="8" t="s">
        <v>69</v>
      </c>
      <c r="N121" s="11">
        <v>119</v>
      </c>
    </row>
    <row r="122" spans="1:14">
      <c r="A122" s="8" t="s">
        <v>539</v>
      </c>
      <c r="B122" s="8" t="s">
        <v>540</v>
      </c>
      <c r="C122" s="8" t="s">
        <v>541</v>
      </c>
      <c r="D122" s="8" t="s">
        <v>542</v>
      </c>
      <c r="E122" s="8" t="s">
        <v>19</v>
      </c>
      <c r="F122" s="8" t="s">
        <v>543</v>
      </c>
      <c r="G122" s="8" t="s">
        <v>544</v>
      </c>
      <c r="H122" s="8" t="s">
        <v>19</v>
      </c>
      <c r="I122" s="8" t="s">
        <v>545</v>
      </c>
      <c r="J122" s="8">
        <v>248</v>
      </c>
      <c r="K122" s="8"/>
      <c r="L122" s="8" t="s">
        <v>546</v>
      </c>
      <c r="M122" s="8" t="s">
        <v>114</v>
      </c>
      <c r="N122" s="11">
        <v>120</v>
      </c>
    </row>
    <row r="123" spans="1:14">
      <c r="A123" s="8" t="s">
        <v>547</v>
      </c>
      <c r="B123" s="8" t="s">
        <v>526</v>
      </c>
      <c r="C123" s="8" t="s">
        <v>548</v>
      </c>
      <c r="D123" s="8" t="s">
        <v>549</v>
      </c>
      <c r="E123" s="8" t="s">
        <v>19</v>
      </c>
      <c r="F123" s="8" t="s">
        <v>550</v>
      </c>
      <c r="G123" s="8">
        <v>2017</v>
      </c>
      <c r="H123" s="8" t="s">
        <v>19</v>
      </c>
      <c r="I123" s="8" t="s">
        <v>22</v>
      </c>
      <c r="J123" s="8">
        <v>366</v>
      </c>
      <c r="K123" s="8" t="s">
        <v>551</v>
      </c>
      <c r="L123" s="8" t="s">
        <v>552</v>
      </c>
      <c r="M123" s="8" t="s">
        <v>52</v>
      </c>
      <c r="N123" s="11">
        <v>121</v>
      </c>
    </row>
    <row r="124" spans="1:14">
      <c r="A124" s="8" t="s">
        <v>553</v>
      </c>
      <c r="B124" s="8" t="s">
        <v>554</v>
      </c>
      <c r="C124" s="8" t="s">
        <v>555</v>
      </c>
      <c r="D124" s="8" t="s">
        <v>18</v>
      </c>
      <c r="E124" s="8" t="s">
        <v>19</v>
      </c>
      <c r="F124" s="8" t="s">
        <v>556</v>
      </c>
      <c r="G124" s="8">
        <v>2012</v>
      </c>
      <c r="H124" s="8" t="s">
        <v>19</v>
      </c>
      <c r="I124" s="8" t="s">
        <v>22</v>
      </c>
      <c r="J124" s="8">
        <v>136</v>
      </c>
      <c r="K124" s="8"/>
      <c r="L124" s="8" t="s">
        <v>557</v>
      </c>
      <c r="M124" s="8" t="s">
        <v>31</v>
      </c>
      <c r="N124" s="11">
        <v>122</v>
      </c>
    </row>
    <row r="125" spans="1:14">
      <c r="A125" s="8" t="s">
        <v>558</v>
      </c>
      <c r="B125" s="8" t="s">
        <v>380</v>
      </c>
      <c r="C125" s="8" t="s">
        <v>559</v>
      </c>
      <c r="D125" s="8" t="s">
        <v>18</v>
      </c>
      <c r="E125" s="8">
        <v>1086</v>
      </c>
      <c r="F125" s="8" t="s">
        <v>57</v>
      </c>
      <c r="G125" s="8">
        <v>2012</v>
      </c>
      <c r="H125" s="8" t="s">
        <v>58</v>
      </c>
      <c r="I125" s="8" t="s">
        <v>22</v>
      </c>
      <c r="J125" s="8">
        <v>263</v>
      </c>
      <c r="K125" s="8">
        <v>190</v>
      </c>
      <c r="L125" s="8" t="s">
        <v>560</v>
      </c>
      <c r="M125" s="8" t="s">
        <v>69</v>
      </c>
      <c r="N125" s="11">
        <v>123</v>
      </c>
    </row>
    <row r="126" spans="1:14">
      <c r="A126" s="8" t="s">
        <v>561</v>
      </c>
      <c r="B126" s="8" t="s">
        <v>365</v>
      </c>
      <c r="C126" s="8" t="s">
        <v>562</v>
      </c>
      <c r="D126" s="8" t="s">
        <v>18</v>
      </c>
      <c r="E126" s="8" t="s">
        <v>19</v>
      </c>
      <c r="F126" s="8" t="s">
        <v>563</v>
      </c>
      <c r="G126" s="8">
        <v>2009</v>
      </c>
      <c r="H126" s="8" t="s">
        <v>19</v>
      </c>
      <c r="I126" s="8" t="s">
        <v>22</v>
      </c>
      <c r="J126" s="8">
        <v>200</v>
      </c>
      <c r="K126" s="9">
        <v>332042</v>
      </c>
      <c r="L126" s="8" t="s">
        <v>564</v>
      </c>
      <c r="M126" s="8" t="s">
        <v>69</v>
      </c>
      <c r="N126" s="11">
        <v>124</v>
      </c>
    </row>
    <row r="127" spans="1:14">
      <c r="A127" s="8" t="s">
        <v>565</v>
      </c>
      <c r="B127" s="8" t="s">
        <v>127</v>
      </c>
      <c r="C127" s="8" t="s">
        <v>566</v>
      </c>
      <c r="D127" s="8" t="s">
        <v>18</v>
      </c>
      <c r="E127" s="8" t="s">
        <v>19</v>
      </c>
      <c r="F127" s="8" t="s">
        <v>567</v>
      </c>
      <c r="G127" s="8">
        <v>1998</v>
      </c>
      <c r="H127" s="8" t="s">
        <v>19</v>
      </c>
      <c r="I127" s="8" t="s">
        <v>22</v>
      </c>
      <c r="J127" s="8">
        <v>446</v>
      </c>
      <c r="K127" s="8"/>
      <c r="L127" s="13" t="s">
        <v>568</v>
      </c>
      <c r="M127" s="8" t="s">
        <v>52</v>
      </c>
      <c r="N127" s="11">
        <v>125</v>
      </c>
    </row>
    <row r="128" spans="1:14">
      <c r="A128" s="8" t="s">
        <v>569</v>
      </c>
      <c r="B128" s="8" t="s">
        <v>570</v>
      </c>
      <c r="C128" s="8" t="s">
        <v>571</v>
      </c>
      <c r="D128" s="8" t="s">
        <v>18</v>
      </c>
      <c r="E128" s="8" t="s">
        <v>19</v>
      </c>
      <c r="F128" s="8" t="s">
        <v>572</v>
      </c>
      <c r="G128" s="8">
        <v>2013</v>
      </c>
      <c r="H128" s="8" t="s">
        <v>19</v>
      </c>
      <c r="I128" s="8" t="s">
        <v>22</v>
      </c>
      <c r="J128" s="8">
        <v>192</v>
      </c>
      <c r="K128" s="8">
        <v>791</v>
      </c>
      <c r="L128" s="8" t="s">
        <v>573</v>
      </c>
      <c r="M128" s="8" t="s">
        <v>52</v>
      </c>
      <c r="N128" s="11">
        <v>126</v>
      </c>
    </row>
    <row r="129" spans="1:14">
      <c r="A129" s="8" t="s">
        <v>574</v>
      </c>
      <c r="B129" s="8" t="s">
        <v>172</v>
      </c>
      <c r="C129" s="8" t="s">
        <v>575</v>
      </c>
      <c r="D129" s="8" t="s">
        <v>18</v>
      </c>
      <c r="E129" s="8" t="s">
        <v>19</v>
      </c>
      <c r="F129" s="8" t="s">
        <v>140</v>
      </c>
      <c r="G129" s="8">
        <v>2011</v>
      </c>
      <c r="H129" s="8" t="s">
        <v>19</v>
      </c>
      <c r="I129" s="8" t="s">
        <v>22</v>
      </c>
      <c r="J129" s="8">
        <v>100</v>
      </c>
      <c r="K129" s="8" t="s">
        <v>576</v>
      </c>
      <c r="L129" s="8" t="s">
        <v>577</v>
      </c>
      <c r="M129" s="8" t="s">
        <v>221</v>
      </c>
      <c r="N129" s="11">
        <v>127</v>
      </c>
    </row>
    <row r="130" spans="1:14">
      <c r="A130" s="8" t="s">
        <v>578</v>
      </c>
      <c r="B130" s="8" t="s">
        <v>579</v>
      </c>
      <c r="C130" s="8" t="s">
        <v>580</v>
      </c>
      <c r="D130" s="8" t="s">
        <v>18</v>
      </c>
      <c r="E130" s="8">
        <v>1</v>
      </c>
      <c r="F130" s="8" t="s">
        <v>581</v>
      </c>
      <c r="G130" s="8" t="s">
        <v>582</v>
      </c>
      <c r="H130" s="8" t="s">
        <v>583</v>
      </c>
      <c r="I130" s="8" t="s">
        <v>22</v>
      </c>
      <c r="J130" s="8">
        <v>166</v>
      </c>
      <c r="K130" s="8"/>
      <c r="L130" s="8" t="s">
        <v>584</v>
      </c>
      <c r="M130" s="8" t="s">
        <v>31</v>
      </c>
      <c r="N130" s="11">
        <v>128</v>
      </c>
    </row>
    <row r="131" spans="1:14">
      <c r="A131" s="8" t="s">
        <v>585</v>
      </c>
      <c r="B131" s="8" t="s">
        <v>579</v>
      </c>
      <c r="C131" s="8" t="s">
        <v>580</v>
      </c>
      <c r="D131" s="8" t="s">
        <v>18</v>
      </c>
      <c r="E131" s="8">
        <v>2</v>
      </c>
      <c r="F131" s="8" t="s">
        <v>581</v>
      </c>
      <c r="G131" s="8" t="s">
        <v>582</v>
      </c>
      <c r="H131" s="8" t="s">
        <v>583</v>
      </c>
      <c r="I131" s="8" t="s">
        <v>22</v>
      </c>
      <c r="J131" s="8">
        <v>166</v>
      </c>
      <c r="K131" s="8"/>
      <c r="L131" s="8" t="s">
        <v>586</v>
      </c>
      <c r="M131" s="8" t="s">
        <v>31</v>
      </c>
      <c r="N131" s="11">
        <v>129</v>
      </c>
    </row>
    <row r="132" spans="1:14">
      <c r="A132" s="8" t="s">
        <v>587</v>
      </c>
      <c r="B132" s="8" t="s">
        <v>579</v>
      </c>
      <c r="C132" s="8" t="s">
        <v>580</v>
      </c>
      <c r="D132" s="8" t="s">
        <v>18</v>
      </c>
      <c r="E132" s="8">
        <v>3</v>
      </c>
      <c r="F132" s="8" t="s">
        <v>581</v>
      </c>
      <c r="G132" s="8" t="s">
        <v>582</v>
      </c>
      <c r="H132" s="8" t="s">
        <v>583</v>
      </c>
      <c r="I132" s="8" t="s">
        <v>22</v>
      </c>
      <c r="J132" s="8">
        <v>166</v>
      </c>
      <c r="K132" s="8"/>
      <c r="L132" s="8" t="s">
        <v>588</v>
      </c>
      <c r="M132" s="8" t="s">
        <v>31</v>
      </c>
      <c r="N132" s="11">
        <v>130</v>
      </c>
    </row>
    <row r="133" spans="1:14">
      <c r="A133" s="8" t="s">
        <v>589</v>
      </c>
      <c r="B133" s="8" t="s">
        <v>579</v>
      </c>
      <c r="C133" s="8" t="s">
        <v>580</v>
      </c>
      <c r="D133" s="8" t="s">
        <v>18</v>
      </c>
      <c r="E133" s="8">
        <v>4</v>
      </c>
      <c r="F133" s="8" t="s">
        <v>581</v>
      </c>
      <c r="G133" s="8" t="s">
        <v>582</v>
      </c>
      <c r="H133" s="8" t="s">
        <v>583</v>
      </c>
      <c r="I133" s="8" t="s">
        <v>22</v>
      </c>
      <c r="J133" s="8">
        <v>166</v>
      </c>
      <c r="K133" s="8"/>
      <c r="L133" s="8" t="s">
        <v>590</v>
      </c>
      <c r="M133" s="8" t="s">
        <v>31</v>
      </c>
      <c r="N133" s="11">
        <v>131</v>
      </c>
    </row>
    <row r="134" spans="1:14">
      <c r="A134" s="8" t="s">
        <v>591</v>
      </c>
      <c r="B134" s="8" t="s">
        <v>474</v>
      </c>
      <c r="C134" s="8" t="s">
        <v>592</v>
      </c>
      <c r="D134" s="8" t="s">
        <v>18</v>
      </c>
      <c r="E134" s="8" t="s">
        <v>19</v>
      </c>
      <c r="F134" s="8" t="s">
        <v>593</v>
      </c>
      <c r="G134" s="8">
        <v>2008</v>
      </c>
      <c r="H134" s="8" t="s">
        <v>19</v>
      </c>
      <c r="I134" s="8" t="s">
        <v>22</v>
      </c>
      <c r="J134" s="8">
        <v>190</v>
      </c>
      <c r="K134" s="9">
        <v>910712</v>
      </c>
      <c r="L134" s="8" t="s">
        <v>594</v>
      </c>
      <c r="M134" s="8" t="s">
        <v>31</v>
      </c>
      <c r="N134" s="11">
        <v>132</v>
      </c>
    </row>
    <row r="135" spans="1:14">
      <c r="A135" s="8" t="s">
        <v>595</v>
      </c>
      <c r="B135" s="8" t="s">
        <v>413</v>
      </c>
      <c r="C135" s="8" t="s">
        <v>596</v>
      </c>
      <c r="D135" s="8" t="s">
        <v>18</v>
      </c>
      <c r="E135" s="8" t="s">
        <v>19</v>
      </c>
      <c r="F135" s="8" t="s">
        <v>96</v>
      </c>
      <c r="G135" s="8">
        <v>2005</v>
      </c>
      <c r="H135" s="8" t="s">
        <v>19</v>
      </c>
      <c r="I135" s="8" t="s">
        <v>22</v>
      </c>
      <c r="J135" s="8">
        <v>608</v>
      </c>
      <c r="K135" s="8" t="s">
        <v>597</v>
      </c>
      <c r="L135" s="8" t="s">
        <v>598</v>
      </c>
      <c r="M135" s="8" t="s">
        <v>31</v>
      </c>
      <c r="N135" s="11">
        <v>133</v>
      </c>
    </row>
    <row r="136" spans="1:14">
      <c r="A136" s="8" t="s">
        <v>599</v>
      </c>
      <c r="B136" s="8" t="s">
        <v>22</v>
      </c>
      <c r="C136" s="8" t="s">
        <v>600</v>
      </c>
      <c r="D136" s="8" t="s">
        <v>18</v>
      </c>
      <c r="E136" s="8" t="s">
        <v>19</v>
      </c>
      <c r="F136" s="8" t="s">
        <v>601</v>
      </c>
      <c r="G136" s="8" t="s">
        <v>602</v>
      </c>
      <c r="H136" s="8" t="s">
        <v>19</v>
      </c>
      <c r="I136" s="8" t="s">
        <v>22</v>
      </c>
      <c r="J136" s="8">
        <v>453</v>
      </c>
      <c r="K136" s="8"/>
      <c r="L136" s="8" t="s">
        <v>603</v>
      </c>
      <c r="M136" s="8" t="s">
        <v>31</v>
      </c>
      <c r="N136" s="11">
        <v>134</v>
      </c>
    </row>
    <row r="137" spans="1:14">
      <c r="A137" s="8" t="s">
        <v>604</v>
      </c>
      <c r="B137" s="8" t="s">
        <v>605</v>
      </c>
      <c r="C137" s="8" t="s">
        <v>606</v>
      </c>
      <c r="D137" s="8" t="s">
        <v>64</v>
      </c>
      <c r="E137" s="8">
        <v>1</v>
      </c>
      <c r="F137" s="8" t="s">
        <v>607</v>
      </c>
      <c r="G137" s="8">
        <v>2003</v>
      </c>
      <c r="H137" s="8" t="s">
        <v>608</v>
      </c>
      <c r="I137" s="8" t="s">
        <v>22</v>
      </c>
      <c r="J137" s="8">
        <v>354</v>
      </c>
      <c r="K137" s="8" t="s">
        <v>609</v>
      </c>
      <c r="L137" s="8" t="s">
        <v>610</v>
      </c>
      <c r="M137" s="8" t="s">
        <v>31</v>
      </c>
      <c r="N137" s="11">
        <v>135</v>
      </c>
    </row>
    <row r="138" spans="1:14">
      <c r="A138" s="8" t="s">
        <v>611</v>
      </c>
      <c r="B138" s="8" t="s">
        <v>612</v>
      </c>
      <c r="C138" s="8" t="s">
        <v>613</v>
      </c>
      <c r="D138" s="8" t="s">
        <v>158</v>
      </c>
      <c r="E138" s="8" t="s">
        <v>19</v>
      </c>
      <c r="F138" s="8" t="s">
        <v>614</v>
      </c>
      <c r="G138" s="8">
        <v>2009</v>
      </c>
      <c r="H138" s="8" t="s">
        <v>19</v>
      </c>
      <c r="I138" s="8" t="s">
        <v>148</v>
      </c>
      <c r="J138" s="8">
        <v>359</v>
      </c>
      <c r="K138" s="8"/>
      <c r="L138" s="8" t="s">
        <v>615</v>
      </c>
      <c r="M138" s="8" t="s">
        <v>52</v>
      </c>
      <c r="N138" s="11">
        <v>136</v>
      </c>
    </row>
    <row r="139" spans="1:14">
      <c r="A139" s="8" t="s">
        <v>616</v>
      </c>
      <c r="B139" s="8" t="s">
        <v>612</v>
      </c>
      <c r="C139" s="8" t="s">
        <v>617</v>
      </c>
      <c r="D139" s="8" t="s">
        <v>64</v>
      </c>
      <c r="E139" s="8" t="s">
        <v>19</v>
      </c>
      <c r="F139" s="8" t="s">
        <v>618</v>
      </c>
      <c r="G139" s="8">
        <v>2011</v>
      </c>
      <c r="H139" s="8" t="s">
        <v>19</v>
      </c>
      <c r="I139" s="8" t="s">
        <v>22</v>
      </c>
      <c r="J139" s="8">
        <v>397</v>
      </c>
      <c r="K139" s="8">
        <v>670</v>
      </c>
      <c r="L139" s="8" t="s">
        <v>619</v>
      </c>
      <c r="M139" s="8" t="s">
        <v>31</v>
      </c>
      <c r="N139" s="11">
        <v>137</v>
      </c>
    </row>
    <row r="140" spans="1:14">
      <c r="A140" s="8" t="s">
        <v>620</v>
      </c>
      <c r="B140" s="8" t="s">
        <v>621</v>
      </c>
      <c r="C140" s="8" t="s">
        <v>622</v>
      </c>
      <c r="D140" s="8" t="s">
        <v>623</v>
      </c>
      <c r="E140" s="8" t="s">
        <v>19</v>
      </c>
      <c r="F140" s="8" t="s">
        <v>624</v>
      </c>
      <c r="G140" s="8">
        <v>1986</v>
      </c>
      <c r="H140" s="8" t="s">
        <v>19</v>
      </c>
      <c r="I140" s="8" t="s">
        <v>22</v>
      </c>
      <c r="J140" s="8">
        <v>504</v>
      </c>
      <c r="K140" s="9">
        <v>621381</v>
      </c>
      <c r="L140" s="8" t="s">
        <v>625</v>
      </c>
      <c r="M140" s="8" t="s">
        <v>31</v>
      </c>
      <c r="N140" s="11">
        <v>138</v>
      </c>
    </row>
    <row r="141" spans="1:14">
      <c r="A141" s="8" t="s">
        <v>626</v>
      </c>
      <c r="B141" s="8" t="s">
        <v>627</v>
      </c>
      <c r="C141" s="8" t="s">
        <v>628</v>
      </c>
      <c r="D141" s="8" t="s">
        <v>18</v>
      </c>
      <c r="E141" s="8" t="s">
        <v>19</v>
      </c>
      <c r="F141" s="8" t="s">
        <v>629</v>
      </c>
      <c r="G141" s="8">
        <v>2008</v>
      </c>
      <c r="H141" s="8" t="s">
        <v>19</v>
      </c>
      <c r="I141" s="8" t="s">
        <v>22</v>
      </c>
      <c r="J141" s="8">
        <v>517</v>
      </c>
      <c r="K141" s="8"/>
      <c r="L141" s="8" t="s">
        <v>630</v>
      </c>
      <c r="M141" s="8" t="s">
        <v>31</v>
      </c>
      <c r="N141" s="11">
        <v>139</v>
      </c>
    </row>
    <row r="142" spans="1:14">
      <c r="A142" s="8" t="s">
        <v>631</v>
      </c>
      <c r="B142" s="8" t="s">
        <v>632</v>
      </c>
      <c r="C142" s="8" t="s">
        <v>633</v>
      </c>
      <c r="D142" s="8" t="s">
        <v>18</v>
      </c>
      <c r="E142" s="8" t="s">
        <v>19</v>
      </c>
      <c r="F142" s="8" t="s">
        <v>634</v>
      </c>
      <c r="G142" s="8">
        <v>1982</v>
      </c>
      <c r="H142" s="8" t="s">
        <v>19</v>
      </c>
      <c r="I142" s="8" t="s">
        <v>22</v>
      </c>
      <c r="J142" s="8">
        <v>255</v>
      </c>
      <c r="K142" s="8"/>
      <c r="L142" s="8" t="s">
        <v>635</v>
      </c>
      <c r="M142" s="8" t="s">
        <v>31</v>
      </c>
      <c r="N142" s="11">
        <v>140</v>
      </c>
    </row>
    <row r="143" spans="1:14">
      <c r="A143" s="8" t="s">
        <v>636</v>
      </c>
      <c r="B143" s="8" t="s">
        <v>637</v>
      </c>
      <c r="C143" s="8" t="s">
        <v>638</v>
      </c>
      <c r="D143" s="8" t="s">
        <v>19</v>
      </c>
      <c r="E143" s="8" t="s">
        <v>19</v>
      </c>
      <c r="F143" s="8" t="s">
        <v>638</v>
      </c>
      <c r="G143" s="8">
        <v>2009</v>
      </c>
      <c r="H143" s="8" t="s">
        <v>19</v>
      </c>
      <c r="I143" s="8" t="s">
        <v>639</v>
      </c>
      <c r="J143" s="8" t="s">
        <v>544</v>
      </c>
      <c r="K143" s="8"/>
      <c r="L143" s="8" t="s">
        <v>640</v>
      </c>
      <c r="M143" s="8" t="s">
        <v>31</v>
      </c>
      <c r="N143" s="11">
        <v>141</v>
      </c>
    </row>
    <row r="144" spans="1:14">
      <c r="A144" s="8" t="s">
        <v>641</v>
      </c>
      <c r="B144" s="8" t="s">
        <v>637</v>
      </c>
      <c r="C144" s="8" t="s">
        <v>638</v>
      </c>
      <c r="D144" s="8" t="s">
        <v>19</v>
      </c>
      <c r="E144" s="8" t="s">
        <v>19</v>
      </c>
      <c r="F144" s="8" t="s">
        <v>638</v>
      </c>
      <c r="G144" s="8">
        <v>2010</v>
      </c>
      <c r="H144" s="8" t="s">
        <v>19</v>
      </c>
      <c r="I144" s="8" t="s">
        <v>642</v>
      </c>
      <c r="J144" s="8" t="s">
        <v>544</v>
      </c>
      <c r="K144" s="8"/>
      <c r="L144" s="8" t="s">
        <v>643</v>
      </c>
      <c r="M144" s="8" t="s">
        <v>31</v>
      </c>
      <c r="N144" s="11">
        <v>142</v>
      </c>
    </row>
    <row r="145" spans="1:16">
      <c r="A145" s="8" t="s">
        <v>644</v>
      </c>
      <c r="B145" s="8" t="s">
        <v>637</v>
      </c>
      <c r="C145" s="8" t="s">
        <v>645</v>
      </c>
      <c r="D145" s="8" t="s">
        <v>64</v>
      </c>
      <c r="E145" s="8" t="s">
        <v>19</v>
      </c>
      <c r="F145" s="8" t="s">
        <v>96</v>
      </c>
      <c r="G145" s="8">
        <v>1998</v>
      </c>
      <c r="H145" s="8" t="s">
        <v>19</v>
      </c>
      <c r="I145" s="8" t="s">
        <v>22</v>
      </c>
      <c r="J145" s="8">
        <v>526</v>
      </c>
      <c r="K145" s="8"/>
      <c r="L145" s="8" t="s">
        <v>646</v>
      </c>
      <c r="M145" s="8" t="s">
        <v>31</v>
      </c>
      <c r="N145" s="11">
        <v>143</v>
      </c>
    </row>
    <row r="146" spans="1:16">
      <c r="A146" s="8" t="s">
        <v>647</v>
      </c>
      <c r="B146" s="8" t="s">
        <v>637</v>
      </c>
      <c r="C146" s="8" t="s">
        <v>648</v>
      </c>
      <c r="D146" s="8" t="s">
        <v>649</v>
      </c>
      <c r="E146" s="8" t="s">
        <v>19</v>
      </c>
      <c r="F146" s="8" t="s">
        <v>650</v>
      </c>
      <c r="G146" s="8">
        <v>2014</v>
      </c>
      <c r="H146" s="8" t="s">
        <v>19</v>
      </c>
      <c r="I146" s="8" t="s">
        <v>22</v>
      </c>
      <c r="J146" s="8">
        <v>856</v>
      </c>
      <c r="K146" s="8">
        <v>30</v>
      </c>
      <c r="L146" s="8" t="s">
        <v>651</v>
      </c>
      <c r="M146" s="8" t="s">
        <v>31</v>
      </c>
      <c r="N146" s="11">
        <v>144</v>
      </c>
    </row>
    <row r="147" spans="1:16">
      <c r="A147" s="8" t="s">
        <v>647</v>
      </c>
      <c r="B147" s="8" t="s">
        <v>637</v>
      </c>
      <c r="C147" s="8" t="s">
        <v>648</v>
      </c>
      <c r="D147" s="8" t="s">
        <v>393</v>
      </c>
      <c r="E147" s="8" t="s">
        <v>19</v>
      </c>
      <c r="F147" s="8" t="s">
        <v>650</v>
      </c>
      <c r="G147" s="8">
        <v>2008</v>
      </c>
      <c r="H147" s="8" t="s">
        <v>19</v>
      </c>
      <c r="I147" s="8" t="s">
        <v>22</v>
      </c>
      <c r="J147" s="8">
        <v>894</v>
      </c>
      <c r="K147" s="19">
        <v>30</v>
      </c>
      <c r="L147" s="8" t="s">
        <v>652</v>
      </c>
      <c r="M147" s="8" t="s">
        <v>31</v>
      </c>
      <c r="N147" s="11">
        <v>145</v>
      </c>
    </row>
    <row r="148" spans="1:16">
      <c r="A148" s="8" t="s">
        <v>653</v>
      </c>
      <c r="B148" s="8" t="s">
        <v>637</v>
      </c>
      <c r="C148" s="8" t="s">
        <v>654</v>
      </c>
      <c r="D148" s="8" t="s">
        <v>544</v>
      </c>
      <c r="E148" s="8" t="s">
        <v>19</v>
      </c>
      <c r="F148" s="8" t="s">
        <v>654</v>
      </c>
      <c r="G148" s="8" t="s">
        <v>544</v>
      </c>
      <c r="H148" s="8" t="s">
        <v>19</v>
      </c>
      <c r="I148" s="8" t="s">
        <v>655</v>
      </c>
      <c r="J148" s="8">
        <v>1344</v>
      </c>
      <c r="K148" s="8"/>
      <c r="L148" s="8" t="s">
        <v>656</v>
      </c>
      <c r="M148" s="8" t="s">
        <v>38</v>
      </c>
      <c r="N148" s="11">
        <v>146</v>
      </c>
    </row>
    <row r="149" spans="1:16">
      <c r="A149" s="8" t="s">
        <v>657</v>
      </c>
      <c r="B149" s="8" t="s">
        <v>637</v>
      </c>
      <c r="C149" s="8" t="s">
        <v>658</v>
      </c>
      <c r="D149" s="8" t="s">
        <v>544</v>
      </c>
      <c r="E149" s="8" t="s">
        <v>544</v>
      </c>
      <c r="F149" s="8" t="s">
        <v>279</v>
      </c>
      <c r="G149" s="8" t="s">
        <v>544</v>
      </c>
      <c r="H149" s="8" t="s">
        <v>19</v>
      </c>
      <c r="I149" s="8" t="s">
        <v>659</v>
      </c>
      <c r="J149" s="8">
        <v>618</v>
      </c>
      <c r="K149" s="8"/>
      <c r="L149" s="8" t="s">
        <v>660</v>
      </c>
      <c r="M149" s="8" t="s">
        <v>31</v>
      </c>
      <c r="N149" s="11">
        <v>147</v>
      </c>
    </row>
    <row r="150" spans="1:16">
      <c r="A150" s="8" t="s">
        <v>661</v>
      </c>
      <c r="B150" s="8" t="s">
        <v>662</v>
      </c>
      <c r="C150" s="8" t="s">
        <v>663</v>
      </c>
      <c r="D150" s="8" t="s">
        <v>64</v>
      </c>
      <c r="E150" s="8" t="s">
        <v>19</v>
      </c>
      <c r="F150" s="8" t="s">
        <v>664</v>
      </c>
      <c r="G150" s="8">
        <v>2007</v>
      </c>
      <c r="H150" s="8" t="s">
        <v>662</v>
      </c>
      <c r="I150" s="8" t="s">
        <v>22</v>
      </c>
      <c r="J150" s="8">
        <v>63</v>
      </c>
      <c r="K150" s="8"/>
      <c r="L150" s="8" t="s">
        <v>665</v>
      </c>
      <c r="M150" s="8" t="s">
        <v>31</v>
      </c>
      <c r="N150" s="11">
        <v>148</v>
      </c>
      <c r="O150" s="14"/>
      <c r="P150" s="18"/>
    </row>
    <row r="151" spans="1:16">
      <c r="A151" s="8" t="s">
        <v>666</v>
      </c>
      <c r="B151" s="8" t="s">
        <v>667</v>
      </c>
      <c r="C151" s="8" t="s">
        <v>668</v>
      </c>
      <c r="D151" s="8" t="s">
        <v>18</v>
      </c>
      <c r="E151" s="8" t="s">
        <v>19</v>
      </c>
      <c r="F151" s="8" t="s">
        <v>669</v>
      </c>
      <c r="G151" s="8">
        <v>2015</v>
      </c>
      <c r="H151" s="8" t="s">
        <v>19</v>
      </c>
      <c r="I151" s="8" t="s">
        <v>22</v>
      </c>
      <c r="J151" s="8">
        <v>184</v>
      </c>
      <c r="K151" s="8">
        <v>514</v>
      </c>
      <c r="L151" s="8" t="s">
        <v>670</v>
      </c>
      <c r="M151" s="8" t="s">
        <v>31</v>
      </c>
      <c r="N151" s="11">
        <v>149</v>
      </c>
    </row>
    <row r="152" spans="1:16">
      <c r="A152" s="8" t="s">
        <v>671</v>
      </c>
      <c r="B152" s="8" t="s">
        <v>672</v>
      </c>
      <c r="C152" s="8" t="s">
        <v>673</v>
      </c>
      <c r="D152" s="8" t="s">
        <v>18</v>
      </c>
      <c r="E152" s="8" t="s">
        <v>19</v>
      </c>
      <c r="F152" s="8" t="s">
        <v>634</v>
      </c>
      <c r="G152" s="8">
        <v>2017</v>
      </c>
      <c r="H152" s="8" t="s">
        <v>19</v>
      </c>
      <c r="I152" s="8" t="s">
        <v>22</v>
      </c>
      <c r="J152" s="8">
        <v>96</v>
      </c>
      <c r="K152" s="8"/>
      <c r="L152" s="8" t="s">
        <v>674</v>
      </c>
      <c r="M152" s="8" t="s">
        <v>31</v>
      </c>
      <c r="N152" s="11">
        <v>150</v>
      </c>
    </row>
    <row r="153" spans="1:16">
      <c r="A153" s="8" t="s">
        <v>675</v>
      </c>
      <c r="B153" s="8" t="s">
        <v>676</v>
      </c>
      <c r="C153" s="8" t="s">
        <v>677</v>
      </c>
      <c r="D153" s="8" t="s">
        <v>64</v>
      </c>
      <c r="E153" s="8" t="s">
        <v>19</v>
      </c>
      <c r="F153" s="8" t="s">
        <v>634</v>
      </c>
      <c r="G153" s="8">
        <v>2011</v>
      </c>
      <c r="H153" s="8" t="s">
        <v>19</v>
      </c>
      <c r="I153" s="8" t="s">
        <v>22</v>
      </c>
      <c r="J153" s="8">
        <v>106</v>
      </c>
      <c r="K153" s="8">
        <v>236</v>
      </c>
      <c r="L153" s="8" t="s">
        <v>678</v>
      </c>
      <c r="M153" s="8" t="s">
        <v>52</v>
      </c>
      <c r="N153" s="11">
        <v>151</v>
      </c>
    </row>
    <row r="154" spans="1:16">
      <c r="A154" s="8" t="s">
        <v>679</v>
      </c>
      <c r="B154" s="8" t="s">
        <v>206</v>
      </c>
      <c r="C154" s="8" t="s">
        <v>680</v>
      </c>
      <c r="D154" s="8" t="s">
        <v>18</v>
      </c>
      <c r="E154" s="8" t="s">
        <v>19</v>
      </c>
      <c r="F154" s="8" t="s">
        <v>681</v>
      </c>
      <c r="G154" s="8">
        <v>2014</v>
      </c>
      <c r="H154" s="8" t="s">
        <v>19</v>
      </c>
      <c r="I154" s="8" t="s">
        <v>22</v>
      </c>
      <c r="J154" s="8">
        <v>254</v>
      </c>
      <c r="K154" s="8"/>
      <c r="L154" s="8" t="s">
        <v>682</v>
      </c>
      <c r="M154" s="8" t="s">
        <v>31</v>
      </c>
      <c r="N154" s="11">
        <v>152</v>
      </c>
    </row>
    <row r="155" spans="1:16">
      <c r="A155" s="8" t="s">
        <v>683</v>
      </c>
      <c r="B155" s="8" t="s">
        <v>206</v>
      </c>
      <c r="C155" s="8" t="s">
        <v>684</v>
      </c>
      <c r="D155" s="8" t="s">
        <v>18</v>
      </c>
      <c r="E155" s="8">
        <v>1</v>
      </c>
      <c r="F155" s="8" t="s">
        <v>685</v>
      </c>
      <c r="G155" s="8">
        <v>2011</v>
      </c>
      <c r="H155" s="8" t="s">
        <v>686</v>
      </c>
      <c r="I155" s="8" t="s">
        <v>22</v>
      </c>
      <c r="J155" s="8">
        <v>141</v>
      </c>
      <c r="K155" s="8"/>
      <c r="L155" s="8" t="s">
        <v>687</v>
      </c>
      <c r="M155" s="8" t="s">
        <v>31</v>
      </c>
      <c r="N155" s="20">
        <v>153</v>
      </c>
      <c r="O155" s="14"/>
    </row>
    <row r="156" spans="1:16">
      <c r="A156" s="8" t="s">
        <v>688</v>
      </c>
      <c r="B156" s="8" t="s">
        <v>662</v>
      </c>
      <c r="C156" s="8" t="s">
        <v>689</v>
      </c>
      <c r="D156" s="8" t="s">
        <v>393</v>
      </c>
      <c r="E156" s="8" t="s">
        <v>19</v>
      </c>
      <c r="F156" s="8" t="s">
        <v>690</v>
      </c>
      <c r="G156" s="8">
        <v>2006</v>
      </c>
      <c r="H156" s="8" t="s">
        <v>691</v>
      </c>
      <c r="I156" s="8" t="s">
        <v>22</v>
      </c>
      <c r="J156" s="8">
        <v>54</v>
      </c>
      <c r="K156" s="8" t="s">
        <v>692</v>
      </c>
      <c r="L156" s="8" t="s">
        <v>693</v>
      </c>
      <c r="M156" s="8" t="s">
        <v>31</v>
      </c>
      <c r="N156" s="20">
        <v>154</v>
      </c>
      <c r="O156" s="14"/>
    </row>
    <row r="157" spans="1:16">
      <c r="A157" s="8" t="s">
        <v>694</v>
      </c>
      <c r="B157" s="8" t="s">
        <v>206</v>
      </c>
      <c r="C157" s="8" t="s">
        <v>695</v>
      </c>
      <c r="D157" s="8" t="s">
        <v>696</v>
      </c>
      <c r="E157" s="8" t="s">
        <v>19</v>
      </c>
      <c r="F157" s="8" t="s">
        <v>697</v>
      </c>
      <c r="G157" s="8">
        <v>2008</v>
      </c>
      <c r="H157" s="8" t="s">
        <v>19</v>
      </c>
      <c r="I157" s="8" t="s">
        <v>22</v>
      </c>
      <c r="J157" s="8">
        <v>275</v>
      </c>
      <c r="K157" s="8" t="s">
        <v>209</v>
      </c>
      <c r="L157" s="8" t="s">
        <v>698</v>
      </c>
      <c r="M157" s="8" t="s">
        <v>221</v>
      </c>
      <c r="N157" s="20">
        <v>155</v>
      </c>
    </row>
    <row r="158" spans="1:16">
      <c r="A158" s="8" t="s">
        <v>699</v>
      </c>
      <c r="B158" s="8" t="s">
        <v>700</v>
      </c>
      <c r="C158" s="8" t="s">
        <v>701</v>
      </c>
      <c r="D158" s="8" t="s">
        <v>18</v>
      </c>
      <c r="E158" s="8" t="s">
        <v>19</v>
      </c>
      <c r="F158" s="8" t="s">
        <v>702</v>
      </c>
      <c r="G158" s="8">
        <v>2013</v>
      </c>
      <c r="H158" s="8" t="s">
        <v>19</v>
      </c>
      <c r="I158" s="8" t="s">
        <v>22</v>
      </c>
      <c r="J158" s="8">
        <v>108</v>
      </c>
      <c r="K158" s="8">
        <v>400</v>
      </c>
      <c r="L158" s="8" t="s">
        <v>703</v>
      </c>
      <c r="M158" s="8" t="s">
        <v>31</v>
      </c>
      <c r="N158" s="20">
        <v>156</v>
      </c>
    </row>
    <row r="159" spans="1:1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14"/>
      <c r="N160" s="14"/>
    </row>
    <row r="161" spans="1:1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14"/>
      <c r="N161" s="14"/>
    </row>
    <row r="162" spans="1:14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14"/>
      <c r="N162" s="25"/>
    </row>
    <row r="163" spans="1:1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14"/>
      <c r="N163" s="14"/>
    </row>
    <row r="164" spans="1:14">
      <c r="D164" s="24"/>
      <c r="E164" s="24"/>
      <c r="F164" s="24"/>
      <c r="G164" s="24"/>
      <c r="H164" s="24"/>
      <c r="I164" s="24"/>
      <c r="J164" s="24"/>
      <c r="K164" s="24"/>
      <c r="L164" s="24"/>
    </row>
    <row r="165" spans="1:14">
      <c r="D165" s="24"/>
      <c r="E165" s="24"/>
      <c r="F165" s="24"/>
      <c r="G165" s="24"/>
      <c r="H165" s="24"/>
      <c r="I165" s="24"/>
      <c r="J165" s="24"/>
      <c r="K165" s="24"/>
      <c r="L165" s="24"/>
    </row>
    <row r="166" spans="1:14">
      <c r="D166" s="24"/>
      <c r="E166" s="24"/>
      <c r="F166" s="24"/>
      <c r="G166" s="24"/>
      <c r="H166" s="24"/>
      <c r="I166" s="24"/>
      <c r="J166" s="24"/>
      <c r="K166" s="24"/>
      <c r="L166" s="24"/>
    </row>
    <row r="167" spans="1:14">
      <c r="D167" s="24"/>
      <c r="E167" s="24"/>
      <c r="F167" s="24"/>
      <c r="G167" s="24"/>
      <c r="H167" s="24"/>
      <c r="I167" s="24"/>
      <c r="J167" s="24"/>
      <c r="K167" s="24"/>
      <c r="L167" s="24"/>
    </row>
    <row r="168" spans="1:14">
      <c r="D168" s="24"/>
      <c r="E168" s="24"/>
      <c r="F168" s="24"/>
      <c r="G168" s="24"/>
      <c r="H168" s="24"/>
      <c r="I168" s="24"/>
      <c r="J168" s="24"/>
      <c r="K168" s="24"/>
      <c r="L168" s="24"/>
    </row>
    <row r="169" spans="1:14">
      <c r="D169" s="24"/>
      <c r="E169" s="24"/>
      <c r="F169" s="24"/>
      <c r="G169" s="24"/>
      <c r="H169" s="24"/>
      <c r="I169" s="24"/>
      <c r="J169" s="24"/>
      <c r="K169" s="24"/>
      <c r="L169" s="24"/>
    </row>
    <row r="170" spans="1:14">
      <c r="D170" s="24"/>
      <c r="E170" s="24"/>
      <c r="F170" s="24"/>
      <c r="G170" s="24"/>
      <c r="H170" s="24"/>
      <c r="I170" s="24"/>
      <c r="J170" s="24"/>
      <c r="K170" s="24"/>
      <c r="L170" s="24"/>
    </row>
    <row r="171" spans="1:14">
      <c r="D171" s="24"/>
      <c r="E171" s="24"/>
      <c r="F171" s="24"/>
      <c r="G171" s="24"/>
      <c r="H171" s="24"/>
      <c r="I171" s="24"/>
      <c r="J171" s="24"/>
      <c r="K171" s="24"/>
      <c r="L171" s="24"/>
    </row>
    <row r="172" spans="1:14">
      <c r="D172" s="24"/>
      <c r="E172" s="24"/>
      <c r="F172" s="24"/>
      <c r="G172" s="24"/>
      <c r="H172" s="24"/>
      <c r="I172" s="24"/>
      <c r="J172" s="24"/>
      <c r="K172" s="24"/>
      <c r="L172" s="24"/>
    </row>
    <row r="173" spans="1:14">
      <c r="D173" s="24"/>
      <c r="E173" s="24"/>
      <c r="F173" s="24"/>
      <c r="G173" s="24"/>
      <c r="H173" s="24"/>
      <c r="I173" s="24"/>
      <c r="J173" s="24"/>
      <c r="K173" s="24"/>
      <c r="L173" s="24"/>
    </row>
    <row r="174" spans="1:14">
      <c r="D174" s="24"/>
      <c r="E174" s="24"/>
      <c r="F174" s="24"/>
      <c r="G174" s="24"/>
      <c r="H174" s="24"/>
      <c r="I174" s="24"/>
      <c r="J174" s="24"/>
      <c r="K174" s="24"/>
      <c r="L174" s="24"/>
    </row>
  </sheetData>
  <sortState xmlns:xlrd2="http://schemas.microsoft.com/office/spreadsheetml/2017/richdata2" ref="B21:G21">
    <sortCondition ref="B21"/>
  </sortState>
  <mergeCells count="1">
    <mergeCell ref="A1:M1"/>
  </mergeCells>
  <conditionalFormatting sqref="N150:O150 O155:O156 A159:N1048576 N151:N158 A1:N149">
    <cfRule type="containsText" dxfId="66" priority="37" operator="containsText" text="(?)">
      <formula>NOT(ISERROR(SEARCH("(?)",A1)))</formula>
    </cfRule>
  </conditionalFormatting>
  <conditionalFormatting sqref="H141">
    <cfRule type="containsText" dxfId="65" priority="35" operator="containsText" text="(?)">
      <formula>NOT(ISERROR(SEARCH("(?)",H141)))</formula>
    </cfRule>
  </conditionalFormatting>
  <conditionalFormatting sqref="E143">
    <cfRule type="containsText" dxfId="64" priority="34" operator="containsText" text="(?)">
      <formula>NOT(ISERROR(SEARCH("(?)",E143)))</formula>
    </cfRule>
  </conditionalFormatting>
  <conditionalFormatting sqref="D143">
    <cfRule type="containsText" dxfId="63" priority="33" operator="containsText" text="(?)">
      <formula>NOT(ISERROR(SEARCH("(?)",D143)))</formula>
    </cfRule>
  </conditionalFormatting>
  <conditionalFormatting sqref="H143">
    <cfRule type="containsText" dxfId="62" priority="32" operator="containsText" text="(?)">
      <formula>NOT(ISERROR(SEARCH("(?)",H143)))</formula>
    </cfRule>
  </conditionalFormatting>
  <conditionalFormatting sqref="M143">
    <cfRule type="containsText" dxfId="61" priority="31" operator="containsText" text="(?)">
      <formula>NOT(ISERROR(SEARCH("(?)",M143)))</formula>
    </cfRule>
  </conditionalFormatting>
  <conditionalFormatting sqref="H144">
    <cfRule type="containsText" dxfId="60" priority="30" operator="containsText" text="(?)">
      <formula>NOT(ISERROR(SEARCH("(?)",H144)))</formula>
    </cfRule>
  </conditionalFormatting>
  <conditionalFormatting sqref="M144">
    <cfRule type="containsText" dxfId="59" priority="29" operator="containsText" text="(?)">
      <formula>NOT(ISERROR(SEARCH("(?)",M144)))</formula>
    </cfRule>
  </conditionalFormatting>
  <conditionalFormatting sqref="D144">
    <cfRule type="containsText" dxfId="58" priority="28" operator="containsText" text="(?)">
      <formula>NOT(ISERROR(SEARCH("(?)",D144)))</formula>
    </cfRule>
  </conditionalFormatting>
  <conditionalFormatting sqref="E144">
    <cfRule type="containsText" dxfId="57" priority="27" operator="containsText" text="(?)">
      <formula>NOT(ISERROR(SEARCH("(?)",E144)))</formula>
    </cfRule>
  </conditionalFormatting>
  <conditionalFormatting sqref="M145">
    <cfRule type="containsText" dxfId="56" priority="26" operator="containsText" text="(?)">
      <formula>NOT(ISERROR(SEARCH("(?)",M145)))</formula>
    </cfRule>
  </conditionalFormatting>
  <conditionalFormatting sqref="E145">
    <cfRule type="containsText" dxfId="55" priority="25" operator="containsText" text="(?)">
      <formula>NOT(ISERROR(SEARCH("(?)",E145)))</formula>
    </cfRule>
  </conditionalFormatting>
  <conditionalFormatting sqref="H145">
    <cfRule type="containsText" dxfId="54" priority="24" operator="containsText" text="(?)">
      <formula>NOT(ISERROR(SEARCH("(?)",H145)))</formula>
    </cfRule>
  </conditionalFormatting>
  <conditionalFormatting sqref="H146">
    <cfRule type="containsText" dxfId="53" priority="23" operator="containsText" text="(?)">
      <formula>NOT(ISERROR(SEARCH("(?)",H146)))</formula>
    </cfRule>
  </conditionalFormatting>
  <conditionalFormatting sqref="M146">
    <cfRule type="containsText" dxfId="52" priority="22" operator="containsText" text="(?)">
      <formula>NOT(ISERROR(SEARCH("(?)",M146)))</formula>
    </cfRule>
  </conditionalFormatting>
  <conditionalFormatting sqref="H147">
    <cfRule type="containsText" dxfId="51" priority="21" operator="containsText" text="(?)">
      <formula>NOT(ISERROR(SEARCH("(?)",H147)))</formula>
    </cfRule>
  </conditionalFormatting>
  <conditionalFormatting sqref="M147">
    <cfRule type="containsText" dxfId="50" priority="20" operator="containsText" text="(?)">
      <formula>NOT(ISERROR(SEARCH("(?)",M147)))</formula>
    </cfRule>
  </conditionalFormatting>
  <conditionalFormatting sqref="H148">
    <cfRule type="containsText" dxfId="49" priority="19" operator="containsText" text="(?)">
      <formula>NOT(ISERROR(SEARCH("(?)",H148)))</formula>
    </cfRule>
  </conditionalFormatting>
  <conditionalFormatting sqref="H149">
    <cfRule type="containsText" dxfId="48" priority="17" operator="containsText" text="(?)">
      <formula>NOT(ISERROR(SEARCH("(?)",H149)))</formula>
    </cfRule>
  </conditionalFormatting>
  <conditionalFormatting sqref="E150">
    <cfRule type="containsText" dxfId="47" priority="16" operator="containsText" text="(?)">
      <formula>NOT(ISERROR(SEARCH("(?)",E150)))</formula>
    </cfRule>
  </conditionalFormatting>
  <conditionalFormatting sqref="H151">
    <cfRule type="containsText" dxfId="46" priority="15" operator="containsText" text="(?)">
      <formula>NOT(ISERROR(SEARCH("(?)",H151)))</formula>
    </cfRule>
  </conditionalFormatting>
  <conditionalFormatting sqref="E151">
    <cfRule type="containsText" dxfId="45" priority="14" operator="containsText" text="(?)">
      <formula>NOT(ISERROR(SEARCH("(?)",E151)))</formula>
    </cfRule>
  </conditionalFormatting>
  <conditionalFormatting sqref="F152">
    <cfRule type="containsText" dxfId="44" priority="13" operator="containsText" text="(?)">
      <formula>NOT(ISERROR(SEARCH("(?)",F152)))</formula>
    </cfRule>
  </conditionalFormatting>
  <conditionalFormatting sqref="E152">
    <cfRule type="containsText" dxfId="43" priority="12" operator="containsText" text="(?)">
      <formula>NOT(ISERROR(SEARCH("(?)",E152)))</formula>
    </cfRule>
  </conditionalFormatting>
  <conditionalFormatting sqref="H152">
    <cfRule type="containsText" dxfId="42" priority="11" operator="containsText" text="(?)">
      <formula>NOT(ISERROR(SEARCH("(?)",H152)))</formula>
    </cfRule>
  </conditionalFormatting>
  <conditionalFormatting sqref="F153">
    <cfRule type="containsText" dxfId="41" priority="10" operator="containsText" text="(?)">
      <formula>NOT(ISERROR(SEARCH("(?)",F153)))</formula>
    </cfRule>
  </conditionalFormatting>
  <conditionalFormatting sqref="H153">
    <cfRule type="containsText" dxfId="40" priority="9" operator="containsText" text="(?)">
      <formula>NOT(ISERROR(SEARCH("(?)",H153)))</formula>
    </cfRule>
  </conditionalFormatting>
  <conditionalFormatting sqref="E153">
    <cfRule type="containsText" dxfId="39" priority="8" operator="containsText" text="(?)">
      <formula>NOT(ISERROR(SEARCH("(?)",E153)))</formula>
    </cfRule>
  </conditionalFormatting>
  <conditionalFormatting sqref="E154">
    <cfRule type="containsText" dxfId="38" priority="7" operator="containsText" text="(?)">
      <formula>NOT(ISERROR(SEARCH("(?)",E154)))</formula>
    </cfRule>
  </conditionalFormatting>
  <conditionalFormatting sqref="H154">
    <cfRule type="containsText" dxfId="37" priority="6" operator="containsText" text="(?)">
      <formula>NOT(ISERROR(SEARCH("(?)",H154)))</formula>
    </cfRule>
  </conditionalFormatting>
  <conditionalFormatting sqref="E156">
    <cfRule type="containsText" dxfId="36" priority="5" operator="containsText" text="(?)">
      <formula>NOT(ISERROR(SEARCH("(?)",E156)))</formula>
    </cfRule>
  </conditionalFormatting>
  <conditionalFormatting sqref="H157">
    <cfRule type="containsText" dxfId="35" priority="4" operator="containsText" text="(?)">
      <formula>NOT(ISERROR(SEARCH("(?)",H157)))</formula>
    </cfRule>
  </conditionalFormatting>
  <conditionalFormatting sqref="E157">
    <cfRule type="containsText" dxfId="34" priority="3" operator="containsText" text="(?)">
      <formula>NOT(ISERROR(SEARCH("(?)",E157)))</formula>
    </cfRule>
  </conditionalFormatting>
  <conditionalFormatting sqref="L1:L140 L145:L149 L159:L1048576">
    <cfRule type="duplicateValues" dxfId="33" priority="64"/>
  </conditionalFormatting>
  <conditionalFormatting sqref="E158">
    <cfRule type="containsText" dxfId="32" priority="2" operator="containsText" text="(?)">
      <formula>NOT(ISERROR(SEARCH("(?)",E158)))</formula>
    </cfRule>
  </conditionalFormatting>
  <conditionalFormatting sqref="H158">
    <cfRule type="containsText" dxfId="31" priority="1" operator="containsText" text="(?)">
      <formula>NOT(ISERROR(SEARCH("(?)",H158)))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2118-3E90-49B2-B116-A82E28B2DC7A}">
  <sheetPr>
    <tabColor rgb="FF4472C4"/>
  </sheetPr>
  <dimension ref="A1:AE120"/>
  <sheetViews>
    <sheetView tabSelected="1" workbookViewId="0">
      <selection activeCell="J7" sqref="J7:L7"/>
    </sheetView>
  </sheetViews>
  <sheetFormatPr defaultRowHeight="15"/>
  <cols>
    <col min="1" max="1" width="15.28515625" bestFit="1" customWidth="1"/>
    <col min="2" max="2" width="9.5703125" bestFit="1" customWidth="1"/>
    <col min="3" max="3" width="10.28515625" bestFit="1" customWidth="1"/>
    <col min="4" max="4" width="10.85546875" bestFit="1" customWidth="1"/>
    <col min="16" max="16" width="12.42578125" customWidth="1"/>
    <col min="25" max="25" width="12" customWidth="1"/>
  </cols>
  <sheetData>
    <row r="1" spans="1:31" ht="22.5">
      <c r="A1" s="33" t="s">
        <v>704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5"/>
      <c r="N1" s="16"/>
      <c r="O1" s="33" t="s">
        <v>705</v>
      </c>
      <c r="P1" s="34"/>
      <c r="Q1" s="34"/>
      <c r="R1" s="34"/>
      <c r="S1" s="34"/>
      <c r="T1" s="34"/>
      <c r="U1" s="34"/>
      <c r="V1" s="34"/>
      <c r="W1" s="35"/>
      <c r="X1" s="16"/>
      <c r="Y1" s="16"/>
      <c r="Z1" s="16"/>
      <c r="AA1" s="16"/>
    </row>
    <row r="2" spans="1:31">
      <c r="A2" s="17"/>
      <c r="B2" s="18"/>
      <c r="C2" s="18"/>
      <c r="D2" s="18"/>
      <c r="E2" s="18"/>
      <c r="F2" s="18"/>
      <c r="G2" s="18"/>
      <c r="H2" s="6"/>
      <c r="I2" s="6"/>
      <c r="J2" s="18"/>
      <c r="K2" s="18"/>
      <c r="L2" s="18"/>
      <c r="M2" s="3"/>
      <c r="O2" s="17"/>
      <c r="P2" s="18"/>
      <c r="Q2" s="18"/>
      <c r="R2" s="18"/>
      <c r="S2" s="18"/>
      <c r="T2" s="18"/>
      <c r="U2" s="18"/>
      <c r="V2" s="6"/>
      <c r="W2" s="89"/>
      <c r="X2" s="18"/>
      <c r="Y2" s="18"/>
      <c r="Z2" s="18"/>
      <c r="AA2" s="18"/>
    </row>
    <row r="3" spans="1:31" ht="18.75">
      <c r="A3" s="41" t="s">
        <v>706</v>
      </c>
      <c r="B3" s="37"/>
      <c r="C3" s="37"/>
      <c r="D3" s="37"/>
      <c r="E3" s="37"/>
      <c r="F3" s="37"/>
      <c r="G3" s="38"/>
      <c r="H3" s="6"/>
      <c r="I3" s="6"/>
      <c r="J3" s="18"/>
      <c r="M3" s="3"/>
      <c r="O3" s="36" t="s">
        <v>707</v>
      </c>
      <c r="P3" s="37"/>
      <c r="Q3" s="37"/>
      <c r="R3" s="37"/>
      <c r="S3" s="37"/>
      <c r="T3" s="37"/>
      <c r="U3" s="38"/>
      <c r="V3" s="6"/>
      <c r="W3" s="89"/>
      <c r="X3" s="6"/>
      <c r="Y3" s="6"/>
      <c r="Z3" s="6"/>
      <c r="AA3" s="6"/>
    </row>
    <row r="4" spans="1:31" ht="17.25">
      <c r="A4" s="94" t="s">
        <v>708</v>
      </c>
      <c r="B4" s="95" t="s">
        <v>15</v>
      </c>
      <c r="C4" s="96"/>
      <c r="D4" s="96"/>
      <c r="E4" s="96"/>
      <c r="F4" s="96"/>
      <c r="G4" s="97"/>
      <c r="H4" s="98"/>
      <c r="I4" s="98"/>
      <c r="J4" s="99"/>
      <c r="K4" s="100"/>
      <c r="L4" s="100"/>
      <c r="M4" s="101"/>
      <c r="N4" s="100"/>
      <c r="O4" s="126" t="s">
        <v>709</v>
      </c>
      <c r="P4" s="127"/>
      <c r="Q4" s="81">
        <f ca="1">SUM(OFFSET('Tabelas Dinâmicas'!B4,0,0,COUNTA('Tabelas Dinâmicas'!$B$4:$B$5000),1))</f>
        <v>156</v>
      </c>
      <c r="R4" s="82"/>
      <c r="S4" s="82"/>
      <c r="T4" s="82"/>
      <c r="U4" s="83"/>
      <c r="V4" s="102"/>
      <c r="W4" s="138"/>
      <c r="X4" s="99"/>
      <c r="Y4" s="103"/>
      <c r="Z4" s="103"/>
      <c r="AA4" s="103"/>
    </row>
    <row r="5" spans="1:31" ht="17.25">
      <c r="A5" s="104"/>
      <c r="B5" s="105"/>
      <c r="C5" s="106"/>
      <c r="D5" s="106"/>
      <c r="E5" s="106"/>
      <c r="F5" s="106"/>
      <c r="G5" s="107"/>
      <c r="H5" s="98"/>
      <c r="I5" s="98"/>
      <c r="J5" s="99"/>
      <c r="K5" s="100"/>
      <c r="L5" s="100"/>
      <c r="M5" s="101"/>
      <c r="N5" s="100"/>
      <c r="O5" s="128" t="s">
        <v>710</v>
      </c>
      <c r="P5" s="129"/>
      <c r="Q5" s="84">
        <f ca="1">COUNTA(OFFSET('Tabelas Dinâmicas'!D4,0,0,COUNTA('Tabelas Dinâmicas'!$D$4:$D$5000),1))</f>
        <v>129</v>
      </c>
      <c r="R5" s="85"/>
      <c r="S5" s="85"/>
      <c r="T5" s="85"/>
      <c r="U5" s="86"/>
      <c r="V5" s="102"/>
      <c r="W5" s="138"/>
      <c r="X5" s="99"/>
      <c r="Y5" s="103"/>
      <c r="Z5" s="103"/>
      <c r="AA5" s="103"/>
    </row>
    <row r="6" spans="1:31" ht="17.25">
      <c r="A6" s="108" t="s">
        <v>2</v>
      </c>
      <c r="B6" s="109" t="str">
        <f>VLOOKUP($B$4,'Base de Dados'!A:M,2,FALSE)</f>
        <v>Autobiografia</v>
      </c>
      <c r="C6" s="110"/>
      <c r="D6" s="110"/>
      <c r="E6" s="110"/>
      <c r="F6" s="110"/>
      <c r="G6" s="111"/>
      <c r="H6" s="98"/>
      <c r="I6" s="98"/>
      <c r="J6" s="91" t="s">
        <v>711</v>
      </c>
      <c r="K6" s="92"/>
      <c r="L6" s="93"/>
      <c r="M6" s="101"/>
      <c r="N6" s="100"/>
      <c r="O6" s="130" t="s">
        <v>712</v>
      </c>
      <c r="P6" s="131"/>
      <c r="Q6" s="84">
        <f ca="1">COUNTA(OFFSET('Tabelas Dinâmicas'!G4,0,0,COUNTA('Tabelas Dinâmicas'!$G$4:$G$5000),1))</f>
        <v>89</v>
      </c>
      <c r="R6" s="85"/>
      <c r="S6" s="85"/>
      <c r="T6" s="85"/>
      <c r="U6" s="86"/>
      <c r="V6" s="102"/>
      <c r="W6" s="138"/>
      <c r="X6" s="99"/>
      <c r="Y6" s="103"/>
      <c r="Z6" s="103"/>
      <c r="AA6" s="103"/>
    </row>
    <row r="7" spans="1:31" ht="17.25">
      <c r="A7" s="108" t="s">
        <v>3</v>
      </c>
      <c r="B7" s="112" t="str">
        <f>VLOOKUP($B$4,'Base de Dados'!A:M,3,FALSE)</f>
        <v>Santo Agostinho</v>
      </c>
      <c r="C7" s="113"/>
      <c r="D7" s="113"/>
      <c r="E7" s="113"/>
      <c r="F7" s="113"/>
      <c r="G7" s="114"/>
      <c r="H7" s="98"/>
      <c r="I7" s="98"/>
      <c r="J7" s="140" t="s">
        <v>713</v>
      </c>
      <c r="K7" s="141"/>
      <c r="L7" s="142"/>
      <c r="M7" s="101"/>
      <c r="N7" s="100"/>
      <c r="O7" s="132"/>
      <c r="P7" s="133"/>
      <c r="Q7" s="90"/>
      <c r="R7" s="90"/>
      <c r="S7" s="90"/>
      <c r="T7" s="90"/>
      <c r="U7" s="90"/>
      <c r="V7" s="102"/>
      <c r="W7" s="138"/>
      <c r="X7" s="99"/>
      <c r="Y7" s="103"/>
      <c r="Z7" s="103"/>
      <c r="AA7" s="103"/>
    </row>
    <row r="8" spans="1:31" ht="18.75">
      <c r="A8" s="108" t="s">
        <v>4</v>
      </c>
      <c r="B8" s="112" t="str">
        <f>VLOOKUP($B$4,'Base de Dados'!A:M,4,FALSE)</f>
        <v>1a</v>
      </c>
      <c r="C8" s="113"/>
      <c r="D8" s="113"/>
      <c r="E8" s="113"/>
      <c r="F8" s="113"/>
      <c r="G8" s="114"/>
      <c r="H8" s="98"/>
      <c r="I8" s="98"/>
      <c r="J8" s="146" t="s">
        <v>714</v>
      </c>
      <c r="K8" s="147"/>
      <c r="L8" s="148"/>
      <c r="M8" s="101"/>
      <c r="N8" s="100"/>
      <c r="O8" s="36" t="s">
        <v>715</v>
      </c>
      <c r="P8" s="37"/>
      <c r="Q8" s="37"/>
      <c r="R8" s="37"/>
      <c r="S8" s="37"/>
      <c r="T8" s="37"/>
      <c r="U8" s="38"/>
      <c r="V8" s="88" t="s">
        <v>716</v>
      </c>
      <c r="W8" s="138"/>
      <c r="X8" s="99"/>
      <c r="Y8" s="103"/>
      <c r="Z8" s="103"/>
      <c r="AA8" s="103"/>
    </row>
    <row r="9" spans="1:31" ht="17.25">
      <c r="A9" s="108" t="s">
        <v>5</v>
      </c>
      <c r="B9" s="112" t="str">
        <f>VLOOKUP($B$4,'Base de Dados'!A:M,5,FALSE)</f>
        <v>n / a</v>
      </c>
      <c r="C9" s="113"/>
      <c r="D9" s="113"/>
      <c r="E9" s="113"/>
      <c r="F9" s="113"/>
      <c r="G9" s="114"/>
      <c r="H9" s="98"/>
      <c r="I9" s="98"/>
      <c r="J9" s="146" t="s">
        <v>717</v>
      </c>
      <c r="K9" s="147"/>
      <c r="L9" s="148"/>
      <c r="M9" s="101"/>
      <c r="N9" s="100"/>
      <c r="O9" s="134" t="s">
        <v>718</v>
      </c>
      <c r="P9" s="135"/>
      <c r="Q9" s="81" t="str">
        <f>'Tabelas Dinâmicas'!A4</f>
        <v>Romance</v>
      </c>
      <c r="R9" s="82"/>
      <c r="S9" s="82"/>
      <c r="T9" s="82"/>
      <c r="U9" s="82"/>
      <c r="V9" s="115">
        <f>'Tabelas Dinâmicas'!B4</f>
        <v>28</v>
      </c>
      <c r="W9" s="138"/>
      <c r="X9" s="99"/>
      <c r="Y9" s="103"/>
      <c r="Z9" s="103"/>
      <c r="AA9" s="103"/>
    </row>
    <row r="10" spans="1:31" ht="17.25">
      <c r="A10" s="108" t="s">
        <v>6</v>
      </c>
      <c r="B10" s="112" t="str">
        <f>VLOOKUP($B$4,'Base de Dados'!A:M,6,FALSE)</f>
        <v>Paulus</v>
      </c>
      <c r="C10" s="113"/>
      <c r="D10" s="113"/>
      <c r="E10" s="113"/>
      <c r="F10" s="113"/>
      <c r="G10" s="114"/>
      <c r="H10" s="98"/>
      <c r="I10" s="98"/>
      <c r="J10" s="146" t="s">
        <v>719</v>
      </c>
      <c r="K10" s="147"/>
      <c r="L10" s="148"/>
      <c r="M10" s="101"/>
      <c r="N10" s="100"/>
      <c r="O10" s="134" t="s">
        <v>720</v>
      </c>
      <c r="P10" s="135"/>
      <c r="Q10" s="81" t="str">
        <f>'Tabelas Dinâmicas'!D4</f>
        <v>Selma El-Kathib e Luiz Cesar Pinto Ribeiro (coord.)</v>
      </c>
      <c r="R10" s="82"/>
      <c r="S10" s="82"/>
      <c r="T10" s="82"/>
      <c r="U10" s="82"/>
      <c r="V10" s="115">
        <f>'Tabelas Dinâmicas'!E4</f>
        <v>4</v>
      </c>
      <c r="W10" s="138"/>
      <c r="X10" s="99"/>
      <c r="Y10" s="103"/>
      <c r="Z10" s="103"/>
      <c r="AA10" s="103"/>
    </row>
    <row r="11" spans="1:31" ht="17.25">
      <c r="A11" s="108" t="s">
        <v>7</v>
      </c>
      <c r="B11" s="112">
        <f>VLOOKUP($B$4,'Base de Dados'!A:M,7,FALSE)</f>
        <v>1984</v>
      </c>
      <c r="C11" s="113"/>
      <c r="D11" s="113"/>
      <c r="E11" s="113"/>
      <c r="F11" s="113"/>
      <c r="G11" s="114"/>
      <c r="H11" s="98"/>
      <c r="I11" s="98"/>
      <c r="J11" s="146" t="s">
        <v>721</v>
      </c>
      <c r="K11" s="147"/>
      <c r="L11" s="148"/>
      <c r="M11" s="101"/>
      <c r="N11" s="100"/>
      <c r="O11" s="134" t="s">
        <v>722</v>
      </c>
      <c r="P11" s="135"/>
      <c r="Q11" s="81" t="str">
        <f>'Tabelas Dinâmicas'!J4</f>
        <v>Português</v>
      </c>
      <c r="R11" s="82"/>
      <c r="S11" s="82"/>
      <c r="T11" s="82"/>
      <c r="U11" s="82"/>
      <c r="V11" s="115">
        <f>'Tabelas Dinâmicas'!K4</f>
        <v>132</v>
      </c>
      <c r="W11" s="138"/>
      <c r="X11" s="99"/>
      <c r="Y11" s="103"/>
      <c r="Z11" s="103"/>
      <c r="AA11" s="103"/>
    </row>
    <row r="12" spans="1:31" ht="17.25">
      <c r="A12" s="108" t="s">
        <v>8</v>
      </c>
      <c r="B12" s="112" t="str">
        <f>VLOOKUP($B$4,'Base de Dados'!A:M,8,FALSE)</f>
        <v>Patrística</v>
      </c>
      <c r="C12" s="113"/>
      <c r="D12" s="113"/>
      <c r="E12" s="113"/>
      <c r="F12" s="113"/>
      <c r="G12" s="114"/>
      <c r="H12" s="98"/>
      <c r="I12" s="98"/>
      <c r="J12" s="143" t="s">
        <v>723</v>
      </c>
      <c r="K12" s="144"/>
      <c r="L12" s="145"/>
      <c r="M12" s="101"/>
      <c r="N12" s="100"/>
      <c r="O12" s="134" t="s">
        <v>724</v>
      </c>
      <c r="P12" s="135"/>
      <c r="Q12" s="81" t="str">
        <f>'Tabelas Dinâmicas'!G4</f>
        <v>L&amp;PM</v>
      </c>
      <c r="R12" s="82"/>
      <c r="S12" s="82"/>
      <c r="T12" s="82"/>
      <c r="U12" s="82"/>
      <c r="V12" s="115">
        <f>'Tabelas Dinâmicas'!H4</f>
        <v>12</v>
      </c>
      <c r="W12" s="138"/>
      <c r="X12" s="99"/>
      <c r="Y12" s="103"/>
      <c r="Z12" s="103"/>
      <c r="AA12" s="103"/>
    </row>
    <row r="13" spans="1:31" ht="15.75">
      <c r="A13" s="108" t="s">
        <v>9</v>
      </c>
      <c r="B13" s="116" t="str">
        <f>VLOOKUP($B$4,'Base de Dados'!A:M,9,FALSE)</f>
        <v>Português</v>
      </c>
      <c r="C13" s="117"/>
      <c r="D13" s="117"/>
      <c r="E13" s="117"/>
      <c r="F13" s="117"/>
      <c r="G13" s="118"/>
      <c r="H13" s="98"/>
      <c r="I13" s="98"/>
      <c r="J13" s="99"/>
      <c r="K13" s="99"/>
      <c r="L13" s="99"/>
      <c r="M13" s="101"/>
      <c r="N13" s="100"/>
      <c r="O13" s="126" t="s">
        <v>725</v>
      </c>
      <c r="P13" s="127"/>
      <c r="Q13" s="81">
        <f>'Tabelas Dinâmicas'!P4</f>
        <v>2012</v>
      </c>
      <c r="R13" s="82"/>
      <c r="S13" s="82"/>
      <c r="T13" s="82"/>
      <c r="U13" s="82"/>
      <c r="V13" s="115">
        <f>'Tabelas Dinâmicas'!Q4</f>
        <v>14</v>
      </c>
      <c r="W13" s="138"/>
      <c r="X13" s="99"/>
      <c r="Y13" s="99"/>
      <c r="Z13" s="99"/>
      <c r="AA13" s="99"/>
    </row>
    <row r="14" spans="1:31" ht="15.75">
      <c r="A14" s="108" t="s">
        <v>10</v>
      </c>
      <c r="B14" s="112">
        <f>VLOOKUP($B$4,'Base de Dados'!A:M,10,FALSE)</f>
        <v>446</v>
      </c>
      <c r="C14" s="113"/>
      <c r="D14" s="113"/>
      <c r="E14" s="113"/>
      <c r="F14" s="113"/>
      <c r="G14" s="114"/>
      <c r="H14" s="98"/>
      <c r="I14" s="98"/>
      <c r="J14" s="99"/>
      <c r="K14" s="99"/>
      <c r="L14" s="99"/>
      <c r="M14" s="101"/>
      <c r="N14" s="100"/>
      <c r="O14" s="136" t="s">
        <v>726</v>
      </c>
      <c r="P14" s="137"/>
      <c r="Q14" s="84" t="str">
        <f>'Tabelas Dinâmicas'!M4</f>
        <v>Brasil</v>
      </c>
      <c r="R14" s="85"/>
      <c r="S14" s="85"/>
      <c r="T14" s="85"/>
      <c r="U14" s="85"/>
      <c r="V14" s="115">
        <f>'Tabelas Dinâmicas'!N4</f>
        <v>59</v>
      </c>
      <c r="W14" s="138"/>
      <c r="X14" s="99"/>
      <c r="Y14" s="99"/>
      <c r="Z14" s="99"/>
      <c r="AA14" s="99"/>
    </row>
    <row r="15" spans="1:31" ht="15.75">
      <c r="A15" s="108" t="s">
        <v>11</v>
      </c>
      <c r="B15" s="112" t="str">
        <f>VLOOKUP($B$4,'Base de Dados'!A:M,11,FALSE)</f>
        <v>922.22</v>
      </c>
      <c r="C15" s="113"/>
      <c r="D15" s="113"/>
      <c r="E15" s="113"/>
      <c r="F15" s="113"/>
      <c r="G15" s="114"/>
      <c r="H15" s="98"/>
      <c r="I15" s="98"/>
      <c r="J15" s="99"/>
      <c r="K15" s="99"/>
      <c r="L15" s="99"/>
      <c r="M15" s="101"/>
      <c r="N15" s="100"/>
      <c r="O15" s="128" t="s">
        <v>727</v>
      </c>
      <c r="P15" s="129"/>
      <c r="Q15" s="84" t="str">
        <f>IF('Tabelas Dinâmicas'!S4= "n / a", 'Tabelas Dinâmicas'!S5, 'Tabelas Dinâmicas'!S4)</f>
        <v>L&amp;PM Pocket</v>
      </c>
      <c r="R15" s="85"/>
      <c r="S15" s="85"/>
      <c r="T15" s="85"/>
      <c r="U15" s="86"/>
      <c r="V15" s="119">
        <f>IF('Tabelas Dinâmicas'!S4= "n / a", 'Tabelas Dinâmicas'!T5, 'Tabelas Dinâmicas'!T4)</f>
        <v>12</v>
      </c>
      <c r="W15" s="138"/>
      <c r="X15" s="99"/>
      <c r="Y15" s="99"/>
      <c r="Z15" s="99"/>
      <c r="AA15" s="99"/>
    </row>
    <row r="16" spans="1:31" ht="15.75">
      <c r="A16" s="108" t="s">
        <v>12</v>
      </c>
      <c r="B16" s="112" t="str">
        <f>VLOOKUP($B$4,'Base de Dados'!A:M,12,FALSE)</f>
        <v>A221c</v>
      </c>
      <c r="C16" s="113"/>
      <c r="D16" s="113"/>
      <c r="E16" s="113"/>
      <c r="F16" s="113"/>
      <c r="G16" s="114"/>
      <c r="H16" s="98"/>
      <c r="I16" s="98"/>
      <c r="J16" s="99"/>
      <c r="K16" s="99"/>
      <c r="L16" s="99"/>
      <c r="M16" s="101"/>
      <c r="N16" s="100"/>
      <c r="O16" s="120"/>
      <c r="P16" s="98"/>
      <c r="Q16" s="98"/>
      <c r="R16" s="98"/>
      <c r="S16" s="98"/>
      <c r="T16" s="98"/>
      <c r="U16" s="98"/>
      <c r="V16" s="98"/>
      <c r="W16" s="138"/>
      <c r="X16" s="99"/>
      <c r="Y16" s="99"/>
      <c r="Z16" s="99"/>
      <c r="AA16" s="99"/>
    </row>
    <row r="17" spans="1:28" ht="15.75">
      <c r="A17" s="121" t="s">
        <v>728</v>
      </c>
      <c r="B17" s="112" t="str">
        <f>VLOOKUP($B$4,'Base de Dados'!A:M,13,FALSE)</f>
        <v>Grécia</v>
      </c>
      <c r="C17" s="113"/>
      <c r="D17" s="113"/>
      <c r="E17" s="113"/>
      <c r="F17" s="113"/>
      <c r="G17" s="114"/>
      <c r="H17" s="98"/>
      <c r="I17" s="98"/>
      <c r="J17" s="99"/>
      <c r="K17" s="99"/>
      <c r="L17" s="99"/>
      <c r="M17" s="101"/>
      <c r="N17" s="100"/>
      <c r="O17" s="120"/>
      <c r="P17" s="98"/>
      <c r="Q17" s="98"/>
      <c r="R17" s="98"/>
      <c r="S17" s="98"/>
      <c r="T17" s="98"/>
      <c r="U17" s="98"/>
      <c r="V17" s="98"/>
      <c r="W17" s="138"/>
      <c r="X17" s="99"/>
      <c r="Y17" s="99"/>
      <c r="Z17" s="99"/>
      <c r="AA17" s="99"/>
    </row>
    <row r="18" spans="1:28" ht="15.75">
      <c r="A18" s="121" t="s">
        <v>14</v>
      </c>
      <c r="B18" s="112">
        <f>VLOOKUP($B$4,'Base de Dados'!A:N,14,FALSE)</f>
        <v>1</v>
      </c>
      <c r="C18" s="113"/>
      <c r="D18" s="113"/>
      <c r="E18" s="113"/>
      <c r="F18" s="113"/>
      <c r="G18" s="114"/>
      <c r="H18" s="122"/>
      <c r="I18" s="122"/>
      <c r="J18" s="122"/>
      <c r="K18" s="122"/>
      <c r="L18" s="122"/>
      <c r="M18" s="123"/>
      <c r="N18" s="100"/>
      <c r="O18" s="124"/>
      <c r="P18" s="125"/>
      <c r="Q18" s="125"/>
      <c r="R18" s="125"/>
      <c r="S18" s="125"/>
      <c r="T18" s="125"/>
      <c r="U18" s="125"/>
      <c r="V18" s="125"/>
      <c r="W18" s="139"/>
      <c r="X18" s="99"/>
      <c r="Y18" s="99"/>
      <c r="Z18" s="99"/>
      <c r="AA18" s="99"/>
    </row>
    <row r="19" spans="1:28">
      <c r="O19" s="87"/>
      <c r="P19" s="6"/>
      <c r="Q19" s="6"/>
      <c r="R19" s="6"/>
      <c r="S19" s="6"/>
      <c r="T19" s="6"/>
      <c r="U19" s="6"/>
      <c r="V19" s="6"/>
      <c r="W19" s="6"/>
      <c r="X19" s="18"/>
      <c r="Y19" s="18"/>
      <c r="Z19" s="18"/>
      <c r="AA19" s="18"/>
    </row>
    <row r="20" spans="1:28" ht="22.5">
      <c r="A20" s="77" t="s">
        <v>729</v>
      </c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</row>
    <row r="22" spans="1:28" ht="18.75">
      <c r="A22" s="73" t="s">
        <v>730</v>
      </c>
      <c r="B22" s="74"/>
      <c r="C22" s="74"/>
      <c r="D22" s="74"/>
      <c r="E22" s="74"/>
      <c r="F22" s="74"/>
      <c r="G22" s="74"/>
      <c r="H22" s="74"/>
      <c r="I22" s="76"/>
      <c r="J22" s="76"/>
      <c r="K22" s="76"/>
      <c r="L22" s="76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</row>
    <row r="23" spans="1:28" ht="21">
      <c r="A23" s="27" t="s">
        <v>731</v>
      </c>
      <c r="B23" s="42" t="s">
        <v>121</v>
      </c>
      <c r="C23" s="43"/>
      <c r="D23" s="43"/>
      <c r="E23" s="43"/>
      <c r="F23" s="43"/>
      <c r="G23" s="44"/>
      <c r="H23" s="26"/>
      <c r="I23" s="30" t="s">
        <v>732</v>
      </c>
      <c r="J23" s="31"/>
      <c r="K23" s="31"/>
      <c r="L23" s="32"/>
    </row>
    <row r="24" spans="1:28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28">
      <c r="A25" s="71" t="s">
        <v>733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</row>
    <row r="26" spans="1:28">
      <c r="A26" s="39" t="str" cm="1">
        <f t="array" ref="A26">IFERROR(INDEX('Base de Dados'!$A$3:$B$184,SMALL(IF('Base de Dados'!$B$3:$B$184=$B$23,ROW('Base de Dados'!$B$3:$B$184)-2),ROW(A1)),1),"-")</f>
        <v>Crime e Castigo</v>
      </c>
      <c r="B26" s="39"/>
      <c r="C26" s="39"/>
      <c r="D26" s="39"/>
      <c r="E26" s="39"/>
      <c r="F26" s="39"/>
      <c r="G26" s="40"/>
      <c r="H26" s="52" t="str" cm="1">
        <f t="array" ref="H26">IFERROR(INDEX('Base de Dados'!$A$3:$B$184,SMALL(IF('Base de Dados'!$B$3:$B$184=$B$23,ROW('Base de Dados'!$B$3:$B$184)-2),ROW(A20)),1),"-")</f>
        <v>Orgulho e Preconceito</v>
      </c>
      <c r="I26" s="39"/>
      <c r="J26" s="39"/>
      <c r="K26" s="39"/>
      <c r="L26" s="39"/>
      <c r="M26" s="39"/>
      <c r="N26" s="40"/>
      <c r="O26" s="39" t="str" cm="1">
        <f t="array" ref="O26">IFERROR(INDEX('Base de Dados'!$A$3:$B$184,SMALL(IF('Base de Dados'!$B$3:$B$184=$B$23,ROW('Base de Dados'!$B$3:$B$184)-2),ROW(A40)),1),"-")</f>
        <v>-</v>
      </c>
      <c r="P26" s="39"/>
      <c r="Q26" s="39"/>
      <c r="R26" s="39"/>
      <c r="S26" s="39"/>
      <c r="T26" s="39"/>
      <c r="U26" s="40"/>
      <c r="V26" s="54" t="str" cm="1">
        <f t="array" ref="V26">IFERROR(INDEX('Base de Dados'!$A$3:$B$184,SMALL(IF('Base de Dados'!$B$3:$B$184=$B$23,ROW('Base de Dados'!$B$3:$B$184)-2),ROW(A60)),1),"-")</f>
        <v>-</v>
      </c>
      <c r="W26" s="54"/>
      <c r="X26" s="54"/>
      <c r="Y26" s="54"/>
      <c r="Z26" s="54"/>
      <c r="AA26" s="54"/>
      <c r="AB26" s="55"/>
    </row>
    <row r="27" spans="1:28">
      <c r="A27" s="39" t="str" cm="1">
        <f t="array" ref="A27">IFERROR(INDEX('Base de Dados'!$A$3:$B$184,SMALL(IF('Base de Dados'!$B$3:$B$184=$B$23,ROW('Base de Dados'!$B$3:$B$184)-2),ROW(A2)),1),"-")</f>
        <v>Um Jogador</v>
      </c>
      <c r="B27" s="39"/>
      <c r="C27" s="39"/>
      <c r="D27" s="39"/>
      <c r="E27" s="39"/>
      <c r="F27" s="39"/>
      <c r="G27" s="40"/>
      <c r="H27" s="52" t="str" cm="1">
        <f t="array" ref="H27">IFERROR(INDEX('Base de Dados'!$A$3:$B$184,SMALL(IF('Base de Dados'!$B$3:$B$184=$B$23,ROW('Base de Dados'!$B$3:$B$184)-2),ROW(A21)),1),"-")</f>
        <v>O Processo</v>
      </c>
      <c r="I27" s="39"/>
      <c r="J27" s="39"/>
      <c r="K27" s="39"/>
      <c r="L27" s="39"/>
      <c r="M27" s="39"/>
      <c r="N27" s="40"/>
      <c r="O27" s="39" t="str" cm="1">
        <f t="array" ref="O27">IFERROR(INDEX('Base de Dados'!$A$3:$B$184,SMALL(IF('Base de Dados'!$B$3:$B$184=$B$23,ROW('Base de Dados'!$B$3:$B$184)-2),ROW(A41)),1),"-")</f>
        <v>-</v>
      </c>
      <c r="P27" s="39"/>
      <c r="Q27" s="39"/>
      <c r="R27" s="39"/>
      <c r="S27" s="39"/>
      <c r="T27" s="39"/>
      <c r="U27" s="40"/>
      <c r="V27" s="54" t="str" cm="1">
        <f t="array" ref="V27">IFERROR(INDEX('Base de Dados'!$A$3:$B$184,SMALL(IF('Base de Dados'!$B$3:$B$184=$B$23,ROW('Base de Dados'!$B$3:$B$184)-2),ROW(A61)),1),"-")</f>
        <v>-</v>
      </c>
      <c r="W27" s="54"/>
      <c r="X27" s="54"/>
      <c r="Y27" s="54"/>
      <c r="Z27" s="54"/>
      <c r="AA27" s="54"/>
      <c r="AB27" s="55"/>
    </row>
    <row r="28" spans="1:28">
      <c r="A28" s="39" t="str" cm="1">
        <f t="array" ref="A28">IFERROR(INDEX('Base de Dados'!$A$3:$B$184,SMALL(IF('Base de Dados'!$B$3:$B$184=$B$23,ROW('Base de Dados'!$B$3:$B$184)-2),ROW(A3)),1),"-")</f>
        <v>O Nome da Rosa</v>
      </c>
      <c r="B28" s="39"/>
      <c r="C28" s="39"/>
      <c r="D28" s="39"/>
      <c r="E28" s="39"/>
      <c r="F28" s="39"/>
      <c r="G28" s="40"/>
      <c r="H28" s="52" t="str" cm="1">
        <f t="array" ref="H28">IFERROR(INDEX('Base de Dados'!$A$3:$B$184,SMALL(IF('Base de Dados'!$B$3:$B$184=$B$23,ROW('Base de Dados'!$B$3:$B$184)-2),ROW(A22)),1),"-")</f>
        <v>Quincas Borba</v>
      </c>
      <c r="I28" s="39"/>
      <c r="J28" s="39"/>
      <c r="K28" s="39"/>
      <c r="L28" s="39"/>
      <c r="M28" s="39"/>
      <c r="N28" s="40"/>
      <c r="O28" s="39" t="str" cm="1">
        <f t="array" ref="O28">IFERROR(INDEX('Base de Dados'!$A$3:$B$184,SMALL(IF('Base de Dados'!$B$3:$B$184=$B$23,ROW('Base de Dados'!$B$3:$B$184)-2),ROW(A42)),1),"-")</f>
        <v>-</v>
      </c>
      <c r="P28" s="39"/>
      <c r="Q28" s="39"/>
      <c r="R28" s="39"/>
      <c r="S28" s="39"/>
      <c r="T28" s="39"/>
      <c r="U28" s="40"/>
      <c r="V28" s="54" t="str" cm="1">
        <f t="array" ref="V28">IFERROR(INDEX('Base de Dados'!$A$3:$B$184,SMALL(IF('Base de Dados'!$B$3:$B$184=$B$23,ROW('Base de Dados'!$B$3:$B$184)-2),ROW(A62)),1),"-")</f>
        <v>-</v>
      </c>
      <c r="W28" s="54"/>
      <c r="X28" s="54"/>
      <c r="Y28" s="54"/>
      <c r="Z28" s="54"/>
      <c r="AA28" s="54"/>
      <c r="AB28" s="55"/>
    </row>
    <row r="29" spans="1:28">
      <c r="A29" s="39" t="str" cm="1">
        <f t="array" ref="A29">IFERROR(INDEX('Base de Dados'!$A$3:$B$184,SMALL(IF('Base de Dados'!$B$3:$B$184=$B$23,ROW('Base de Dados'!$B$3:$B$184)-2),ROW(A4)),1),"-")</f>
        <v>Pais e Filhos</v>
      </c>
      <c r="B29" s="39"/>
      <c r="C29" s="39"/>
      <c r="D29" s="39"/>
      <c r="E29" s="39"/>
      <c r="F29" s="39"/>
      <c r="G29" s="40"/>
      <c r="H29" s="52" t="str" cm="1">
        <f t="array" ref="H29">IFERROR(INDEX('Base de Dados'!$A$3:$B$184,SMALL(IF('Base de Dados'!$B$3:$B$184=$B$23,ROW('Base de Dados'!$B$3:$B$184)-2),ROW(A23)),1),"-")</f>
        <v>Sense and Sensibility</v>
      </c>
      <c r="I29" s="39"/>
      <c r="J29" s="39"/>
      <c r="K29" s="39"/>
      <c r="L29" s="39"/>
      <c r="M29" s="39"/>
      <c r="N29" s="40"/>
      <c r="O29" s="39" t="str" cm="1">
        <f t="array" ref="O29">IFERROR(INDEX('Base de Dados'!$A$3:$B$184,SMALL(IF('Base de Dados'!$B$3:$B$184=$B$23,ROW('Base de Dados'!$B$3:$B$184)-2),ROW(A43)),1),"-")</f>
        <v>-</v>
      </c>
      <c r="P29" s="39"/>
      <c r="Q29" s="39"/>
      <c r="R29" s="39"/>
      <c r="S29" s="39"/>
      <c r="T29" s="39"/>
      <c r="U29" s="40"/>
      <c r="V29" s="54" t="str" cm="1">
        <f t="array" ref="V29">IFERROR(INDEX('Base de Dados'!$A$3:$B$184,SMALL(IF('Base de Dados'!$B$3:$B$184=$B$23,ROW('Base de Dados'!$B$3:$B$184)-2),ROW(A63)),1),"-")</f>
        <v>-</v>
      </c>
      <c r="W29" s="54"/>
      <c r="X29" s="54"/>
      <c r="Y29" s="54"/>
      <c r="Z29" s="54"/>
      <c r="AA29" s="54"/>
      <c r="AB29" s="55"/>
    </row>
    <row r="30" spans="1:28">
      <c r="A30" s="39" t="str" cm="1">
        <f t="array" ref="A30">IFERROR(INDEX('Base de Dados'!$A$3:$B$184,SMALL(IF('Base de Dados'!$B$3:$B$184=$B$23,ROW('Base de Dados'!$B$3:$B$184)-2),ROW(A5)),1),"-")</f>
        <v>O Conde de Montecristo</v>
      </c>
      <c r="B30" s="39"/>
      <c r="C30" s="39"/>
      <c r="D30" s="39"/>
      <c r="E30" s="39"/>
      <c r="F30" s="39"/>
      <c r="G30" s="40"/>
      <c r="H30" s="52" t="str" cm="1">
        <f t="array" ref="H30">IFERROR(INDEX('Base de Dados'!$A$3:$B$184,SMALL(IF('Base de Dados'!$B$3:$B$184=$B$23,ROW('Base de Dados'!$B$3:$B$184)-2),ROW(A24)),1),"-")</f>
        <v>Solar</v>
      </c>
      <c r="I30" s="39"/>
      <c r="J30" s="39"/>
      <c r="K30" s="39"/>
      <c r="L30" s="39"/>
      <c r="M30" s="39"/>
      <c r="N30" s="40"/>
      <c r="O30" s="39" t="str" cm="1">
        <f t="array" ref="O30">IFERROR(INDEX('Base de Dados'!$A$3:$B$184,SMALL(IF('Base de Dados'!$B$3:$B$184=$B$23,ROW('Base de Dados'!$B$3:$B$184)-2),ROW(A44)),1),"-")</f>
        <v>-</v>
      </c>
      <c r="P30" s="39"/>
      <c r="Q30" s="39"/>
      <c r="R30" s="39"/>
      <c r="S30" s="39"/>
      <c r="T30" s="39"/>
      <c r="U30" s="40"/>
      <c r="V30" s="54" t="str" cm="1">
        <f t="array" ref="V30">IFERROR(INDEX('Base de Dados'!$A$3:$B$184,SMALL(IF('Base de Dados'!$B$3:$B$184=$B$23,ROW('Base de Dados'!$B$3:$B$184)-2),ROW(A64)),1),"-")</f>
        <v>-</v>
      </c>
      <c r="W30" s="54"/>
      <c r="X30" s="54"/>
      <c r="Y30" s="54"/>
      <c r="Z30" s="54"/>
      <c r="AA30" s="54"/>
      <c r="AB30" s="55"/>
    </row>
    <row r="31" spans="1:28">
      <c r="A31" s="39" t="str" cm="1">
        <f t="array" ref="A31">IFERROR(INDEX('Base de Dados'!$A$3:$B$184,SMALL(IF('Base de Dados'!$B$3:$B$184=$B$23,ROW('Base de Dados'!$B$3:$B$184)-2),ROW(A6)),1),"-")</f>
        <v>O Conde de Montecristo (segundo livro)</v>
      </c>
      <c r="B31" s="39"/>
      <c r="C31" s="39"/>
      <c r="D31" s="39"/>
      <c r="E31" s="39"/>
      <c r="F31" s="39"/>
      <c r="G31" s="40"/>
      <c r="H31" s="52" t="str" cm="1">
        <f t="array" ref="H31">IFERROR(INDEX('Base de Dados'!$A$3:$B$184,SMALL(IF('Base de Dados'!$B$3:$B$184=$B$23,ROW('Base de Dados'!$B$3:$B$184)-2),ROW(A25)),1),"-")</f>
        <v>Gabriela, Cravo e Canela</v>
      </c>
      <c r="I31" s="39"/>
      <c r="J31" s="39"/>
      <c r="K31" s="39"/>
      <c r="L31" s="39"/>
      <c r="M31" s="39"/>
      <c r="N31" s="40"/>
      <c r="O31" s="39" t="str" cm="1">
        <f t="array" ref="O31">IFERROR(INDEX('Base de Dados'!$A$3:$B$184,SMALL(IF('Base de Dados'!$B$3:$B$184=$B$23,ROW('Base de Dados'!$B$3:$B$184)-2),ROW(A45)),1),"-")</f>
        <v>-</v>
      </c>
      <c r="P31" s="39"/>
      <c r="Q31" s="39"/>
      <c r="R31" s="39"/>
      <c r="S31" s="39"/>
      <c r="T31" s="39"/>
      <c r="U31" s="40"/>
      <c r="V31" s="54" t="str" cm="1">
        <f t="array" ref="V31">IFERROR(INDEX('Base de Dados'!$A$3:$B$184,SMALL(IF('Base de Dados'!$B$3:$B$184=$B$23,ROW('Base de Dados'!$B$3:$B$184)-2),ROW(A65)),1),"-")</f>
        <v>-</v>
      </c>
      <c r="W31" s="54"/>
      <c r="X31" s="54"/>
      <c r="Y31" s="54"/>
      <c r="Z31" s="54"/>
      <c r="AA31" s="54"/>
      <c r="AB31" s="55"/>
    </row>
    <row r="32" spans="1:28">
      <c r="A32" s="39" t="str" cm="1">
        <f t="array" ref="A32">IFERROR(INDEX('Base de Dados'!$A$3:$B$184,SMALL(IF('Base de Dados'!$B$3:$B$184=$B$23,ROW('Base de Dados'!$B$3:$B$184)-2),ROW(A7)),1),"-")</f>
        <v>Dom Quixote (segundo livro)</v>
      </c>
      <c r="B32" s="39"/>
      <c r="C32" s="39"/>
      <c r="D32" s="39"/>
      <c r="E32" s="39"/>
      <c r="F32" s="39"/>
      <c r="G32" s="40"/>
      <c r="H32" s="52" t="str" cm="1">
        <f t="array" ref="H32">IFERROR(INDEX('Base de Dados'!$A$3:$B$184,SMALL(IF('Base de Dados'!$B$3:$B$184=$B$23,ROW('Base de Dados'!$B$3:$B$184)-2),ROW(A26)),1),"-")</f>
        <v>Trainspotting</v>
      </c>
      <c r="I32" s="39"/>
      <c r="J32" s="39"/>
      <c r="K32" s="39"/>
      <c r="L32" s="39"/>
      <c r="M32" s="39"/>
      <c r="N32" s="40"/>
      <c r="O32" s="39" t="str" cm="1">
        <f t="array" ref="O32">IFERROR(INDEX('Base de Dados'!$A$3:$B$184,SMALL(IF('Base de Dados'!$B$3:$B$184=$B$23,ROW('Base de Dados'!$B$3:$B$184)-2),ROW(A46)),1),"-")</f>
        <v>-</v>
      </c>
      <c r="P32" s="39"/>
      <c r="Q32" s="39"/>
      <c r="R32" s="39"/>
      <c r="S32" s="39"/>
      <c r="T32" s="39"/>
      <c r="U32" s="40"/>
      <c r="V32" s="54" t="str" cm="1">
        <f t="array" ref="V32">IFERROR(INDEX('Base de Dados'!$A$3:$B$184,SMALL(IF('Base de Dados'!$B$3:$B$184=$B$23,ROW('Base de Dados'!$B$3:$B$184)-2),ROW(A66)),1),"-")</f>
        <v>-</v>
      </c>
      <c r="W32" s="54"/>
      <c r="X32" s="54"/>
      <c r="Y32" s="54"/>
      <c r="Z32" s="54"/>
      <c r="AA32" s="54"/>
      <c r="AB32" s="55"/>
    </row>
    <row r="33" spans="1:28">
      <c r="A33" s="39" t="str" cm="1">
        <f t="array" ref="A33">IFERROR(INDEX('Base de Dados'!$A$3:$B$184,SMALL(IF('Base de Dados'!$B$3:$B$184=$B$23,ROW('Base de Dados'!$B$3:$B$184)-2),ROW(A8)),1),"-")</f>
        <v>Dom Quixote (primeiro livro)</v>
      </c>
      <c r="B33" s="39"/>
      <c r="C33" s="39"/>
      <c r="D33" s="39"/>
      <c r="E33" s="39"/>
      <c r="F33" s="39"/>
      <c r="G33" s="40"/>
      <c r="H33" s="52" t="str" cm="1">
        <f t="array" ref="H33">IFERROR(INDEX('Base de Dados'!$A$3:$B$184,SMALL(IF('Base de Dados'!$B$3:$B$184=$B$23,ROW('Base de Dados'!$B$3:$B$184)-2),ROW(A27)),1),"-")</f>
        <v>Les Trois Mousquetaires</v>
      </c>
      <c r="I33" s="39"/>
      <c r="J33" s="39"/>
      <c r="K33" s="39"/>
      <c r="L33" s="39"/>
      <c r="M33" s="39"/>
      <c r="N33" s="40"/>
      <c r="O33" s="39" t="str" cm="1">
        <f t="array" ref="O33">IFERROR(INDEX('Base de Dados'!$A$3:$B$184,SMALL(IF('Base de Dados'!$B$3:$B$184=$B$23,ROW('Base de Dados'!$B$3:$B$184)-2),ROW(A47)),1),"-")</f>
        <v>-</v>
      </c>
      <c r="P33" s="39"/>
      <c r="Q33" s="39"/>
      <c r="R33" s="39"/>
      <c r="S33" s="39"/>
      <c r="T33" s="39"/>
      <c r="U33" s="40"/>
      <c r="V33" s="54" t="str" cm="1">
        <f t="array" ref="V33">IFERROR(INDEX('Base de Dados'!$A$3:$B$184,SMALL(IF('Base de Dados'!$B$3:$B$184=$B$23,ROW('Base de Dados'!$B$3:$B$184)-2),ROW(A67)),1),"-")</f>
        <v>-</v>
      </c>
      <c r="W33" s="54"/>
      <c r="X33" s="54"/>
      <c r="Y33" s="54"/>
      <c r="Z33" s="54"/>
      <c r="AA33" s="54"/>
      <c r="AB33" s="55"/>
    </row>
    <row r="34" spans="1:28">
      <c r="A34" s="39" t="str" cm="1">
        <f t="array" ref="A34">IFERROR(INDEX('Base de Dados'!$A$3:$B$184,SMALL(IF('Base de Dados'!$B$3:$B$184=$B$23,ROW('Base de Dados'!$B$3:$B$184)-2),ROW(A9)),1),"-")</f>
        <v>Emma</v>
      </c>
      <c r="B34" s="39"/>
      <c r="C34" s="39"/>
      <c r="D34" s="39"/>
      <c r="E34" s="39"/>
      <c r="F34" s="39"/>
      <c r="G34" s="40"/>
      <c r="H34" s="52" t="str" cm="1">
        <f t="array" ref="H34">IFERROR(INDEX('Base de Dados'!$A$3:$B$184,SMALL(IF('Base de Dados'!$B$3:$B$184=$B$23,ROW('Base de Dados'!$B$3:$B$184)-2),ROW(A28)),1),"-")</f>
        <v>Filhos Brilhantes, Alunos Fascinantes</v>
      </c>
      <c r="I34" s="39"/>
      <c r="J34" s="39"/>
      <c r="K34" s="39"/>
      <c r="L34" s="39"/>
      <c r="M34" s="39"/>
      <c r="N34" s="40"/>
      <c r="O34" s="39" t="str" cm="1">
        <f t="array" ref="O34">IFERROR(INDEX('Base de Dados'!$A$3:$B$184,SMALL(IF('Base de Dados'!$B$3:$B$184=$B$23,ROW('Base de Dados'!$B$3:$B$184)-2),ROW(A48)),1),"-")</f>
        <v>-</v>
      </c>
      <c r="P34" s="39"/>
      <c r="Q34" s="39"/>
      <c r="R34" s="39"/>
      <c r="S34" s="39"/>
      <c r="T34" s="39"/>
      <c r="U34" s="40"/>
      <c r="V34" s="54" t="str" cm="1">
        <f t="array" ref="V34">IFERROR(INDEX('Base de Dados'!$A$3:$B$184,SMALL(IF('Base de Dados'!$B$3:$B$184=$B$23,ROW('Base de Dados'!$B$3:$B$184)-2),ROW(A68)),1),"-")</f>
        <v>-</v>
      </c>
      <c r="W34" s="54"/>
      <c r="X34" s="54"/>
      <c r="Y34" s="54"/>
      <c r="Z34" s="54"/>
      <c r="AA34" s="54"/>
      <c r="AB34" s="55"/>
    </row>
    <row r="35" spans="1:28">
      <c r="A35" s="39" t="str" cm="1">
        <f t="array" ref="A35">IFERROR(INDEX('Base de Dados'!$A$3:$B$184,SMALL(IF('Base de Dados'!$B$3:$B$184=$B$23,ROW('Base de Dados'!$B$3:$B$184)-2),ROW(A10)),1),"-")</f>
        <v>Esaú e Jacó</v>
      </c>
      <c r="B35" s="39"/>
      <c r="C35" s="39"/>
      <c r="D35" s="39"/>
      <c r="E35" s="39"/>
      <c r="F35" s="39"/>
      <c r="G35" s="40"/>
      <c r="H35" s="52" t="str" cm="1">
        <f t="array" ref="H35">IFERROR(INDEX('Base de Dados'!$A$3:$B$184,SMALL(IF('Base de Dados'!$B$3:$B$184=$B$23,ROW('Base de Dados'!$B$3:$B$184)-2),ROW(A29)),1),"-")</f>
        <v>-</v>
      </c>
      <c r="I35" s="39"/>
      <c r="J35" s="39"/>
      <c r="K35" s="39"/>
      <c r="L35" s="39"/>
      <c r="M35" s="39"/>
      <c r="N35" s="40"/>
      <c r="O35" s="39" t="str" cm="1">
        <f t="array" ref="O35">IFERROR(INDEX('Base de Dados'!$A$3:$B$184,SMALL(IF('Base de Dados'!$B$3:$B$184=$B$23,ROW('Base de Dados'!$B$3:$B$184)-2),ROW(A49)),1),"-")</f>
        <v>-</v>
      </c>
      <c r="P35" s="39"/>
      <c r="Q35" s="39"/>
      <c r="R35" s="39"/>
      <c r="S35" s="39"/>
      <c r="T35" s="39"/>
      <c r="U35" s="40"/>
      <c r="V35" s="54" t="str" cm="1">
        <f t="array" ref="V35">IFERROR(INDEX('Base de Dados'!$A$3:$B$184,SMALL(IF('Base de Dados'!$B$3:$B$184=$B$23,ROW('Base de Dados'!$B$3:$B$184)-2),ROW(A69)),1),"-")</f>
        <v>-</v>
      </c>
      <c r="W35" s="54"/>
      <c r="X35" s="54"/>
      <c r="Y35" s="54"/>
      <c r="Z35" s="54"/>
      <c r="AA35" s="54"/>
      <c r="AB35" s="55"/>
    </row>
    <row r="36" spans="1:28">
      <c r="A36" s="39" t="str" cm="1">
        <f t="array" ref="A36">IFERROR(INDEX('Base de Dados'!$A$3:$B$184,SMALL(IF('Base de Dados'!$B$3:$B$184=$B$23,ROW('Base de Dados'!$B$3:$B$184)-2),ROW(A11)),1),"-")</f>
        <v>Foi Assim</v>
      </c>
      <c r="B36" s="39"/>
      <c r="C36" s="39"/>
      <c r="D36" s="39"/>
      <c r="E36" s="39"/>
      <c r="F36" s="39"/>
      <c r="G36" s="40"/>
      <c r="H36" s="52" t="str" cm="1">
        <f t="array" ref="H36">IFERROR(INDEX('Base de Dados'!$A$3:$B$184,SMALL(IF('Base de Dados'!$B$3:$B$184=$B$23,ROW('Base de Dados'!$B$3:$B$184)-2),ROW(A30)),1),"-")</f>
        <v>-</v>
      </c>
      <c r="I36" s="39"/>
      <c r="J36" s="39"/>
      <c r="K36" s="39"/>
      <c r="L36" s="39"/>
      <c r="M36" s="39"/>
      <c r="N36" s="40"/>
      <c r="O36" s="39" t="str" cm="1">
        <f t="array" ref="O36">IFERROR(INDEX('Base de Dados'!$A$3:$B$184,SMALL(IF('Base de Dados'!$B$3:$B$184=$B$23,ROW('Base de Dados'!$B$3:$B$184)-2),ROW(A50)),1),"-")</f>
        <v>-</v>
      </c>
      <c r="P36" s="39"/>
      <c r="Q36" s="39"/>
      <c r="R36" s="39"/>
      <c r="S36" s="39"/>
      <c r="T36" s="39"/>
      <c r="U36" s="40"/>
      <c r="V36" s="54" t="str" cm="1">
        <f t="array" ref="V36">IFERROR(INDEX('Base de Dados'!$A$3:$B$184,SMALL(IF('Base de Dados'!$B$3:$B$184=$B$23,ROW('Base de Dados'!$B$3:$B$184)-2),ROW(A70)),1),"-")</f>
        <v>-</v>
      </c>
      <c r="W36" s="54"/>
      <c r="X36" s="54"/>
      <c r="Y36" s="54"/>
      <c r="Z36" s="54"/>
      <c r="AA36" s="54"/>
      <c r="AB36" s="55"/>
    </row>
    <row r="37" spans="1:28">
      <c r="A37" s="39" t="str" cm="1">
        <f t="array" ref="A37">IFERROR(INDEX('Base de Dados'!$A$3:$B$184,SMALL(IF('Base de Dados'!$B$3:$B$184=$B$23,ROW('Base de Dados'!$B$3:$B$184)-2),ROW(A12)),1),"-")</f>
        <v>Great Expectations</v>
      </c>
      <c r="B37" s="39"/>
      <c r="C37" s="39"/>
      <c r="D37" s="39"/>
      <c r="E37" s="39"/>
      <c r="F37" s="39"/>
      <c r="G37" s="40"/>
      <c r="H37" s="52" t="str" cm="1">
        <f t="array" ref="H37">IFERROR(INDEX('Base de Dados'!$A$3:$B$184,SMALL(IF('Base de Dados'!$B$3:$B$184=$B$23,ROW('Base de Dados'!$B$3:$B$184)-2),ROW(A31)),1),"-")</f>
        <v>-</v>
      </c>
      <c r="I37" s="39"/>
      <c r="J37" s="39"/>
      <c r="K37" s="39"/>
      <c r="L37" s="39"/>
      <c r="M37" s="39"/>
      <c r="N37" s="40"/>
      <c r="O37" s="39" t="str" cm="1">
        <f t="array" ref="O37">IFERROR(INDEX('Base de Dados'!$A$3:$B$184,SMALL(IF('Base de Dados'!$B$3:$B$184=$B$23,ROW('Base de Dados'!$B$3:$B$184)-2),ROW(A51)),1),"-")</f>
        <v>-</v>
      </c>
      <c r="P37" s="39"/>
      <c r="Q37" s="39"/>
      <c r="R37" s="39"/>
      <c r="S37" s="39"/>
      <c r="T37" s="39"/>
      <c r="U37" s="40"/>
      <c r="V37" s="54" t="str" cm="1">
        <f t="array" ref="V37">IFERROR(INDEX('Base de Dados'!$A$3:$B$184,SMALL(IF('Base de Dados'!$B$3:$B$184=$B$23,ROW('Base de Dados'!$B$3:$B$184)-2),ROW(A71)),1),"-")</f>
        <v>-</v>
      </c>
      <c r="W37" s="54"/>
      <c r="X37" s="54"/>
      <c r="Y37" s="54"/>
      <c r="Z37" s="54"/>
      <c r="AA37" s="54"/>
      <c r="AB37" s="55"/>
    </row>
    <row r="38" spans="1:28">
      <c r="A38" s="39" t="str" cm="1">
        <f t="array" ref="A38">IFERROR(INDEX('Base de Dados'!$A$3:$B$184,SMALL(IF('Base de Dados'!$B$3:$B$184=$B$23,ROW('Base de Dados'!$B$3:$B$184)-2),ROW(A13)),1),"-")</f>
        <v>O Médico e o Monstro</v>
      </c>
      <c r="B38" s="39"/>
      <c r="C38" s="39"/>
      <c r="D38" s="39"/>
      <c r="E38" s="39"/>
      <c r="F38" s="39"/>
      <c r="G38" s="40"/>
      <c r="H38" s="52" t="str" cm="1">
        <f t="array" ref="H38">IFERROR(INDEX('Base de Dados'!$A$3:$B$184,SMALL(IF('Base de Dados'!$B$3:$B$184=$B$23,ROW('Base de Dados'!$B$3:$B$184)-2),ROW(A32)),1),"-")</f>
        <v>-</v>
      </c>
      <c r="I38" s="39"/>
      <c r="J38" s="39"/>
      <c r="K38" s="39"/>
      <c r="L38" s="39"/>
      <c r="M38" s="39"/>
      <c r="N38" s="40"/>
      <c r="O38" s="39" t="str" cm="1">
        <f t="array" ref="O38">IFERROR(INDEX('Base de Dados'!$A$3:$B$184,SMALL(IF('Base de Dados'!$B$3:$B$184=$B$23,ROW('Base de Dados'!$B$3:$B$184)-2),ROW(A52)),1),"-")</f>
        <v>-</v>
      </c>
      <c r="P38" s="39"/>
      <c r="Q38" s="39"/>
      <c r="R38" s="39"/>
      <c r="S38" s="39"/>
      <c r="T38" s="39"/>
      <c r="U38" s="40"/>
      <c r="V38" s="54" t="str" cm="1">
        <f t="array" ref="V38">IFERROR(INDEX('Base de Dados'!$A$3:$B$184,SMALL(IF('Base de Dados'!$B$3:$B$184=$B$23,ROW('Base de Dados'!$B$3:$B$184)-2),ROW(A72)),1),"-")</f>
        <v>-</v>
      </c>
      <c r="W38" s="54"/>
      <c r="X38" s="54"/>
      <c r="Y38" s="54"/>
      <c r="Z38" s="54"/>
      <c r="AA38" s="54"/>
      <c r="AB38" s="55"/>
    </row>
    <row r="39" spans="1:28">
      <c r="A39" s="39" t="str" cm="1">
        <f t="array" ref="A39">IFERROR(INDEX('Base de Dados'!$A$3:$B$184,SMALL(IF('Base de Dados'!$B$3:$B$184=$B$23,ROW('Base de Dados'!$B$3:$B$184)-2),ROW(A14)),1),"-")</f>
        <v>Memórias Póstumas de Brás Cubas</v>
      </c>
      <c r="B39" s="39"/>
      <c r="C39" s="39"/>
      <c r="D39" s="39"/>
      <c r="E39" s="39"/>
      <c r="F39" s="39"/>
      <c r="G39" s="40"/>
      <c r="H39" s="52" t="str" cm="1">
        <f t="array" ref="H39">IFERROR(INDEX('Base de Dados'!$A$3:$B$184,SMALL(IF('Base de Dados'!$B$3:$B$184=$B$23,ROW('Base de Dados'!$B$3:$B$184)-2),ROW(A33)),1),"-")</f>
        <v>-</v>
      </c>
      <c r="I39" s="39"/>
      <c r="J39" s="39"/>
      <c r="K39" s="39"/>
      <c r="L39" s="39"/>
      <c r="M39" s="39"/>
      <c r="N39" s="40"/>
      <c r="O39" s="39" t="str" cm="1">
        <f t="array" ref="O39">IFERROR(INDEX('Base de Dados'!$A$3:$B$184,SMALL(IF('Base de Dados'!$B$3:$B$184=$B$23,ROW('Base de Dados'!$B$3:$B$184)-2),ROW(A53)),1),"-")</f>
        <v>-</v>
      </c>
      <c r="P39" s="39"/>
      <c r="Q39" s="39"/>
      <c r="R39" s="39"/>
      <c r="S39" s="39"/>
      <c r="T39" s="39"/>
      <c r="U39" s="40"/>
      <c r="V39" s="54" t="str" cm="1">
        <f t="array" ref="V39">IFERROR(INDEX('Base de Dados'!$A$3:$B$184,SMALL(IF('Base de Dados'!$B$3:$B$184=$B$23,ROW('Base de Dados'!$B$3:$B$184)-2),ROW(A73)),1),"-")</f>
        <v>-</v>
      </c>
      <c r="W39" s="54"/>
      <c r="X39" s="54"/>
      <c r="Y39" s="54"/>
      <c r="Z39" s="54"/>
      <c r="AA39" s="54"/>
      <c r="AB39" s="55"/>
    </row>
    <row r="40" spans="1:28">
      <c r="A40" s="39" t="str" cm="1">
        <f t="array" ref="A40">IFERROR(INDEX('Base de Dados'!$A$3:$B$184,SMALL(IF('Base de Dados'!$B$3:$B$184=$B$23,ROW('Base de Dados'!$B$3:$B$184)-2),ROW(A15)),1),"-")</f>
        <v>A Menina que Roubava Livros</v>
      </c>
      <c r="B40" s="39"/>
      <c r="C40" s="39"/>
      <c r="D40" s="39"/>
      <c r="E40" s="39"/>
      <c r="F40" s="39"/>
      <c r="G40" s="40"/>
      <c r="H40" s="52" t="str" cm="1">
        <f t="array" ref="H40">IFERROR(INDEX('Base de Dados'!$A$3:$B$184,SMALL(IF('Base de Dados'!$B$3:$B$184=$B$23,ROW('Base de Dados'!$B$3:$B$184)-2),ROW(A34)),1),"-")</f>
        <v>-</v>
      </c>
      <c r="I40" s="39"/>
      <c r="J40" s="39"/>
      <c r="K40" s="39"/>
      <c r="L40" s="39"/>
      <c r="M40" s="39"/>
      <c r="N40" s="40"/>
      <c r="O40" s="39" t="str" cm="1">
        <f t="array" ref="O40">IFERROR(INDEX('Base de Dados'!$A$3:$B$184,SMALL(IF('Base de Dados'!$B$3:$B$184=$B$23,ROW('Base de Dados'!$B$3:$B$184)-2),ROW(A54)),1),"-")</f>
        <v>-</v>
      </c>
      <c r="P40" s="39"/>
      <c r="Q40" s="39"/>
      <c r="R40" s="39"/>
      <c r="S40" s="39"/>
      <c r="T40" s="39"/>
      <c r="U40" s="40"/>
      <c r="V40" s="54" t="str" cm="1">
        <f t="array" ref="V40">IFERROR(INDEX('Base de Dados'!$A$3:$B$184,SMALL(IF('Base de Dados'!$B$3:$B$184=$B$23,ROW('Base de Dados'!$B$3:$B$184)-2),ROW(A74)),1),"-")</f>
        <v>-</v>
      </c>
      <c r="W40" s="54"/>
      <c r="X40" s="54"/>
      <c r="Y40" s="54"/>
      <c r="Z40" s="54"/>
      <c r="AA40" s="54"/>
      <c r="AB40" s="55"/>
    </row>
    <row r="41" spans="1:28">
      <c r="A41" s="39" t="str" cm="1">
        <f t="array" ref="A41">IFERROR(INDEX('Base de Dados'!$A$3:$B$184,SMALL(IF('Base de Dados'!$B$3:$B$184=$B$23,ROW('Base de Dados'!$B$3:$B$184)-2),ROW(A16)),1),"-")</f>
        <v>Mrs. Dalloway</v>
      </c>
      <c r="B41" s="39"/>
      <c r="C41" s="39"/>
      <c r="D41" s="39"/>
      <c r="E41" s="39"/>
      <c r="F41" s="39"/>
      <c r="G41" s="40"/>
      <c r="H41" s="52" t="str" cm="1">
        <f t="array" ref="H41">IFERROR(INDEX('Base de Dados'!$A$3:$B$184,SMALL(IF('Base de Dados'!$B$3:$B$184=$B$23,ROW('Base de Dados'!$B$3:$B$184)-2),ROW(A35)),1),"-")</f>
        <v>-</v>
      </c>
      <c r="I41" s="39"/>
      <c r="J41" s="39"/>
      <c r="K41" s="39"/>
      <c r="L41" s="39"/>
      <c r="M41" s="39"/>
      <c r="N41" s="40"/>
      <c r="O41" s="39" t="str" cm="1">
        <f t="array" ref="O41">IFERROR(INDEX('Base de Dados'!$A$3:$B$184,SMALL(IF('Base de Dados'!$B$3:$B$184=$B$23,ROW('Base de Dados'!$B$3:$B$184)-2),ROW(A55)),1),"-")</f>
        <v>-</v>
      </c>
      <c r="P41" s="39"/>
      <c r="Q41" s="39"/>
      <c r="R41" s="39"/>
      <c r="S41" s="39"/>
      <c r="T41" s="39"/>
      <c r="U41" s="40"/>
      <c r="V41" s="54" t="str" cm="1">
        <f t="array" ref="V41">IFERROR(INDEX('Base de Dados'!$A$3:$B$184,SMALL(IF('Base de Dados'!$B$3:$B$184=$B$23,ROW('Base de Dados'!$B$3:$B$184)-2),ROW(A75)),1),"-")</f>
        <v>-</v>
      </c>
      <c r="W41" s="54"/>
      <c r="X41" s="54"/>
      <c r="Y41" s="54"/>
      <c r="Z41" s="54"/>
      <c r="AA41" s="54"/>
      <c r="AB41" s="55"/>
    </row>
    <row r="42" spans="1:28">
      <c r="A42" s="39" t="str" cm="1">
        <f t="array" ref="A42">IFERROR(INDEX('Base de Dados'!$A$3:$B$184,SMALL(IF('Base de Dados'!$B$3:$B$184=$B$23,ROW('Base de Dados'!$B$3:$B$184)-2),ROW(A17)),1),"-")</f>
        <v>The Name of the Rose</v>
      </c>
      <c r="B42" s="39"/>
      <c r="C42" s="39"/>
      <c r="D42" s="39"/>
      <c r="E42" s="39"/>
      <c r="F42" s="39"/>
      <c r="G42" s="40"/>
      <c r="H42" s="52" t="str" cm="1">
        <f t="array" ref="H42">IFERROR(INDEX('Base de Dados'!$A$3:$B$184,SMALL(IF('Base de Dados'!$B$3:$B$184=$B$23,ROW('Base de Dados'!$B$3:$B$184)-2),ROW(A36)),1),"-")</f>
        <v>-</v>
      </c>
      <c r="I42" s="39"/>
      <c r="J42" s="39"/>
      <c r="K42" s="39"/>
      <c r="L42" s="39"/>
      <c r="M42" s="39"/>
      <c r="N42" s="40"/>
      <c r="O42" s="39" t="str" cm="1">
        <f t="array" ref="O42">IFERROR(INDEX('Base de Dados'!$A$3:$B$184,SMALL(IF('Base de Dados'!$B$3:$B$184=$B$23,ROW('Base de Dados'!$B$3:$B$184)-2),ROW(A56)),1),"-")</f>
        <v>-</v>
      </c>
      <c r="P42" s="39"/>
      <c r="Q42" s="39"/>
      <c r="R42" s="39"/>
      <c r="S42" s="39"/>
      <c r="T42" s="39"/>
      <c r="U42" s="40"/>
      <c r="V42" s="54" t="str" cm="1">
        <f t="array" ref="V42">IFERROR(INDEX('Base de Dados'!$A$3:$B$184,SMALL(IF('Base de Dados'!$B$3:$B$184=$B$23,ROW('Base de Dados'!$B$3:$B$184)-2),ROW(A76)),1),"-")</f>
        <v>-</v>
      </c>
      <c r="W42" s="54"/>
      <c r="X42" s="54"/>
      <c r="Y42" s="54"/>
      <c r="Z42" s="54"/>
      <c r="AA42" s="54"/>
      <c r="AB42" s="55"/>
    </row>
    <row r="43" spans="1:28">
      <c r="A43" s="39" t="str" cm="1">
        <f t="array" ref="A43">IFERROR(INDEX('Base de Dados'!$A$3:$B$184,SMALL(IF('Base de Dados'!$B$3:$B$184=$B$23,ROW('Base de Dados'!$B$3:$B$184)-2),ROW(A18)),1),"-")</f>
        <v>Norwegian Wood</v>
      </c>
      <c r="B43" s="39"/>
      <c r="C43" s="39"/>
      <c r="D43" s="39"/>
      <c r="E43" s="39"/>
      <c r="F43" s="39"/>
      <c r="G43" s="40"/>
      <c r="H43" s="52" t="str" cm="1">
        <f t="array" ref="H43">IFERROR(INDEX('Base de Dados'!$A$3:$B$184,SMALL(IF('Base de Dados'!$B$3:$B$184=$B$23,ROW('Base de Dados'!$B$3:$B$184)-2),ROW(A37)),1),"-")</f>
        <v>-</v>
      </c>
      <c r="I43" s="39"/>
      <c r="J43" s="39"/>
      <c r="K43" s="39"/>
      <c r="L43" s="39"/>
      <c r="M43" s="39"/>
      <c r="N43" s="40"/>
      <c r="O43" s="39" t="str" cm="1">
        <f t="array" ref="O43">IFERROR(INDEX('Base de Dados'!$A$3:$B$184,SMALL(IF('Base de Dados'!$B$3:$B$184=$B$23,ROW('Base de Dados'!$B$3:$B$184)-2),ROW(A57)),1),"-")</f>
        <v>-</v>
      </c>
      <c r="P43" s="39"/>
      <c r="Q43" s="39"/>
      <c r="R43" s="39"/>
      <c r="S43" s="39"/>
      <c r="T43" s="39"/>
      <c r="U43" s="40"/>
      <c r="V43" s="54" t="str" cm="1">
        <f t="array" ref="V43">IFERROR(INDEX('Base de Dados'!$A$3:$B$184,SMALL(IF('Base de Dados'!$B$3:$B$184=$B$23,ROW('Base de Dados'!$B$3:$B$184)-2),ROW(A77)),1),"-")</f>
        <v>-</v>
      </c>
      <c r="W43" s="54"/>
      <c r="X43" s="54"/>
      <c r="Y43" s="54"/>
      <c r="Z43" s="54"/>
      <c r="AA43" s="54"/>
      <c r="AB43" s="55"/>
    </row>
    <row r="44" spans="1:28">
      <c r="A44" s="39" t="str" cm="1">
        <f t="array" ref="A44">IFERROR(INDEX('Base de Dados'!$A$3:$B$184,SMALL(IF('Base de Dados'!$B$3:$B$184=$B$23,ROW('Base de Dados'!$B$3:$B$184)-2),ROW(A19)),1),"-")</f>
        <v>On the Road</v>
      </c>
      <c r="B44" s="39"/>
      <c r="C44" s="39"/>
      <c r="D44" s="39"/>
      <c r="E44" s="39"/>
      <c r="F44" s="39"/>
      <c r="G44" s="40"/>
      <c r="H44" s="52" t="str" cm="1">
        <f t="array" ref="H44">IFERROR(INDEX('Base de Dados'!$A$3:$B$184,SMALL(IF('Base de Dados'!$B$3:$B$184=$B$23,ROW('Base de Dados'!$B$3:$B$184)-2),ROW(A38)),1),"-")</f>
        <v>-</v>
      </c>
      <c r="I44" s="39"/>
      <c r="J44" s="39"/>
      <c r="K44" s="39"/>
      <c r="L44" s="39"/>
      <c r="M44" s="39"/>
      <c r="N44" s="40"/>
      <c r="O44" s="39" t="str" cm="1">
        <f t="array" ref="O44">IFERROR(INDEX('Base de Dados'!$A$3:$B$184,SMALL(IF('Base de Dados'!$B$3:$B$184=$B$23,ROW('Base de Dados'!$B$3:$B$184)-2),ROW(A58)),1),"-")</f>
        <v>-</v>
      </c>
      <c r="P44" s="39"/>
      <c r="Q44" s="39"/>
      <c r="R44" s="39"/>
      <c r="S44" s="39"/>
      <c r="T44" s="39"/>
      <c r="U44" s="40"/>
      <c r="V44" s="54" t="str" cm="1">
        <f t="array" ref="V44">IFERROR(INDEX('Base de Dados'!$A$3:$B$184,SMALL(IF('Base de Dados'!$B$3:$B$184=$B$23,ROW('Base de Dados'!$B$3:$B$184)-2),ROW(A78)),1),"-")</f>
        <v>-</v>
      </c>
      <c r="W44" s="54"/>
      <c r="X44" s="54"/>
      <c r="Y44" s="54"/>
      <c r="Z44" s="54"/>
      <c r="AA44" s="54"/>
      <c r="AB44" s="55"/>
    </row>
    <row r="45" spans="1:28">
      <c r="A45" s="39" t="str" cm="1">
        <f t="array" ref="A45">IFERROR(INDEX('Base de Dados'!$A$3:$B$184,SMALL(IF('Base de Dados'!$B$3:$B$184=$B$23,ROW('Base de Dados'!$B$3:$B$184)-2),ROW(A20)),1),"-")</f>
        <v>Orgulho e Preconceito</v>
      </c>
      <c r="B45" s="39"/>
      <c r="C45" s="39"/>
      <c r="D45" s="39"/>
      <c r="E45" s="39"/>
      <c r="F45" s="39"/>
      <c r="G45" s="40"/>
      <c r="H45" s="52" t="str" cm="1">
        <f t="array" ref="H45">IFERROR(INDEX('Base de Dados'!$A$3:$B$184,SMALL(IF('Base de Dados'!$B$3:$B$184=$B$23,ROW('Base de Dados'!$B$3:$B$184)-2),ROW(A39)),1),"-")</f>
        <v>-</v>
      </c>
      <c r="I45" s="39"/>
      <c r="J45" s="39"/>
      <c r="K45" s="39"/>
      <c r="L45" s="39"/>
      <c r="M45" s="39"/>
      <c r="N45" s="40"/>
      <c r="O45" s="39" t="str" cm="1">
        <f t="array" ref="O45">IFERROR(INDEX('Base de Dados'!$A$3:$B$184,SMALL(IF('Base de Dados'!$B$3:$B$184=$B$23,ROW('Base de Dados'!$B$3:$B$184)-2),ROW(A59)),1),"-")</f>
        <v>-</v>
      </c>
      <c r="P45" s="39"/>
      <c r="Q45" s="39"/>
      <c r="R45" s="39"/>
      <c r="S45" s="39"/>
      <c r="T45" s="39"/>
      <c r="U45" s="40"/>
      <c r="V45" s="54" t="str" cm="1">
        <f t="array" ref="V45">IFERROR(INDEX('Base de Dados'!$A$3:$B$184,SMALL(IF('Base de Dados'!$B$3:$B$184=$B$23,ROW('Base de Dados'!$B$3:$B$184)-2),ROW(A79)),1),"-")</f>
        <v>-</v>
      </c>
      <c r="W45" s="54"/>
      <c r="X45" s="54"/>
      <c r="Y45" s="54"/>
      <c r="Z45" s="54"/>
      <c r="AA45" s="54"/>
      <c r="AB45" s="55"/>
    </row>
    <row r="47" spans="1:28" ht="18.75">
      <c r="A47" s="73" t="s">
        <v>734</v>
      </c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</row>
    <row r="48" spans="1:28" ht="21">
      <c r="A48" s="27" t="s">
        <v>735</v>
      </c>
      <c r="B48" s="42" t="s">
        <v>179</v>
      </c>
      <c r="C48" s="43"/>
      <c r="D48" s="43"/>
      <c r="E48" s="43"/>
      <c r="F48" s="43"/>
      <c r="G48" s="44"/>
      <c r="H48" s="26"/>
      <c r="I48" s="30" t="s">
        <v>736</v>
      </c>
      <c r="J48" s="31"/>
      <c r="K48" s="31"/>
      <c r="L48" s="32"/>
    </row>
    <row r="49" spans="1:28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28">
      <c r="A50" s="71" t="s">
        <v>733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5"/>
      <c r="W50" s="75"/>
      <c r="X50" s="75"/>
      <c r="Y50" s="75"/>
      <c r="Z50" s="75"/>
      <c r="AA50" s="75"/>
      <c r="AB50" s="75"/>
    </row>
    <row r="51" spans="1:28">
      <c r="A51" s="39" t="str" cm="1">
        <f t="array" ref="A51">IFERROR(INDEX('Base de Dados'!$A$3:$C$184,SMALL(IF('Base de Dados'!$C$3:$C$184=$B$48,ROW('Base de Dados'!$C$3:$C$184)-2),ROW(A1)),1)," -")</f>
        <v>Star Wars: Herdeiro do Império</v>
      </c>
      <c r="B51" s="39"/>
      <c r="C51" s="39"/>
      <c r="D51" s="39"/>
      <c r="E51" s="39"/>
      <c r="F51" s="39"/>
      <c r="G51" s="40"/>
      <c r="H51" s="53" t="str" cm="1">
        <f t="array" ref="H51">IFERROR(INDEX('Base de Dados'!$A$3:$C$184,SMALL(IF('Base de Dados'!$C$3:$C$184=$B$48,ROW('Base de Dados'!$C$3:$C$184)-2),ROW(A20)),1)," -")</f>
        <v xml:space="preserve"> -</v>
      </c>
      <c r="I51" s="54"/>
      <c r="J51" s="54"/>
      <c r="K51" s="54"/>
      <c r="L51" s="54"/>
      <c r="M51" s="54"/>
      <c r="N51" s="55"/>
      <c r="O51" s="54" t="str" cm="1">
        <f t="array" ref="O51">IFERROR(INDEX('Base de Dados'!$A$3:$C$184,SMALL(IF('Base de Dados'!$C$3:$C$184=$B$48,ROW('Base de Dados'!$C$3:$C$184)-2),ROW(A40)),1)," -")</f>
        <v xml:space="preserve"> -</v>
      </c>
      <c r="P51" s="54"/>
      <c r="Q51" s="54"/>
      <c r="R51" s="54"/>
      <c r="S51" s="54"/>
      <c r="T51" s="54"/>
      <c r="U51" s="55"/>
      <c r="V51" s="54" t="str" cm="1">
        <f t="array" ref="V51">IFERROR(INDEX('Base de Dados'!$A$3:$C$184,SMALL(IF('Base de Dados'!$C$3:$C$184=$B$48,ROW('Base de Dados'!$C$3:$C$184)-2),ROW(A60)),1)," -")</f>
        <v xml:space="preserve"> -</v>
      </c>
      <c r="W51" s="54"/>
      <c r="X51" s="54"/>
      <c r="Y51" s="54"/>
      <c r="Z51" s="54"/>
      <c r="AA51" s="54"/>
      <c r="AB51" s="55"/>
    </row>
    <row r="52" spans="1:28">
      <c r="A52" s="39" t="str" cm="1">
        <f t="array" ref="A52">IFERROR(INDEX('Base de Dados'!$A$3:$C$184,SMALL(IF('Base de Dados'!$C$3:$C$184=$B$48,ROW('Base de Dados'!$C$3:$C$184)-2),ROW(A2)),1)," -")</f>
        <v>Star Wars: Ascensão da Força Sombria</v>
      </c>
      <c r="B52" s="39"/>
      <c r="C52" s="39"/>
      <c r="D52" s="39"/>
      <c r="E52" s="39"/>
      <c r="F52" s="39"/>
      <c r="G52" s="40"/>
      <c r="H52" s="53" t="str" cm="1">
        <f t="array" ref="H52">IFERROR(INDEX('Base de Dados'!$A$3:$C$184,SMALL(IF('Base de Dados'!$C$3:$C$184=$B$48,ROW('Base de Dados'!$C$3:$C$184)-2),ROW(A21)),1)," -")</f>
        <v xml:space="preserve"> -</v>
      </c>
      <c r="I52" s="54"/>
      <c r="J52" s="54"/>
      <c r="K52" s="54"/>
      <c r="L52" s="54"/>
      <c r="M52" s="54"/>
      <c r="N52" s="55"/>
      <c r="O52" s="54" t="str" cm="1">
        <f t="array" ref="O52">IFERROR(INDEX('Base de Dados'!$A$3:$C$184,SMALL(IF('Base de Dados'!$C$3:$C$184=$B$48,ROW('Base de Dados'!$C$3:$C$184)-2),ROW(A41)),1)," -")</f>
        <v xml:space="preserve"> -</v>
      </c>
      <c r="P52" s="54"/>
      <c r="Q52" s="54"/>
      <c r="R52" s="54"/>
      <c r="S52" s="54"/>
      <c r="T52" s="54"/>
      <c r="U52" s="55"/>
      <c r="V52" s="54" t="str" cm="1">
        <f t="array" ref="V52">IFERROR(INDEX('Base de Dados'!$A$3:$C$184,SMALL(IF('Base de Dados'!$C$3:$C$184=$B$48,ROW('Base de Dados'!$C$3:$C$184)-2),ROW(A61)),1)," -")</f>
        <v xml:space="preserve"> -</v>
      </c>
      <c r="W52" s="54"/>
      <c r="X52" s="54"/>
      <c r="Y52" s="54"/>
      <c r="Z52" s="54"/>
      <c r="AA52" s="54"/>
      <c r="AB52" s="55"/>
    </row>
    <row r="53" spans="1:28">
      <c r="A53" s="39" t="str" cm="1">
        <f t="array" ref="A53">IFERROR(INDEX('Base de Dados'!$A$3:$C$184,SMALL(IF('Base de Dados'!$C$3:$C$184=$B$48,ROW('Base de Dados'!$C$3:$C$184)-2),ROW(A3)),1)," -")</f>
        <v>Star Wars:  O Último Comando</v>
      </c>
      <c r="B53" s="39"/>
      <c r="C53" s="39"/>
      <c r="D53" s="39"/>
      <c r="E53" s="39"/>
      <c r="F53" s="39"/>
      <c r="G53" s="40"/>
      <c r="H53" s="53" t="str" cm="1">
        <f t="array" ref="H53">IFERROR(INDEX('Base de Dados'!$A$3:$C$184,SMALL(IF('Base de Dados'!$C$3:$C$184=$B$48,ROW('Base de Dados'!$C$3:$C$184)-2),ROW(A22)),1)," -")</f>
        <v xml:space="preserve"> -</v>
      </c>
      <c r="I53" s="54"/>
      <c r="J53" s="54"/>
      <c r="K53" s="54"/>
      <c r="L53" s="54"/>
      <c r="M53" s="54"/>
      <c r="N53" s="55"/>
      <c r="O53" s="54" t="str" cm="1">
        <f t="array" ref="O53">IFERROR(INDEX('Base de Dados'!$A$3:$C$184,SMALL(IF('Base de Dados'!$C$3:$C$184=$B$48,ROW('Base de Dados'!$C$3:$C$184)-2),ROW(A42)),1)," -")</f>
        <v xml:space="preserve"> -</v>
      </c>
      <c r="P53" s="54"/>
      <c r="Q53" s="54"/>
      <c r="R53" s="54"/>
      <c r="S53" s="54"/>
      <c r="T53" s="54"/>
      <c r="U53" s="55"/>
      <c r="V53" s="54" t="str" cm="1">
        <f t="array" ref="V53">IFERROR(INDEX('Base de Dados'!$A$3:$C$184,SMALL(IF('Base de Dados'!$C$3:$C$184=$B$48,ROW('Base de Dados'!$C$3:$C$184)-2),ROW(A62)),1)," -")</f>
        <v xml:space="preserve"> -</v>
      </c>
      <c r="W53" s="54"/>
      <c r="X53" s="54"/>
      <c r="Y53" s="54"/>
      <c r="Z53" s="54"/>
      <c r="AA53" s="54"/>
      <c r="AB53" s="55"/>
    </row>
    <row r="54" spans="1:28">
      <c r="A54" s="39" t="str" cm="1">
        <f t="array" ref="A54">IFERROR(INDEX('Base de Dados'!$A$3:$C$184,SMALL(IF('Base de Dados'!$C$3:$C$184=$B$48,ROW('Base de Dados'!$C$3:$C$184)-2),ROW(A4)),1)," -")</f>
        <v xml:space="preserve"> -</v>
      </c>
      <c r="B54" s="39"/>
      <c r="C54" s="39"/>
      <c r="D54" s="39"/>
      <c r="E54" s="39"/>
      <c r="F54" s="39"/>
      <c r="G54" s="40"/>
      <c r="H54" s="53" t="str" cm="1">
        <f t="array" ref="H54">IFERROR(INDEX('Base de Dados'!$A$3:$C$184,SMALL(IF('Base de Dados'!$C$3:$C$184=$B$48,ROW('Base de Dados'!$C$3:$C$184)-2),ROW(A23)),1)," -")</f>
        <v xml:space="preserve"> -</v>
      </c>
      <c r="I54" s="54"/>
      <c r="J54" s="54"/>
      <c r="K54" s="54"/>
      <c r="L54" s="54"/>
      <c r="M54" s="54"/>
      <c r="N54" s="55"/>
      <c r="O54" s="54" t="str" cm="1">
        <f t="array" ref="O54">IFERROR(INDEX('Base de Dados'!$A$3:$C$184,SMALL(IF('Base de Dados'!$C$3:$C$184=$B$48,ROW('Base de Dados'!$C$3:$C$184)-2),ROW(A43)),1)," -")</f>
        <v xml:space="preserve"> -</v>
      </c>
      <c r="P54" s="54"/>
      <c r="Q54" s="54"/>
      <c r="R54" s="54"/>
      <c r="S54" s="54"/>
      <c r="T54" s="54"/>
      <c r="U54" s="55"/>
      <c r="V54" s="54" t="str" cm="1">
        <f t="array" ref="V54">IFERROR(INDEX('Base de Dados'!$A$3:$C$184,SMALL(IF('Base de Dados'!$C$3:$C$184=$B$48,ROW('Base de Dados'!$C$3:$C$184)-2),ROW(A63)),1)," -")</f>
        <v xml:space="preserve"> -</v>
      </c>
      <c r="W54" s="54"/>
      <c r="X54" s="54"/>
      <c r="Y54" s="54"/>
      <c r="Z54" s="54"/>
      <c r="AA54" s="54"/>
      <c r="AB54" s="55"/>
    </row>
    <row r="55" spans="1:28">
      <c r="A55" s="39" t="str" cm="1">
        <f t="array" ref="A55">IFERROR(INDEX('Base de Dados'!$A$3:$C$184,SMALL(IF('Base de Dados'!$C$3:$C$184=$B$48,ROW('Base de Dados'!$C$3:$C$184)-2),ROW(A5)),1)," -")</f>
        <v xml:space="preserve"> -</v>
      </c>
      <c r="B55" s="39"/>
      <c r="C55" s="39"/>
      <c r="D55" s="39"/>
      <c r="E55" s="39"/>
      <c r="F55" s="39"/>
      <c r="G55" s="40"/>
      <c r="H55" s="53" t="str" cm="1">
        <f t="array" ref="H55">IFERROR(INDEX('Base de Dados'!$A$3:$C$184,SMALL(IF('Base de Dados'!$C$3:$C$184=$B$48,ROW('Base de Dados'!$C$3:$C$184)-2),ROW(A24)),1)," -")</f>
        <v xml:space="preserve"> -</v>
      </c>
      <c r="I55" s="54"/>
      <c r="J55" s="54"/>
      <c r="K55" s="54"/>
      <c r="L55" s="54"/>
      <c r="M55" s="54"/>
      <c r="N55" s="55"/>
      <c r="O55" s="54" t="str" cm="1">
        <f t="array" ref="O55">IFERROR(INDEX('Base de Dados'!$A$3:$C$184,SMALL(IF('Base de Dados'!$C$3:$C$184=$B$48,ROW('Base de Dados'!$C$3:$C$184)-2),ROW(A44)),1)," -")</f>
        <v xml:space="preserve"> -</v>
      </c>
      <c r="P55" s="54"/>
      <c r="Q55" s="54"/>
      <c r="R55" s="54"/>
      <c r="S55" s="54"/>
      <c r="T55" s="54"/>
      <c r="U55" s="55"/>
      <c r="V55" s="54" t="str" cm="1">
        <f t="array" ref="V55">IFERROR(INDEX('Base de Dados'!$A$3:$C$184,SMALL(IF('Base de Dados'!$C$3:$C$184=$B$48,ROW('Base de Dados'!$C$3:$C$184)-2),ROW(A64)),1)," -")</f>
        <v xml:space="preserve"> -</v>
      </c>
      <c r="W55" s="54"/>
      <c r="X55" s="54"/>
      <c r="Y55" s="54"/>
      <c r="Z55" s="54"/>
      <c r="AA55" s="54"/>
      <c r="AB55" s="55"/>
    </row>
    <row r="56" spans="1:28">
      <c r="A56" s="39" t="str" cm="1">
        <f t="array" ref="A56">IFERROR(INDEX('Base de Dados'!$A$3:$C$184,SMALL(IF('Base de Dados'!$C$3:$C$184=$B$48,ROW('Base de Dados'!$C$3:$C$184)-2),ROW(A6)),1)," -")</f>
        <v xml:space="preserve"> -</v>
      </c>
      <c r="B56" s="39"/>
      <c r="C56" s="39"/>
      <c r="D56" s="39"/>
      <c r="E56" s="39"/>
      <c r="F56" s="39"/>
      <c r="G56" s="40"/>
      <c r="H56" s="53" t="str" cm="1">
        <f t="array" ref="H56">IFERROR(INDEX('Base de Dados'!$A$3:$C$184,SMALL(IF('Base de Dados'!$C$3:$C$184=$B$48,ROW('Base de Dados'!$C$3:$C$184)-2),ROW(A25)),1)," -")</f>
        <v xml:space="preserve"> -</v>
      </c>
      <c r="I56" s="54"/>
      <c r="J56" s="54"/>
      <c r="K56" s="54"/>
      <c r="L56" s="54"/>
      <c r="M56" s="54"/>
      <c r="N56" s="55"/>
      <c r="O56" s="54" t="str" cm="1">
        <f t="array" ref="O56">IFERROR(INDEX('Base de Dados'!$A$3:$C$184,SMALL(IF('Base de Dados'!$C$3:$C$184=$B$48,ROW('Base de Dados'!$C$3:$C$184)-2),ROW(A45)),1)," -")</f>
        <v xml:space="preserve"> -</v>
      </c>
      <c r="P56" s="54"/>
      <c r="Q56" s="54"/>
      <c r="R56" s="54"/>
      <c r="S56" s="54"/>
      <c r="T56" s="54"/>
      <c r="U56" s="55"/>
      <c r="V56" s="54" t="str" cm="1">
        <f t="array" ref="V56">IFERROR(INDEX('Base de Dados'!$A$3:$C$184,SMALL(IF('Base de Dados'!$C$3:$C$184=$B$48,ROW('Base de Dados'!$C$3:$C$184)-2),ROW(A65)),1)," -")</f>
        <v xml:space="preserve"> -</v>
      </c>
      <c r="W56" s="54"/>
      <c r="X56" s="54"/>
      <c r="Y56" s="54"/>
      <c r="Z56" s="54"/>
      <c r="AA56" s="54"/>
      <c r="AB56" s="55"/>
    </row>
    <row r="57" spans="1:28">
      <c r="A57" s="39" t="str" cm="1">
        <f t="array" ref="A57">IFERROR(INDEX('Base de Dados'!$A$3:$C$184,SMALL(IF('Base de Dados'!$C$3:$C$184=$B$48,ROW('Base de Dados'!$C$3:$C$184)-2),ROW(A7)),1)," -")</f>
        <v xml:space="preserve"> -</v>
      </c>
      <c r="B57" s="39"/>
      <c r="C57" s="39"/>
      <c r="D57" s="39"/>
      <c r="E57" s="39"/>
      <c r="F57" s="39"/>
      <c r="G57" s="40"/>
      <c r="H57" s="53" t="str" cm="1">
        <f t="array" ref="H57">IFERROR(INDEX('Base de Dados'!$A$3:$C$184,SMALL(IF('Base de Dados'!$C$3:$C$184=$B$48,ROW('Base de Dados'!$C$3:$C$184)-2),ROW(A26)),1)," -")</f>
        <v xml:space="preserve"> -</v>
      </c>
      <c r="I57" s="54"/>
      <c r="J57" s="54"/>
      <c r="K57" s="54"/>
      <c r="L57" s="54"/>
      <c r="M57" s="54"/>
      <c r="N57" s="55"/>
      <c r="O57" s="54" t="str" cm="1">
        <f t="array" ref="O57">IFERROR(INDEX('Base de Dados'!$A$3:$C$184,SMALL(IF('Base de Dados'!$C$3:$C$184=$B$48,ROW('Base de Dados'!$C$3:$C$184)-2),ROW(A46)),1)," -")</f>
        <v xml:space="preserve"> -</v>
      </c>
      <c r="P57" s="54"/>
      <c r="Q57" s="54"/>
      <c r="R57" s="54"/>
      <c r="S57" s="54"/>
      <c r="T57" s="54"/>
      <c r="U57" s="55"/>
      <c r="V57" s="54" t="str" cm="1">
        <f t="array" ref="V57">IFERROR(INDEX('Base de Dados'!$A$3:$C$184,SMALL(IF('Base de Dados'!$C$3:$C$184=$B$48,ROW('Base de Dados'!$C$3:$C$184)-2),ROW(A66)),1)," -")</f>
        <v xml:space="preserve"> -</v>
      </c>
      <c r="W57" s="54"/>
      <c r="X57" s="54"/>
      <c r="Y57" s="54"/>
      <c r="Z57" s="54"/>
      <c r="AA57" s="54"/>
      <c r="AB57" s="55"/>
    </row>
    <row r="58" spans="1:28">
      <c r="A58" s="39" t="str" cm="1">
        <f t="array" ref="A58">IFERROR(INDEX('Base de Dados'!$A$3:$C$184,SMALL(IF('Base de Dados'!$C$3:$C$184=$B$48,ROW('Base de Dados'!$C$3:$C$184)-2),ROW(A8)),1)," -")</f>
        <v xml:space="preserve"> -</v>
      </c>
      <c r="B58" s="39"/>
      <c r="C58" s="39"/>
      <c r="D58" s="39"/>
      <c r="E58" s="39"/>
      <c r="F58" s="39"/>
      <c r="G58" s="40"/>
      <c r="H58" s="53" t="str" cm="1">
        <f t="array" ref="H58">IFERROR(INDEX('Base de Dados'!$A$3:$C$184,SMALL(IF('Base de Dados'!$C$3:$C$184=$B$48,ROW('Base de Dados'!$C$3:$C$184)-2),ROW(A27)),1)," -")</f>
        <v xml:space="preserve"> -</v>
      </c>
      <c r="I58" s="54"/>
      <c r="J58" s="54"/>
      <c r="K58" s="54"/>
      <c r="L58" s="54"/>
      <c r="M58" s="54"/>
      <c r="N58" s="55"/>
      <c r="O58" s="54" t="str" cm="1">
        <f t="array" ref="O58">IFERROR(INDEX('Base de Dados'!$A$3:$C$184,SMALL(IF('Base de Dados'!$C$3:$C$184=$B$48,ROW('Base de Dados'!$C$3:$C$184)-2),ROW(A47)),1)," -")</f>
        <v xml:space="preserve"> -</v>
      </c>
      <c r="P58" s="54"/>
      <c r="Q58" s="54"/>
      <c r="R58" s="54"/>
      <c r="S58" s="54"/>
      <c r="T58" s="54"/>
      <c r="U58" s="55"/>
      <c r="V58" s="54" t="str" cm="1">
        <f t="array" ref="V58">IFERROR(INDEX('Base de Dados'!$A$3:$C$184,SMALL(IF('Base de Dados'!$C$3:$C$184=$B$48,ROW('Base de Dados'!$C$3:$C$184)-2),ROW(A67)),1)," -")</f>
        <v xml:space="preserve"> -</v>
      </c>
      <c r="W58" s="54"/>
      <c r="X58" s="54"/>
      <c r="Y58" s="54"/>
      <c r="Z58" s="54"/>
      <c r="AA58" s="54"/>
      <c r="AB58" s="55"/>
    </row>
    <row r="59" spans="1:28">
      <c r="A59" s="39" t="str" cm="1">
        <f t="array" ref="A59">IFERROR(INDEX('Base de Dados'!$A$3:$C$184,SMALL(IF('Base de Dados'!$C$3:$C$184=$B$48,ROW('Base de Dados'!$C$3:$C$184)-2),ROW(A9)),1)," -")</f>
        <v xml:space="preserve"> -</v>
      </c>
      <c r="B59" s="39"/>
      <c r="C59" s="39"/>
      <c r="D59" s="39"/>
      <c r="E59" s="39"/>
      <c r="F59" s="39"/>
      <c r="G59" s="40"/>
      <c r="H59" s="53" t="str" cm="1">
        <f t="array" ref="H59">IFERROR(INDEX('Base de Dados'!$A$3:$C$184,SMALL(IF('Base de Dados'!$C$3:$C$184=$B$48,ROW('Base de Dados'!$C$3:$C$184)-2),ROW(A28)),1)," -")</f>
        <v xml:space="preserve"> -</v>
      </c>
      <c r="I59" s="54"/>
      <c r="J59" s="54"/>
      <c r="K59" s="54"/>
      <c r="L59" s="54"/>
      <c r="M59" s="54"/>
      <c r="N59" s="55"/>
      <c r="O59" s="54" t="str" cm="1">
        <f t="array" ref="O59">IFERROR(INDEX('Base de Dados'!$A$3:$C$184,SMALL(IF('Base de Dados'!$C$3:$C$184=$B$48,ROW('Base de Dados'!$C$3:$C$184)-2),ROW(A48)),1)," -")</f>
        <v xml:space="preserve"> -</v>
      </c>
      <c r="P59" s="54"/>
      <c r="Q59" s="54"/>
      <c r="R59" s="54"/>
      <c r="S59" s="54"/>
      <c r="T59" s="54"/>
      <c r="U59" s="55"/>
      <c r="V59" s="54" t="str" cm="1">
        <f t="array" ref="V59">IFERROR(INDEX('Base de Dados'!$A$3:$C$184,SMALL(IF('Base de Dados'!$C$3:$C$184=$B$48,ROW('Base de Dados'!$C$3:$C$184)-2),ROW(A68)),1)," -")</f>
        <v xml:space="preserve"> -</v>
      </c>
      <c r="W59" s="54"/>
      <c r="X59" s="54"/>
      <c r="Y59" s="54"/>
      <c r="Z59" s="54"/>
      <c r="AA59" s="54"/>
      <c r="AB59" s="55"/>
    </row>
    <row r="60" spans="1:28">
      <c r="A60" s="39" t="str" cm="1">
        <f t="array" ref="A60">IFERROR(INDEX('Base de Dados'!$A$3:$C$184,SMALL(IF('Base de Dados'!$C$3:$C$184=$B$48,ROW('Base de Dados'!$C$3:$C$184)-2),ROW(A10)),1)," -")</f>
        <v xml:space="preserve"> -</v>
      </c>
      <c r="B60" s="39"/>
      <c r="C60" s="39"/>
      <c r="D60" s="39"/>
      <c r="E60" s="39"/>
      <c r="F60" s="39"/>
      <c r="G60" s="40"/>
      <c r="H60" s="53" t="str" cm="1">
        <f t="array" ref="H60">IFERROR(INDEX('Base de Dados'!$A$3:$C$184,SMALL(IF('Base de Dados'!$C$3:$C$184=$B$48,ROW('Base de Dados'!$C$3:$C$184)-2),ROW(A29)),1)," -")</f>
        <v xml:space="preserve"> -</v>
      </c>
      <c r="I60" s="54"/>
      <c r="J60" s="54"/>
      <c r="K60" s="54"/>
      <c r="L60" s="54"/>
      <c r="M60" s="54"/>
      <c r="N60" s="55"/>
      <c r="O60" s="54" t="str" cm="1">
        <f t="array" ref="O60">IFERROR(INDEX('Base de Dados'!$A$3:$C$184,SMALL(IF('Base de Dados'!$C$3:$C$184=$B$48,ROW('Base de Dados'!$C$3:$C$184)-2),ROW(A49)),1)," -")</f>
        <v xml:space="preserve"> -</v>
      </c>
      <c r="P60" s="54"/>
      <c r="Q60" s="54"/>
      <c r="R60" s="54"/>
      <c r="S60" s="54"/>
      <c r="T60" s="54"/>
      <c r="U60" s="55"/>
      <c r="V60" s="54" t="str" cm="1">
        <f t="array" ref="V60">IFERROR(INDEX('Base de Dados'!$A$3:$C$184,SMALL(IF('Base de Dados'!$C$3:$C$184=$B$48,ROW('Base de Dados'!$C$3:$C$184)-2),ROW(A69)),1)," -")</f>
        <v xml:space="preserve"> -</v>
      </c>
      <c r="W60" s="54"/>
      <c r="X60" s="54"/>
      <c r="Y60" s="54"/>
      <c r="Z60" s="54"/>
      <c r="AA60" s="54"/>
      <c r="AB60" s="55"/>
    </row>
    <row r="61" spans="1:28">
      <c r="A61" s="39" t="str" cm="1">
        <f t="array" ref="A61">IFERROR(INDEX('Base de Dados'!$A$3:$C$184,SMALL(IF('Base de Dados'!$C$3:$C$184=$B$48,ROW('Base de Dados'!$C$3:$C$184)-2),ROW(A11)),1)," -")</f>
        <v xml:space="preserve"> -</v>
      </c>
      <c r="B61" s="39"/>
      <c r="C61" s="39"/>
      <c r="D61" s="39"/>
      <c r="E61" s="39"/>
      <c r="F61" s="39"/>
      <c r="G61" s="40"/>
      <c r="H61" s="53" t="str" cm="1">
        <f t="array" ref="H61">IFERROR(INDEX('Base de Dados'!$A$3:$C$184,SMALL(IF('Base de Dados'!$C$3:$C$184=$B$48,ROW('Base de Dados'!$C$3:$C$184)-2),ROW(A30)),1)," -")</f>
        <v xml:space="preserve"> -</v>
      </c>
      <c r="I61" s="54"/>
      <c r="J61" s="54"/>
      <c r="K61" s="54"/>
      <c r="L61" s="54"/>
      <c r="M61" s="54"/>
      <c r="N61" s="55"/>
      <c r="O61" s="54" t="str" cm="1">
        <f t="array" ref="O61">IFERROR(INDEX('Base de Dados'!$A$3:$C$184,SMALL(IF('Base de Dados'!$C$3:$C$184=$B$48,ROW('Base de Dados'!$C$3:$C$184)-2),ROW(A50)),1)," -")</f>
        <v xml:space="preserve"> -</v>
      </c>
      <c r="P61" s="54"/>
      <c r="Q61" s="54"/>
      <c r="R61" s="54"/>
      <c r="S61" s="54"/>
      <c r="T61" s="54"/>
      <c r="U61" s="55"/>
      <c r="V61" s="54" t="str" cm="1">
        <f t="array" ref="V61">IFERROR(INDEX('Base de Dados'!$A$3:$C$184,SMALL(IF('Base de Dados'!$C$3:$C$184=$B$48,ROW('Base de Dados'!$C$3:$C$184)-2),ROW(A70)),1)," -")</f>
        <v xml:space="preserve"> -</v>
      </c>
      <c r="W61" s="54"/>
      <c r="X61" s="54"/>
      <c r="Y61" s="54"/>
      <c r="Z61" s="54"/>
      <c r="AA61" s="54"/>
      <c r="AB61" s="55"/>
    </row>
    <row r="62" spans="1:28">
      <c r="A62" s="39" t="str" cm="1">
        <f t="array" ref="A62">IFERROR(INDEX('Base de Dados'!$A$3:$C$184,SMALL(IF('Base de Dados'!$C$3:$C$184=$B$48,ROW('Base de Dados'!$C$3:$C$184)-2),ROW(A12)),1)," -")</f>
        <v xml:space="preserve"> -</v>
      </c>
      <c r="B62" s="39"/>
      <c r="C62" s="39"/>
      <c r="D62" s="39"/>
      <c r="E62" s="39"/>
      <c r="F62" s="39"/>
      <c r="G62" s="40"/>
      <c r="H62" s="53" t="str" cm="1">
        <f t="array" ref="H62">IFERROR(INDEX('Base de Dados'!$A$3:$C$184,SMALL(IF('Base de Dados'!$C$3:$C$184=$B$48,ROW('Base de Dados'!$C$3:$C$184)-2),ROW(A31)),1)," -")</f>
        <v xml:space="preserve"> -</v>
      </c>
      <c r="I62" s="54"/>
      <c r="J62" s="54"/>
      <c r="K62" s="54"/>
      <c r="L62" s="54"/>
      <c r="M62" s="54"/>
      <c r="N62" s="55"/>
      <c r="O62" s="54" t="str" cm="1">
        <f t="array" ref="O62">IFERROR(INDEX('Base de Dados'!$A$3:$C$184,SMALL(IF('Base de Dados'!$C$3:$C$184=$B$48,ROW('Base de Dados'!$C$3:$C$184)-2),ROW(A51)),1)," -")</f>
        <v xml:space="preserve"> -</v>
      </c>
      <c r="P62" s="54"/>
      <c r="Q62" s="54"/>
      <c r="R62" s="54"/>
      <c r="S62" s="54"/>
      <c r="T62" s="54"/>
      <c r="U62" s="55"/>
      <c r="V62" s="54" t="str" cm="1">
        <f t="array" ref="V62">IFERROR(INDEX('Base de Dados'!$A$3:$C$184,SMALL(IF('Base de Dados'!$C$3:$C$184=$B$48,ROW('Base de Dados'!$C$3:$C$184)-2),ROW(A71)),1)," -")</f>
        <v xml:space="preserve"> -</v>
      </c>
      <c r="W62" s="54"/>
      <c r="X62" s="54"/>
      <c r="Y62" s="54"/>
      <c r="Z62" s="54"/>
      <c r="AA62" s="54"/>
      <c r="AB62" s="55"/>
    </row>
    <row r="63" spans="1:28">
      <c r="A63" s="39" t="str" cm="1">
        <f t="array" ref="A63">IFERROR(INDEX('Base de Dados'!$A$3:$C$184,SMALL(IF('Base de Dados'!$C$3:$C$184=$B$48,ROW('Base de Dados'!$C$3:$C$184)-2),ROW(A13)),1)," -")</f>
        <v xml:space="preserve"> -</v>
      </c>
      <c r="B63" s="39"/>
      <c r="C63" s="39"/>
      <c r="D63" s="39"/>
      <c r="E63" s="39"/>
      <c r="F63" s="39"/>
      <c r="G63" s="40"/>
      <c r="H63" s="53" t="str" cm="1">
        <f t="array" ref="H63">IFERROR(INDEX('Base de Dados'!$A$3:$C$184,SMALL(IF('Base de Dados'!$C$3:$C$184=$B$48,ROW('Base de Dados'!$C$3:$C$184)-2),ROW(A32)),1)," -")</f>
        <v xml:space="preserve"> -</v>
      </c>
      <c r="I63" s="54"/>
      <c r="J63" s="54"/>
      <c r="K63" s="54"/>
      <c r="L63" s="54"/>
      <c r="M63" s="54"/>
      <c r="N63" s="55"/>
      <c r="O63" s="54" t="str" cm="1">
        <f t="array" ref="O63">IFERROR(INDEX('Base de Dados'!$A$3:$C$184,SMALL(IF('Base de Dados'!$C$3:$C$184=$B$48,ROW('Base de Dados'!$C$3:$C$184)-2),ROW(A52)),1)," -")</f>
        <v xml:space="preserve"> -</v>
      </c>
      <c r="P63" s="54"/>
      <c r="Q63" s="54"/>
      <c r="R63" s="54"/>
      <c r="S63" s="54"/>
      <c r="T63" s="54"/>
      <c r="U63" s="55"/>
      <c r="V63" s="54" t="str" cm="1">
        <f t="array" ref="V63">IFERROR(INDEX('Base de Dados'!$A$3:$C$184,SMALL(IF('Base de Dados'!$C$3:$C$184=$B$48,ROW('Base de Dados'!$C$3:$C$184)-2),ROW(A72)),1)," -")</f>
        <v xml:space="preserve"> -</v>
      </c>
      <c r="W63" s="54"/>
      <c r="X63" s="54"/>
      <c r="Y63" s="54"/>
      <c r="Z63" s="54"/>
      <c r="AA63" s="54"/>
      <c r="AB63" s="55"/>
    </row>
    <row r="64" spans="1:28">
      <c r="A64" s="39" t="str" cm="1">
        <f t="array" ref="A64">IFERROR(INDEX('Base de Dados'!$A$3:$C$184,SMALL(IF('Base de Dados'!$C$3:$C$184=$B$48,ROW('Base de Dados'!$C$3:$C$184)-2),ROW(A14)),1)," -")</f>
        <v xml:space="preserve"> -</v>
      </c>
      <c r="B64" s="39"/>
      <c r="C64" s="39"/>
      <c r="D64" s="39"/>
      <c r="E64" s="39"/>
      <c r="F64" s="39"/>
      <c r="G64" s="40"/>
      <c r="H64" s="53" t="str" cm="1">
        <f t="array" ref="H64">IFERROR(INDEX('Base de Dados'!$A$3:$C$184,SMALL(IF('Base de Dados'!$C$3:$C$184=$B$48,ROW('Base de Dados'!$C$3:$C$184)-2),ROW(A33)),1)," -")</f>
        <v xml:space="preserve"> -</v>
      </c>
      <c r="I64" s="54"/>
      <c r="J64" s="54"/>
      <c r="K64" s="54"/>
      <c r="L64" s="54"/>
      <c r="M64" s="54"/>
      <c r="N64" s="55"/>
      <c r="O64" s="54" t="str" cm="1">
        <f t="array" ref="O64">IFERROR(INDEX('Base de Dados'!$A$3:$C$184,SMALL(IF('Base de Dados'!$C$3:$C$184=$B$48,ROW('Base de Dados'!$C$3:$C$184)-2),ROW(A53)),1)," -")</f>
        <v xml:space="preserve"> -</v>
      </c>
      <c r="P64" s="54"/>
      <c r="Q64" s="54"/>
      <c r="R64" s="54"/>
      <c r="S64" s="54"/>
      <c r="T64" s="54"/>
      <c r="U64" s="55"/>
      <c r="V64" s="54" t="str" cm="1">
        <f t="array" ref="V64">IFERROR(INDEX('Base de Dados'!$A$3:$C$184,SMALL(IF('Base de Dados'!$C$3:$C$184=$B$48,ROW('Base de Dados'!$C$3:$C$184)-2),ROW(A73)),1)," -")</f>
        <v xml:space="preserve"> -</v>
      </c>
      <c r="W64" s="54"/>
      <c r="X64" s="54"/>
      <c r="Y64" s="54"/>
      <c r="Z64" s="54"/>
      <c r="AA64" s="54"/>
      <c r="AB64" s="55"/>
    </row>
    <row r="65" spans="1:28">
      <c r="A65" s="39" t="str" cm="1">
        <f t="array" ref="A65">IFERROR(INDEX('Base de Dados'!$A$3:$C$184,SMALL(IF('Base de Dados'!$C$3:$C$184=$B$48,ROW('Base de Dados'!$C$3:$C$184)-2),ROW(A15)),1)," -")</f>
        <v xml:space="preserve"> -</v>
      </c>
      <c r="B65" s="39"/>
      <c r="C65" s="39"/>
      <c r="D65" s="39"/>
      <c r="E65" s="39"/>
      <c r="F65" s="39"/>
      <c r="G65" s="40"/>
      <c r="H65" s="53" t="str" cm="1">
        <f t="array" ref="H65">IFERROR(INDEX('Base de Dados'!$A$3:$C$184,SMALL(IF('Base de Dados'!$C$3:$C$184=$B$48,ROW('Base de Dados'!$C$3:$C$184)-2),ROW(A34)),1)," -")</f>
        <v xml:space="preserve"> -</v>
      </c>
      <c r="I65" s="54"/>
      <c r="J65" s="54"/>
      <c r="K65" s="54"/>
      <c r="L65" s="54"/>
      <c r="M65" s="54"/>
      <c r="N65" s="55"/>
      <c r="O65" s="54" t="str" cm="1">
        <f t="array" ref="O65">IFERROR(INDEX('Base de Dados'!$A$3:$C$184,SMALL(IF('Base de Dados'!$C$3:$C$184=$B$48,ROW('Base de Dados'!$C$3:$C$184)-2),ROW(A54)),1)," -")</f>
        <v xml:space="preserve"> -</v>
      </c>
      <c r="P65" s="54"/>
      <c r="Q65" s="54"/>
      <c r="R65" s="54"/>
      <c r="S65" s="54"/>
      <c r="T65" s="54"/>
      <c r="U65" s="55"/>
      <c r="V65" s="54" t="str" cm="1">
        <f t="array" ref="V65">IFERROR(INDEX('Base de Dados'!$A$3:$C$184,SMALL(IF('Base de Dados'!$C$3:$C$184=$B$48,ROW('Base de Dados'!$C$3:$C$184)-2),ROW(A74)),1)," -")</f>
        <v xml:space="preserve"> -</v>
      </c>
      <c r="W65" s="54"/>
      <c r="X65" s="54"/>
      <c r="Y65" s="54"/>
      <c r="Z65" s="54"/>
      <c r="AA65" s="54"/>
      <c r="AB65" s="55"/>
    </row>
    <row r="66" spans="1:28">
      <c r="A66" s="39" t="str" cm="1">
        <f t="array" ref="A66">IFERROR(INDEX('Base de Dados'!$A$3:$C$184,SMALL(IF('Base de Dados'!$C$3:$C$184=$B$48,ROW('Base de Dados'!$C$3:$C$184)-2),ROW(A16)),1)," -")</f>
        <v xml:space="preserve"> -</v>
      </c>
      <c r="B66" s="39"/>
      <c r="C66" s="39"/>
      <c r="D66" s="39"/>
      <c r="E66" s="39"/>
      <c r="F66" s="39"/>
      <c r="G66" s="40"/>
      <c r="H66" s="53" t="str" cm="1">
        <f t="array" ref="H66">IFERROR(INDEX('Base de Dados'!$A$3:$C$184,SMALL(IF('Base de Dados'!$C$3:$C$184=$B$48,ROW('Base de Dados'!$C$3:$C$184)-2),ROW(A35)),1)," -")</f>
        <v xml:space="preserve"> -</v>
      </c>
      <c r="I66" s="54"/>
      <c r="J66" s="54"/>
      <c r="K66" s="54"/>
      <c r="L66" s="54"/>
      <c r="M66" s="54"/>
      <c r="N66" s="55"/>
      <c r="O66" s="54" t="str" cm="1">
        <f t="array" ref="O66">IFERROR(INDEX('Base de Dados'!$A$3:$C$184,SMALL(IF('Base de Dados'!$C$3:$C$184=$B$48,ROW('Base de Dados'!$C$3:$C$184)-2),ROW(A55)),1)," -")</f>
        <v xml:space="preserve"> -</v>
      </c>
      <c r="P66" s="54"/>
      <c r="Q66" s="54"/>
      <c r="R66" s="54"/>
      <c r="S66" s="54"/>
      <c r="T66" s="54"/>
      <c r="U66" s="55"/>
      <c r="V66" s="54" t="str" cm="1">
        <f t="array" ref="V66">IFERROR(INDEX('Base de Dados'!$A$3:$C$184,SMALL(IF('Base de Dados'!$C$3:$C$184=$B$48,ROW('Base de Dados'!$C$3:$C$184)-2),ROW(A75)),1)," -")</f>
        <v xml:space="preserve"> -</v>
      </c>
      <c r="W66" s="54"/>
      <c r="X66" s="54"/>
      <c r="Y66" s="54"/>
      <c r="Z66" s="54"/>
      <c r="AA66" s="54"/>
      <c r="AB66" s="55"/>
    </row>
    <row r="67" spans="1:28">
      <c r="A67" s="39" t="str" cm="1">
        <f t="array" ref="A67">IFERROR(INDEX('Base de Dados'!$A$3:$C$184,SMALL(IF('Base de Dados'!$C$3:$C$184=$B$48,ROW('Base de Dados'!$C$3:$C$184)-2),ROW(A17)),1)," -")</f>
        <v xml:space="preserve"> -</v>
      </c>
      <c r="B67" s="39"/>
      <c r="C67" s="39"/>
      <c r="D67" s="39"/>
      <c r="E67" s="39"/>
      <c r="F67" s="39"/>
      <c r="G67" s="40"/>
      <c r="H67" s="53" t="str" cm="1">
        <f t="array" ref="H67">IFERROR(INDEX('Base de Dados'!$A$3:$C$184,SMALL(IF('Base de Dados'!$C$3:$C$184=$B$48,ROW('Base de Dados'!$C$3:$C$184)-2),ROW(A36)),1)," -")</f>
        <v xml:space="preserve"> -</v>
      </c>
      <c r="I67" s="54"/>
      <c r="J67" s="54"/>
      <c r="K67" s="54"/>
      <c r="L67" s="54"/>
      <c r="M67" s="54"/>
      <c r="N67" s="55"/>
      <c r="O67" s="54" t="str" cm="1">
        <f t="array" ref="O67">IFERROR(INDEX('Base de Dados'!$A$3:$C$184,SMALL(IF('Base de Dados'!$C$3:$C$184=$B$48,ROW('Base de Dados'!$C$3:$C$184)-2),ROW(A56)),1)," -")</f>
        <v xml:space="preserve"> -</v>
      </c>
      <c r="P67" s="54"/>
      <c r="Q67" s="54"/>
      <c r="R67" s="54"/>
      <c r="S67" s="54"/>
      <c r="T67" s="54"/>
      <c r="U67" s="55"/>
      <c r="V67" s="54" t="str" cm="1">
        <f t="array" ref="V67">IFERROR(INDEX('Base de Dados'!$A$3:$C$184,SMALL(IF('Base de Dados'!$C$3:$C$184=$B$48,ROW('Base de Dados'!$C$3:$C$184)-2),ROW(A76)),1)," -")</f>
        <v xml:space="preserve"> -</v>
      </c>
      <c r="W67" s="54"/>
      <c r="X67" s="54"/>
      <c r="Y67" s="54"/>
      <c r="Z67" s="54"/>
      <c r="AA67" s="54"/>
      <c r="AB67" s="55"/>
    </row>
    <row r="68" spans="1:28">
      <c r="A68" s="39" t="str" cm="1">
        <f t="array" ref="A68">IFERROR(INDEX('Base de Dados'!$A$3:$C$184,SMALL(IF('Base de Dados'!$C$3:$C$184=$B$48,ROW('Base de Dados'!$C$3:$C$184)-2),ROW(A18)),1)," -")</f>
        <v xml:space="preserve"> -</v>
      </c>
      <c r="B68" s="39"/>
      <c r="C68" s="39"/>
      <c r="D68" s="39"/>
      <c r="E68" s="39"/>
      <c r="F68" s="39"/>
      <c r="G68" s="40"/>
      <c r="H68" s="53" t="str" cm="1">
        <f t="array" ref="H68">IFERROR(INDEX('Base de Dados'!$A$3:$C$184,SMALL(IF('Base de Dados'!$C$3:$C$184=$B$48,ROW('Base de Dados'!$C$3:$C$184)-2),ROW(A37)),1)," -")</f>
        <v xml:space="preserve"> -</v>
      </c>
      <c r="I68" s="54"/>
      <c r="J68" s="54"/>
      <c r="K68" s="54"/>
      <c r="L68" s="54"/>
      <c r="M68" s="54"/>
      <c r="N68" s="55"/>
      <c r="O68" s="54" t="str" cm="1">
        <f t="array" ref="O68">IFERROR(INDEX('Base de Dados'!$A$3:$C$184,SMALL(IF('Base de Dados'!$C$3:$C$184=$B$48,ROW('Base de Dados'!$C$3:$C$184)-2),ROW(A57)),1)," -")</f>
        <v xml:space="preserve"> -</v>
      </c>
      <c r="P68" s="54"/>
      <c r="Q68" s="54"/>
      <c r="R68" s="54"/>
      <c r="S68" s="54"/>
      <c r="T68" s="54"/>
      <c r="U68" s="55"/>
      <c r="V68" s="54" t="str" cm="1">
        <f t="array" ref="V68">IFERROR(INDEX('Base de Dados'!$A$3:$C$184,SMALL(IF('Base de Dados'!$C$3:$C$184=$B$48,ROW('Base de Dados'!$C$3:$C$184)-2),ROW(A77)),1)," -")</f>
        <v xml:space="preserve"> -</v>
      </c>
      <c r="W68" s="54"/>
      <c r="X68" s="54"/>
      <c r="Y68" s="54"/>
      <c r="Z68" s="54"/>
      <c r="AA68" s="54"/>
      <c r="AB68" s="55"/>
    </row>
    <row r="69" spans="1:28">
      <c r="A69" s="39" t="str" cm="1">
        <f t="array" ref="A69">IFERROR(INDEX('Base de Dados'!$A$3:$C$184,SMALL(IF('Base de Dados'!$C$3:$C$184=$B$48,ROW('Base de Dados'!$C$3:$C$184)-2),ROW(A19)),1)," -")</f>
        <v xml:space="preserve"> -</v>
      </c>
      <c r="B69" s="39"/>
      <c r="C69" s="39"/>
      <c r="D69" s="39"/>
      <c r="E69" s="39"/>
      <c r="F69" s="39"/>
      <c r="G69" s="40"/>
      <c r="H69" s="53" t="str" cm="1">
        <f t="array" ref="H69">IFERROR(INDEX('Base de Dados'!$A$3:$C$184,SMALL(IF('Base de Dados'!$C$3:$C$184=$B$48,ROW('Base de Dados'!$C$3:$C$184)-2),ROW(A38)),1)," -")</f>
        <v xml:space="preserve"> -</v>
      </c>
      <c r="I69" s="54"/>
      <c r="J69" s="54"/>
      <c r="K69" s="54"/>
      <c r="L69" s="54"/>
      <c r="M69" s="54"/>
      <c r="N69" s="55"/>
      <c r="O69" s="54" t="str" cm="1">
        <f t="array" ref="O69">IFERROR(INDEX('Base de Dados'!$A$3:$C$184,SMALL(IF('Base de Dados'!$C$3:$C$184=$B$48,ROW('Base de Dados'!$C$3:$C$184)-2),ROW(A58)),1)," -")</f>
        <v xml:space="preserve"> -</v>
      </c>
      <c r="P69" s="54"/>
      <c r="Q69" s="54"/>
      <c r="R69" s="54"/>
      <c r="S69" s="54"/>
      <c r="T69" s="54"/>
      <c r="U69" s="55"/>
      <c r="V69" s="54" t="str" cm="1">
        <f t="array" ref="V69">IFERROR(INDEX('Base de Dados'!$A$3:$C$184,SMALL(IF('Base de Dados'!$C$3:$C$184=$B$48,ROW('Base de Dados'!$C$3:$C$184)-2),ROW(A78)),1)," -")</f>
        <v xml:space="preserve"> -</v>
      </c>
      <c r="W69" s="54"/>
      <c r="X69" s="54"/>
      <c r="Y69" s="54"/>
      <c r="Z69" s="54"/>
      <c r="AA69" s="54"/>
      <c r="AB69" s="55"/>
    </row>
    <row r="70" spans="1:28">
      <c r="A70" s="39" t="str" cm="1">
        <f t="array" ref="A70">IFERROR(INDEX('Base de Dados'!$A$3:$C$184,SMALL(IF('Base de Dados'!$C$3:$C$184=$B$48,ROW('Base de Dados'!$C$3:$C$184)-2),ROW(A20)),1)," -")</f>
        <v xml:space="preserve"> -</v>
      </c>
      <c r="B70" s="39"/>
      <c r="C70" s="39"/>
      <c r="D70" s="39"/>
      <c r="E70" s="39"/>
      <c r="F70" s="39"/>
      <c r="G70" s="40"/>
      <c r="H70" s="53" t="str" cm="1">
        <f t="array" ref="H70">IFERROR(INDEX('Base de Dados'!$A$3:$C$184,SMALL(IF('Base de Dados'!$C$3:$C$184=$B$48,ROW('Base de Dados'!$C$3:$C$184)-2),ROW(A39)),1)," -")</f>
        <v xml:space="preserve"> -</v>
      </c>
      <c r="I70" s="54"/>
      <c r="J70" s="54"/>
      <c r="K70" s="54"/>
      <c r="L70" s="54"/>
      <c r="M70" s="54"/>
      <c r="N70" s="55"/>
      <c r="O70" s="54" t="str" cm="1">
        <f t="array" ref="O70">IFERROR(INDEX('Base de Dados'!$A$3:$C$184,SMALL(IF('Base de Dados'!$C$3:$C$184=$B$48,ROW('Base de Dados'!$C$3:$C$184)-2),ROW(A59)),1)," -")</f>
        <v xml:space="preserve"> -</v>
      </c>
      <c r="P70" s="54"/>
      <c r="Q70" s="54"/>
      <c r="R70" s="54"/>
      <c r="S70" s="54"/>
      <c r="T70" s="54"/>
      <c r="U70" s="55"/>
      <c r="V70" s="54" t="str" cm="1">
        <f t="array" ref="V70">IFERROR(INDEX('Base de Dados'!$A$3:$C$184,SMALL(IF('Base de Dados'!$C$3:$C$184=$B$48,ROW('Base de Dados'!$C$3:$C$184)-2),ROW(A79)),1)," -")</f>
        <v xml:space="preserve"> -</v>
      </c>
      <c r="W70" s="54"/>
      <c r="X70" s="54"/>
      <c r="Y70" s="54"/>
      <c r="Z70" s="54"/>
      <c r="AA70" s="54"/>
      <c r="AB70" s="55"/>
    </row>
    <row r="72" spans="1:28" ht="18.75">
      <c r="A72" s="73" t="s">
        <v>737</v>
      </c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</row>
    <row r="73" spans="1:28" ht="21">
      <c r="A73" s="27" t="s">
        <v>738</v>
      </c>
      <c r="B73" s="42" t="s">
        <v>31</v>
      </c>
      <c r="C73" s="43"/>
      <c r="D73" s="43"/>
      <c r="E73" s="43"/>
      <c r="F73" s="43"/>
      <c r="G73" s="44"/>
      <c r="H73" s="26"/>
      <c r="I73" s="30" t="s">
        <v>739</v>
      </c>
      <c r="J73" s="31"/>
      <c r="K73" s="31"/>
      <c r="L73" s="32"/>
    </row>
    <row r="74" spans="1:28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28">
      <c r="A75" s="71" t="s">
        <v>733</v>
      </c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</row>
    <row r="76" spans="1:28">
      <c r="A76" s="45" t="str" cm="1">
        <f t="array" ref="A76">IFERROR(INDEX('Base de Dados'!$A$3:$M$184,SMALL(IF('Base de Dados'!$M$3:$M$184=$B$73,ROW('Base de Dados'!$M$3:$M$184)-2),ROW(A1)),1),"-")</f>
        <v>Excel Avançado</v>
      </c>
      <c r="B76" s="45"/>
      <c r="C76" s="45"/>
      <c r="D76" s="45"/>
      <c r="E76" s="45"/>
      <c r="F76" s="45"/>
      <c r="G76" s="46"/>
      <c r="H76" s="47" t="str" cm="1">
        <f t="array" ref="H76">IFERROR(INDEX('Base de Dados'!$A$3:$M$184,SMALL(IF('Base de Dados'!$M$3:$M$184=$B$73,ROW('Base de Dados'!$M$3:$M$184)-2),ROW(A20)),1),"-")</f>
        <v>Não se Desespere!</v>
      </c>
      <c r="I76" s="47"/>
      <c r="J76" s="47"/>
      <c r="K76" s="47"/>
      <c r="L76" s="47"/>
      <c r="M76" s="47"/>
      <c r="N76" s="47"/>
      <c r="O76" s="48" t="str" cm="1">
        <f t="array" ref="O76">IFERROR(INDEX('Base de Dados'!$A$3:$M$184,SMALL(IF('Base de Dados'!$M$3:$M$184=$B$73,ROW('Base de Dados'!$M$3:$M$184)-2),ROW(A40)),1),"-")</f>
        <v>Biologia (Ensino Médio)</v>
      </c>
      <c r="P76" s="47"/>
      <c r="Q76" s="47"/>
      <c r="R76" s="47"/>
      <c r="S76" s="47"/>
      <c r="T76" s="47"/>
      <c r="U76" s="58"/>
      <c r="V76" s="54" t="str" cm="1">
        <f t="array" ref="V76">IFERROR(INDEX('Base de Dados'!$A$3:$C$184,SMALL(IF('Base de Dados'!$C$3:$C$184=$B$48,ROW('Base de Dados'!$C$3:$C$184)-2),ROW(A60)),1)," -")</f>
        <v xml:space="preserve"> -</v>
      </c>
      <c r="W76" s="54"/>
      <c r="X76" s="54"/>
      <c r="Y76" s="54"/>
      <c r="Z76" s="54"/>
      <c r="AA76" s="54"/>
      <c r="AB76" s="55"/>
    </row>
    <row r="77" spans="1:28">
      <c r="A77" s="45" t="str" cm="1">
        <f t="array" ref="A77">IFERROR(INDEX('Base de Dados'!$A$3:$M$184,SMALL(IF('Base de Dados'!$M$3:$M$184=$B$73,ROW('Base de Dados'!$M$3:$M$184)-2),ROW(A2)),1),"-")</f>
        <v>Constituição</v>
      </c>
      <c r="B77" s="45"/>
      <c r="C77" s="45"/>
      <c r="D77" s="45"/>
      <c r="E77" s="45"/>
      <c r="F77" s="45"/>
      <c r="G77" s="46"/>
      <c r="H77" s="48" t="str" cm="1">
        <f t="array" ref="H77">IFERROR(INDEX('Base de Dados'!$A$3:$M$184,SMALL(IF('Base de Dados'!$M$3:$M$184=$B$73,ROW('Base de Dados'!$M$3:$M$184)-2),ROW(A21)),1),"-")</f>
        <v>Não Espere Pelo Epitáfio!</v>
      </c>
      <c r="I77" s="47"/>
      <c r="J77" s="47"/>
      <c r="K77" s="47"/>
      <c r="L77" s="47"/>
      <c r="M77" s="47"/>
      <c r="N77" s="47"/>
      <c r="O77" s="48" t="str" cm="1">
        <f t="array" ref="O77">IFERROR(INDEX('Base de Dados'!$A$3:$M$184,SMALL(IF('Base de Dados'!$M$3:$M$184=$B$73,ROW('Base de Dados'!$M$3:$M$184)-2),ROW(A41)),1),"-")</f>
        <v>Português Prático</v>
      </c>
      <c r="P77" s="47"/>
      <c r="Q77" s="47"/>
      <c r="R77" s="47"/>
      <c r="S77" s="47"/>
      <c r="T77" s="47"/>
      <c r="U77" s="58"/>
      <c r="V77" s="54" t="str" cm="1">
        <f t="array" ref="V77">IFERROR(INDEX('Base de Dados'!$A$3:$C$184,SMALL(IF('Base de Dados'!$C$3:$C$184=$B$48,ROW('Base de Dados'!$C$3:$C$184)-2),ROW(A61)),1)," -")</f>
        <v xml:space="preserve"> -</v>
      </c>
      <c r="W77" s="54"/>
      <c r="X77" s="54"/>
      <c r="Y77" s="54"/>
      <c r="Z77" s="54"/>
      <c r="AA77" s="54"/>
      <c r="AB77" s="55"/>
    </row>
    <row r="78" spans="1:28">
      <c r="A78" s="45" t="str" cm="1">
        <f t="array" ref="A78">IFERROR(INDEX('Base de Dados'!$A$3:$M$184,SMALL(IF('Base de Dados'!$M$3:$M$184=$B$73,ROW('Base de Dados'!$M$3:$M$184)-2),ROW(A3)),1),"-")</f>
        <v>Noções Essenciais de Direito</v>
      </c>
      <c r="B78" s="45"/>
      <c r="C78" s="45"/>
      <c r="D78" s="45"/>
      <c r="E78" s="45"/>
      <c r="F78" s="45"/>
      <c r="G78" s="46"/>
      <c r="H78" s="48" t="str" cm="1">
        <f t="array" ref="H78">IFERROR(INDEX('Base de Dados'!$A$3:$M$184,SMALL(IF('Base de Dados'!$M$3:$M$184=$B$73,ROW('Base de Dados'!$M$3:$M$184)-2),ROW(A22)),1),"-")</f>
        <v>Não Nascemos Prontos!</v>
      </c>
      <c r="I78" s="47"/>
      <c r="J78" s="47"/>
      <c r="K78" s="47"/>
      <c r="L78" s="47"/>
      <c r="M78" s="47"/>
      <c r="N78" s="47"/>
      <c r="O78" s="48" t="str" cm="1">
        <f t="array" ref="O78">IFERROR(INDEX('Base de Dados'!$A$3:$M$184,SMALL(IF('Base de Dados'!$M$3:$M$184=$B$73,ROW('Base de Dados'!$M$3:$M$184)-2),ROW(A42)),1),"-")</f>
        <v>Química (Ensino Médio)</v>
      </c>
      <c r="P78" s="47"/>
      <c r="Q78" s="47"/>
      <c r="R78" s="47"/>
      <c r="S78" s="47"/>
      <c r="T78" s="47"/>
      <c r="U78" s="58"/>
      <c r="V78" s="54" t="str" cm="1">
        <f t="array" ref="V78">IFERROR(INDEX('Base de Dados'!$A$3:$C$184,SMALL(IF('Base de Dados'!$C$3:$C$184=$B$48,ROW('Base de Dados'!$C$3:$C$184)-2),ROW(A62)),1)," -")</f>
        <v xml:space="preserve"> -</v>
      </c>
      <c r="W78" s="54"/>
      <c r="X78" s="54"/>
      <c r="Y78" s="54"/>
      <c r="Z78" s="54"/>
      <c r="AA78" s="54"/>
      <c r="AB78" s="55"/>
    </row>
    <row r="79" spans="1:28">
      <c r="A79" s="45" t="str" cm="1">
        <f t="array" ref="A79">IFERROR(INDEX('Base de Dados'!$A$3:$M$184,SMALL(IF('Base de Dados'!$M$3:$M$184=$B$73,ROW('Base de Dados'!$M$3:$M$184)-2),ROW(A4)),1),"-")</f>
        <v>Introdução à Economia Solidária</v>
      </c>
      <c r="B79" s="45"/>
      <c r="C79" s="45"/>
      <c r="D79" s="45"/>
      <c r="E79" s="45"/>
      <c r="F79" s="45"/>
      <c r="G79" s="46"/>
      <c r="H79" s="48" t="str" cm="1">
        <f t="array" ref="H79">IFERROR(INDEX('Base de Dados'!$A$3:$M$184,SMALL(IF('Base de Dados'!$M$3:$M$184=$B$73,ROW('Base de Dados'!$M$3:$M$184)-2),ROW(A23)),1),"-")</f>
        <v>Filhos Brilhantes, Alunos Fascinantes</v>
      </c>
      <c r="I79" s="47"/>
      <c r="J79" s="47"/>
      <c r="K79" s="47"/>
      <c r="L79" s="47"/>
      <c r="M79" s="47"/>
      <c r="N79" s="47"/>
      <c r="O79" s="48" t="str" cm="1">
        <f t="array" ref="O79">IFERROR(INDEX('Base de Dados'!$A$3:$M$184,SMALL(IF('Base de Dados'!$M$3:$M$184=$B$73,ROW('Base de Dados'!$M$3:$M$184)-2),ROW(A43)),1),"-")</f>
        <v>Teoria da Usinagem de Materiais</v>
      </c>
      <c r="P79" s="47"/>
      <c r="Q79" s="47"/>
      <c r="R79" s="47"/>
      <c r="S79" s="47"/>
      <c r="T79" s="47"/>
      <c r="U79" s="58"/>
      <c r="V79" s="54" t="str" cm="1">
        <f t="array" ref="V79">IFERROR(INDEX('Base de Dados'!$A$3:$C$184,SMALL(IF('Base de Dados'!$C$3:$C$184=$B$48,ROW('Base de Dados'!$C$3:$C$184)-2),ROW(A63)),1)," -")</f>
        <v xml:space="preserve"> -</v>
      </c>
      <c r="W79" s="54"/>
      <c r="X79" s="54"/>
      <c r="Y79" s="54"/>
      <c r="Z79" s="54"/>
      <c r="AA79" s="54"/>
      <c r="AB79" s="55"/>
    </row>
    <row r="80" spans="1:28">
      <c r="A80" s="45" t="str" cm="1">
        <f t="array" ref="A80">IFERROR(INDEX('Base de Dados'!$A$3:$M$184,SMALL(IF('Base de Dados'!$M$3:$M$184=$B$73,ROW('Base de Dados'!$M$3:$M$184)-2),ROW(A5)),1),"-")</f>
        <v>Antologia Poética</v>
      </c>
      <c r="B80" s="45"/>
      <c r="C80" s="45"/>
      <c r="D80" s="45"/>
      <c r="E80" s="45"/>
      <c r="F80" s="45"/>
      <c r="G80" s="46"/>
      <c r="H80" s="48" t="str" cm="1">
        <f t="array" ref="H80">IFERROR(INDEX('Base de Dados'!$A$3:$M$184,SMALL(IF('Base de Dados'!$M$3:$M$184=$B$73,ROW('Base de Dados'!$M$3:$M$184)-2),ROW(A24)),1),"-")</f>
        <v>Feliz</v>
      </c>
      <c r="I80" s="47"/>
      <c r="J80" s="47"/>
      <c r="K80" s="47"/>
      <c r="L80" s="47"/>
      <c r="M80" s="47"/>
      <c r="N80" s="47"/>
      <c r="O80" s="48" t="str" cm="1">
        <f t="array" ref="O80">IFERROR(INDEX('Base de Dados'!$A$3:$M$184,SMALL(IF('Base de Dados'!$M$3:$M$184=$B$73,ROW('Base de Dados'!$M$3:$M$184)-2),ROW(A44)),1),"-")</f>
        <v>Elementos de Eletrônica Digital</v>
      </c>
      <c r="P80" s="47"/>
      <c r="Q80" s="47"/>
      <c r="R80" s="47"/>
      <c r="S80" s="47"/>
      <c r="T80" s="47"/>
      <c r="U80" s="58"/>
      <c r="V80" s="54" t="str" cm="1">
        <f t="array" ref="V80">IFERROR(INDEX('Base de Dados'!$A$3:$C$184,SMALL(IF('Base de Dados'!$C$3:$C$184=$B$48,ROW('Base de Dados'!$C$3:$C$184)-2),ROW(A64)),1)," -")</f>
        <v xml:space="preserve"> -</v>
      </c>
      <c r="W80" s="54"/>
      <c r="X80" s="54"/>
      <c r="Y80" s="54"/>
      <c r="Z80" s="54"/>
      <c r="AA80" s="54"/>
      <c r="AB80" s="55"/>
    </row>
    <row r="81" spans="1:28">
      <c r="A81" s="45" t="str" cm="1">
        <f t="array" ref="A81">IFERROR(INDEX('Base de Dados'!$A$3:$M$184,SMALL(IF('Base de Dados'!$M$3:$M$184=$B$73,ROW('Base de Dados'!$M$3:$M$184)-2),ROW(A6)),1),"-")</f>
        <v>Castelos de Marzipã</v>
      </c>
      <c r="B81" s="45"/>
      <c r="C81" s="45"/>
      <c r="D81" s="45"/>
      <c r="E81" s="45"/>
      <c r="F81" s="45"/>
      <c r="G81" s="46"/>
      <c r="H81" s="48" t="str" cm="1">
        <f t="array" ref="H81">IFERROR(INDEX('Base de Dados'!$A$3:$M$184,SMALL(IF('Base de Dados'!$M$3:$M$184=$B$73,ROW('Base de Dados'!$M$3:$M$184)-2),ROW(A25)),1),"-")</f>
        <v>História do Brasil</v>
      </c>
      <c r="I81" s="47"/>
      <c r="J81" s="47"/>
      <c r="K81" s="47"/>
      <c r="L81" s="47"/>
      <c r="M81" s="47"/>
      <c r="N81" s="47"/>
      <c r="O81" s="48" t="str" cm="1">
        <f t="array" ref="O81">IFERROR(INDEX('Base de Dados'!$A$3:$M$184,SMALL(IF('Base de Dados'!$M$3:$M$184=$B$73,ROW('Base de Dados'!$M$3:$M$184)-2),ROW(A45)),1),"-")</f>
        <v>11º Congresso de Iniciação Científica</v>
      </c>
      <c r="P81" s="47"/>
      <c r="Q81" s="47"/>
      <c r="R81" s="47"/>
      <c r="S81" s="47"/>
      <c r="T81" s="47"/>
      <c r="U81" s="58"/>
      <c r="V81" s="54" t="str" cm="1">
        <f t="array" ref="V81">IFERROR(INDEX('Base de Dados'!$A$3:$C$184,SMALL(IF('Base de Dados'!$C$3:$C$184=$B$48,ROW('Base de Dados'!$C$3:$C$184)-2),ROW(A65)),1)," -")</f>
        <v xml:space="preserve"> -</v>
      </c>
      <c r="W81" s="54"/>
      <c r="X81" s="54"/>
      <c r="Y81" s="54"/>
      <c r="Z81" s="54"/>
      <c r="AA81" s="54"/>
      <c r="AB81" s="55"/>
    </row>
    <row r="82" spans="1:28">
      <c r="A82" s="45" t="str" cm="1">
        <f t="array" ref="A82">IFERROR(INDEX('Base de Dados'!$A$3:$M$184,SMALL(IF('Base de Dados'!$M$3:$M$184=$B$73,ROW('Base de Dados'!$M$3:$M$184)-2),ROW(A7)),1),"-")</f>
        <v>Um Certo Jaques Netan</v>
      </c>
      <c r="B82" s="45"/>
      <c r="C82" s="45"/>
      <c r="D82" s="45"/>
      <c r="E82" s="45"/>
      <c r="F82" s="45"/>
      <c r="G82" s="46"/>
      <c r="H82" s="48" t="str" cm="1">
        <f t="array" ref="H82">IFERROR(INDEX('Base de Dados'!$A$3:$M$184,SMALL(IF('Base de Dados'!$M$3:$M$184=$B$73,ROW('Base de Dados'!$M$3:$M$184)-2),ROW(A26)),1),"-")</f>
        <v>A Bíblia do Caos</v>
      </c>
      <c r="I82" s="47"/>
      <c r="J82" s="47"/>
      <c r="K82" s="47"/>
      <c r="L82" s="47"/>
      <c r="M82" s="47"/>
      <c r="N82" s="47"/>
      <c r="O82" s="48" t="str" cm="1">
        <f t="array" ref="O82">IFERROR(INDEX('Base de Dados'!$A$3:$M$184,SMALL(IF('Base de Dados'!$M$3:$M$184=$B$73,ROW('Base de Dados'!$M$3:$M$184)-2),ROW(A46)),1),"-")</f>
        <v>Viva Natural</v>
      </c>
      <c r="P82" s="47"/>
      <c r="Q82" s="47"/>
      <c r="R82" s="47"/>
      <c r="S82" s="47"/>
      <c r="T82" s="47"/>
      <c r="U82" s="58"/>
      <c r="V82" s="54" t="str" cm="1">
        <f t="array" ref="V82">IFERROR(INDEX('Base de Dados'!$A$3:$C$184,SMALL(IF('Base de Dados'!$C$3:$C$184=$B$48,ROW('Base de Dados'!$C$3:$C$184)-2),ROW(A66)),1)," -")</f>
        <v xml:space="preserve"> -</v>
      </c>
      <c r="W82" s="54"/>
      <c r="X82" s="54"/>
      <c r="Y82" s="54"/>
      <c r="Z82" s="54"/>
      <c r="AA82" s="54"/>
      <c r="AB82" s="55"/>
    </row>
    <row r="83" spans="1:28">
      <c r="A83" s="45" t="str" cm="1">
        <f t="array" ref="A83">IFERROR(INDEX('Base de Dados'!$A$3:$M$184,SMALL(IF('Base de Dados'!$M$3:$M$184=$B$73,ROW('Base de Dados'!$M$3:$M$184)-2),ROW(A8)),1),"-")</f>
        <v>O Cético</v>
      </c>
      <c r="B83" s="45"/>
      <c r="C83" s="45"/>
      <c r="D83" s="45"/>
      <c r="E83" s="45"/>
      <c r="F83" s="45"/>
      <c r="G83" s="46"/>
      <c r="H83" s="48" t="str" cm="1">
        <f t="array" ref="H83">IFERROR(INDEX('Base de Dados'!$A$3:$M$184,SMALL(IF('Base de Dados'!$M$3:$M$184=$B$73,ROW('Base de Dados'!$M$3:$M$184)-2),ROW(A27)),1),"-")</f>
        <v>Manual de Administração Pessoal</v>
      </c>
      <c r="I83" s="47"/>
      <c r="J83" s="47"/>
      <c r="K83" s="47"/>
      <c r="L83" s="47"/>
      <c r="M83" s="47"/>
      <c r="N83" s="47"/>
      <c r="O83" s="48" t="str" cm="1">
        <f t="array" ref="O83">IFERROR(INDEX('Base de Dados'!$A$3:$M$184,SMALL(IF('Base de Dados'!$M$3:$M$184=$B$73,ROW('Base de Dados'!$M$3:$M$184)-2),ROW(A47)),1),"-")</f>
        <v>Larousse Avançado - Inglês / Português</v>
      </c>
      <c r="P83" s="47"/>
      <c r="Q83" s="47"/>
      <c r="R83" s="47"/>
      <c r="S83" s="47"/>
      <c r="T83" s="47"/>
      <c r="U83" s="58"/>
      <c r="V83" s="54" t="str" cm="1">
        <f t="array" ref="V83">IFERROR(INDEX('Base de Dados'!$A$3:$C$184,SMALL(IF('Base de Dados'!$C$3:$C$184=$B$48,ROW('Base de Dados'!$C$3:$C$184)-2),ROW(A67)),1)," -")</f>
        <v xml:space="preserve"> -</v>
      </c>
      <c r="W83" s="54"/>
      <c r="X83" s="54"/>
      <c r="Y83" s="54"/>
      <c r="Z83" s="54"/>
      <c r="AA83" s="54"/>
      <c r="AB83" s="55"/>
    </row>
    <row r="84" spans="1:28">
      <c r="A84" s="45" t="str" cm="1">
        <f t="array" ref="A84">IFERROR(INDEX('Base de Dados'!$A$3:$M$184,SMALL(IF('Base de Dados'!$M$3:$M$184=$B$73,ROW('Base de Dados'!$M$3:$M$184)-2),ROW(A9)),1),"-")</f>
        <v>Esaú e Jacó</v>
      </c>
      <c r="B84" s="45"/>
      <c r="C84" s="45"/>
      <c r="D84" s="45"/>
      <c r="E84" s="45"/>
      <c r="F84" s="45"/>
      <c r="G84" s="46"/>
      <c r="H84" s="48" t="str" cm="1">
        <f t="array" ref="H84">IFERROR(INDEX('Base de Dados'!$A$3:$M$184,SMALL(IF('Base de Dados'!$M$3:$M$184=$B$73,ROW('Base de Dados'!$M$3:$M$184)-2),ROW(A28)),1),"-")</f>
        <v>Plano de Marketing para Micro e Pequena Empresa</v>
      </c>
      <c r="I84" s="47"/>
      <c r="J84" s="47"/>
      <c r="K84" s="47"/>
      <c r="L84" s="47"/>
      <c r="M84" s="47"/>
      <c r="N84" s="47"/>
      <c r="O84" s="48" t="str" cm="1">
        <f t="array" ref="O84">IFERROR(INDEX('Base de Dados'!$A$3:$M$184,SMALL(IF('Base de Dados'!$M$3:$M$184=$B$73,ROW('Base de Dados'!$M$3:$M$184)-2),ROW(A48)),1),"-")</f>
        <v>Larousse Mini - Francês / Português</v>
      </c>
      <c r="P84" s="47"/>
      <c r="Q84" s="47"/>
      <c r="R84" s="47"/>
      <c r="S84" s="47"/>
      <c r="T84" s="47"/>
      <c r="U84" s="58"/>
      <c r="V84" s="54" t="str" cm="1">
        <f t="array" ref="V84">IFERROR(INDEX('Base de Dados'!$A$3:$C$184,SMALL(IF('Base de Dados'!$C$3:$C$184=$B$48,ROW('Base de Dados'!$C$3:$C$184)-2),ROW(A68)),1)," -")</f>
        <v xml:space="preserve"> -</v>
      </c>
      <c r="W84" s="54"/>
      <c r="X84" s="54"/>
      <c r="Y84" s="54"/>
      <c r="Z84" s="54"/>
      <c r="AA84" s="54"/>
      <c r="AB84" s="55"/>
    </row>
    <row r="85" spans="1:28">
      <c r="A85" s="45" t="str" cm="1">
        <f t="array" ref="A85">IFERROR(INDEX('Base de Dados'!$A$3:$M$184,SMALL(IF('Base de Dados'!$M$3:$M$184=$B$73,ROW('Base de Dados'!$M$3:$M$184)-2),ROW(A10)),1),"-")</f>
        <v>Foi Assim</v>
      </c>
      <c r="B85" s="45"/>
      <c r="C85" s="45"/>
      <c r="D85" s="45"/>
      <c r="E85" s="45"/>
      <c r="F85" s="45"/>
      <c r="G85" s="46"/>
      <c r="H85" s="48" t="str" cm="1">
        <f t="array" ref="H85">IFERROR(INDEX('Base de Dados'!$A$3:$M$184,SMALL(IF('Base de Dados'!$M$3:$M$184=$B$73,ROW('Base de Dados'!$M$3:$M$184)-2),ROW(A29)),1),"-")</f>
        <v>Prática Administrativas em Escritório</v>
      </c>
      <c r="I85" s="47"/>
      <c r="J85" s="47"/>
      <c r="K85" s="47"/>
      <c r="L85" s="47"/>
      <c r="M85" s="47"/>
      <c r="N85" s="47"/>
      <c r="O85" s="48" t="str" cm="1">
        <f t="array" ref="O85">IFERROR(INDEX('Base de Dados'!$A$3:$M$184,SMALL(IF('Base de Dados'!$M$3:$M$184=$B$73,ROW('Base de Dados'!$M$3:$M$184)-2),ROW(A49)),1),"-")</f>
        <v>Minigramática</v>
      </c>
      <c r="P85" s="47"/>
      <c r="Q85" s="47"/>
      <c r="R85" s="47"/>
      <c r="S85" s="47"/>
      <c r="T85" s="47"/>
      <c r="U85" s="58"/>
      <c r="V85" s="54" t="str" cm="1">
        <f t="array" ref="V85">IFERROR(INDEX('Base de Dados'!$A$3:$C$184,SMALL(IF('Base de Dados'!$C$3:$C$184=$B$48,ROW('Base de Dados'!$C$3:$C$184)-2),ROW(A69)),1)," -")</f>
        <v xml:space="preserve"> -</v>
      </c>
      <c r="W85" s="54"/>
      <c r="X85" s="54"/>
      <c r="Y85" s="54"/>
      <c r="Z85" s="54"/>
      <c r="AA85" s="54"/>
      <c r="AB85" s="55"/>
    </row>
    <row r="86" spans="1:28">
      <c r="A86" s="45" t="str" cm="1">
        <f t="array" ref="A86">IFERROR(INDEX('Base de Dados'!$A$3:$M$184,SMALL(IF('Base de Dados'!$M$3:$M$184=$B$73,ROW('Base de Dados'!$M$3:$M$184)-2),ROW(A11)),1),"-")</f>
        <v>Memórias Inventadas</v>
      </c>
      <c r="B86" s="45"/>
      <c r="C86" s="45"/>
      <c r="D86" s="45"/>
      <c r="E86" s="45"/>
      <c r="F86" s="45"/>
      <c r="G86" s="46"/>
      <c r="H86" s="48" t="str" cm="1">
        <f t="array" ref="H86">IFERROR(INDEX('Base de Dados'!$A$3:$M$184,SMALL(IF('Base de Dados'!$M$3:$M$184=$B$73,ROW('Base de Dados'!$M$3:$M$184)-2),ROW(A30)),1),"-")</f>
        <v>Boas Notícias</v>
      </c>
      <c r="I86" s="47"/>
      <c r="J86" s="47"/>
      <c r="K86" s="47"/>
      <c r="L86" s="47"/>
      <c r="M86" s="47"/>
      <c r="N86" s="47"/>
      <c r="O86" s="48" t="str" cm="1">
        <f t="array" ref="O86">IFERROR(INDEX('Base de Dados'!$A$3:$M$184,SMALL(IF('Base de Dados'!$M$3:$M$184=$B$73,ROW('Base de Dados'!$M$3:$M$184)-2),ROW(A50)),1),"-")</f>
        <v>Mini Aurélio</v>
      </c>
      <c r="P86" s="47"/>
      <c r="Q86" s="47"/>
      <c r="R86" s="47"/>
      <c r="S86" s="47"/>
      <c r="T86" s="47"/>
      <c r="U86" s="58"/>
      <c r="V86" s="54" t="str" cm="1">
        <f t="array" ref="V86">IFERROR(INDEX('Base de Dados'!$A$3:$C$184,SMALL(IF('Base de Dados'!$C$3:$C$184=$B$48,ROW('Base de Dados'!$C$3:$C$184)-2),ROW(A70)),1)," -")</f>
        <v xml:space="preserve"> -</v>
      </c>
      <c r="W86" s="54"/>
      <c r="X86" s="54"/>
      <c r="Y86" s="54"/>
      <c r="Z86" s="54"/>
      <c r="AA86" s="54"/>
      <c r="AB86" s="55"/>
    </row>
    <row r="87" spans="1:28">
      <c r="A87" s="45" t="str" cm="1">
        <f t="array" ref="A87">IFERROR(INDEX('Base de Dados'!$A$3:$M$184,SMALL(IF('Base de Dados'!$M$3:$M$184=$B$73,ROW('Base de Dados'!$M$3:$M$184)-2),ROW(A12)),1),"-")</f>
        <v>Memórias Póstumas de Brás Cubas</v>
      </c>
      <c r="B87" s="45"/>
      <c r="C87" s="45"/>
      <c r="D87" s="45"/>
      <c r="E87" s="45"/>
      <c r="F87" s="45"/>
      <c r="G87" s="46"/>
      <c r="H87" s="48" t="str" cm="1">
        <f t="array" ref="H87">IFERROR(INDEX('Base de Dados'!$A$3:$M$184,SMALL(IF('Base de Dados'!$M$3:$M$184=$B$73,ROW('Base de Dados'!$M$3:$M$184)-2),ROW(A31)),1),"-")</f>
        <v>Boas Notícias 2 - Frases para compartilhar</v>
      </c>
      <c r="I87" s="47"/>
      <c r="J87" s="47"/>
      <c r="K87" s="47"/>
      <c r="L87" s="47"/>
      <c r="M87" s="47"/>
      <c r="N87" s="47"/>
      <c r="O87" s="48" t="str" cm="1">
        <f t="array" ref="O87">IFERROR(INDEX('Base de Dados'!$A$3:$M$184,SMALL(IF('Base de Dados'!$M$3:$M$184=$B$73,ROW('Base de Dados'!$M$3:$M$184)-2),ROW(A51)),1),"-")</f>
        <v>Mini Aurélio</v>
      </c>
      <c r="P87" s="47"/>
      <c r="Q87" s="47"/>
      <c r="R87" s="47"/>
      <c r="S87" s="47"/>
      <c r="T87" s="47"/>
      <c r="U87" s="58"/>
      <c r="V87" s="54" t="str" cm="1">
        <f t="array" ref="V87">IFERROR(INDEX('Base de Dados'!$A$3:$C$184,SMALL(IF('Base de Dados'!$C$3:$C$184=$B$48,ROW('Base de Dados'!$C$3:$C$184)-2),ROW(A71)),1)," -")</f>
        <v xml:space="preserve"> -</v>
      </c>
      <c r="W87" s="54"/>
      <c r="X87" s="54"/>
      <c r="Y87" s="54"/>
      <c r="Z87" s="54"/>
      <c r="AA87" s="54"/>
      <c r="AB87" s="55"/>
    </row>
    <row r="88" spans="1:28">
      <c r="A88" s="45" t="str" cm="1">
        <f t="array" ref="A88">IFERROR(INDEX('Base de Dados'!$A$3:$M$184,SMALL(IF('Base de Dados'!$M$3:$M$184=$B$73,ROW('Base de Dados'!$M$3:$M$184)-2),ROW(A13)),1),"-")</f>
        <v>Quincas Borba</v>
      </c>
      <c r="B88" s="45"/>
      <c r="C88" s="45"/>
      <c r="D88" s="45"/>
      <c r="E88" s="45"/>
      <c r="F88" s="45"/>
      <c r="G88" s="46"/>
      <c r="H88" s="48" t="str" cm="1">
        <f t="array" ref="H88">IFERROR(INDEX('Base de Dados'!$A$3:$M$184,SMALL(IF('Base de Dados'!$M$3:$M$184=$B$73,ROW('Base de Dados'!$M$3:$M$184)-2),ROW(A32)),1),"-")</f>
        <v>Reformas no Brasil: Balanço e Agenda</v>
      </c>
      <c r="I88" s="47"/>
      <c r="J88" s="47"/>
      <c r="K88" s="47"/>
      <c r="L88" s="47"/>
      <c r="M88" s="47"/>
      <c r="N88" s="47"/>
      <c r="O88" s="48" t="str" cm="1">
        <f t="array" ref="O88">IFERROR(INDEX('Base de Dados'!$A$3:$M$184,SMALL(IF('Base de Dados'!$M$3:$M$184=$B$73,ROW('Base de Dados'!$M$3:$M$184)-2),ROW(A52)),1),"-")</f>
        <v>Minidicionário Inglês</v>
      </c>
      <c r="P88" s="47"/>
      <c r="Q88" s="47"/>
      <c r="R88" s="47"/>
      <c r="S88" s="47"/>
      <c r="T88" s="47"/>
      <c r="U88" s="58"/>
      <c r="V88" s="54" t="str" cm="1">
        <f t="array" ref="V88">IFERROR(INDEX('Base de Dados'!$A$3:$C$184,SMALL(IF('Base de Dados'!$C$3:$C$184=$B$48,ROW('Base de Dados'!$C$3:$C$184)-2),ROW(A72)),1)," -")</f>
        <v xml:space="preserve"> -</v>
      </c>
      <c r="W88" s="54"/>
      <c r="X88" s="54"/>
      <c r="Y88" s="54"/>
      <c r="Z88" s="54"/>
      <c r="AA88" s="54"/>
      <c r="AB88" s="55"/>
    </row>
    <row r="89" spans="1:28">
      <c r="A89" s="45" t="str" cm="1">
        <f t="array" ref="A89">IFERROR(INDEX('Base de Dados'!$A$3:$M$184,SMALL(IF('Base de Dados'!$M$3:$M$184=$B$73,ROW('Base de Dados'!$M$3:$M$184)-2),ROW(A14)),1),"-")</f>
        <v>A Senhora do Solar</v>
      </c>
      <c r="B89" s="45"/>
      <c r="C89" s="45"/>
      <c r="D89" s="45"/>
      <c r="E89" s="45"/>
      <c r="F89" s="45"/>
      <c r="G89" s="46"/>
      <c r="H89" s="48" t="str" cm="1">
        <f t="array" ref="H89">IFERROR(INDEX('Base de Dados'!$A$3:$M$184,SMALL(IF('Base de Dados'!$M$3:$M$184=$B$73,ROW('Base de Dados'!$M$3:$M$184)-2),ROW(A33)),1),"-")</f>
        <v>Modernização, Ditadura e Democracia</v>
      </c>
      <c r="I89" s="47"/>
      <c r="J89" s="47"/>
      <c r="K89" s="47"/>
      <c r="L89" s="47"/>
      <c r="M89" s="47"/>
      <c r="N89" s="47"/>
      <c r="O89" s="48" t="str" cm="1">
        <f t="array" ref="O89">IFERROR(INDEX('Base de Dados'!$A$3:$M$184,SMALL(IF('Base de Dados'!$M$3:$M$184=$B$73,ROW('Base de Dados'!$M$3:$M$184)-2),ROW(A53)),1),"-")</f>
        <v>Formação para Leituras Comentaristas</v>
      </c>
      <c r="P89" s="47"/>
      <c r="Q89" s="47"/>
      <c r="R89" s="47"/>
      <c r="S89" s="47"/>
      <c r="T89" s="47"/>
      <c r="U89" s="58"/>
      <c r="V89" s="54" t="str" cm="1">
        <f t="array" ref="V89">IFERROR(INDEX('Base de Dados'!$A$3:$C$184,SMALL(IF('Base de Dados'!$C$3:$C$184=$B$48,ROW('Base de Dados'!$C$3:$C$184)-2),ROW(A73)),1)," -")</f>
        <v xml:space="preserve"> -</v>
      </c>
      <c r="W89" s="54"/>
      <c r="X89" s="54"/>
      <c r="Y89" s="54"/>
      <c r="Z89" s="54"/>
      <c r="AA89" s="54"/>
      <c r="AB89" s="55"/>
    </row>
    <row r="90" spans="1:28">
      <c r="A90" s="45" t="str" cm="1">
        <f t="array" ref="A90">IFERROR(INDEX('Base de Dados'!$A$3:$M$184,SMALL(IF('Base de Dados'!$M$3:$M$184=$B$73,ROW('Base de Dados'!$M$3:$M$184)-2),ROW(A15)),1),"-")</f>
        <v>Gabriela, Cravo e Canela</v>
      </c>
      <c r="B90" s="45"/>
      <c r="C90" s="45"/>
      <c r="D90" s="45"/>
      <c r="E90" s="45"/>
      <c r="F90" s="45"/>
      <c r="G90" s="46"/>
      <c r="H90" s="48" t="str" cm="1">
        <f t="array" ref="H90">IFERROR(INDEX('Base de Dados'!$A$3:$M$184,SMALL(IF('Base de Dados'!$M$3:$M$184=$B$73,ROW('Base de Dados'!$M$3:$M$184)-2),ROW(A34)),1),"-")</f>
        <v>República Alvorada</v>
      </c>
      <c r="I90" s="47"/>
      <c r="J90" s="47"/>
      <c r="K90" s="47"/>
      <c r="L90" s="47"/>
      <c r="M90" s="47"/>
      <c r="N90" s="47"/>
      <c r="O90" s="48" t="str" cm="1">
        <f t="array" ref="O90">IFERROR(INDEX('Base de Dados'!$A$3:$M$184,SMALL(IF('Base de Dados'!$M$3:$M$184=$B$73,ROW('Base de Dados'!$M$3:$M$184)-2),ROW(A54)),1),"-")</f>
        <v>Das Causas Primárias</v>
      </c>
      <c r="P90" s="47"/>
      <c r="Q90" s="47"/>
      <c r="R90" s="47"/>
      <c r="S90" s="47"/>
      <c r="T90" s="47"/>
      <c r="U90" s="58"/>
      <c r="V90" s="54" t="str" cm="1">
        <f t="array" ref="V90">IFERROR(INDEX('Base de Dados'!$A$3:$C$184,SMALL(IF('Base de Dados'!$C$3:$C$184=$B$48,ROW('Base de Dados'!$C$3:$C$184)-2),ROW(A74)),1)," -")</f>
        <v xml:space="preserve"> -</v>
      </c>
      <c r="W90" s="54"/>
      <c r="X90" s="54"/>
      <c r="Y90" s="54"/>
      <c r="Z90" s="54"/>
      <c r="AA90" s="54"/>
      <c r="AB90" s="55"/>
    </row>
    <row r="91" spans="1:28">
      <c r="A91" s="45" t="str" cm="1">
        <f t="array" ref="A91">IFERROR(INDEX('Base de Dados'!$A$3:$M$184,SMALL(IF('Base de Dados'!$M$3:$M$184=$B$73,ROW('Base de Dados'!$M$3:$M$184)-2),ROW(A16)),1),"-")</f>
        <v>Todos os Contos</v>
      </c>
      <c r="B91" s="45"/>
      <c r="C91" s="45"/>
      <c r="D91" s="45"/>
      <c r="E91" s="45"/>
      <c r="F91" s="45"/>
      <c r="G91" s="46"/>
      <c r="H91" s="48" t="str" cm="1">
        <f t="array" ref="H91">IFERROR(INDEX('Base de Dados'!$A$3:$M$184,SMALL(IF('Base de Dados'!$M$3:$M$184=$B$73,ROW('Base de Dados'!$M$3:$M$184)-2),ROW(A35)),1),"-")</f>
        <v>Programa Escolar de Pesquisa I</v>
      </c>
      <c r="I91" s="47"/>
      <c r="J91" s="47"/>
      <c r="K91" s="47"/>
      <c r="L91" s="47"/>
      <c r="M91" s="47"/>
      <c r="N91" s="47"/>
      <c r="O91" s="48" t="str" cm="1">
        <f t="array" ref="O91">IFERROR(INDEX('Base de Dados'!$A$3:$M$184,SMALL(IF('Base de Dados'!$M$3:$M$184=$B$73,ROW('Base de Dados'!$M$3:$M$184)-2),ROW(A55)),1),"-")</f>
        <v>O Poder da Esperança</v>
      </c>
      <c r="P91" s="47"/>
      <c r="Q91" s="47"/>
      <c r="R91" s="47"/>
      <c r="S91" s="47"/>
      <c r="T91" s="47"/>
      <c r="U91" s="58"/>
      <c r="V91" s="54" t="str" cm="1">
        <f t="array" ref="V91">IFERROR(INDEX('Base de Dados'!$A$3:$C$184,SMALL(IF('Base de Dados'!$C$3:$C$184=$B$48,ROW('Base de Dados'!$C$3:$C$184)-2),ROW(A75)),1)," -")</f>
        <v xml:space="preserve"> -</v>
      </c>
      <c r="W91" s="54"/>
      <c r="X91" s="54"/>
      <c r="Y91" s="54"/>
      <c r="Z91" s="54"/>
      <c r="AA91" s="54"/>
      <c r="AB91" s="55"/>
    </row>
    <row r="92" spans="1:28">
      <c r="A92" s="45" t="str" cm="1">
        <f t="array" ref="A92">IFERROR(INDEX('Base de Dados'!$A$3:$M$184,SMALL(IF('Base de Dados'!$M$3:$M$184=$B$73,ROW('Base de Dados'!$M$3:$M$184)-2),ROW(A17)),1),"-")</f>
        <v>Como Gerenciar seu Chefe</v>
      </c>
      <c r="B92" s="45"/>
      <c r="C92" s="45"/>
      <c r="D92" s="45"/>
      <c r="E92" s="45"/>
      <c r="F92" s="45"/>
      <c r="G92" s="46"/>
      <c r="H92" s="48" t="str" cm="1">
        <f t="array" ref="H92">IFERROR(INDEX('Base de Dados'!$A$3:$M$184,SMALL(IF('Base de Dados'!$M$3:$M$184=$B$73,ROW('Base de Dados'!$M$3:$M$184)-2),ROW(A36)),1),"-")</f>
        <v>Programa Escolar de Pesquisa II</v>
      </c>
      <c r="I92" s="47"/>
      <c r="J92" s="47"/>
      <c r="K92" s="47"/>
      <c r="L92" s="47"/>
      <c r="M92" s="47"/>
      <c r="N92" s="47"/>
      <c r="O92" s="48" t="str" cm="1">
        <f t="array" ref="O92">IFERROR(INDEX('Base de Dados'!$A$3:$M$184,SMALL(IF('Base de Dados'!$M$3:$M$184=$B$73,ROW('Base de Dados'!$M$3:$M$184)-2),ROW(A56)),1),"-")</f>
        <v>O Tear do Destino</v>
      </c>
      <c r="P92" s="47"/>
      <c r="Q92" s="47"/>
      <c r="R92" s="47"/>
      <c r="S92" s="47"/>
      <c r="T92" s="47"/>
      <c r="U92" s="58"/>
      <c r="V92" s="54" t="str" cm="1">
        <f t="array" ref="V92">IFERROR(INDEX('Base de Dados'!$A$3:$C$184,SMALL(IF('Base de Dados'!$C$3:$C$184=$B$48,ROW('Base de Dados'!$C$3:$C$184)-2),ROW(A76)),1)," -")</f>
        <v xml:space="preserve"> -</v>
      </c>
      <c r="W92" s="54"/>
      <c r="X92" s="54"/>
      <c r="Y92" s="54"/>
      <c r="Z92" s="54"/>
      <c r="AA92" s="54"/>
      <c r="AB92" s="55"/>
    </row>
    <row r="93" spans="1:28">
      <c r="A93" s="45" t="str" cm="1">
        <f t="array" ref="A93">IFERROR(INDEX('Base de Dados'!$A$3:$M$184,SMALL(IF('Base de Dados'!$M$3:$M$184=$B$73,ROW('Base de Dados'!$M$3:$M$184)-2),ROW(A18)),1),"-")</f>
        <v>Seja Feliz : Diga não à Depressão</v>
      </c>
      <c r="B93" s="45"/>
      <c r="C93" s="45"/>
      <c r="D93" s="45"/>
      <c r="E93" s="45"/>
      <c r="F93" s="45"/>
      <c r="G93" s="46"/>
      <c r="H93" s="48" t="str" cm="1">
        <f t="array" ref="H93">IFERROR(INDEX('Base de Dados'!$A$3:$M$184,SMALL(IF('Base de Dados'!$M$3:$M$184=$B$73,ROW('Base de Dados'!$M$3:$M$184)-2),ROW(A37)),1),"-")</f>
        <v>Programa Escolar de Pesquisa III</v>
      </c>
      <c r="I93" s="47"/>
      <c r="J93" s="47"/>
      <c r="K93" s="47"/>
      <c r="L93" s="47"/>
      <c r="M93" s="47"/>
      <c r="N93" s="47"/>
      <c r="O93" s="48" t="str" cm="1">
        <f t="array" ref="O93">IFERROR(INDEX('Base de Dados'!$A$3:$M$184,SMALL(IF('Base de Dados'!$M$3:$M$184=$B$73,ROW('Base de Dados'!$M$3:$M$184)-2),ROW(A57)),1),"-")</f>
        <v>Imaginário, história oral &amp; transcendentalismo</v>
      </c>
      <c r="P93" s="47"/>
      <c r="Q93" s="47"/>
      <c r="R93" s="47"/>
      <c r="S93" s="47"/>
      <c r="T93" s="47"/>
      <c r="U93" s="58"/>
      <c r="V93" s="54" t="str" cm="1">
        <f t="array" ref="V93">IFERROR(INDEX('Base de Dados'!$A$3:$C$184,SMALL(IF('Base de Dados'!$C$3:$C$184=$B$48,ROW('Base de Dados'!$C$3:$C$184)-2),ROW(A77)),1)," -")</f>
        <v xml:space="preserve"> -</v>
      </c>
      <c r="W93" s="54"/>
      <c r="X93" s="54"/>
      <c r="Y93" s="54"/>
      <c r="Z93" s="54"/>
      <c r="AA93" s="54"/>
      <c r="AB93" s="55"/>
    </row>
    <row r="94" spans="1:28">
      <c r="A94" s="45" t="str" cm="1">
        <f t="array" ref="A94">IFERROR(INDEX('Base de Dados'!$A$3:$M$184,SMALL(IF('Base de Dados'!$M$3:$M$184=$B$73,ROW('Base de Dados'!$M$3:$M$184)-2),ROW(A19)),1),"-")</f>
        <v>Arquivística: temas contemporâneos</v>
      </c>
      <c r="B94" s="45"/>
      <c r="C94" s="45"/>
      <c r="D94" s="45"/>
      <c r="E94" s="45"/>
      <c r="F94" s="45"/>
      <c r="G94" s="46"/>
      <c r="H94" s="48" t="str" cm="1">
        <f t="array" ref="H94">IFERROR(INDEX('Base de Dados'!$A$3:$M$184,SMALL(IF('Base de Dados'!$M$3:$M$184=$B$73,ROW('Base de Dados'!$M$3:$M$184)-2),ROW(A38)),1),"-")</f>
        <v>Programa Escolar de Pesquisa IV</v>
      </c>
      <c r="I94" s="47"/>
      <c r="J94" s="47"/>
      <c r="K94" s="47"/>
      <c r="L94" s="47"/>
      <c r="M94" s="47"/>
      <c r="N94" s="47"/>
      <c r="O94" s="48" t="str" cm="1">
        <f t="array" ref="O94">IFERROR(INDEX('Base de Dados'!$A$3:$M$184,SMALL(IF('Base de Dados'!$M$3:$M$184=$B$73,ROW('Base de Dados'!$M$3:$M$184)-2),ROW(A58)),1),"-")</f>
        <v>O Ministérios de Leitores e Salmistas</v>
      </c>
      <c r="P94" s="47"/>
      <c r="Q94" s="47"/>
      <c r="R94" s="47"/>
      <c r="S94" s="47"/>
      <c r="T94" s="47"/>
      <c r="U94" s="58"/>
      <c r="V94" s="54" t="str" cm="1">
        <f t="array" ref="V94">IFERROR(INDEX('Base de Dados'!$A$3:$C$184,SMALL(IF('Base de Dados'!$C$3:$C$184=$B$48,ROW('Base de Dados'!$C$3:$C$184)-2),ROW(A78)),1)," -")</f>
        <v xml:space="preserve"> -</v>
      </c>
      <c r="W94" s="54"/>
      <c r="X94" s="54"/>
      <c r="Y94" s="54"/>
      <c r="Z94" s="54"/>
      <c r="AA94" s="54"/>
      <c r="AB94" s="55"/>
    </row>
    <row r="95" spans="1:28">
      <c r="A95" s="45" t="str" cm="1">
        <f t="array" ref="A95">IFERROR(INDEX('Base de Dados'!$A$3:$M$184,SMALL(IF('Base de Dados'!$M$3:$M$184=$B$73,ROW('Base de Dados'!$M$3:$M$184)-2),ROW(A20)),1),"-")</f>
        <v>Não se Desespere!</v>
      </c>
      <c r="B95" s="45"/>
      <c r="C95" s="45"/>
      <c r="D95" s="45"/>
      <c r="E95" s="45"/>
      <c r="F95" s="45"/>
      <c r="G95" s="46"/>
      <c r="H95" s="56" t="str" cm="1">
        <f t="array" ref="H95">IFERROR(INDEX('Base de Dados'!$A$3:$M$184,SMALL(IF('Base de Dados'!$M$3:$M$184=$B$73,ROW('Base de Dados'!$M$3:$M$184)-2),ROW(A39)),1),"-")</f>
        <v>Atlas Geográfico Escolar</v>
      </c>
      <c r="I95" s="57"/>
      <c r="J95" s="57"/>
      <c r="K95" s="57"/>
      <c r="L95" s="57"/>
      <c r="M95" s="57"/>
      <c r="N95" s="57"/>
      <c r="O95" s="62" t="str" cm="1">
        <f t="array" ref="O95">IFERROR(INDEX('Base de Dados'!$A$3:$M$184,SMALL(IF('Base de Dados'!$M$3:$M$184=$B$73,ROW('Base de Dados'!$M$3:$M$184)-2),ROW(A59)),1),"-")</f>
        <v>Leituras e escritas do outro e de si na construção de identidades</v>
      </c>
      <c r="P95" s="63"/>
      <c r="Q95" s="63"/>
      <c r="R95" s="63"/>
      <c r="S95" s="63"/>
      <c r="T95" s="63"/>
      <c r="U95" s="64"/>
      <c r="V95" s="54" t="str" cm="1">
        <f t="array" ref="V95">IFERROR(INDEX('Base de Dados'!$A$3:$C$184,SMALL(IF('Base de Dados'!$C$3:$C$184=$B$48,ROW('Base de Dados'!$C$3:$C$184)-2),ROW(A79)),1)," -")</f>
        <v xml:space="preserve"> -</v>
      </c>
      <c r="W95" s="54"/>
      <c r="X95" s="54"/>
      <c r="Y95" s="54"/>
      <c r="Z95" s="54"/>
      <c r="AA95" s="54"/>
      <c r="AB95" s="55"/>
    </row>
    <row r="96" spans="1:28">
      <c r="O96" s="18"/>
      <c r="P96" s="18"/>
      <c r="Q96" s="18"/>
      <c r="R96" s="18"/>
      <c r="S96" s="18"/>
      <c r="T96" s="18"/>
      <c r="U96" s="18"/>
    </row>
    <row r="97" spans="1:28" ht="18.75" customHeight="1">
      <c r="A97" s="73" t="s">
        <v>740</v>
      </c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</row>
    <row r="98" spans="1:28" ht="21">
      <c r="A98" s="27" t="s">
        <v>741</v>
      </c>
      <c r="B98" s="49" t="s">
        <v>57</v>
      </c>
      <c r="C98" s="50"/>
      <c r="D98" s="50"/>
      <c r="E98" s="50"/>
      <c r="F98" s="50"/>
      <c r="G98" s="51"/>
      <c r="H98" s="26"/>
      <c r="I98" s="30" t="s">
        <v>742</v>
      </c>
      <c r="J98" s="31"/>
      <c r="K98" s="31"/>
      <c r="L98" s="32"/>
    </row>
    <row r="99" spans="1:28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spans="1:28">
      <c r="A100" s="71" t="s">
        <v>733</v>
      </c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</row>
    <row r="101" spans="1:28">
      <c r="A101" s="45" t="str" cm="1">
        <f t="array" ref="A101">IFERROR(INDEX('Base de Dados'!$A$3:$M$184,SMALL(IF('Base de Dados'!$F$3:$F$184=$B$98,ROW('Base de Dados'!$F$3:$F$184)-2),ROW(A1)),1),"-")</f>
        <v>As Veias Abertas da América Latina</v>
      </c>
      <c r="B101" s="45"/>
      <c r="C101" s="45"/>
      <c r="D101" s="45"/>
      <c r="E101" s="45"/>
      <c r="F101" s="45"/>
      <c r="G101" s="46"/>
      <c r="H101" s="65" t="str" cm="1">
        <f t="array" ref="H101">IFERROR(INDEX('Base de Dados'!$A$3:$M$184,SMALL(IF('Base de Dados'!$F$3:$F$184=$B$98,ROW('Base de Dados'!$F$3:$F$184)-2),ROW(A20)),1),"-")</f>
        <v>-</v>
      </c>
      <c r="I101" s="66"/>
      <c r="J101" s="66"/>
      <c r="K101" s="66"/>
      <c r="L101" s="66"/>
      <c r="M101" s="66"/>
      <c r="N101" s="67"/>
      <c r="O101" s="45" t="str" cm="1">
        <f t="array" ref="O101">IFERROR(INDEX('Base de Dados'!$A$3:$M$184,SMALL(IF('Base de Dados'!$F$3:$F$184=$B$98,ROW('Base de Dados'!$F$3:$F$184)-2),ROW(A40)),1),"-")</f>
        <v>-</v>
      </c>
      <c r="P101" s="45"/>
      <c r="Q101" s="45"/>
      <c r="R101" s="45"/>
      <c r="S101" s="45"/>
      <c r="T101" s="45"/>
      <c r="U101" s="46"/>
      <c r="V101" s="69" t="str" cm="1">
        <f t="array" ref="V101">IFERROR(INDEX('Base de Dados'!$A$3:$M$184,SMALL(IF('Base de Dados'!$F$3:$F$184=$B$98,ROW('Base de Dados'!$F$3:$F$184)-2),ROW(A40)),1),"-")</f>
        <v>-</v>
      </c>
      <c r="W101" s="69"/>
      <c r="X101" s="69"/>
      <c r="Y101" s="69"/>
      <c r="Z101" s="69"/>
      <c r="AA101" s="69"/>
      <c r="AB101" s="70"/>
    </row>
    <row r="102" spans="1:28">
      <c r="A102" s="45" t="str" cm="1">
        <f t="array" ref="A102">IFERROR(INDEX('Base de Dados'!$A$3:$M$184,SMALL(IF('Base de Dados'!$F$3:$F$184=$B$98,ROW('Base de Dados'!$F$3:$F$184)-2),ROW(A2)),1),"-")</f>
        <v>Crime e Castigo</v>
      </c>
      <c r="B102" s="45"/>
      <c r="C102" s="45"/>
      <c r="D102" s="45"/>
      <c r="E102" s="45"/>
      <c r="F102" s="45"/>
      <c r="G102" s="46"/>
      <c r="H102" s="59" t="str" cm="1">
        <f t="array" ref="H102">IFERROR(INDEX('Base de Dados'!$A$3:$M$184,SMALL(IF('Base de Dados'!$F$3:$F$184=$B$98,ROW('Base de Dados'!$F$3:$F$184)-2),ROW(A21)),1),"-")</f>
        <v>-</v>
      </c>
      <c r="I102" s="60"/>
      <c r="J102" s="60"/>
      <c r="K102" s="60"/>
      <c r="L102" s="60"/>
      <c r="M102" s="60"/>
      <c r="N102" s="61"/>
      <c r="O102" s="45" t="str" cm="1">
        <f t="array" ref="O102">IFERROR(INDEX('Base de Dados'!$A$3:$M$184,SMALL(IF('Base de Dados'!$F$3:$F$184=$B$98,ROW('Base de Dados'!$F$3:$F$184)-2),ROW(A41)),1),"-")</f>
        <v>-</v>
      </c>
      <c r="P102" s="45"/>
      <c r="Q102" s="45"/>
      <c r="R102" s="45"/>
      <c r="S102" s="45"/>
      <c r="T102" s="45"/>
      <c r="U102" s="46"/>
      <c r="V102" s="69" t="str" cm="1">
        <f t="array" ref="V102">IFERROR(INDEX('Base de Dados'!$A$3:$M$184,SMALL(IF('Base de Dados'!$F$3:$F$184=$B$98,ROW('Base de Dados'!$F$3:$F$184)-2),ROW(A41)),1),"-")</f>
        <v>-</v>
      </c>
      <c r="W102" s="69"/>
      <c r="X102" s="69"/>
      <c r="Y102" s="69"/>
      <c r="Z102" s="69"/>
      <c r="AA102" s="69"/>
      <c r="AB102" s="70"/>
    </row>
    <row r="103" spans="1:28">
      <c r="A103" s="45" t="str" cm="1">
        <f t="array" ref="A103">IFERROR(INDEX('Base de Dados'!$A$3:$M$184,SMALL(IF('Base de Dados'!$F$3:$F$184=$B$98,ROW('Base de Dados'!$F$3:$F$184)-2),ROW(A3)),1),"-")</f>
        <v>Dom Quixote (segundo livro)</v>
      </c>
      <c r="B103" s="45"/>
      <c r="C103" s="45"/>
      <c r="D103" s="45"/>
      <c r="E103" s="45"/>
      <c r="F103" s="45"/>
      <c r="G103" s="46"/>
      <c r="H103" s="59" t="str" cm="1">
        <f t="array" ref="H103">IFERROR(INDEX('Base de Dados'!$A$3:$M$184,SMALL(IF('Base de Dados'!$F$3:$F$184=$B$98,ROW('Base de Dados'!$F$3:$F$184)-2),ROW(A22)),1),"-")</f>
        <v>-</v>
      </c>
      <c r="I103" s="60"/>
      <c r="J103" s="60"/>
      <c r="K103" s="60"/>
      <c r="L103" s="60"/>
      <c r="M103" s="60"/>
      <c r="N103" s="61"/>
      <c r="O103" s="45" t="str" cm="1">
        <f t="array" ref="O103">IFERROR(INDEX('Base de Dados'!$A$3:$M$184,SMALL(IF('Base de Dados'!$F$3:$F$184=$B$98,ROW('Base de Dados'!$F$3:$F$184)-2),ROW(A42)),1),"-")</f>
        <v>-</v>
      </c>
      <c r="P103" s="45"/>
      <c r="Q103" s="45"/>
      <c r="R103" s="45"/>
      <c r="S103" s="45"/>
      <c r="T103" s="45"/>
      <c r="U103" s="46"/>
      <c r="V103" s="69" t="str" cm="1">
        <f t="array" ref="V103">IFERROR(INDEX('Base de Dados'!$A$3:$M$184,SMALL(IF('Base de Dados'!$F$3:$F$184=$B$98,ROW('Base de Dados'!$F$3:$F$184)-2),ROW(A42)),1),"-")</f>
        <v>-</v>
      </c>
      <c r="W103" s="69"/>
      <c r="X103" s="69"/>
      <c r="Y103" s="69"/>
      <c r="Z103" s="69"/>
      <c r="AA103" s="69"/>
      <c r="AB103" s="70"/>
    </row>
    <row r="104" spans="1:28">
      <c r="A104" s="45" t="str" cm="1">
        <f t="array" ref="A104">IFERROR(INDEX('Base de Dados'!$A$3:$M$184,SMALL(IF('Base de Dados'!$F$3:$F$184=$B$98,ROW('Base de Dados'!$F$3:$F$184)-2),ROW(A4)),1),"-")</f>
        <v>Dom Quixote (primeiro livro)</v>
      </c>
      <c r="B104" s="45"/>
      <c r="C104" s="45"/>
      <c r="D104" s="45"/>
      <c r="E104" s="45"/>
      <c r="F104" s="45"/>
      <c r="G104" s="46"/>
      <c r="H104" s="59" t="str" cm="1">
        <f t="array" ref="H104">IFERROR(INDEX('Base de Dados'!$A$3:$M$184,SMALL(IF('Base de Dados'!$F$3:$F$184=$B$98,ROW('Base de Dados'!$F$3:$F$184)-2),ROW(A23)),1),"-")</f>
        <v>-</v>
      </c>
      <c r="I104" s="60"/>
      <c r="J104" s="60"/>
      <c r="K104" s="60"/>
      <c r="L104" s="60"/>
      <c r="M104" s="60"/>
      <c r="N104" s="61"/>
      <c r="O104" s="45" t="str" cm="1">
        <f t="array" ref="O104">IFERROR(INDEX('Base de Dados'!$A$3:$M$184,SMALL(IF('Base de Dados'!$F$3:$F$184=$B$98,ROW('Base de Dados'!$F$3:$F$184)-2),ROW(A43)),1),"-")</f>
        <v>-</v>
      </c>
      <c r="P104" s="45"/>
      <c r="Q104" s="45"/>
      <c r="R104" s="45"/>
      <c r="S104" s="45"/>
      <c r="T104" s="45"/>
      <c r="U104" s="46"/>
      <c r="V104" s="69" t="str" cm="1">
        <f t="array" ref="V104">IFERROR(INDEX('Base de Dados'!$A$3:$M$184,SMALL(IF('Base de Dados'!$F$3:$F$184=$B$98,ROW('Base de Dados'!$F$3:$F$184)-2),ROW(A43)),1),"-")</f>
        <v>-</v>
      </c>
      <c r="W104" s="69"/>
      <c r="X104" s="69"/>
      <c r="Y104" s="69"/>
      <c r="Z104" s="69"/>
      <c r="AA104" s="69"/>
      <c r="AB104" s="70"/>
    </row>
    <row r="105" spans="1:28">
      <c r="A105" s="45" t="str" cm="1">
        <f t="array" ref="A105">IFERROR(INDEX('Base de Dados'!$A$3:$M$184,SMALL(IF('Base de Dados'!$F$3:$F$184=$B$98,ROW('Base de Dados'!$F$3:$F$184)-2),ROW(A5)),1),"-")</f>
        <v>Drácula</v>
      </c>
      <c r="B105" s="45"/>
      <c r="C105" s="45"/>
      <c r="D105" s="45"/>
      <c r="E105" s="45"/>
      <c r="F105" s="45"/>
      <c r="G105" s="46"/>
      <c r="H105" s="59" t="str" cm="1">
        <f t="array" ref="H105">IFERROR(INDEX('Base de Dados'!$A$3:$M$184,SMALL(IF('Base de Dados'!$F$3:$F$184=$B$98,ROW('Base de Dados'!$F$3:$F$184)-2),ROW(A24)),1),"-")</f>
        <v>-</v>
      </c>
      <c r="I105" s="60"/>
      <c r="J105" s="60"/>
      <c r="K105" s="60"/>
      <c r="L105" s="60"/>
      <c r="M105" s="60"/>
      <c r="N105" s="61"/>
      <c r="O105" s="45" t="str" cm="1">
        <f t="array" ref="O105">IFERROR(INDEX('Base de Dados'!$A$3:$M$184,SMALL(IF('Base de Dados'!$F$3:$F$184=$B$98,ROW('Base de Dados'!$F$3:$F$184)-2),ROW(A44)),1),"-")</f>
        <v>-</v>
      </c>
      <c r="P105" s="45"/>
      <c r="Q105" s="45"/>
      <c r="R105" s="45"/>
      <c r="S105" s="45"/>
      <c r="T105" s="45"/>
      <c r="U105" s="46"/>
      <c r="V105" s="69" t="str" cm="1">
        <f t="array" ref="V105">IFERROR(INDEX('Base de Dados'!$A$3:$M$184,SMALL(IF('Base de Dados'!$F$3:$F$184=$B$98,ROW('Base de Dados'!$F$3:$F$184)-2),ROW(A44)),1),"-")</f>
        <v>-</v>
      </c>
      <c r="W105" s="69"/>
      <c r="X105" s="69"/>
      <c r="Y105" s="69"/>
      <c r="Z105" s="69"/>
      <c r="AA105" s="69"/>
      <c r="AB105" s="70"/>
    </row>
    <row r="106" spans="1:28">
      <c r="A106" s="45" t="str" cm="1">
        <f t="array" ref="A106">IFERROR(INDEX('Base de Dados'!$A$3:$M$184,SMALL(IF('Base de Dados'!$F$3:$F$184=$B$98,ROW('Base de Dados'!$F$3:$F$184)-2),ROW(A6)),1),"-")</f>
        <v>Memórias Póstumas de Brás Cubas</v>
      </c>
      <c r="B106" s="45"/>
      <c r="C106" s="45"/>
      <c r="D106" s="45"/>
      <c r="E106" s="45"/>
      <c r="F106" s="45"/>
      <c r="G106" s="46"/>
      <c r="H106" s="59" t="str" cm="1">
        <f t="array" ref="H106">IFERROR(INDEX('Base de Dados'!$A$3:$M$184,SMALL(IF('Base de Dados'!$F$3:$F$184=$B$98,ROW('Base de Dados'!$F$3:$F$184)-2),ROW(A25)),1),"-")</f>
        <v>-</v>
      </c>
      <c r="I106" s="60"/>
      <c r="J106" s="60"/>
      <c r="K106" s="60"/>
      <c r="L106" s="60"/>
      <c r="M106" s="60"/>
      <c r="N106" s="61"/>
      <c r="O106" s="45" t="str" cm="1">
        <f t="array" ref="O106">IFERROR(INDEX('Base de Dados'!$A$3:$M$184,SMALL(IF('Base de Dados'!$F$3:$F$184=$B$98,ROW('Base de Dados'!$F$3:$F$184)-2),ROW(A45)),1),"-")</f>
        <v>-</v>
      </c>
      <c r="P106" s="45"/>
      <c r="Q106" s="45"/>
      <c r="R106" s="45"/>
      <c r="S106" s="45"/>
      <c r="T106" s="45"/>
      <c r="U106" s="46"/>
      <c r="V106" s="69" t="str" cm="1">
        <f t="array" ref="V106">IFERROR(INDEX('Base de Dados'!$A$3:$M$184,SMALL(IF('Base de Dados'!$F$3:$F$184=$B$98,ROW('Base de Dados'!$F$3:$F$184)-2),ROW(A45)),1),"-")</f>
        <v>-</v>
      </c>
      <c r="W106" s="69"/>
      <c r="X106" s="69"/>
      <c r="Y106" s="69"/>
      <c r="Z106" s="69"/>
      <c r="AA106" s="69"/>
      <c r="AB106" s="70"/>
    </row>
    <row r="107" spans="1:28">
      <c r="A107" s="45" t="str" cm="1">
        <f t="array" ref="A107">IFERROR(INDEX('Base de Dados'!$A$3:$M$184,SMALL(IF('Base de Dados'!$F$3:$F$184=$B$98,ROW('Base de Dados'!$F$3:$F$184)-2),ROW(A7)),1),"-")</f>
        <v>Mrs. Dalloway</v>
      </c>
      <c r="B107" s="45"/>
      <c r="C107" s="45"/>
      <c r="D107" s="45"/>
      <c r="E107" s="45"/>
      <c r="F107" s="45"/>
      <c r="G107" s="46"/>
      <c r="H107" s="59" t="str" cm="1">
        <f t="array" ref="H107">IFERROR(INDEX('Base de Dados'!$A$3:$M$184,SMALL(IF('Base de Dados'!$F$3:$F$184=$B$98,ROW('Base de Dados'!$F$3:$F$184)-2),ROW(A26)),1),"-")</f>
        <v>-</v>
      </c>
      <c r="I107" s="60"/>
      <c r="J107" s="60"/>
      <c r="K107" s="60"/>
      <c r="L107" s="60"/>
      <c r="M107" s="60"/>
      <c r="N107" s="61"/>
      <c r="O107" s="45" t="str" cm="1">
        <f t="array" ref="O107">IFERROR(INDEX('Base de Dados'!$A$3:$M$184,SMALL(IF('Base de Dados'!$F$3:$F$184=$B$98,ROW('Base de Dados'!$F$3:$F$184)-2),ROW(A46)),1),"-")</f>
        <v>-</v>
      </c>
      <c r="P107" s="45"/>
      <c r="Q107" s="45"/>
      <c r="R107" s="45"/>
      <c r="S107" s="45"/>
      <c r="T107" s="45"/>
      <c r="U107" s="46"/>
      <c r="V107" s="69" t="str" cm="1">
        <f t="array" ref="V107">IFERROR(INDEX('Base de Dados'!$A$3:$M$184,SMALL(IF('Base de Dados'!$F$3:$F$184=$B$98,ROW('Base de Dados'!$F$3:$F$184)-2),ROW(A46)),1),"-")</f>
        <v>-</v>
      </c>
      <c r="W107" s="69"/>
      <c r="X107" s="69"/>
      <c r="Y107" s="69"/>
      <c r="Z107" s="69"/>
      <c r="AA107" s="69"/>
      <c r="AB107" s="70"/>
    </row>
    <row r="108" spans="1:28">
      <c r="A108" s="45" t="str" cm="1">
        <f t="array" ref="A108">IFERROR(INDEX('Base de Dados'!$A$3:$M$184,SMALL(IF('Base de Dados'!$F$3:$F$184=$B$98,ROW('Base de Dados'!$F$3:$F$184)-2),ROW(A8)),1),"-")</f>
        <v>On the Road</v>
      </c>
      <c r="B108" s="45"/>
      <c r="C108" s="45"/>
      <c r="D108" s="45"/>
      <c r="E108" s="45"/>
      <c r="F108" s="45"/>
      <c r="G108" s="46"/>
      <c r="H108" s="59" t="str" cm="1">
        <f t="array" ref="H108">IFERROR(INDEX('Base de Dados'!$A$3:$M$184,SMALL(IF('Base de Dados'!$F$3:$F$184=$B$98,ROW('Base de Dados'!$F$3:$F$184)-2),ROW(A27)),1),"-")</f>
        <v>-</v>
      </c>
      <c r="I108" s="60"/>
      <c r="J108" s="60"/>
      <c r="K108" s="60"/>
      <c r="L108" s="60"/>
      <c r="M108" s="60"/>
      <c r="N108" s="61"/>
      <c r="O108" s="45" t="str" cm="1">
        <f t="array" ref="O108">IFERROR(INDEX('Base de Dados'!$A$3:$M$184,SMALL(IF('Base de Dados'!$F$3:$F$184=$B$98,ROW('Base de Dados'!$F$3:$F$184)-2),ROW(A47)),1),"-")</f>
        <v>-</v>
      </c>
      <c r="P108" s="45"/>
      <c r="Q108" s="45"/>
      <c r="R108" s="45"/>
      <c r="S108" s="45"/>
      <c r="T108" s="45"/>
      <c r="U108" s="46"/>
      <c r="V108" s="69" t="str" cm="1">
        <f t="array" ref="V108">IFERROR(INDEX('Base de Dados'!$A$3:$M$184,SMALL(IF('Base de Dados'!$F$3:$F$184=$B$98,ROW('Base de Dados'!$F$3:$F$184)-2),ROW(A47)),1),"-")</f>
        <v>-</v>
      </c>
      <c r="W108" s="69"/>
      <c r="X108" s="69"/>
      <c r="Y108" s="69"/>
      <c r="Z108" s="69"/>
      <c r="AA108" s="69"/>
      <c r="AB108" s="70"/>
    </row>
    <row r="109" spans="1:28">
      <c r="A109" s="45" t="str" cm="1">
        <f t="array" ref="A109">IFERROR(INDEX('Base de Dados'!$A$3:$M$184,SMALL(IF('Base de Dados'!$F$3:$F$184=$B$98,ROW('Base de Dados'!$F$3:$F$184)-2),ROW(A9)),1),"-")</f>
        <v>Elogio da Loucura</v>
      </c>
      <c r="B109" s="45"/>
      <c r="C109" s="45"/>
      <c r="D109" s="45"/>
      <c r="E109" s="45"/>
      <c r="F109" s="45"/>
      <c r="G109" s="46"/>
      <c r="H109" s="59" t="str" cm="1">
        <f t="array" ref="H109">IFERROR(INDEX('Base de Dados'!$A$3:$M$184,SMALL(IF('Base de Dados'!$F$3:$F$184=$B$98,ROW('Base de Dados'!$F$3:$F$184)-2),ROW(A28)),1),"-")</f>
        <v>-</v>
      </c>
      <c r="I109" s="60"/>
      <c r="J109" s="60"/>
      <c r="K109" s="60"/>
      <c r="L109" s="60"/>
      <c r="M109" s="60"/>
      <c r="N109" s="61"/>
      <c r="O109" s="45" t="str" cm="1">
        <f t="array" ref="O109">IFERROR(INDEX('Base de Dados'!$A$3:$M$184,SMALL(IF('Base de Dados'!$F$3:$F$184=$B$98,ROW('Base de Dados'!$F$3:$F$184)-2),ROW(A48)),1),"-")</f>
        <v>-</v>
      </c>
      <c r="P109" s="45"/>
      <c r="Q109" s="45"/>
      <c r="R109" s="45"/>
      <c r="S109" s="45"/>
      <c r="T109" s="45"/>
      <c r="U109" s="46"/>
      <c r="V109" s="69" t="str" cm="1">
        <f t="array" ref="V109">IFERROR(INDEX('Base de Dados'!$A$3:$M$184,SMALL(IF('Base de Dados'!$F$3:$F$184=$B$98,ROW('Base de Dados'!$F$3:$F$184)-2),ROW(A48)),1),"-")</f>
        <v>-</v>
      </c>
      <c r="W109" s="69"/>
      <c r="X109" s="69"/>
      <c r="Y109" s="69"/>
      <c r="Z109" s="69"/>
      <c r="AA109" s="69"/>
      <c r="AB109" s="70"/>
    </row>
    <row r="110" spans="1:28">
      <c r="A110" s="45" t="str" cm="1">
        <f t="array" ref="A110">IFERROR(INDEX('Base de Dados'!$A$3:$M$184,SMALL(IF('Base de Dados'!$F$3:$F$184=$B$98,ROW('Base de Dados'!$F$3:$F$184)-2),ROW(A10)),1),"-")</f>
        <v>A Bíblia do Caos</v>
      </c>
      <c r="B110" s="45"/>
      <c r="C110" s="45"/>
      <c r="D110" s="45"/>
      <c r="E110" s="45"/>
      <c r="F110" s="45"/>
      <c r="G110" s="46"/>
      <c r="H110" s="59" t="str" cm="1">
        <f t="array" ref="H110">IFERROR(INDEX('Base de Dados'!$A$3:$M$184,SMALL(IF('Base de Dados'!$F$3:$F$184=$B$98,ROW('Base de Dados'!$F$3:$F$184)-2),ROW(A29)),1),"-")</f>
        <v>-</v>
      </c>
      <c r="I110" s="60"/>
      <c r="J110" s="60"/>
      <c r="K110" s="60"/>
      <c r="L110" s="60"/>
      <c r="M110" s="60"/>
      <c r="N110" s="61"/>
      <c r="O110" s="45" t="str" cm="1">
        <f t="array" ref="O110">IFERROR(INDEX('Base de Dados'!$A$3:$M$184,SMALL(IF('Base de Dados'!$F$3:$F$184=$B$98,ROW('Base de Dados'!$F$3:$F$184)-2),ROW(A49)),1),"-")</f>
        <v>-</v>
      </c>
      <c r="P110" s="45"/>
      <c r="Q110" s="45"/>
      <c r="R110" s="45"/>
      <c r="S110" s="45"/>
      <c r="T110" s="45"/>
      <c r="U110" s="46"/>
      <c r="V110" s="69" t="str" cm="1">
        <f t="array" ref="V110">IFERROR(INDEX('Base de Dados'!$A$3:$M$184,SMALL(IF('Base de Dados'!$F$3:$F$184=$B$98,ROW('Base de Dados'!$F$3:$F$184)-2),ROW(A49)),1),"-")</f>
        <v>-</v>
      </c>
      <c r="W110" s="69"/>
      <c r="X110" s="69"/>
      <c r="Y110" s="69"/>
      <c r="Z110" s="69"/>
      <c r="AA110" s="69"/>
      <c r="AB110" s="70"/>
    </row>
    <row r="111" spans="1:28">
      <c r="A111" s="45" t="str" cm="1">
        <f t="array" ref="A111">IFERROR(INDEX('Base de Dados'!$A$3:$M$184,SMALL(IF('Base de Dados'!$F$3:$F$184=$B$98,ROW('Base de Dados'!$F$3:$F$184)-2),ROW(A11)),1),"-")</f>
        <v>Ecce Homo</v>
      </c>
      <c r="B111" s="45"/>
      <c r="C111" s="45"/>
      <c r="D111" s="45"/>
      <c r="E111" s="45"/>
      <c r="F111" s="45"/>
      <c r="G111" s="46"/>
      <c r="H111" s="59" t="str" cm="1">
        <f t="array" ref="H111">IFERROR(INDEX('Base de Dados'!$A$3:$M$184,SMALL(IF('Base de Dados'!$F$3:$F$184=$B$98,ROW('Base de Dados'!$F$3:$F$184)-2),ROW(A30)),1),"-")</f>
        <v>-</v>
      </c>
      <c r="I111" s="60"/>
      <c r="J111" s="60"/>
      <c r="K111" s="60"/>
      <c r="L111" s="60"/>
      <c r="M111" s="60"/>
      <c r="N111" s="61"/>
      <c r="O111" s="45" t="str" cm="1">
        <f t="array" ref="O111">IFERROR(INDEX('Base de Dados'!$A$3:$M$184,SMALL(IF('Base de Dados'!$F$3:$F$184=$B$98,ROW('Base de Dados'!$F$3:$F$184)-2),ROW(A50)),1),"-")</f>
        <v>-</v>
      </c>
      <c r="P111" s="45"/>
      <c r="Q111" s="45"/>
      <c r="R111" s="45"/>
      <c r="S111" s="45"/>
      <c r="T111" s="45"/>
      <c r="U111" s="46"/>
      <c r="V111" s="69" t="str" cm="1">
        <f t="array" ref="V111">IFERROR(INDEX('Base de Dados'!$A$3:$M$184,SMALL(IF('Base de Dados'!$F$3:$F$184=$B$98,ROW('Base de Dados'!$F$3:$F$184)-2),ROW(A50)),1),"-")</f>
        <v>-</v>
      </c>
      <c r="W111" s="69"/>
      <c r="X111" s="69"/>
      <c r="Y111" s="69"/>
      <c r="Z111" s="69"/>
      <c r="AA111" s="69"/>
      <c r="AB111" s="70"/>
    </row>
    <row r="112" spans="1:28">
      <c r="A112" s="45" t="str" cm="1">
        <f t="array" ref="A112">IFERROR(INDEX('Base de Dados'!$A$3:$M$184,SMALL(IF('Base de Dados'!$F$3:$F$184=$B$98,ROW('Base de Dados'!$F$3:$F$184)-2),ROW(A12)),1),"-")</f>
        <v>Uma Breve História da Filosofia</v>
      </c>
      <c r="B112" s="45"/>
      <c r="C112" s="45"/>
      <c r="D112" s="45"/>
      <c r="E112" s="45"/>
      <c r="F112" s="45"/>
      <c r="G112" s="46"/>
      <c r="H112" s="59" t="str" cm="1">
        <f t="array" ref="H112">IFERROR(INDEX('Base de Dados'!$A$3:$M$184,SMALL(IF('Base de Dados'!$F$3:$F$184=$B$98,ROW('Base de Dados'!$F$3:$F$184)-2),ROW(A31)),1),"-")</f>
        <v>-</v>
      </c>
      <c r="I112" s="60"/>
      <c r="J112" s="60"/>
      <c r="K112" s="60"/>
      <c r="L112" s="60"/>
      <c r="M112" s="60"/>
      <c r="N112" s="61"/>
      <c r="O112" s="45" t="str" cm="1">
        <f t="array" ref="O112">IFERROR(INDEX('Base de Dados'!$A$3:$M$184,SMALL(IF('Base de Dados'!$F$3:$F$184=$B$98,ROW('Base de Dados'!$F$3:$F$184)-2),ROW(A51)),1),"-")</f>
        <v>-</v>
      </c>
      <c r="P112" s="45"/>
      <c r="Q112" s="45"/>
      <c r="R112" s="45"/>
      <c r="S112" s="45"/>
      <c r="T112" s="45"/>
      <c r="U112" s="46"/>
      <c r="V112" s="69" t="str" cm="1">
        <f t="array" ref="V112">IFERROR(INDEX('Base de Dados'!$A$3:$M$184,SMALL(IF('Base de Dados'!$F$3:$F$184=$B$98,ROW('Base de Dados'!$F$3:$F$184)-2),ROW(A51)),1),"-")</f>
        <v>-</v>
      </c>
      <c r="W112" s="69"/>
      <c r="X112" s="69"/>
      <c r="Y112" s="69"/>
      <c r="Z112" s="69"/>
      <c r="AA112" s="69"/>
      <c r="AB112" s="70"/>
    </row>
    <row r="113" spans="1:28">
      <c r="A113" s="45" t="str" cm="1">
        <f t="array" ref="A113">IFERROR(INDEX('Base de Dados'!$A$3:$M$184,SMALL(IF('Base de Dados'!$F$3:$F$184=$B$98,ROW('Base de Dados'!$F$3:$F$184)-2),ROW(A13)),1),"-")</f>
        <v>-</v>
      </c>
      <c r="B113" s="45"/>
      <c r="C113" s="45"/>
      <c r="D113" s="45"/>
      <c r="E113" s="45"/>
      <c r="F113" s="45"/>
      <c r="G113" s="46"/>
      <c r="H113" s="59" t="str" cm="1">
        <f t="array" ref="H113">IFERROR(INDEX('Base de Dados'!$A$3:$M$184,SMALL(IF('Base de Dados'!$F$3:$F$184=$B$98,ROW('Base de Dados'!$F$3:$F$184)-2),ROW(A32)),1),"-")</f>
        <v>-</v>
      </c>
      <c r="I113" s="60"/>
      <c r="J113" s="60"/>
      <c r="K113" s="60"/>
      <c r="L113" s="60"/>
      <c r="M113" s="60"/>
      <c r="N113" s="61"/>
      <c r="O113" s="45" t="str" cm="1">
        <f t="array" ref="O113">IFERROR(INDEX('Base de Dados'!$A$3:$M$184,SMALL(IF('Base de Dados'!$F$3:$F$184=$B$98,ROW('Base de Dados'!$F$3:$F$184)-2),ROW(A52)),1),"-")</f>
        <v>-</v>
      </c>
      <c r="P113" s="45"/>
      <c r="Q113" s="45"/>
      <c r="R113" s="45"/>
      <c r="S113" s="45"/>
      <c r="T113" s="45"/>
      <c r="U113" s="46"/>
      <c r="V113" s="69" t="str" cm="1">
        <f t="array" ref="V113">IFERROR(INDEX('Base de Dados'!$A$3:$M$184,SMALL(IF('Base de Dados'!$F$3:$F$184=$B$98,ROW('Base de Dados'!$F$3:$F$184)-2),ROW(A52)),1),"-")</f>
        <v>-</v>
      </c>
      <c r="W113" s="69"/>
      <c r="X113" s="69"/>
      <c r="Y113" s="69"/>
      <c r="Z113" s="69"/>
      <c r="AA113" s="69"/>
      <c r="AB113" s="70"/>
    </row>
    <row r="114" spans="1:28">
      <c r="A114" s="45" t="str" cm="1">
        <f t="array" ref="A114">IFERROR(INDEX('Base de Dados'!$A$3:$M$184,SMALL(IF('Base de Dados'!$F$3:$F$184=$B$98,ROW('Base de Dados'!$F$3:$F$184)-2),ROW(A14)),1),"-")</f>
        <v>-</v>
      </c>
      <c r="B114" s="45"/>
      <c r="C114" s="45"/>
      <c r="D114" s="45"/>
      <c r="E114" s="45"/>
      <c r="F114" s="45"/>
      <c r="G114" s="46"/>
      <c r="H114" s="59" t="str" cm="1">
        <f t="array" ref="H114">IFERROR(INDEX('Base de Dados'!$A$3:$M$184,SMALL(IF('Base de Dados'!$F$3:$F$184=$B$98,ROW('Base de Dados'!$F$3:$F$184)-2),ROW(A33)),1),"-")</f>
        <v>-</v>
      </c>
      <c r="I114" s="60"/>
      <c r="J114" s="60"/>
      <c r="K114" s="60"/>
      <c r="L114" s="60"/>
      <c r="M114" s="60"/>
      <c r="N114" s="61"/>
      <c r="O114" s="45" t="str" cm="1">
        <f t="array" ref="O114">IFERROR(INDEX('Base de Dados'!$A$3:$M$184,SMALL(IF('Base de Dados'!$F$3:$F$184=$B$98,ROW('Base de Dados'!$F$3:$F$184)-2),ROW(A53)),1),"-")</f>
        <v>-</v>
      </c>
      <c r="P114" s="45"/>
      <c r="Q114" s="45"/>
      <c r="R114" s="45"/>
      <c r="S114" s="45"/>
      <c r="T114" s="45"/>
      <c r="U114" s="46"/>
      <c r="V114" s="69" t="str" cm="1">
        <f t="array" ref="V114">IFERROR(INDEX('Base de Dados'!$A$3:$M$184,SMALL(IF('Base de Dados'!$F$3:$F$184=$B$98,ROW('Base de Dados'!$F$3:$F$184)-2),ROW(A53)),1),"-")</f>
        <v>-</v>
      </c>
      <c r="W114" s="69"/>
      <c r="X114" s="69"/>
      <c r="Y114" s="69"/>
      <c r="Z114" s="69"/>
      <c r="AA114" s="69"/>
      <c r="AB114" s="70"/>
    </row>
    <row r="115" spans="1:28">
      <c r="A115" s="45" t="str" cm="1">
        <f t="array" ref="A115">IFERROR(INDEX('Base de Dados'!$A$3:$M$184,SMALL(IF('Base de Dados'!$F$3:$F$184=$B$98,ROW('Base de Dados'!$F$3:$F$184)-2),ROW(A15)),1),"-")</f>
        <v>-</v>
      </c>
      <c r="B115" s="45"/>
      <c r="C115" s="45"/>
      <c r="D115" s="45"/>
      <c r="E115" s="45"/>
      <c r="F115" s="45"/>
      <c r="G115" s="46"/>
      <c r="H115" s="59" t="str" cm="1">
        <f t="array" ref="H115">IFERROR(INDEX('Base de Dados'!$A$3:$M$184,SMALL(IF('Base de Dados'!$F$3:$F$184=$B$98,ROW('Base de Dados'!$F$3:$F$184)-2),ROW(A34)),1),"-")</f>
        <v>-</v>
      </c>
      <c r="I115" s="60"/>
      <c r="J115" s="60"/>
      <c r="K115" s="60"/>
      <c r="L115" s="60"/>
      <c r="M115" s="60"/>
      <c r="N115" s="61"/>
      <c r="O115" s="45" t="str" cm="1">
        <f t="array" ref="O115">IFERROR(INDEX('Base de Dados'!$A$3:$M$184,SMALL(IF('Base de Dados'!$F$3:$F$184=$B$98,ROW('Base de Dados'!$F$3:$F$184)-2),ROW(A54)),1),"-")</f>
        <v>-</v>
      </c>
      <c r="P115" s="45"/>
      <c r="Q115" s="45"/>
      <c r="R115" s="45"/>
      <c r="S115" s="45"/>
      <c r="T115" s="45"/>
      <c r="U115" s="46"/>
      <c r="V115" s="69" t="str" cm="1">
        <f t="array" ref="V115">IFERROR(INDEX('Base de Dados'!$A$3:$M$184,SMALL(IF('Base de Dados'!$F$3:$F$184=$B$98,ROW('Base de Dados'!$F$3:$F$184)-2),ROW(A54)),1),"-")</f>
        <v>-</v>
      </c>
      <c r="W115" s="69"/>
      <c r="X115" s="69"/>
      <c r="Y115" s="69"/>
      <c r="Z115" s="69"/>
      <c r="AA115" s="69"/>
      <c r="AB115" s="70"/>
    </row>
    <row r="116" spans="1:28">
      <c r="A116" s="45" t="str" cm="1">
        <f t="array" ref="A116">IFERROR(INDEX('Base de Dados'!$A$3:$M$184,SMALL(IF('Base de Dados'!$F$3:$F$184=$B$98,ROW('Base de Dados'!$F$3:$F$184)-2),ROW(A16)),1),"-")</f>
        <v>-</v>
      </c>
      <c r="B116" s="45"/>
      <c r="C116" s="45"/>
      <c r="D116" s="45"/>
      <c r="E116" s="45"/>
      <c r="F116" s="45"/>
      <c r="G116" s="46"/>
      <c r="H116" s="59" t="str" cm="1">
        <f t="array" ref="H116">IFERROR(INDEX('Base de Dados'!$A$3:$M$184,SMALL(IF('Base de Dados'!$F$3:$F$184=$B$98,ROW('Base de Dados'!$F$3:$F$184)-2),ROW(A35)),1),"-")</f>
        <v>-</v>
      </c>
      <c r="I116" s="60"/>
      <c r="J116" s="60"/>
      <c r="K116" s="60"/>
      <c r="L116" s="60"/>
      <c r="M116" s="60"/>
      <c r="N116" s="61"/>
      <c r="O116" s="45" t="str" cm="1">
        <f t="array" ref="O116">IFERROR(INDEX('Base de Dados'!$A$3:$M$184,SMALL(IF('Base de Dados'!$F$3:$F$184=$B$98,ROW('Base de Dados'!$F$3:$F$184)-2),ROW(A55)),1),"-")</f>
        <v>-</v>
      </c>
      <c r="P116" s="45"/>
      <c r="Q116" s="45"/>
      <c r="R116" s="45"/>
      <c r="S116" s="45"/>
      <c r="T116" s="45"/>
      <c r="U116" s="46"/>
      <c r="V116" s="69" t="str" cm="1">
        <f t="array" ref="V116">IFERROR(INDEX('Base de Dados'!$A$3:$M$184,SMALL(IF('Base de Dados'!$F$3:$F$184=$B$98,ROW('Base de Dados'!$F$3:$F$184)-2),ROW(A55)),1),"-")</f>
        <v>-</v>
      </c>
      <c r="W116" s="69"/>
      <c r="X116" s="69"/>
      <c r="Y116" s="69"/>
      <c r="Z116" s="69"/>
      <c r="AA116" s="69"/>
      <c r="AB116" s="70"/>
    </row>
    <row r="117" spans="1:28">
      <c r="A117" s="45" t="str" cm="1">
        <f t="array" ref="A117">IFERROR(INDEX('Base de Dados'!$A$3:$M$184,SMALL(IF('Base de Dados'!$F$3:$F$184=$B$98,ROW('Base de Dados'!$F$3:$F$184)-2),ROW(A17)),1),"-")</f>
        <v>-</v>
      </c>
      <c r="B117" s="45"/>
      <c r="C117" s="45"/>
      <c r="D117" s="45"/>
      <c r="E117" s="45"/>
      <c r="F117" s="45"/>
      <c r="G117" s="46"/>
      <c r="H117" s="59" t="str" cm="1">
        <f t="array" ref="H117">IFERROR(INDEX('Base de Dados'!$A$3:$M$184,SMALL(IF('Base de Dados'!$F$3:$F$184=$B$98,ROW('Base de Dados'!$F$3:$F$184)-2),ROW(A36)),1),"-")</f>
        <v>-</v>
      </c>
      <c r="I117" s="60"/>
      <c r="J117" s="60"/>
      <c r="K117" s="60"/>
      <c r="L117" s="60"/>
      <c r="M117" s="60"/>
      <c r="N117" s="61"/>
      <c r="O117" s="45" t="str" cm="1">
        <f t="array" ref="O117">IFERROR(INDEX('Base de Dados'!$A$3:$M$184,SMALL(IF('Base de Dados'!$F$3:$F$184=$B$98,ROW('Base de Dados'!$F$3:$F$184)-2),ROW(A56)),1),"-")</f>
        <v>-</v>
      </c>
      <c r="P117" s="45"/>
      <c r="Q117" s="45"/>
      <c r="R117" s="45"/>
      <c r="S117" s="45"/>
      <c r="T117" s="45"/>
      <c r="U117" s="46"/>
      <c r="V117" s="69" t="str" cm="1">
        <f t="array" ref="V117">IFERROR(INDEX('Base de Dados'!$A$3:$M$184,SMALL(IF('Base de Dados'!$F$3:$F$184=$B$98,ROW('Base de Dados'!$F$3:$F$184)-2),ROW(A56)),1),"-")</f>
        <v>-</v>
      </c>
      <c r="W117" s="69"/>
      <c r="X117" s="69"/>
      <c r="Y117" s="69"/>
      <c r="Z117" s="69"/>
      <c r="AA117" s="69"/>
      <c r="AB117" s="70"/>
    </row>
    <row r="118" spans="1:28">
      <c r="A118" s="45" t="str" cm="1">
        <f t="array" ref="A118">IFERROR(INDEX('Base de Dados'!$A$3:$M$184,SMALL(IF('Base de Dados'!$F$3:$F$184=$B$98,ROW('Base de Dados'!$F$3:$F$184)-2),ROW(A18)),1),"-")</f>
        <v>-</v>
      </c>
      <c r="B118" s="45"/>
      <c r="C118" s="45"/>
      <c r="D118" s="45"/>
      <c r="E118" s="45"/>
      <c r="F118" s="45"/>
      <c r="G118" s="46"/>
      <c r="H118" s="59" t="str" cm="1">
        <f t="array" ref="H118">IFERROR(INDEX('Base de Dados'!$A$3:$M$184,SMALL(IF('Base de Dados'!$F$3:$F$184=$B$98,ROW('Base de Dados'!$F$3:$F$184)-2),ROW(A37)),1),"-")</f>
        <v>-</v>
      </c>
      <c r="I118" s="60"/>
      <c r="J118" s="60"/>
      <c r="K118" s="60"/>
      <c r="L118" s="60"/>
      <c r="M118" s="60"/>
      <c r="N118" s="61"/>
      <c r="O118" s="45" t="str" cm="1">
        <f t="array" ref="O118">IFERROR(INDEX('Base de Dados'!$A$3:$M$184,SMALL(IF('Base de Dados'!$F$3:$F$184=$B$98,ROW('Base de Dados'!$F$3:$F$184)-2),ROW(A57)),1),"-")</f>
        <v>-</v>
      </c>
      <c r="P118" s="45"/>
      <c r="Q118" s="45"/>
      <c r="R118" s="45"/>
      <c r="S118" s="45"/>
      <c r="T118" s="45"/>
      <c r="U118" s="46"/>
      <c r="V118" s="69" t="str" cm="1">
        <f t="array" ref="V118">IFERROR(INDEX('Base de Dados'!$A$3:$M$184,SMALL(IF('Base de Dados'!$F$3:$F$184=$B$98,ROW('Base de Dados'!$F$3:$F$184)-2),ROW(A57)),1),"-")</f>
        <v>-</v>
      </c>
      <c r="W118" s="69"/>
      <c r="X118" s="69"/>
      <c r="Y118" s="69"/>
      <c r="Z118" s="69"/>
      <c r="AA118" s="69"/>
      <c r="AB118" s="70"/>
    </row>
    <row r="119" spans="1:28">
      <c r="A119" s="45" t="str" cm="1">
        <f t="array" ref="A119">IFERROR(INDEX('Base de Dados'!$A$3:$M$184,SMALL(IF('Base de Dados'!$F$3:$F$184=$B$98,ROW('Base de Dados'!$F$3:$F$184)-2),ROW(A19)),1),"-")</f>
        <v>-</v>
      </c>
      <c r="B119" s="45"/>
      <c r="C119" s="45"/>
      <c r="D119" s="45"/>
      <c r="E119" s="45"/>
      <c r="F119" s="45"/>
      <c r="G119" s="46"/>
      <c r="H119" s="59" t="str" cm="1">
        <f t="array" ref="H119">IFERROR(INDEX('Base de Dados'!$A$3:$M$184,SMALL(IF('Base de Dados'!$F$3:$F$184=$B$98,ROW('Base de Dados'!$F$3:$F$184)-2),ROW(A38)),1),"-")</f>
        <v>-</v>
      </c>
      <c r="I119" s="60"/>
      <c r="J119" s="60"/>
      <c r="K119" s="60"/>
      <c r="L119" s="60"/>
      <c r="M119" s="60"/>
      <c r="N119" s="61"/>
      <c r="O119" s="45" t="str" cm="1">
        <f t="array" ref="O119">IFERROR(INDEX('Base de Dados'!$A$3:$M$184,SMALL(IF('Base de Dados'!$F$3:$F$184=$B$98,ROW('Base de Dados'!$F$3:$F$184)-2),ROW(A58)),1),"-")</f>
        <v>-</v>
      </c>
      <c r="P119" s="45"/>
      <c r="Q119" s="45"/>
      <c r="R119" s="45"/>
      <c r="S119" s="45"/>
      <c r="T119" s="45"/>
      <c r="U119" s="46"/>
      <c r="V119" s="69" t="str" cm="1">
        <f t="array" ref="V119">IFERROR(INDEX('Base de Dados'!$A$3:$M$184,SMALL(IF('Base de Dados'!$F$3:$F$184=$B$98,ROW('Base de Dados'!$F$3:$F$184)-2),ROW(A58)),1),"-")</f>
        <v>-</v>
      </c>
      <c r="W119" s="69"/>
      <c r="X119" s="69"/>
      <c r="Y119" s="69"/>
      <c r="Z119" s="69"/>
      <c r="AA119" s="69"/>
      <c r="AB119" s="70"/>
    </row>
    <row r="120" spans="1:28">
      <c r="A120" s="45" t="str" cm="1">
        <f t="array" ref="A120">IFERROR(INDEX('Base de Dados'!$A$3:$M$184,SMALL(IF('Base de Dados'!$F$3:$F$184=$B$98,ROW('Base de Dados'!$F$3:$F$184)-2),ROW(A20)),1),"-")</f>
        <v>-</v>
      </c>
      <c r="B120" s="45"/>
      <c r="C120" s="45"/>
      <c r="D120" s="45"/>
      <c r="E120" s="45"/>
      <c r="F120" s="45"/>
      <c r="G120" s="46"/>
      <c r="H120" s="68" t="str" cm="1">
        <f t="array" ref="H120">IFERROR(INDEX('Base de Dados'!$A$3:$M$184,SMALL(IF('Base de Dados'!$F$3:$F$184=$B$98,ROW('Base de Dados'!$F$3:$F$184)-2),ROW(A39)),1),"-")</f>
        <v>-</v>
      </c>
      <c r="I120" s="69"/>
      <c r="J120" s="69"/>
      <c r="K120" s="69"/>
      <c r="L120" s="69"/>
      <c r="M120" s="69"/>
      <c r="N120" s="70"/>
      <c r="O120" s="45" t="str" cm="1">
        <f t="array" ref="O120">IFERROR(INDEX('Base de Dados'!$A$3:$M$184,SMALL(IF('Base de Dados'!$F$3:$F$184=$B$98,ROW('Base de Dados'!$F$3:$F$184)-2),ROW(A59)),1),"-")</f>
        <v>-</v>
      </c>
      <c r="P120" s="45"/>
      <c r="Q120" s="45"/>
      <c r="R120" s="45"/>
      <c r="S120" s="45"/>
      <c r="T120" s="45"/>
      <c r="U120" s="46"/>
      <c r="V120" s="69" t="str" cm="1">
        <f t="array" ref="V120">IFERROR(INDEX('Base de Dados'!$A$3:$M$184,SMALL(IF('Base de Dados'!$F$3:$F$184=$B$98,ROW('Base de Dados'!$F$3:$F$184)-2),ROW(A59)),1),"-")</f>
        <v>-</v>
      </c>
      <c r="W120" s="69"/>
      <c r="X120" s="69"/>
      <c r="Y120" s="69"/>
      <c r="Z120" s="69"/>
      <c r="AA120" s="69"/>
      <c r="AB120" s="70"/>
    </row>
  </sheetData>
  <mergeCells count="383">
    <mergeCell ref="O1:W1"/>
    <mergeCell ref="J6:L6"/>
    <mergeCell ref="J7:L7"/>
    <mergeCell ref="J8:L8"/>
    <mergeCell ref="J9:L9"/>
    <mergeCell ref="J10:L10"/>
    <mergeCell ref="J11:L11"/>
    <mergeCell ref="J12:L12"/>
    <mergeCell ref="O8:U8"/>
    <mergeCell ref="O15:P15"/>
    <mergeCell ref="Q15:U15"/>
    <mergeCell ref="O5:P5"/>
    <mergeCell ref="O6:P6"/>
    <mergeCell ref="Q5:U5"/>
    <mergeCell ref="Q6:U6"/>
    <mergeCell ref="V117:AB117"/>
    <mergeCell ref="V118:AB118"/>
    <mergeCell ref="V119:AB119"/>
    <mergeCell ref="V120:AB120"/>
    <mergeCell ref="A100:AB100"/>
    <mergeCell ref="A22:AB22"/>
    <mergeCell ref="A20:AB20"/>
    <mergeCell ref="A72:AB72"/>
    <mergeCell ref="A97:AB97"/>
    <mergeCell ref="V108:AB108"/>
    <mergeCell ref="V109:AB109"/>
    <mergeCell ref="V110:AB110"/>
    <mergeCell ref="V111:AB111"/>
    <mergeCell ref="V112:AB112"/>
    <mergeCell ref="V113:AB113"/>
    <mergeCell ref="V114:AB114"/>
    <mergeCell ref="V115:AB115"/>
    <mergeCell ref="V116:AB116"/>
    <mergeCell ref="V95:AB95"/>
    <mergeCell ref="A75:AB75"/>
    <mergeCell ref="V101:AB101"/>
    <mergeCell ref="V102:AB102"/>
    <mergeCell ref="V103:AB103"/>
    <mergeCell ref="V104:AB104"/>
    <mergeCell ref="V105:AB105"/>
    <mergeCell ref="V106:AB106"/>
    <mergeCell ref="V107:AB107"/>
    <mergeCell ref="V86:AB86"/>
    <mergeCell ref="V87:AB87"/>
    <mergeCell ref="V88:AB88"/>
    <mergeCell ref="V89:AB89"/>
    <mergeCell ref="V90:AB90"/>
    <mergeCell ref="V91:AB91"/>
    <mergeCell ref="V92:AB92"/>
    <mergeCell ref="V93:AB93"/>
    <mergeCell ref="V94:AB94"/>
    <mergeCell ref="V77:AB77"/>
    <mergeCell ref="V78:AB78"/>
    <mergeCell ref="V79:AB79"/>
    <mergeCell ref="V80:AB80"/>
    <mergeCell ref="V81:AB81"/>
    <mergeCell ref="V82:AB82"/>
    <mergeCell ref="V83:AB83"/>
    <mergeCell ref="V84:AB84"/>
    <mergeCell ref="V85:AB85"/>
    <mergeCell ref="V64:AB64"/>
    <mergeCell ref="V65:AB65"/>
    <mergeCell ref="V66:AB66"/>
    <mergeCell ref="V67:AB67"/>
    <mergeCell ref="V68:AB68"/>
    <mergeCell ref="V69:AB69"/>
    <mergeCell ref="V70:AB70"/>
    <mergeCell ref="A50:AB50"/>
    <mergeCell ref="V76:AB76"/>
    <mergeCell ref="V55:AB55"/>
    <mergeCell ref="V56:AB56"/>
    <mergeCell ref="V57:AB57"/>
    <mergeCell ref="V58:AB58"/>
    <mergeCell ref="V59:AB59"/>
    <mergeCell ref="V60:AB60"/>
    <mergeCell ref="V61:AB61"/>
    <mergeCell ref="V62:AB62"/>
    <mergeCell ref="V63:AB63"/>
    <mergeCell ref="H69:N69"/>
    <mergeCell ref="H70:N70"/>
    <mergeCell ref="O51:U51"/>
    <mergeCell ref="O52:U52"/>
    <mergeCell ref="O53:U53"/>
    <mergeCell ref="O54:U54"/>
    <mergeCell ref="V44:AB44"/>
    <mergeCell ref="V45:AB45"/>
    <mergeCell ref="A25:AB25"/>
    <mergeCell ref="A47:AB47"/>
    <mergeCell ref="V51:AB51"/>
    <mergeCell ref="V52:AB52"/>
    <mergeCell ref="V53:AB53"/>
    <mergeCell ref="V54:AB54"/>
    <mergeCell ref="V35:AB35"/>
    <mergeCell ref="V36:AB36"/>
    <mergeCell ref="V37:AB37"/>
    <mergeCell ref="V38:AB38"/>
    <mergeCell ref="V39:AB39"/>
    <mergeCell ref="V40:AB40"/>
    <mergeCell ref="V41:AB41"/>
    <mergeCell ref="V42:AB42"/>
    <mergeCell ref="V43:AB43"/>
    <mergeCell ref="V26:AB26"/>
    <mergeCell ref="V27:AB27"/>
    <mergeCell ref="V28:AB28"/>
    <mergeCell ref="V29:AB29"/>
    <mergeCell ref="V30:AB30"/>
    <mergeCell ref="V31:AB31"/>
    <mergeCell ref="V32:AB32"/>
    <mergeCell ref="V33:AB33"/>
    <mergeCell ref="V34:AB34"/>
    <mergeCell ref="O118:U118"/>
    <mergeCell ref="O119:U119"/>
    <mergeCell ref="O120:U120"/>
    <mergeCell ref="H115:N115"/>
    <mergeCell ref="H116:N116"/>
    <mergeCell ref="H117:N117"/>
    <mergeCell ref="H118:N118"/>
    <mergeCell ref="H119:N119"/>
    <mergeCell ref="H120:N120"/>
    <mergeCell ref="O110:U110"/>
    <mergeCell ref="O111:U111"/>
    <mergeCell ref="O112:U112"/>
    <mergeCell ref="O113:U113"/>
    <mergeCell ref="O114:U114"/>
    <mergeCell ref="O115:U115"/>
    <mergeCell ref="O116:U116"/>
    <mergeCell ref="O117:U117"/>
    <mergeCell ref="H106:N106"/>
    <mergeCell ref="H107:N107"/>
    <mergeCell ref="H108:N108"/>
    <mergeCell ref="H109:N109"/>
    <mergeCell ref="H110:N110"/>
    <mergeCell ref="H111:N111"/>
    <mergeCell ref="H112:N112"/>
    <mergeCell ref="H113:N113"/>
    <mergeCell ref="H114:N114"/>
    <mergeCell ref="O106:U106"/>
    <mergeCell ref="O107:U107"/>
    <mergeCell ref="O108:U108"/>
    <mergeCell ref="O109:U109"/>
    <mergeCell ref="O92:U92"/>
    <mergeCell ref="O93:U93"/>
    <mergeCell ref="O94:U94"/>
    <mergeCell ref="O95:U95"/>
    <mergeCell ref="H101:N101"/>
    <mergeCell ref="H102:N102"/>
    <mergeCell ref="H103:N103"/>
    <mergeCell ref="H104:N104"/>
    <mergeCell ref="H105:N105"/>
    <mergeCell ref="O101:U101"/>
    <mergeCell ref="O102:U102"/>
    <mergeCell ref="O103:U103"/>
    <mergeCell ref="O104:U104"/>
    <mergeCell ref="O105:U105"/>
    <mergeCell ref="H88:N88"/>
    <mergeCell ref="H89:N89"/>
    <mergeCell ref="H90:N90"/>
    <mergeCell ref="H91:N91"/>
    <mergeCell ref="H92:N92"/>
    <mergeCell ref="H93:N93"/>
    <mergeCell ref="H94:N94"/>
    <mergeCell ref="H95:N95"/>
    <mergeCell ref="O76:U76"/>
    <mergeCell ref="O77:U77"/>
    <mergeCell ref="O78:U78"/>
    <mergeCell ref="O79:U79"/>
    <mergeCell ref="O80:U80"/>
    <mergeCell ref="O81:U81"/>
    <mergeCell ref="O82:U82"/>
    <mergeCell ref="O83:U83"/>
    <mergeCell ref="O84:U84"/>
    <mergeCell ref="O85:U85"/>
    <mergeCell ref="O86:U86"/>
    <mergeCell ref="O87:U87"/>
    <mergeCell ref="O88:U88"/>
    <mergeCell ref="O89:U89"/>
    <mergeCell ref="O90:U90"/>
    <mergeCell ref="O91:U91"/>
    <mergeCell ref="H79:N79"/>
    <mergeCell ref="H80:N80"/>
    <mergeCell ref="H81:N81"/>
    <mergeCell ref="H82:N82"/>
    <mergeCell ref="H83:N83"/>
    <mergeCell ref="H84:N84"/>
    <mergeCell ref="H85:N85"/>
    <mergeCell ref="H86:N86"/>
    <mergeCell ref="H87:N87"/>
    <mergeCell ref="O70:U70"/>
    <mergeCell ref="H51:N51"/>
    <mergeCell ref="H52:N52"/>
    <mergeCell ref="H53:N53"/>
    <mergeCell ref="H54:N54"/>
    <mergeCell ref="H55:N55"/>
    <mergeCell ref="H56:N56"/>
    <mergeCell ref="H57:N57"/>
    <mergeCell ref="H58:N58"/>
    <mergeCell ref="H59:N59"/>
    <mergeCell ref="H60:N60"/>
    <mergeCell ref="H61:N61"/>
    <mergeCell ref="H62:N62"/>
    <mergeCell ref="H63:N63"/>
    <mergeCell ref="H64:N64"/>
    <mergeCell ref="H65:N65"/>
    <mergeCell ref="H66:N66"/>
    <mergeCell ref="H67:N67"/>
    <mergeCell ref="O55:U55"/>
    <mergeCell ref="O56:U56"/>
    <mergeCell ref="O57:U57"/>
    <mergeCell ref="O58:U58"/>
    <mergeCell ref="O59:U59"/>
    <mergeCell ref="O60:U60"/>
    <mergeCell ref="O42:U42"/>
    <mergeCell ref="O43:U43"/>
    <mergeCell ref="O44:U44"/>
    <mergeCell ref="O64:U64"/>
    <mergeCell ref="O65:U65"/>
    <mergeCell ref="O66:U66"/>
    <mergeCell ref="O67:U67"/>
    <mergeCell ref="O68:U68"/>
    <mergeCell ref="O69:U69"/>
    <mergeCell ref="O61:U61"/>
    <mergeCell ref="O62:U62"/>
    <mergeCell ref="O63:U63"/>
    <mergeCell ref="O33:U33"/>
    <mergeCell ref="O34:U34"/>
    <mergeCell ref="O35:U35"/>
    <mergeCell ref="O36:U36"/>
    <mergeCell ref="O37:U37"/>
    <mergeCell ref="O38:U38"/>
    <mergeCell ref="O39:U39"/>
    <mergeCell ref="O40:U40"/>
    <mergeCell ref="O41:U41"/>
    <mergeCell ref="A119:G119"/>
    <mergeCell ref="A120:G120"/>
    <mergeCell ref="A1:M1"/>
    <mergeCell ref="H26:N26"/>
    <mergeCell ref="H27:N27"/>
    <mergeCell ref="H28:N28"/>
    <mergeCell ref="H29:N29"/>
    <mergeCell ref="H30:N30"/>
    <mergeCell ref="H31:N31"/>
    <mergeCell ref="H32:N32"/>
    <mergeCell ref="H33:N33"/>
    <mergeCell ref="H34:N34"/>
    <mergeCell ref="H35:N35"/>
    <mergeCell ref="H36:N36"/>
    <mergeCell ref="H37:N37"/>
    <mergeCell ref="H38:N38"/>
    <mergeCell ref="H39:N39"/>
    <mergeCell ref="H40:N40"/>
    <mergeCell ref="H41:N41"/>
    <mergeCell ref="A114:G114"/>
    <mergeCell ref="A115:G115"/>
    <mergeCell ref="A116:G116"/>
    <mergeCell ref="H68:N68"/>
    <mergeCell ref="H42:N42"/>
    <mergeCell ref="A117:G117"/>
    <mergeCell ref="A118:G118"/>
    <mergeCell ref="A109:G109"/>
    <mergeCell ref="A110:G110"/>
    <mergeCell ref="A111:G111"/>
    <mergeCell ref="A112:G112"/>
    <mergeCell ref="A113:G113"/>
    <mergeCell ref="A104:G104"/>
    <mergeCell ref="A105:G105"/>
    <mergeCell ref="A106:G106"/>
    <mergeCell ref="A107:G107"/>
    <mergeCell ref="A108:G108"/>
    <mergeCell ref="B98:G98"/>
    <mergeCell ref="A101:G101"/>
    <mergeCell ref="A102:G102"/>
    <mergeCell ref="A103:G103"/>
    <mergeCell ref="A94:G94"/>
    <mergeCell ref="A95:G95"/>
    <mergeCell ref="A89:G89"/>
    <mergeCell ref="A90:G90"/>
    <mergeCell ref="A91:G91"/>
    <mergeCell ref="A92:G92"/>
    <mergeCell ref="A93:G93"/>
    <mergeCell ref="A68:G68"/>
    <mergeCell ref="A69:G69"/>
    <mergeCell ref="A64:G64"/>
    <mergeCell ref="A84:G84"/>
    <mergeCell ref="A85:G85"/>
    <mergeCell ref="A86:G86"/>
    <mergeCell ref="A87:G87"/>
    <mergeCell ref="A88:G88"/>
    <mergeCell ref="A79:G79"/>
    <mergeCell ref="A80:G80"/>
    <mergeCell ref="A81:G81"/>
    <mergeCell ref="A82:G82"/>
    <mergeCell ref="A83:G83"/>
    <mergeCell ref="A38:G38"/>
    <mergeCell ref="A39:G39"/>
    <mergeCell ref="A40:G40"/>
    <mergeCell ref="B73:G73"/>
    <mergeCell ref="A76:G76"/>
    <mergeCell ref="A77:G77"/>
    <mergeCell ref="A78:G78"/>
    <mergeCell ref="H76:N76"/>
    <mergeCell ref="H77:N77"/>
    <mergeCell ref="H78:N78"/>
    <mergeCell ref="A42:G42"/>
    <mergeCell ref="A43:G43"/>
    <mergeCell ref="B48:G48"/>
    <mergeCell ref="A51:G51"/>
    <mergeCell ref="A45:G45"/>
    <mergeCell ref="A44:G44"/>
    <mergeCell ref="A55:G55"/>
    <mergeCell ref="A56:G56"/>
    <mergeCell ref="A57:G57"/>
    <mergeCell ref="A52:G52"/>
    <mergeCell ref="A53:G53"/>
    <mergeCell ref="A54:G54"/>
    <mergeCell ref="A70:G70"/>
    <mergeCell ref="A67:G67"/>
    <mergeCell ref="A3:G3"/>
    <mergeCell ref="B4:G4"/>
    <mergeCell ref="B23:G23"/>
    <mergeCell ref="B9:G9"/>
    <mergeCell ref="B10:G10"/>
    <mergeCell ref="B11:G11"/>
    <mergeCell ref="B12:G12"/>
    <mergeCell ref="B18:G18"/>
    <mergeCell ref="B17:G17"/>
    <mergeCell ref="B16:G16"/>
    <mergeCell ref="B13:G13"/>
    <mergeCell ref="B14:G14"/>
    <mergeCell ref="B15:G15"/>
    <mergeCell ref="B6:G6"/>
    <mergeCell ref="B7:G7"/>
    <mergeCell ref="B8:G8"/>
    <mergeCell ref="A65:G65"/>
    <mergeCell ref="A66:G66"/>
    <mergeCell ref="A61:G61"/>
    <mergeCell ref="A62:G62"/>
    <mergeCell ref="A63:G63"/>
    <mergeCell ref="A58:G58"/>
    <mergeCell ref="A59:G59"/>
    <mergeCell ref="A60:G60"/>
    <mergeCell ref="A26:G26"/>
    <mergeCell ref="A27:G27"/>
    <mergeCell ref="A28:G28"/>
    <mergeCell ref="A29:G29"/>
    <mergeCell ref="A30:G30"/>
    <mergeCell ref="A31:G31"/>
    <mergeCell ref="A32:G32"/>
    <mergeCell ref="A33:G33"/>
    <mergeCell ref="A34:G34"/>
    <mergeCell ref="A35:G35"/>
    <mergeCell ref="A41:G41"/>
    <mergeCell ref="A36:G36"/>
    <mergeCell ref="A37:G37"/>
    <mergeCell ref="I23:L23"/>
    <mergeCell ref="I48:L48"/>
    <mergeCell ref="I73:L73"/>
    <mergeCell ref="I98:L98"/>
    <mergeCell ref="O3:U3"/>
    <mergeCell ref="O45:U45"/>
    <mergeCell ref="H43:N43"/>
    <mergeCell ref="H44:N44"/>
    <mergeCell ref="H45:N45"/>
    <mergeCell ref="O26:U26"/>
    <mergeCell ref="O27:U27"/>
    <mergeCell ref="O28:U28"/>
    <mergeCell ref="O29:U29"/>
    <mergeCell ref="O30:U30"/>
    <mergeCell ref="O31:U31"/>
    <mergeCell ref="O32:U32"/>
    <mergeCell ref="O4:P4"/>
    <mergeCell ref="O9:P9"/>
    <mergeCell ref="O14:P14"/>
    <mergeCell ref="Q4:U4"/>
    <mergeCell ref="Q9:U9"/>
    <mergeCell ref="Q10:U10"/>
    <mergeCell ref="Q11:U11"/>
    <mergeCell ref="Q12:U12"/>
    <mergeCell ref="Q13:U13"/>
    <mergeCell ref="Q14:U14"/>
    <mergeCell ref="O10:P10"/>
    <mergeCell ref="O11:P11"/>
    <mergeCell ref="O12:P12"/>
    <mergeCell ref="O13:P13"/>
  </mergeCells>
  <dataValidations count="1">
    <dataValidation showInputMessage="1" showErrorMessage="1" sqref="Q4:Q7 R4:U4 R7:U7" xr:uid="{51137323-FC3B-42F7-8505-6FA9BCE8777D}"/>
  </dataValidations>
  <hyperlinks>
    <hyperlink ref="J12:L12" location="'Base de Dados'!A1" display="Retornar a base" xr:uid="{3CD6D411-06AD-4DC7-AE91-ACD5BF3A8AAB}"/>
    <hyperlink ref="J11:L11" location="'Consulta'!B98" display="Busca por Editora" xr:uid="{11CFD70B-8FFB-49CE-917B-3DF8B46964DB}"/>
    <hyperlink ref="J8:L8" location="'Consulta'!B23" display="Busca por Assunto" xr:uid="{A7679112-9F0B-4F17-AA58-457512AE24D1}"/>
    <hyperlink ref="J9:L9" location="'Consulta'!B48" display="Busca por Autoria" xr:uid="{CFCAC0B2-6D7F-4086-BFD5-1726119D7698}"/>
    <hyperlink ref="J10:L10" location="'Consulta'!B73" display="Busca por País" xr:uid="{444CB510-E7F6-4919-B449-0C77205450D2}"/>
    <hyperlink ref="J7:L7" location="'Consulta'!B4" display="Consulta por título" xr:uid="{96C24126-D9C1-41A2-A8AD-A1906720E5A0}"/>
  </hyperlink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D3A115E-EE76-4FDE-9F93-2CEB15DC8210}">
          <x14:formula1>
            <xm:f>OFFSET('Tabelas Dinâmicas'!A4,0,0,COUNTA('Tabelas Dinâmicas'!$A$4:$A$5000),1)</xm:f>
          </x14:formula1>
          <xm:sqref>B23:G23</xm:sqref>
        </x14:dataValidation>
        <x14:dataValidation type="list" allowBlank="1" showInputMessage="1" showErrorMessage="1" xr:uid="{702ED43F-488F-48E0-8BF9-309C22AB99A6}">
          <x14:formula1>
            <xm:f>OFFSET('Tabelas Dinâmicas'!D4,0,0,COUNTA('Tabelas Dinâmicas'!$D$4:$D$5000),1)</xm:f>
          </x14:formula1>
          <xm:sqref>B48:G48</xm:sqref>
        </x14:dataValidation>
        <x14:dataValidation type="list" allowBlank="1" showInputMessage="1" showErrorMessage="1" xr:uid="{E0FA3D2A-E493-4F35-8823-DD027463E570}">
          <x14:formula1>
            <xm:f>OFFSET('Tabelas Dinâmicas'!M4,0,0,COUNTA('Tabelas Dinâmicas'!$M$4:$M$5000),1)</xm:f>
          </x14:formula1>
          <xm:sqref>B73:G73</xm:sqref>
        </x14:dataValidation>
        <x14:dataValidation type="list" allowBlank="1" showInputMessage="1" showErrorMessage="1" xr:uid="{D7EACDD9-A3C0-4593-B402-3C78A8D61A80}">
          <x14:formula1>
            <xm:f>OFFSET('Tabelas Dinâmicas'!G4,0,0,COUNTA('Tabelas Dinâmicas'!$G$4:$M$5000),1)</xm:f>
          </x14:formula1>
          <xm:sqref>B98:G98</xm:sqref>
        </x14:dataValidation>
        <x14:dataValidation type="list" showInputMessage="1" showErrorMessage="1" xr:uid="{67BFCC2E-2C44-4F21-8D5F-8BAB4B1E3841}">
          <x14:formula1>
            <xm:f>OFFSET('Base de Dados'!A3,0,0,COUNTA('Base de Dados'!$A$3:$A$5032),1)</xm:f>
          </x14:formula1>
          <xm:sqref>B4:G5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E5FE-0DEA-4466-BFC9-C1F0B18059F1}">
  <sheetPr>
    <tabColor rgb="FF595959"/>
  </sheetPr>
  <dimension ref="A1:T132"/>
  <sheetViews>
    <sheetView workbookViewId="0">
      <selection activeCell="G7" sqref="G7"/>
    </sheetView>
  </sheetViews>
  <sheetFormatPr defaultRowHeight="15"/>
  <cols>
    <col min="1" max="1" width="20" bestFit="1" customWidth="1"/>
    <col min="2" max="2" width="5.5703125" bestFit="1" customWidth="1"/>
    <col min="4" max="4" width="70.85546875" customWidth="1"/>
    <col min="5" max="5" width="5.5703125" bestFit="1" customWidth="1"/>
    <col min="6" max="6" width="17.5703125" customWidth="1"/>
    <col min="7" max="7" width="34.5703125" bestFit="1" customWidth="1"/>
    <col min="8" max="8" width="5.5703125" bestFit="1" customWidth="1"/>
    <col min="9" max="9" width="11.42578125" bestFit="1" customWidth="1"/>
    <col min="10" max="10" width="26.85546875" bestFit="1" customWidth="1"/>
    <col min="11" max="11" width="5.5703125" bestFit="1" customWidth="1"/>
    <col min="12" max="12" width="18.7109375" bestFit="1" customWidth="1"/>
    <col min="13" max="13" width="26.28515625" bestFit="1" customWidth="1"/>
    <col min="14" max="14" width="5.5703125" bestFit="1" customWidth="1"/>
    <col min="15" max="15" width="15.28515625" bestFit="1" customWidth="1"/>
    <col min="16" max="16" width="10.85546875" bestFit="1" customWidth="1"/>
    <col min="17" max="17" width="5.5703125" bestFit="1" customWidth="1"/>
    <col min="18" max="18" width="13.28515625" bestFit="1" customWidth="1"/>
    <col min="19" max="19" width="33.140625" bestFit="1" customWidth="1"/>
    <col min="20" max="20" width="5.5703125" bestFit="1" customWidth="1"/>
    <col min="21" max="21" width="11" bestFit="1" customWidth="1"/>
    <col min="22" max="22" width="17.140625" bestFit="1" customWidth="1"/>
    <col min="23" max="23" width="12" bestFit="1" customWidth="1"/>
    <col min="24" max="24" width="15.7109375" bestFit="1" customWidth="1"/>
    <col min="25" max="25" width="15" bestFit="1" customWidth="1"/>
    <col min="26" max="26" width="34.28515625" bestFit="1" customWidth="1"/>
    <col min="27" max="27" width="15.28515625" bestFit="1" customWidth="1"/>
    <col min="28" max="28" width="13.28515625" bestFit="1" customWidth="1"/>
    <col min="29" max="29" width="12.5703125" bestFit="1" customWidth="1"/>
    <col min="30" max="30" width="14.140625" bestFit="1" customWidth="1"/>
    <col min="31" max="31" width="6.85546875" bestFit="1" customWidth="1"/>
    <col min="32" max="32" width="19.28515625" bestFit="1" customWidth="1"/>
    <col min="33" max="33" width="10.85546875" bestFit="1" customWidth="1"/>
  </cols>
  <sheetData>
    <row r="1" spans="1:20" ht="31.5" customHeight="1">
      <c r="A1" s="79" t="s">
        <v>723</v>
      </c>
      <c r="B1" s="80"/>
      <c r="C1" s="80"/>
      <c r="D1" s="28" t="s">
        <v>743</v>
      </c>
    </row>
    <row r="3" spans="1:20">
      <c r="A3" s="1" t="s">
        <v>2</v>
      </c>
      <c r="B3" t="s">
        <v>716</v>
      </c>
      <c r="D3" s="1" t="s">
        <v>3</v>
      </c>
      <c r="E3" t="s">
        <v>716</v>
      </c>
      <c r="G3" s="1" t="s">
        <v>6</v>
      </c>
      <c r="H3" t="s">
        <v>716</v>
      </c>
      <c r="J3" s="1" t="s">
        <v>9</v>
      </c>
      <c r="K3" t="s">
        <v>716</v>
      </c>
      <c r="M3" s="1" t="s">
        <v>13</v>
      </c>
      <c r="N3" t="s">
        <v>716</v>
      </c>
      <c r="P3" s="1" t="s">
        <v>7</v>
      </c>
      <c r="Q3" s="22" t="s">
        <v>716</v>
      </c>
      <c r="S3" s="1" t="s">
        <v>8</v>
      </c>
      <c r="T3" s="21" t="s">
        <v>716</v>
      </c>
    </row>
    <row r="4" spans="1:20">
      <c r="A4" t="s">
        <v>121</v>
      </c>
      <c r="B4" s="2">
        <v>28</v>
      </c>
      <c r="D4" t="s">
        <v>580</v>
      </c>
      <c r="E4" s="2">
        <v>4</v>
      </c>
      <c r="G4" t="s">
        <v>57</v>
      </c>
      <c r="H4" s="2">
        <v>12</v>
      </c>
      <c r="J4" t="s">
        <v>22</v>
      </c>
      <c r="K4" s="2">
        <v>132</v>
      </c>
      <c r="M4" t="s">
        <v>31</v>
      </c>
      <c r="N4" s="2">
        <v>59</v>
      </c>
      <c r="P4" s="21">
        <v>2012</v>
      </c>
      <c r="Q4" s="2">
        <v>14</v>
      </c>
      <c r="S4" t="s">
        <v>19</v>
      </c>
      <c r="T4" s="2">
        <v>99</v>
      </c>
    </row>
    <row r="5" spans="1:20">
      <c r="A5" t="s">
        <v>127</v>
      </c>
      <c r="B5" s="2">
        <v>18</v>
      </c>
      <c r="D5" t="s">
        <v>251</v>
      </c>
      <c r="E5" s="2">
        <v>3</v>
      </c>
      <c r="G5" t="s">
        <v>65</v>
      </c>
      <c r="H5" s="2">
        <v>8</v>
      </c>
      <c r="J5" t="s">
        <v>148</v>
      </c>
      <c r="K5" s="2">
        <v>18</v>
      </c>
      <c r="M5" t="s">
        <v>52</v>
      </c>
      <c r="N5" s="2">
        <v>40</v>
      </c>
      <c r="P5" s="21">
        <v>2014</v>
      </c>
      <c r="Q5" s="2">
        <v>13</v>
      </c>
      <c r="S5" t="s">
        <v>58</v>
      </c>
      <c r="T5" s="2">
        <v>12</v>
      </c>
    </row>
    <row r="6" spans="1:20">
      <c r="A6" t="s">
        <v>33</v>
      </c>
      <c r="B6" s="2">
        <v>10</v>
      </c>
      <c r="D6" t="s">
        <v>392</v>
      </c>
      <c r="E6" s="2">
        <v>3</v>
      </c>
      <c r="G6" t="s">
        <v>35</v>
      </c>
      <c r="H6" s="2">
        <v>5</v>
      </c>
      <c r="J6" t="s">
        <v>642</v>
      </c>
      <c r="K6" s="2">
        <v>1</v>
      </c>
      <c r="M6" t="s">
        <v>69</v>
      </c>
      <c r="N6" s="2">
        <v>17</v>
      </c>
      <c r="P6" s="21">
        <v>2011</v>
      </c>
      <c r="Q6" s="2">
        <v>13</v>
      </c>
      <c r="S6" t="s">
        <v>66</v>
      </c>
      <c r="T6" s="2">
        <v>8</v>
      </c>
    </row>
    <row r="7" spans="1:20">
      <c r="A7" t="s">
        <v>77</v>
      </c>
      <c r="B7" s="2">
        <v>9</v>
      </c>
      <c r="D7" t="s">
        <v>219</v>
      </c>
      <c r="E7" s="2">
        <v>3</v>
      </c>
      <c r="G7" t="s">
        <v>129</v>
      </c>
      <c r="H7" s="2">
        <v>5</v>
      </c>
      <c r="J7" t="s">
        <v>362</v>
      </c>
      <c r="K7" s="2">
        <v>1</v>
      </c>
      <c r="M7" t="s">
        <v>38</v>
      </c>
      <c r="N7" s="2">
        <v>7</v>
      </c>
      <c r="P7" s="21">
        <v>2013</v>
      </c>
      <c r="Q7" s="2">
        <v>12</v>
      </c>
      <c r="S7" t="s">
        <v>583</v>
      </c>
      <c r="T7" s="2">
        <v>4</v>
      </c>
    </row>
    <row r="8" spans="1:20">
      <c r="A8" t="s">
        <v>47</v>
      </c>
      <c r="B8" s="2">
        <v>8</v>
      </c>
      <c r="D8" t="s">
        <v>179</v>
      </c>
      <c r="E8" s="2">
        <v>3</v>
      </c>
      <c r="G8" t="s">
        <v>345</v>
      </c>
      <c r="H8" s="2">
        <v>5</v>
      </c>
      <c r="J8" t="s">
        <v>655</v>
      </c>
      <c r="K8" s="2">
        <v>1</v>
      </c>
      <c r="M8" t="s">
        <v>221</v>
      </c>
      <c r="N8" s="2">
        <v>6</v>
      </c>
      <c r="P8" s="21">
        <v>2008</v>
      </c>
      <c r="Q8" s="2">
        <v>11</v>
      </c>
      <c r="S8" t="s">
        <v>180</v>
      </c>
      <c r="T8" s="2">
        <v>3</v>
      </c>
    </row>
    <row r="9" spans="1:20">
      <c r="A9" t="s">
        <v>637</v>
      </c>
      <c r="B9" s="2">
        <v>7</v>
      </c>
      <c r="D9" t="s">
        <v>503</v>
      </c>
      <c r="E9" s="2">
        <v>3</v>
      </c>
      <c r="G9" t="s">
        <v>581</v>
      </c>
      <c r="H9" s="2">
        <v>4</v>
      </c>
      <c r="J9" t="s">
        <v>659</v>
      </c>
      <c r="K9" s="2">
        <v>1</v>
      </c>
      <c r="M9" t="s">
        <v>137</v>
      </c>
      <c r="N9" s="2">
        <v>4</v>
      </c>
      <c r="P9" s="21">
        <v>2010</v>
      </c>
      <c r="Q9" s="2">
        <v>11</v>
      </c>
      <c r="S9" t="s">
        <v>394</v>
      </c>
      <c r="T9" s="2">
        <v>3</v>
      </c>
    </row>
    <row r="10" spans="1:20">
      <c r="A10" t="s">
        <v>206</v>
      </c>
      <c r="B10" s="2">
        <v>6</v>
      </c>
      <c r="D10" t="s">
        <v>242</v>
      </c>
      <c r="E10" s="2">
        <v>3</v>
      </c>
      <c r="G10" t="s">
        <v>270</v>
      </c>
      <c r="H10" s="2">
        <v>4</v>
      </c>
      <c r="J10" t="s">
        <v>639</v>
      </c>
      <c r="K10" s="2">
        <v>1</v>
      </c>
      <c r="M10" t="s">
        <v>86</v>
      </c>
      <c r="N10" s="2">
        <v>4</v>
      </c>
      <c r="P10" s="21">
        <v>2015</v>
      </c>
      <c r="Q10" s="2">
        <v>10</v>
      </c>
      <c r="S10" t="s">
        <v>504</v>
      </c>
      <c r="T10" s="2">
        <v>3</v>
      </c>
    </row>
    <row r="11" spans="1:20">
      <c r="A11" t="s">
        <v>380</v>
      </c>
      <c r="B11" s="2">
        <v>4</v>
      </c>
      <c r="D11" t="s">
        <v>231</v>
      </c>
      <c r="E11" s="2">
        <v>2</v>
      </c>
      <c r="G11" t="s">
        <v>382</v>
      </c>
      <c r="H11" s="2">
        <v>4</v>
      </c>
      <c r="J11" t="s">
        <v>545</v>
      </c>
      <c r="K11" s="2">
        <v>1</v>
      </c>
      <c r="M11" t="s">
        <v>125</v>
      </c>
      <c r="N11" s="2">
        <v>3</v>
      </c>
      <c r="P11" s="21">
        <v>2007</v>
      </c>
      <c r="Q11" s="2">
        <v>9</v>
      </c>
      <c r="S11" t="s">
        <v>197</v>
      </c>
      <c r="T11" s="2">
        <v>2</v>
      </c>
    </row>
    <row r="12" spans="1:20">
      <c r="A12" t="s">
        <v>172</v>
      </c>
      <c r="B12" s="2">
        <v>4</v>
      </c>
      <c r="D12" t="s">
        <v>128</v>
      </c>
      <c r="E12" s="2">
        <v>2</v>
      </c>
      <c r="G12" t="s">
        <v>279</v>
      </c>
      <c r="H12" s="2">
        <v>3</v>
      </c>
      <c r="J12" t="s">
        <v>744</v>
      </c>
      <c r="K12" s="2">
        <v>156</v>
      </c>
      <c r="M12" t="s">
        <v>240</v>
      </c>
      <c r="N12" s="2">
        <v>2</v>
      </c>
      <c r="P12" s="21">
        <v>2009</v>
      </c>
      <c r="Q12" s="2">
        <v>7</v>
      </c>
      <c r="S12" t="s">
        <v>245</v>
      </c>
      <c r="T12" s="2">
        <v>2</v>
      </c>
    </row>
    <row r="13" spans="1:20">
      <c r="A13" t="s">
        <v>579</v>
      </c>
      <c r="B13" s="2">
        <v>4</v>
      </c>
      <c r="D13" t="s">
        <v>225</v>
      </c>
      <c r="E13" s="2">
        <v>2</v>
      </c>
      <c r="G13" t="s">
        <v>79</v>
      </c>
      <c r="H13" s="2">
        <v>3</v>
      </c>
      <c r="M13" t="s">
        <v>114</v>
      </c>
      <c r="N13" s="2">
        <v>2</v>
      </c>
      <c r="P13" s="21">
        <v>2016</v>
      </c>
      <c r="Q13" s="2">
        <v>6</v>
      </c>
      <c r="S13" t="s">
        <v>253</v>
      </c>
      <c r="T13" s="2">
        <v>2</v>
      </c>
    </row>
    <row r="14" spans="1:20">
      <c r="A14" t="s">
        <v>365</v>
      </c>
      <c r="B14" s="2">
        <v>4</v>
      </c>
      <c r="D14" t="s">
        <v>34</v>
      </c>
      <c r="E14" s="2">
        <v>2</v>
      </c>
      <c r="G14" t="s">
        <v>376</v>
      </c>
      <c r="H14" s="2">
        <v>3</v>
      </c>
      <c r="M14" t="s">
        <v>229</v>
      </c>
      <c r="N14" s="2">
        <v>2</v>
      </c>
      <c r="P14" s="21">
        <v>2017</v>
      </c>
      <c r="Q14" s="2">
        <v>6</v>
      </c>
      <c r="S14" t="s">
        <v>227</v>
      </c>
      <c r="T14" s="2">
        <v>2</v>
      </c>
    </row>
    <row r="15" spans="1:20">
      <c r="A15" t="s">
        <v>283</v>
      </c>
      <c r="B15" s="2">
        <v>4</v>
      </c>
      <c r="D15" t="s">
        <v>638</v>
      </c>
      <c r="E15" s="2">
        <v>2</v>
      </c>
      <c r="G15" t="s">
        <v>96</v>
      </c>
      <c r="H15" s="2">
        <v>3</v>
      </c>
      <c r="M15" t="s">
        <v>233</v>
      </c>
      <c r="N15" s="2">
        <v>2</v>
      </c>
      <c r="P15" s="21">
        <v>2005</v>
      </c>
      <c r="Q15" s="2">
        <v>4</v>
      </c>
      <c r="S15" t="s">
        <v>132</v>
      </c>
      <c r="T15" s="2">
        <v>1</v>
      </c>
    </row>
    <row r="16" spans="1:20">
      <c r="A16" t="s">
        <v>16</v>
      </c>
      <c r="B16" s="2">
        <v>3</v>
      </c>
      <c r="D16" t="s">
        <v>122</v>
      </c>
      <c r="E16" s="2">
        <v>2</v>
      </c>
      <c r="G16" t="s">
        <v>196</v>
      </c>
      <c r="H16" s="2">
        <v>3</v>
      </c>
      <c r="M16" t="s">
        <v>533</v>
      </c>
      <c r="N16" s="2">
        <v>1</v>
      </c>
      <c r="P16" s="21" t="s">
        <v>582</v>
      </c>
      <c r="Q16" s="2">
        <v>4</v>
      </c>
      <c r="S16" t="s">
        <v>90</v>
      </c>
      <c r="T16" s="2">
        <v>1</v>
      </c>
    </row>
    <row r="17" spans="1:20">
      <c r="A17" t="s">
        <v>413</v>
      </c>
      <c r="B17" s="2">
        <v>3</v>
      </c>
      <c r="D17" t="s">
        <v>88</v>
      </c>
      <c r="E17" s="2">
        <v>2</v>
      </c>
      <c r="G17" t="s">
        <v>634</v>
      </c>
      <c r="H17" s="2">
        <v>3</v>
      </c>
      <c r="M17" t="s">
        <v>426</v>
      </c>
      <c r="N17" s="2">
        <v>1</v>
      </c>
      <c r="P17" s="21">
        <v>2003</v>
      </c>
      <c r="Q17" s="2">
        <v>4</v>
      </c>
      <c r="S17" t="s">
        <v>21</v>
      </c>
      <c r="T17" s="2">
        <v>1</v>
      </c>
    </row>
    <row r="18" spans="1:20">
      <c r="A18" t="s">
        <v>54</v>
      </c>
      <c r="B18" s="2">
        <v>3</v>
      </c>
      <c r="D18" t="s">
        <v>381</v>
      </c>
      <c r="E18" s="2">
        <v>2</v>
      </c>
      <c r="G18" t="s">
        <v>638</v>
      </c>
      <c r="H18" s="2">
        <v>2</v>
      </c>
      <c r="M18" t="s">
        <v>319</v>
      </c>
      <c r="N18" s="2">
        <v>1</v>
      </c>
      <c r="P18" s="21">
        <v>2006</v>
      </c>
      <c r="Q18" s="2">
        <v>4</v>
      </c>
      <c r="S18" t="s">
        <v>523</v>
      </c>
      <c r="T18" s="2">
        <v>1</v>
      </c>
    </row>
    <row r="19" spans="1:20">
      <c r="A19" t="s">
        <v>133</v>
      </c>
      <c r="B19" s="2">
        <v>3</v>
      </c>
      <c r="D19" t="s">
        <v>162</v>
      </c>
      <c r="E19" s="2">
        <v>2</v>
      </c>
      <c r="G19" t="s">
        <v>429</v>
      </c>
      <c r="H19" s="2">
        <v>2</v>
      </c>
      <c r="M19" t="s">
        <v>61</v>
      </c>
      <c r="N19" s="2">
        <v>1</v>
      </c>
      <c r="P19" s="21" t="s">
        <v>544</v>
      </c>
      <c r="Q19" s="2">
        <v>3</v>
      </c>
      <c r="S19" t="s">
        <v>271</v>
      </c>
      <c r="T19" s="2">
        <v>1</v>
      </c>
    </row>
    <row r="20" spans="1:20">
      <c r="A20" t="s">
        <v>200</v>
      </c>
      <c r="B20" s="2">
        <v>2</v>
      </c>
      <c r="D20" t="s">
        <v>648</v>
      </c>
      <c r="E20" s="2">
        <v>2</v>
      </c>
      <c r="G20" t="s">
        <v>135</v>
      </c>
      <c r="H20" s="2">
        <v>2</v>
      </c>
      <c r="M20" t="s">
        <v>471</v>
      </c>
      <c r="N20" s="2">
        <v>1</v>
      </c>
      <c r="P20" s="21">
        <v>2001</v>
      </c>
      <c r="Q20" s="2">
        <v>3</v>
      </c>
      <c r="S20" t="s">
        <v>608</v>
      </c>
      <c r="T20" s="2">
        <v>1</v>
      </c>
    </row>
    <row r="21" spans="1:20">
      <c r="A21" t="s">
        <v>335</v>
      </c>
      <c r="B21" s="2">
        <v>2</v>
      </c>
      <c r="D21" t="s">
        <v>488</v>
      </c>
      <c r="E21" s="2">
        <v>2</v>
      </c>
      <c r="G21" t="s">
        <v>244</v>
      </c>
      <c r="H21" s="2">
        <v>2</v>
      </c>
      <c r="M21" t="s">
        <v>25</v>
      </c>
      <c r="N21" s="2">
        <v>1</v>
      </c>
      <c r="P21" s="21">
        <v>1994</v>
      </c>
      <c r="Q21" s="2">
        <v>3</v>
      </c>
      <c r="S21" t="s">
        <v>147</v>
      </c>
      <c r="T21" s="2">
        <v>1</v>
      </c>
    </row>
    <row r="22" spans="1:20">
      <c r="A22" t="s">
        <v>612</v>
      </c>
      <c r="B22" s="2">
        <v>2</v>
      </c>
      <c r="D22" t="s">
        <v>463</v>
      </c>
      <c r="E22" s="2">
        <v>2</v>
      </c>
      <c r="G22" t="s">
        <v>519</v>
      </c>
      <c r="H22" s="2">
        <v>2</v>
      </c>
      <c r="M22" t="s">
        <v>177</v>
      </c>
      <c r="N22" s="2">
        <v>1</v>
      </c>
      <c r="P22" s="21">
        <v>1998</v>
      </c>
      <c r="Q22" s="2">
        <v>3</v>
      </c>
      <c r="S22" t="s">
        <v>117</v>
      </c>
      <c r="T22" s="2">
        <v>1</v>
      </c>
    </row>
    <row r="23" spans="1:20">
      <c r="A23" t="s">
        <v>662</v>
      </c>
      <c r="B23" s="2">
        <v>2</v>
      </c>
      <c r="D23" t="s">
        <v>451</v>
      </c>
      <c r="E23" s="2">
        <v>1</v>
      </c>
      <c r="G23" t="s">
        <v>146</v>
      </c>
      <c r="H23" s="2">
        <v>2</v>
      </c>
      <c r="M23" t="s">
        <v>294</v>
      </c>
      <c r="N23" s="2">
        <v>1</v>
      </c>
      <c r="P23" s="21" t="s">
        <v>141</v>
      </c>
      <c r="Q23" s="2">
        <v>2</v>
      </c>
      <c r="S23" t="s">
        <v>138</v>
      </c>
      <c r="T23" s="2">
        <v>1</v>
      </c>
    </row>
    <row r="24" spans="1:20">
      <c r="A24" t="s">
        <v>526</v>
      </c>
      <c r="B24" s="2">
        <v>2</v>
      </c>
      <c r="D24" t="s">
        <v>541</v>
      </c>
      <c r="E24" s="2">
        <v>1</v>
      </c>
      <c r="G24" t="s">
        <v>650</v>
      </c>
      <c r="H24" s="2">
        <v>2</v>
      </c>
      <c r="P24" s="21">
        <v>1982</v>
      </c>
      <c r="Q24" s="2">
        <v>1</v>
      </c>
      <c r="S24" t="s">
        <v>439</v>
      </c>
      <c r="T24" s="2">
        <v>1</v>
      </c>
    </row>
    <row r="25" spans="1:20">
      <c r="A25" t="s">
        <v>435</v>
      </c>
      <c r="B25" s="2">
        <v>1</v>
      </c>
      <c r="D25" t="s">
        <v>274</v>
      </c>
      <c r="E25" s="2">
        <v>1</v>
      </c>
      <c r="G25" t="s">
        <v>174</v>
      </c>
      <c r="H25" s="2">
        <v>2</v>
      </c>
      <c r="P25" s="21">
        <v>1986</v>
      </c>
      <c r="Q25" s="2">
        <v>1</v>
      </c>
      <c r="S25" t="s">
        <v>691</v>
      </c>
      <c r="T25" s="2">
        <v>1</v>
      </c>
    </row>
    <row r="26" spans="1:20">
      <c r="A26" t="s">
        <v>82</v>
      </c>
      <c r="B26" s="2">
        <v>1</v>
      </c>
      <c r="D26" t="s">
        <v>436</v>
      </c>
      <c r="E26" s="2">
        <v>1</v>
      </c>
      <c r="G26" t="s">
        <v>152</v>
      </c>
      <c r="H26" s="2">
        <v>2</v>
      </c>
      <c r="P26" s="21">
        <v>1971</v>
      </c>
      <c r="Q26" s="2">
        <v>1</v>
      </c>
      <c r="S26" t="s">
        <v>686</v>
      </c>
      <c r="T26" s="2">
        <v>1</v>
      </c>
    </row>
    <row r="27" spans="1:20">
      <c r="A27" t="s">
        <v>110</v>
      </c>
      <c r="B27" s="2">
        <v>1</v>
      </c>
      <c r="D27" t="s">
        <v>654</v>
      </c>
      <c r="E27" s="2">
        <v>1</v>
      </c>
      <c r="G27" t="s">
        <v>140</v>
      </c>
      <c r="H27" s="2">
        <v>2</v>
      </c>
      <c r="P27" s="21">
        <v>1995</v>
      </c>
      <c r="Q27" s="2">
        <v>1</v>
      </c>
      <c r="S27" t="s">
        <v>662</v>
      </c>
      <c r="T27" s="2">
        <v>1</v>
      </c>
    </row>
    <row r="28" spans="1:20">
      <c r="A28" t="s">
        <v>374</v>
      </c>
      <c r="B28" s="2">
        <v>1</v>
      </c>
      <c r="D28" t="s">
        <v>238</v>
      </c>
      <c r="E28" s="2">
        <v>1</v>
      </c>
      <c r="G28" t="s">
        <v>118</v>
      </c>
      <c r="H28" s="2">
        <v>2</v>
      </c>
      <c r="P28" s="21">
        <v>2002</v>
      </c>
      <c r="Q28" s="2">
        <v>1</v>
      </c>
      <c r="S28" t="s">
        <v>361</v>
      </c>
      <c r="T28" s="2">
        <v>1</v>
      </c>
    </row>
    <row r="29" spans="1:20">
      <c r="A29" t="s">
        <v>554</v>
      </c>
      <c r="B29" s="2">
        <v>1</v>
      </c>
      <c r="D29" t="s">
        <v>658</v>
      </c>
      <c r="E29" s="2">
        <v>1</v>
      </c>
      <c r="G29" t="s">
        <v>285</v>
      </c>
      <c r="H29" s="2">
        <v>2</v>
      </c>
      <c r="P29" s="21" t="s">
        <v>259</v>
      </c>
      <c r="Q29" s="2">
        <v>1</v>
      </c>
      <c r="S29" t="s">
        <v>159</v>
      </c>
      <c r="T29" s="2">
        <v>1</v>
      </c>
    </row>
    <row r="30" spans="1:20">
      <c r="A30" t="s">
        <v>676</v>
      </c>
      <c r="B30" s="2">
        <v>1</v>
      </c>
      <c r="D30" t="s">
        <v>571</v>
      </c>
      <c r="E30" s="2">
        <v>1</v>
      </c>
      <c r="G30" t="s">
        <v>208</v>
      </c>
      <c r="H30" s="2">
        <v>2</v>
      </c>
      <c r="P30" s="21" t="s">
        <v>175</v>
      </c>
      <c r="Q30" s="2">
        <v>1</v>
      </c>
      <c r="S30" t="s">
        <v>500</v>
      </c>
      <c r="T30" s="2">
        <v>1</v>
      </c>
    </row>
    <row r="31" spans="1:20">
      <c r="A31" t="s">
        <v>22</v>
      </c>
      <c r="B31" s="2">
        <v>1</v>
      </c>
      <c r="D31" t="s">
        <v>155</v>
      </c>
      <c r="E31" s="2">
        <v>1</v>
      </c>
      <c r="G31" t="s">
        <v>292</v>
      </c>
      <c r="H31" s="2">
        <v>2</v>
      </c>
      <c r="P31" s="21">
        <v>1987</v>
      </c>
      <c r="Q31" s="2">
        <v>1</v>
      </c>
      <c r="S31" t="s">
        <v>744</v>
      </c>
      <c r="T31" s="2">
        <v>156</v>
      </c>
    </row>
    <row r="32" spans="1:20">
      <c r="A32" t="s">
        <v>27</v>
      </c>
      <c r="B32" s="2">
        <v>1</v>
      </c>
      <c r="D32" t="s">
        <v>617</v>
      </c>
      <c r="E32" s="2">
        <v>1</v>
      </c>
      <c r="G32" t="s">
        <v>252</v>
      </c>
      <c r="H32" s="2">
        <v>2</v>
      </c>
      <c r="P32" s="21">
        <v>2004</v>
      </c>
      <c r="Q32" s="2">
        <v>1</v>
      </c>
    </row>
    <row r="33" spans="1:17">
      <c r="A33" t="s">
        <v>627</v>
      </c>
      <c r="B33" s="2">
        <v>1</v>
      </c>
      <c r="D33" t="s">
        <v>555</v>
      </c>
      <c r="E33" s="2">
        <v>1</v>
      </c>
      <c r="G33" t="s">
        <v>332</v>
      </c>
      <c r="H33" s="2">
        <v>2</v>
      </c>
      <c r="P33" s="21">
        <v>1991</v>
      </c>
      <c r="Q33" s="2">
        <v>1</v>
      </c>
    </row>
    <row r="34" spans="1:17">
      <c r="A34" t="s">
        <v>385</v>
      </c>
      <c r="B34" s="2">
        <v>1</v>
      </c>
      <c r="D34" t="s">
        <v>72</v>
      </c>
      <c r="E34" s="2">
        <v>1</v>
      </c>
      <c r="G34" t="s">
        <v>492</v>
      </c>
      <c r="H34" s="2">
        <v>1</v>
      </c>
      <c r="P34" s="21">
        <v>1984</v>
      </c>
      <c r="Q34" s="2">
        <v>1</v>
      </c>
    </row>
    <row r="35" spans="1:17">
      <c r="A35" t="s">
        <v>540</v>
      </c>
      <c r="B35" s="2">
        <v>1</v>
      </c>
      <c r="C35" s="12"/>
      <c r="D35" t="s">
        <v>207</v>
      </c>
      <c r="E35" s="2">
        <v>1</v>
      </c>
      <c r="F35" s="12"/>
      <c r="G35" t="s">
        <v>629</v>
      </c>
      <c r="H35" s="2">
        <v>1</v>
      </c>
      <c r="I35" s="12"/>
      <c r="J35" s="12"/>
      <c r="K35" s="12"/>
      <c r="P35" s="21" t="s">
        <v>602</v>
      </c>
      <c r="Q35" s="2">
        <v>1</v>
      </c>
    </row>
    <row r="36" spans="1:17">
      <c r="A36" t="s">
        <v>71</v>
      </c>
      <c r="B36" s="2">
        <v>1</v>
      </c>
      <c r="D36" t="s">
        <v>201</v>
      </c>
      <c r="E36" s="2">
        <v>1</v>
      </c>
      <c r="G36" t="s">
        <v>567</v>
      </c>
      <c r="H36" s="2">
        <v>1</v>
      </c>
      <c r="P36" s="21">
        <v>1999</v>
      </c>
      <c r="Q36" s="2">
        <v>1</v>
      </c>
    </row>
    <row r="37" spans="1:17">
      <c r="A37" t="s">
        <v>570</v>
      </c>
      <c r="B37" s="2">
        <v>1</v>
      </c>
      <c r="D37" t="s">
        <v>562</v>
      </c>
      <c r="E37" s="2">
        <v>1</v>
      </c>
      <c r="G37" t="s">
        <v>188</v>
      </c>
      <c r="H37" s="2">
        <v>1</v>
      </c>
      <c r="P37" s="21">
        <v>2000</v>
      </c>
      <c r="Q37" s="2">
        <v>1</v>
      </c>
    </row>
    <row r="38" spans="1:17">
      <c r="A38" t="s">
        <v>405</v>
      </c>
      <c r="B38" s="2">
        <v>1</v>
      </c>
      <c r="D38" t="s">
        <v>212</v>
      </c>
      <c r="E38" s="2">
        <v>1</v>
      </c>
      <c r="G38" t="s">
        <v>192</v>
      </c>
      <c r="H38" s="2">
        <v>1</v>
      </c>
      <c r="P38" t="s">
        <v>744</v>
      </c>
      <c r="Q38" s="2">
        <v>156</v>
      </c>
    </row>
    <row r="39" spans="1:17">
      <c r="A39" t="s">
        <v>474</v>
      </c>
      <c r="B39" s="2">
        <v>1</v>
      </c>
      <c r="D39" t="s">
        <v>527</v>
      </c>
      <c r="E39" s="2">
        <v>1</v>
      </c>
      <c r="G39" t="s">
        <v>258</v>
      </c>
      <c r="H39" s="2">
        <v>1</v>
      </c>
    </row>
    <row r="40" spans="1:17">
      <c r="A40" t="s">
        <v>237</v>
      </c>
      <c r="B40" s="2">
        <v>1</v>
      </c>
      <c r="D40" t="s">
        <v>459</v>
      </c>
      <c r="E40" s="2">
        <v>1</v>
      </c>
      <c r="G40" t="s">
        <v>543</v>
      </c>
      <c r="H40" s="2">
        <v>1</v>
      </c>
    </row>
    <row r="41" spans="1:17">
      <c r="A41" t="s">
        <v>605</v>
      </c>
      <c r="B41" s="2">
        <v>1</v>
      </c>
      <c r="D41" t="s">
        <v>103</v>
      </c>
      <c r="E41" s="2">
        <v>1</v>
      </c>
      <c r="G41" t="s">
        <v>262</v>
      </c>
      <c r="H41" s="2">
        <v>1</v>
      </c>
    </row>
    <row r="42" spans="1:17">
      <c r="A42" t="s">
        <v>93</v>
      </c>
      <c r="B42" s="2">
        <v>1</v>
      </c>
      <c r="D42" t="s">
        <v>265</v>
      </c>
      <c r="E42" s="2">
        <v>1</v>
      </c>
      <c r="G42" t="s">
        <v>607</v>
      </c>
      <c r="H42" s="2">
        <v>1</v>
      </c>
    </row>
    <row r="43" spans="1:17">
      <c r="A43" t="s">
        <v>621</v>
      </c>
      <c r="B43" s="2">
        <v>1</v>
      </c>
      <c r="D43" t="s">
        <v>376</v>
      </c>
      <c r="E43" s="2">
        <v>1</v>
      </c>
      <c r="G43" t="s">
        <v>89</v>
      </c>
      <c r="H43" s="2">
        <v>1</v>
      </c>
    </row>
    <row r="44" spans="1:17">
      <c r="A44" t="s">
        <v>348</v>
      </c>
      <c r="B44" s="2">
        <v>1</v>
      </c>
      <c r="D44" t="s">
        <v>349</v>
      </c>
      <c r="E44" s="2">
        <v>1</v>
      </c>
      <c r="G44" t="s">
        <v>438</v>
      </c>
      <c r="H44" s="2">
        <v>1</v>
      </c>
    </row>
    <row r="45" spans="1:17">
      <c r="A45" t="s">
        <v>632</v>
      </c>
      <c r="B45" s="2">
        <v>1</v>
      </c>
      <c r="D45" t="s">
        <v>684</v>
      </c>
      <c r="E45" s="2">
        <v>1</v>
      </c>
      <c r="G45" t="s">
        <v>29</v>
      </c>
      <c r="H45" s="2">
        <v>1</v>
      </c>
    </row>
    <row r="46" spans="1:17">
      <c r="A46" t="s">
        <v>401</v>
      </c>
      <c r="B46" s="2">
        <v>1</v>
      </c>
      <c r="D46" t="s">
        <v>478</v>
      </c>
      <c r="E46" s="2">
        <v>1</v>
      </c>
      <c r="G46" t="s">
        <v>479</v>
      </c>
      <c r="H46" s="2">
        <v>1</v>
      </c>
    </row>
    <row r="47" spans="1:17">
      <c r="A47" t="s">
        <v>446</v>
      </c>
      <c r="B47" s="2">
        <v>1</v>
      </c>
      <c r="D47" t="s">
        <v>28</v>
      </c>
      <c r="E47" s="2">
        <v>1</v>
      </c>
      <c r="G47" t="s">
        <v>20</v>
      </c>
      <c r="H47" s="2">
        <v>1</v>
      </c>
    </row>
    <row r="48" spans="1:17">
      <c r="A48" t="s">
        <v>667</v>
      </c>
      <c r="B48" s="2">
        <v>1</v>
      </c>
      <c r="D48" t="s">
        <v>522</v>
      </c>
      <c r="E48" s="2">
        <v>1</v>
      </c>
      <c r="G48" t="s">
        <v>84</v>
      </c>
      <c r="H48" s="2">
        <v>1</v>
      </c>
    </row>
    <row r="49" spans="1:8">
      <c r="A49" t="s">
        <v>535</v>
      </c>
      <c r="B49" s="2">
        <v>1</v>
      </c>
      <c r="D49" t="s">
        <v>406</v>
      </c>
      <c r="E49" s="2">
        <v>1</v>
      </c>
      <c r="G49" t="s">
        <v>104</v>
      </c>
      <c r="H49" s="2">
        <v>1</v>
      </c>
    </row>
    <row r="50" spans="1:8">
      <c r="A50" t="s">
        <v>700</v>
      </c>
      <c r="B50" s="2">
        <v>1</v>
      </c>
      <c r="D50" t="s">
        <v>468</v>
      </c>
      <c r="E50" s="2">
        <v>1</v>
      </c>
      <c r="G50" t="s">
        <v>556</v>
      </c>
      <c r="H50" s="2">
        <v>1</v>
      </c>
    </row>
    <row r="51" spans="1:8">
      <c r="A51" t="s">
        <v>43</v>
      </c>
      <c r="B51" s="2">
        <v>1</v>
      </c>
      <c r="D51" t="s">
        <v>284</v>
      </c>
      <c r="E51" s="2">
        <v>1</v>
      </c>
      <c r="G51" t="s">
        <v>300</v>
      </c>
      <c r="H51" s="2">
        <v>1</v>
      </c>
    </row>
    <row r="52" spans="1:8">
      <c r="A52" t="s">
        <v>116</v>
      </c>
      <c r="B52" s="2">
        <v>1</v>
      </c>
      <c r="D52" t="s">
        <v>366</v>
      </c>
      <c r="E52" s="2">
        <v>1</v>
      </c>
      <c r="G52" t="s">
        <v>593</v>
      </c>
      <c r="H52" s="2">
        <v>1</v>
      </c>
    </row>
    <row r="53" spans="1:8">
      <c r="D53" t="s">
        <v>195</v>
      </c>
      <c r="E53" s="2">
        <v>1</v>
      </c>
      <c r="G53" t="s">
        <v>304</v>
      </c>
      <c r="H53" s="2">
        <v>1</v>
      </c>
    </row>
    <row r="54" spans="1:8">
      <c r="D54" t="s">
        <v>566</v>
      </c>
      <c r="E54" s="2">
        <v>1</v>
      </c>
      <c r="G54" t="s">
        <v>618</v>
      </c>
      <c r="H54" s="2">
        <v>1</v>
      </c>
    </row>
    <row r="55" spans="1:8">
      <c r="D55" t="s">
        <v>107</v>
      </c>
      <c r="E55" s="2">
        <v>1</v>
      </c>
      <c r="G55" t="s">
        <v>325</v>
      </c>
      <c r="H55" s="2">
        <v>1</v>
      </c>
    </row>
    <row r="56" spans="1:8">
      <c r="D56" t="s">
        <v>695</v>
      </c>
      <c r="E56" s="2">
        <v>1</v>
      </c>
      <c r="G56" t="s">
        <v>169</v>
      </c>
      <c r="H56" s="2">
        <v>1</v>
      </c>
    </row>
    <row r="57" spans="1:8">
      <c r="D57" t="s">
        <v>447</v>
      </c>
      <c r="E57" s="2">
        <v>1</v>
      </c>
      <c r="G57" t="s">
        <v>423</v>
      </c>
      <c r="H57" s="2">
        <v>1</v>
      </c>
    </row>
    <row r="58" spans="1:8">
      <c r="D58" t="s">
        <v>268</v>
      </c>
      <c r="E58" s="2">
        <v>1</v>
      </c>
      <c r="G58" t="s">
        <v>448</v>
      </c>
      <c r="H58" s="2">
        <v>1</v>
      </c>
    </row>
    <row r="59" spans="1:8">
      <c r="D59" t="s">
        <v>191</v>
      </c>
      <c r="E59" s="2">
        <v>1</v>
      </c>
      <c r="G59" t="s">
        <v>100</v>
      </c>
      <c r="H59" s="2">
        <v>1</v>
      </c>
    </row>
    <row r="60" spans="1:8">
      <c r="D60" t="s">
        <v>55</v>
      </c>
      <c r="E60" s="2">
        <v>1</v>
      </c>
      <c r="G60" t="s">
        <v>474</v>
      </c>
      <c r="H60" s="2">
        <v>1</v>
      </c>
    </row>
    <row r="61" spans="1:8">
      <c r="D61" t="s">
        <v>422</v>
      </c>
      <c r="E61" s="2">
        <v>1</v>
      </c>
      <c r="G61" t="s">
        <v>664</v>
      </c>
      <c r="H61" s="2">
        <v>1</v>
      </c>
    </row>
    <row r="62" spans="1:8">
      <c r="D62" t="s">
        <v>370</v>
      </c>
      <c r="E62" s="2">
        <v>1</v>
      </c>
      <c r="G62" t="s">
        <v>489</v>
      </c>
      <c r="H62" s="2">
        <v>1</v>
      </c>
    </row>
    <row r="63" spans="1:8">
      <c r="D63" t="s">
        <v>277</v>
      </c>
      <c r="E63" s="2">
        <v>1</v>
      </c>
      <c r="G63" t="s">
        <v>681</v>
      </c>
      <c r="H63" s="2">
        <v>1</v>
      </c>
    </row>
    <row r="64" spans="1:8">
      <c r="D64" t="s">
        <v>633</v>
      </c>
      <c r="E64" s="2">
        <v>1</v>
      </c>
      <c r="G64" t="s">
        <v>512</v>
      </c>
      <c r="H64" s="2">
        <v>1</v>
      </c>
    </row>
    <row r="65" spans="4:8">
      <c r="D65" t="s">
        <v>17</v>
      </c>
      <c r="E65" s="2">
        <v>1</v>
      </c>
      <c r="G65" t="s">
        <v>690</v>
      </c>
      <c r="H65" s="2">
        <v>1</v>
      </c>
    </row>
    <row r="66" spans="4:8">
      <c r="D66" t="s">
        <v>677</v>
      </c>
      <c r="E66" s="2">
        <v>1</v>
      </c>
      <c r="G66" t="s">
        <v>537</v>
      </c>
      <c r="H66" s="2">
        <v>1</v>
      </c>
    </row>
    <row r="67" spans="4:8">
      <c r="D67" t="s">
        <v>596</v>
      </c>
      <c r="E67" s="2">
        <v>1</v>
      </c>
      <c r="G67" t="s">
        <v>702</v>
      </c>
      <c r="H67" s="2">
        <v>1</v>
      </c>
    </row>
    <row r="68" spans="4:8">
      <c r="D68" t="s">
        <v>432</v>
      </c>
      <c r="E68" s="2">
        <v>1</v>
      </c>
      <c r="G68" t="s">
        <v>550</v>
      </c>
      <c r="H68" s="2">
        <v>1</v>
      </c>
    </row>
    <row r="69" spans="4:8">
      <c r="D69" t="s">
        <v>63</v>
      </c>
      <c r="E69" s="2">
        <v>1</v>
      </c>
      <c r="G69" t="s">
        <v>360</v>
      </c>
      <c r="H69" s="2">
        <v>1</v>
      </c>
    </row>
    <row r="70" spans="4:8">
      <c r="D70" t="s">
        <v>518</v>
      </c>
      <c r="E70" s="2">
        <v>1</v>
      </c>
      <c r="G70" t="s">
        <v>563</v>
      </c>
      <c r="H70" s="2">
        <v>1</v>
      </c>
    </row>
    <row r="71" spans="4:8">
      <c r="D71" t="s">
        <v>410</v>
      </c>
      <c r="E71" s="2">
        <v>1</v>
      </c>
      <c r="G71" t="s">
        <v>367</v>
      </c>
      <c r="H71" s="2">
        <v>1</v>
      </c>
    </row>
    <row r="72" spans="4:8">
      <c r="D72" t="s">
        <v>511</v>
      </c>
      <c r="E72" s="2">
        <v>1</v>
      </c>
      <c r="G72" t="s">
        <v>112</v>
      </c>
      <c r="H72" s="2">
        <v>1</v>
      </c>
    </row>
    <row r="73" spans="4:8">
      <c r="D73" t="s">
        <v>531</v>
      </c>
      <c r="E73" s="2">
        <v>1</v>
      </c>
      <c r="G73" t="s">
        <v>371</v>
      </c>
      <c r="H73" s="2">
        <v>1</v>
      </c>
    </row>
    <row r="74" spans="4:8">
      <c r="D74" t="s">
        <v>442</v>
      </c>
      <c r="E74" s="2">
        <v>1</v>
      </c>
      <c r="G74" t="s">
        <v>601</v>
      </c>
      <c r="H74" s="2">
        <v>1</v>
      </c>
    </row>
    <row r="75" spans="4:8">
      <c r="D75" t="s">
        <v>389</v>
      </c>
      <c r="E75" s="2">
        <v>1</v>
      </c>
      <c r="G75" t="s">
        <v>44</v>
      </c>
      <c r="H75" s="2">
        <v>1</v>
      </c>
    </row>
    <row r="76" spans="4:8">
      <c r="D76" t="s">
        <v>316</v>
      </c>
      <c r="E76" s="2">
        <v>1</v>
      </c>
      <c r="G76" t="s">
        <v>614</v>
      </c>
      <c r="H76" s="2">
        <v>1</v>
      </c>
    </row>
    <row r="77" spans="4:8">
      <c r="D77" t="s">
        <v>663</v>
      </c>
      <c r="E77" s="2">
        <v>1</v>
      </c>
      <c r="G77" t="s">
        <v>74</v>
      </c>
      <c r="H77" s="2">
        <v>1</v>
      </c>
    </row>
    <row r="78" spans="4:8">
      <c r="D78" t="s">
        <v>613</v>
      </c>
      <c r="E78" s="2">
        <v>1</v>
      </c>
      <c r="G78" t="s">
        <v>624</v>
      </c>
      <c r="H78" s="2">
        <v>1</v>
      </c>
    </row>
    <row r="79" spans="4:8">
      <c r="D79" t="s">
        <v>701</v>
      </c>
      <c r="E79" s="2">
        <v>1</v>
      </c>
      <c r="G79" t="s">
        <v>407</v>
      </c>
      <c r="H79" s="2">
        <v>1</v>
      </c>
    </row>
    <row r="80" spans="4:8">
      <c r="D80" t="s">
        <v>144</v>
      </c>
      <c r="E80" s="2">
        <v>1</v>
      </c>
      <c r="G80" t="s">
        <v>213</v>
      </c>
      <c r="H80" s="2">
        <v>1</v>
      </c>
    </row>
    <row r="81" spans="4:8">
      <c r="D81" t="s">
        <v>117</v>
      </c>
      <c r="E81" s="2">
        <v>1</v>
      </c>
      <c r="G81" t="s">
        <v>419</v>
      </c>
      <c r="H81" s="2">
        <v>1</v>
      </c>
    </row>
    <row r="82" spans="4:8">
      <c r="D82" t="s">
        <v>495</v>
      </c>
      <c r="E82" s="2">
        <v>1</v>
      </c>
      <c r="G82" t="s">
        <v>163</v>
      </c>
      <c r="H82" s="2">
        <v>1</v>
      </c>
    </row>
    <row r="83" spans="4:8">
      <c r="D83" t="s">
        <v>78</v>
      </c>
      <c r="E83" s="2">
        <v>1</v>
      </c>
      <c r="G83" t="s">
        <v>654</v>
      </c>
      <c r="H83" s="2">
        <v>1</v>
      </c>
    </row>
    <row r="84" spans="4:8">
      <c r="D84" t="s">
        <v>257</v>
      </c>
      <c r="E84" s="2">
        <v>1</v>
      </c>
      <c r="G84" t="s">
        <v>337</v>
      </c>
      <c r="H84" s="2">
        <v>1</v>
      </c>
    </row>
    <row r="85" spans="4:8">
      <c r="D85" t="s">
        <v>173</v>
      </c>
      <c r="E85" s="2">
        <v>1</v>
      </c>
      <c r="G85" t="s">
        <v>669</v>
      </c>
      <c r="H85" s="2">
        <v>1</v>
      </c>
    </row>
    <row r="86" spans="4:8">
      <c r="D86" t="s">
        <v>303</v>
      </c>
      <c r="E86" s="2">
        <v>1</v>
      </c>
      <c r="G86" t="s">
        <v>341</v>
      </c>
      <c r="H86" s="2">
        <v>1</v>
      </c>
    </row>
    <row r="87" spans="4:8">
      <c r="D87" t="s">
        <v>291</v>
      </c>
      <c r="E87" s="2">
        <v>1</v>
      </c>
      <c r="G87" t="s">
        <v>685</v>
      </c>
      <c r="H87" s="2">
        <v>1</v>
      </c>
    </row>
    <row r="88" spans="4:8">
      <c r="D88" t="s">
        <v>575</v>
      </c>
      <c r="E88" s="2">
        <v>1</v>
      </c>
      <c r="G88">
        <v>34</v>
      </c>
      <c r="H88" s="2">
        <v>1</v>
      </c>
    </row>
    <row r="89" spans="4:8">
      <c r="D89" t="s">
        <v>151</v>
      </c>
      <c r="E89" s="2">
        <v>1</v>
      </c>
      <c r="G89" t="s">
        <v>697</v>
      </c>
      <c r="H89" s="2">
        <v>1</v>
      </c>
    </row>
    <row r="90" spans="4:8">
      <c r="D90" t="s">
        <v>331</v>
      </c>
      <c r="E90" s="2">
        <v>1</v>
      </c>
      <c r="G90" t="s">
        <v>350</v>
      </c>
      <c r="H90" s="2">
        <v>1</v>
      </c>
    </row>
    <row r="91" spans="4:8">
      <c r="D91" t="s">
        <v>336</v>
      </c>
      <c r="E91" s="2">
        <v>1</v>
      </c>
      <c r="G91" t="s">
        <v>49</v>
      </c>
      <c r="H91" s="2">
        <v>1</v>
      </c>
    </row>
    <row r="92" spans="4:8">
      <c r="D92" t="s">
        <v>536</v>
      </c>
      <c r="E92" s="2">
        <v>1</v>
      </c>
      <c r="G92" t="s">
        <v>354</v>
      </c>
      <c r="H92" s="2">
        <v>1</v>
      </c>
    </row>
    <row r="93" spans="4:8">
      <c r="D93" t="s">
        <v>353</v>
      </c>
      <c r="E93" s="2">
        <v>1</v>
      </c>
    </row>
    <row r="94" spans="4:8">
      <c r="D94" t="s">
        <v>592</v>
      </c>
      <c r="E94" s="2">
        <v>1</v>
      </c>
    </row>
    <row r="95" spans="4:8">
      <c r="D95" t="s">
        <v>548</v>
      </c>
      <c r="E95" s="2">
        <v>1</v>
      </c>
    </row>
    <row r="96" spans="4:8">
      <c r="D96" t="s">
        <v>689</v>
      </c>
      <c r="E96" s="2">
        <v>1</v>
      </c>
    </row>
    <row r="97" spans="4:5">
      <c r="D97" t="s">
        <v>94</v>
      </c>
      <c r="E97" s="2">
        <v>1</v>
      </c>
    </row>
    <row r="98" spans="4:5">
      <c r="D98" t="s">
        <v>357</v>
      </c>
      <c r="E98" s="2">
        <v>1</v>
      </c>
    </row>
    <row r="99" spans="4:5">
      <c r="D99" t="s">
        <v>83</v>
      </c>
      <c r="E99" s="2">
        <v>1</v>
      </c>
    </row>
    <row r="100" spans="4:5">
      <c r="D100" t="s">
        <v>248</v>
      </c>
      <c r="E100" s="2">
        <v>1</v>
      </c>
    </row>
    <row r="101" spans="4:5">
      <c r="D101" t="s">
        <v>559</v>
      </c>
      <c r="E101" s="2">
        <v>1</v>
      </c>
    </row>
    <row r="102" spans="4:5">
      <c r="D102" t="s">
        <v>168</v>
      </c>
      <c r="E102" s="2">
        <v>1</v>
      </c>
    </row>
    <row r="103" spans="4:5">
      <c r="D103" t="s">
        <v>668</v>
      </c>
      <c r="E103" s="2">
        <v>1</v>
      </c>
    </row>
    <row r="104" spans="4:5">
      <c r="D104" t="s">
        <v>622</v>
      </c>
      <c r="E104" s="2">
        <v>1</v>
      </c>
    </row>
    <row r="105" spans="4:5">
      <c r="D105" t="s">
        <v>414</v>
      </c>
      <c r="E105" s="2">
        <v>1</v>
      </c>
    </row>
    <row r="106" spans="4:5">
      <c r="D106" t="s">
        <v>307</v>
      </c>
      <c r="E106" s="2">
        <v>1</v>
      </c>
    </row>
    <row r="107" spans="4:5">
      <c r="D107" t="s">
        <v>680</v>
      </c>
      <c r="E107" s="2">
        <v>1</v>
      </c>
    </row>
    <row r="108" spans="4:5">
      <c r="D108" t="s">
        <v>455</v>
      </c>
      <c r="E108" s="2">
        <v>1</v>
      </c>
    </row>
    <row r="109" spans="4:5">
      <c r="D109" t="s">
        <v>134</v>
      </c>
      <c r="E109" s="2">
        <v>1</v>
      </c>
    </row>
    <row r="110" spans="4:5">
      <c r="D110" t="s">
        <v>428</v>
      </c>
      <c r="E110" s="2">
        <v>1</v>
      </c>
    </row>
    <row r="111" spans="4:5">
      <c r="D111" t="s">
        <v>187</v>
      </c>
      <c r="E111" s="2">
        <v>1</v>
      </c>
    </row>
    <row r="112" spans="4:5">
      <c r="D112" t="s">
        <v>111</v>
      </c>
      <c r="E112" s="2">
        <v>1</v>
      </c>
    </row>
    <row r="113" spans="4:5">
      <c r="D113" t="s">
        <v>44</v>
      </c>
      <c r="E113" s="2">
        <v>1</v>
      </c>
    </row>
    <row r="114" spans="4:5">
      <c r="D114" t="s">
        <v>324</v>
      </c>
      <c r="E114" s="2">
        <v>1</v>
      </c>
    </row>
    <row r="115" spans="4:5">
      <c r="D115" t="s">
        <v>99</v>
      </c>
      <c r="E115" s="2">
        <v>1</v>
      </c>
    </row>
    <row r="116" spans="4:5">
      <c r="D116" t="s">
        <v>296</v>
      </c>
      <c r="E116" s="2">
        <v>1</v>
      </c>
    </row>
    <row r="117" spans="4:5">
      <c r="D117" t="s">
        <v>48</v>
      </c>
      <c r="E117" s="2">
        <v>1</v>
      </c>
    </row>
    <row r="118" spans="4:5">
      <c r="D118" t="s">
        <v>473</v>
      </c>
      <c r="E118" s="2">
        <v>1</v>
      </c>
    </row>
    <row r="119" spans="4:5">
      <c r="D119" t="s">
        <v>482</v>
      </c>
      <c r="E119" s="2">
        <v>1</v>
      </c>
    </row>
    <row r="120" spans="4:5">
      <c r="D120" t="s">
        <v>344</v>
      </c>
      <c r="E120" s="2">
        <v>1</v>
      </c>
    </row>
    <row r="121" spans="4:5">
      <c r="D121" t="s">
        <v>606</v>
      </c>
      <c r="E121" s="2">
        <v>1</v>
      </c>
    </row>
    <row r="122" spans="4:5">
      <c r="D122" t="s">
        <v>216</v>
      </c>
      <c r="E122" s="2">
        <v>1</v>
      </c>
    </row>
    <row r="123" spans="4:5">
      <c r="D123" t="s">
        <v>628</v>
      </c>
      <c r="E123" s="2">
        <v>1</v>
      </c>
    </row>
    <row r="124" spans="4:5">
      <c r="D124" t="s">
        <v>418</v>
      </c>
      <c r="E124" s="2">
        <v>1</v>
      </c>
    </row>
    <row r="125" spans="4:5">
      <c r="D125" t="s">
        <v>375</v>
      </c>
      <c r="E125" s="2">
        <v>1</v>
      </c>
    </row>
    <row r="126" spans="4:5">
      <c r="D126" t="s">
        <v>312</v>
      </c>
      <c r="E126" s="2">
        <v>1</v>
      </c>
    </row>
    <row r="127" spans="4:5">
      <c r="D127" t="s">
        <v>673</v>
      </c>
      <c r="E127" s="2">
        <v>1</v>
      </c>
    </row>
    <row r="128" spans="4:5">
      <c r="D128" t="s">
        <v>600</v>
      </c>
      <c r="E128" s="2">
        <v>1</v>
      </c>
    </row>
    <row r="129" spans="4:5">
      <c r="D129" t="s">
        <v>340</v>
      </c>
      <c r="E129" s="2">
        <v>1</v>
      </c>
    </row>
    <row r="130" spans="4:5">
      <c r="D130" t="s">
        <v>139</v>
      </c>
      <c r="E130" s="2">
        <v>1</v>
      </c>
    </row>
    <row r="131" spans="4:5">
      <c r="D131" t="s">
        <v>515</v>
      </c>
      <c r="E131" s="2">
        <v>1</v>
      </c>
    </row>
    <row r="132" spans="4:5">
      <c r="D132" t="s">
        <v>645</v>
      </c>
      <c r="E132" s="2">
        <v>1</v>
      </c>
    </row>
  </sheetData>
  <mergeCells count="1">
    <mergeCell ref="A1:C1"/>
  </mergeCells>
  <hyperlinks>
    <hyperlink ref="A1:C1" location="'Base de Dados'!A1" display="Retornar a base" xr:uid="{5CA28A17-2EFE-464B-9929-CBF66F39D0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2020-11-28T16:58:47Z</dcterms:created>
  <dcterms:modified xsi:type="dcterms:W3CDTF">2021-02-05T18:46:10Z</dcterms:modified>
  <cp:category/>
  <cp:contentStatus/>
</cp:coreProperties>
</file>