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defaultThemeVersion="124226"/>
  <mc:AlternateContent xmlns:mc="http://schemas.openxmlformats.org/markup-compatibility/2006">
    <mc:Choice Requires="x15">
      <x15ac:absPath xmlns:x15ac="http://schemas.microsoft.com/office/spreadsheetml/2010/11/ac" url="https://d.docs.live.net/e83273d0b26f3334/Desktop/DATA ANALYTICS/MS EXCEL/"/>
    </mc:Choice>
  </mc:AlternateContent>
  <xr:revisionPtr revIDLastSave="31" documentId="11_098BBA6C2280D6DA6EEF0C165AEC1EB2FBE37F8E" xr6:coauthVersionLast="47" xr6:coauthVersionMax="47" xr10:uidLastSave="{B08E80C2-D1AB-42AE-8822-7B92F423AC12}"/>
  <bookViews>
    <workbookView xWindow="-98" yWindow="-98" windowWidth="20715" windowHeight="13875" tabRatio="702" firstSheet="2" activeTab="3" xr2:uid="{00000000-000D-0000-FFFF-FFFF00000000}"/>
  </bookViews>
  <sheets>
    <sheet name="Sheet1" sheetId="16" state="hidden" r:id="rId1"/>
    <sheet name="Sheet2" sheetId="17" state="hidden" r:id="rId2"/>
    <sheet name="SalesOrders - Raw Data" sheetId="1" r:id="rId3"/>
    <sheet name="Test 1 Vlookup" sheetId="6" r:id="rId4"/>
    <sheet name="Test 2 Vlookup" sheetId="18" r:id="rId5"/>
    <sheet name="Test 3" sheetId="8" state="hidden" r:id="rId6"/>
    <sheet name="Test 4" sheetId="9" state="hidden" r:id="rId7"/>
    <sheet name="Test 5" sheetId="10" state="hidden" r:id="rId8"/>
    <sheet name="Test 7" sheetId="12" state="hidden" r:id="rId9"/>
    <sheet name="Test 6" sheetId="11" state="hidden" r:id="rId10"/>
    <sheet name="Test 8" sheetId="13" state="hidden" r:id="rId11"/>
    <sheet name="Test 9" sheetId="14" state="hidden" r:id="rId12"/>
    <sheet name="Test 10" sheetId="15" state="hidden" r:id="rId13"/>
  </sheets>
  <definedNames>
    <definedName name="_xlnm._FilterDatabase" localSheetId="2" hidden="1">'SalesOrders - Raw Data'!$C$2:$C$45</definedName>
    <definedName name="Slicer_Date_of_Order">#N/A</definedName>
    <definedName name="Slicer_Employee_ID">#N/A</definedName>
    <definedName name="Slicer_Reg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8" l="1"/>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2" i="18"/>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2" i="6"/>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2" i="11"/>
  <c r="B3" i="10"/>
  <c r="B4" i="10"/>
  <c r="B5" i="10"/>
  <c r="B2" i="10"/>
  <c r="B4" i="9"/>
  <c r="B3" i="9"/>
  <c r="B2" i="9"/>
  <c r="B3" i="8"/>
  <c r="B2" i="8"/>
  <c r="B17" i="14" l="1"/>
  <c r="C17" i="14" s="1"/>
  <c r="B16" i="14"/>
  <c r="C16" i="14" s="1"/>
  <c r="B15" i="14"/>
  <c r="C15" i="14" s="1"/>
  <c r="B14" i="14"/>
  <c r="C14" i="14" s="1"/>
  <c r="B13" i="14"/>
  <c r="C13" i="14" s="1"/>
  <c r="B12" i="14"/>
  <c r="C12" i="14" s="1"/>
  <c r="B11" i="14"/>
  <c r="C11" i="14" s="1"/>
  <c r="B10" i="14"/>
  <c r="C10" i="14" s="1"/>
  <c r="B9" i="14"/>
  <c r="C9" i="14" s="1"/>
  <c r="B8" i="14"/>
  <c r="C8" i="14" s="1"/>
  <c r="B7" i="14"/>
  <c r="C7" i="14" s="1"/>
  <c r="B6" i="14"/>
  <c r="C6" i="14" s="1"/>
  <c r="B5" i="14"/>
  <c r="C5" i="14" s="1"/>
  <c r="B4" i="14"/>
  <c r="C4" i="14" s="1"/>
  <c r="B3" i="14"/>
  <c r="C3" i="14" s="1"/>
  <c r="B2" i="14"/>
  <c r="C2" i="14" s="1"/>
</calcChain>
</file>

<file path=xl/sharedStrings.xml><?xml version="1.0" encoding="utf-8"?>
<sst xmlns="http://schemas.openxmlformats.org/spreadsheetml/2006/main" count="365" uniqueCount="76">
  <si>
    <t>Region</t>
  </si>
  <si>
    <t>Item</t>
  </si>
  <si>
    <t>Units</t>
  </si>
  <si>
    <t>Total</t>
  </si>
  <si>
    <t>Ontario</t>
  </si>
  <si>
    <t>Gill</t>
  </si>
  <si>
    <t>Jardine</t>
  </si>
  <si>
    <t>Quebec</t>
  </si>
  <si>
    <t>Jones</t>
  </si>
  <si>
    <t>Alberta</t>
  </si>
  <si>
    <t>Kivell</t>
  </si>
  <si>
    <t>Thompson</t>
  </si>
  <si>
    <t>Smith</t>
  </si>
  <si>
    <t>Howard</t>
  </si>
  <si>
    <t>Morgan</t>
  </si>
  <si>
    <t>Sorvino</t>
  </si>
  <si>
    <t>Unit Cost</t>
  </si>
  <si>
    <t>Pencil</t>
  </si>
  <si>
    <t>Binder</t>
  </si>
  <si>
    <t>Pen</t>
  </si>
  <si>
    <t>Andrews</t>
  </si>
  <si>
    <t>Parent</t>
  </si>
  <si>
    <t>Desk</t>
  </si>
  <si>
    <t>Pen Set</t>
  </si>
  <si>
    <t>Employee ID</t>
  </si>
  <si>
    <t>EMPLOYEE ID</t>
  </si>
  <si>
    <t>FIRST NAME</t>
  </si>
  <si>
    <t>LAST NAME</t>
  </si>
  <si>
    <t>Count from raw data</t>
  </si>
  <si>
    <t>First Name</t>
  </si>
  <si>
    <t>Last Name</t>
  </si>
  <si>
    <t>James</t>
  </si>
  <si>
    <t>Pats</t>
  </si>
  <si>
    <t>Keith</t>
  </si>
  <si>
    <t>Ramus</t>
  </si>
  <si>
    <t>Richard</t>
  </si>
  <si>
    <t>Parkes</t>
  </si>
  <si>
    <t>Louise</t>
  </si>
  <si>
    <t>Shool</t>
  </si>
  <si>
    <t>Jack</t>
  </si>
  <si>
    <t>Antonio</t>
  </si>
  <si>
    <t>Full Name</t>
  </si>
  <si>
    <t>Condition</t>
  </si>
  <si>
    <t>10 to 50</t>
  </si>
  <si>
    <t>51 to 75</t>
  </si>
  <si>
    <t>76 to 100</t>
  </si>
  <si>
    <t>Value</t>
  </si>
  <si>
    <t>Formatting</t>
  </si>
  <si>
    <t>By using the condition in the column B &amp; C create a conditional formatting  in C8 to C10</t>
  </si>
  <si>
    <t xml:space="preserve">Item </t>
  </si>
  <si>
    <t>Total Cost</t>
  </si>
  <si>
    <t>Total Units</t>
  </si>
  <si>
    <t>Date of Order</t>
  </si>
  <si>
    <t>Production Date</t>
  </si>
  <si>
    <t>Delivery Date</t>
  </si>
  <si>
    <t>No of Working Days</t>
  </si>
  <si>
    <t>Home</t>
  </si>
  <si>
    <t>Give me the no of working days from production date to delivery date</t>
  </si>
  <si>
    <t>Pull the sum of Units from the raw data sheet SalesOrder for  all listed Locations</t>
  </si>
  <si>
    <t>Pull the Date of Order for the listed employee ids from Raw data sheet in column B</t>
  </si>
  <si>
    <t>Put a simple graph to show salesorder</t>
  </si>
  <si>
    <t>Provide Pivot Table using the SalesOrder data. The Pivot should display data in below format:</t>
  </si>
  <si>
    <t>Avg Unit Cost in Quebec</t>
  </si>
  <si>
    <t>Retirve the Avg Unit cost in Quebec for the four items</t>
  </si>
  <si>
    <t>Sumit from raw data</t>
  </si>
  <si>
    <t>Give the full name as below by using a formula for all the line items:
"Last Name, First Name"</t>
  </si>
  <si>
    <t>Row Labels</t>
  </si>
  <si>
    <t>(blank)</t>
  </si>
  <si>
    <t>Grand Total</t>
  </si>
  <si>
    <t>Sum of Total</t>
  </si>
  <si>
    <t>Pull the count of Pencils from the raw data sheet for Ontario and Quebec</t>
  </si>
  <si>
    <t>Sum of Unit Cost</t>
  </si>
  <si>
    <t>Sum of Units</t>
  </si>
  <si>
    <t>Unit cost</t>
  </si>
  <si>
    <t>Use Vlookup to find Total and Region from the salesorders-RawData Tab</t>
  </si>
  <si>
    <t>Use Vlookup to find Unit cost and Item from the salesorders-RawData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</si>
</sst>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2"/>
      <name val="Arial Narrow"/>
    </font>
    <font>
      <sz val="12"/>
      <name val="Arial Narrow"/>
      <family val="2"/>
    </font>
    <font>
      <b/>
      <sz val="10"/>
      <color indexed="12"/>
      <name val="Arial"/>
      <family val="2"/>
    </font>
    <font>
      <sz val="10"/>
      <name val="Arial"/>
      <family val="2"/>
    </font>
    <font>
      <sz val="10"/>
      <name val="Arial"/>
      <family val="2"/>
    </font>
    <font>
      <sz val="12"/>
      <name val="Arial Narrow"/>
      <family val="2"/>
    </font>
    <font>
      <u/>
      <sz val="12"/>
      <color indexed="12"/>
      <name val="Arial Narrow"/>
      <family val="2"/>
    </font>
    <font>
      <sz val="12"/>
      <name val="Arial Narrow"/>
      <family val="2"/>
    </font>
    <font>
      <sz val="12"/>
      <name val="Times New Roman"/>
      <family val="1"/>
    </font>
    <font>
      <b/>
      <sz val="12"/>
      <name val="Arial Narrow"/>
      <family val="2"/>
    </font>
    <font>
      <sz val="11"/>
      <color theme="0"/>
      <name val="Calibri"/>
      <family val="2"/>
      <scheme val="minor"/>
    </font>
    <font>
      <b/>
      <sz val="8"/>
      <name val="Calibri"/>
      <family val="2"/>
      <scheme val="minor"/>
    </font>
    <font>
      <sz val="8"/>
      <name val="Calibri"/>
      <family val="2"/>
      <scheme val="minor"/>
    </font>
    <font>
      <u/>
      <sz val="11"/>
      <color theme="10"/>
      <name val="Calibri"/>
      <family val="2"/>
    </font>
    <font>
      <sz val="16"/>
      <name val="Arial Narrow"/>
    </font>
  </fonts>
  <fills count="12">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5" tint="-0.249977111117893"/>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43" fontId="7" fillId="0" borderId="0" applyFont="0" applyFill="0" applyBorder="0" applyAlignment="0" applyProtection="0"/>
    <xf numFmtId="0" fontId="3" fillId="0" borderId="0" applyFont="0" applyFill="0" applyBorder="0" applyAlignment="0" applyProtection="0"/>
    <xf numFmtId="0" fontId="6" fillId="0" borderId="0" applyNumberFormat="0" applyFill="0" applyBorder="0" applyAlignment="0" applyProtection="0">
      <alignment vertical="top"/>
      <protection locked="0"/>
    </xf>
    <xf numFmtId="0" fontId="5" fillId="0" borderId="0"/>
    <xf numFmtId="0" fontId="3" fillId="0" borderId="0"/>
    <xf numFmtId="0" fontId="3" fillId="0" borderId="0"/>
    <xf numFmtId="0" fontId="8" fillId="0" borderId="0" applyNumberFormat="0" applyFill="0" applyBorder="0" applyAlignment="0" applyProtection="0"/>
  </cellStyleXfs>
  <cellXfs count="55">
    <xf numFmtId="0" fontId="0" fillId="0" borderId="0" xfId="0"/>
    <xf numFmtId="1" fontId="2" fillId="0" borderId="0" xfId="0" applyNumberFormat="1" applyFont="1" applyAlignment="1">
      <alignment horizontal="left" vertical="center"/>
    </xf>
    <xf numFmtId="0" fontId="2" fillId="0" borderId="0" xfId="7" applyFont="1" applyAlignment="1">
      <alignment horizontal="left" vertical="center"/>
    </xf>
    <xf numFmtId="0" fontId="2" fillId="0" borderId="0" xfId="3" applyFont="1" applyFill="1" applyBorder="1" applyAlignment="1" applyProtection="1">
      <alignment horizontal="left" vertical="center"/>
      <protection locked="0"/>
    </xf>
    <xf numFmtId="0" fontId="2" fillId="0" borderId="0" xfId="3" applyFont="1" applyFill="1" applyBorder="1" applyAlignment="1" applyProtection="1">
      <alignment horizontal="left" vertical="center"/>
    </xf>
    <xf numFmtId="0" fontId="2" fillId="0" borderId="0" xfId="3" applyFont="1" applyBorder="1" applyAlignment="1" applyProtection="1">
      <alignment horizontal="left" vertical="center"/>
    </xf>
    <xf numFmtId="0" fontId="0" fillId="0" borderId="0" xfId="0" applyAlignment="1">
      <alignment vertical="center"/>
    </xf>
    <xf numFmtId="0" fontId="4" fillId="0" borderId="0" xfId="6" applyFont="1" applyAlignment="1">
      <alignment vertical="center"/>
    </xf>
    <xf numFmtId="0" fontId="4" fillId="0" borderId="0" xfId="0" applyFont="1" applyAlignment="1">
      <alignment vertical="center"/>
    </xf>
    <xf numFmtId="0" fontId="4" fillId="0" borderId="0" xfId="7" applyFont="1" applyAlignment="1">
      <alignment horizontal="left" vertical="center"/>
    </xf>
    <xf numFmtId="0" fontId="4" fillId="0" borderId="0" xfId="0" applyFont="1" applyAlignment="1" applyProtection="1">
      <alignment vertical="center"/>
      <protection locked="0"/>
    </xf>
    <xf numFmtId="43" fontId="4" fillId="0" borderId="0" xfId="1" applyFont="1" applyFill="1" applyBorder="1" applyAlignment="1" applyProtection="1">
      <alignment horizontal="left" vertical="center"/>
    </xf>
    <xf numFmtId="43" fontId="4" fillId="0" borderId="0" xfId="1" applyFont="1" applyBorder="1" applyAlignment="1" applyProtection="1">
      <alignment vertical="center"/>
    </xf>
    <xf numFmtId="0" fontId="11" fillId="2" borderId="1" xfId="6" applyFont="1" applyFill="1" applyBorder="1" applyAlignment="1" applyProtection="1">
      <alignment horizontal="center" vertical="center"/>
      <protection locked="0"/>
    </xf>
    <xf numFmtId="0" fontId="12" fillId="3" borderId="1" xfId="8" applyFont="1" applyFill="1" applyBorder="1" applyAlignment="1" applyProtection="1">
      <alignment horizontal="center"/>
      <protection locked="0"/>
    </xf>
    <xf numFmtId="0" fontId="12" fillId="0" borderId="1" xfId="8" applyFont="1" applyBorder="1" applyAlignment="1" applyProtection="1">
      <alignment horizontal="center"/>
      <protection locked="0"/>
    </xf>
    <xf numFmtId="43" fontId="12" fillId="0" borderId="1" xfId="8" applyNumberFormat="1" applyFont="1" applyBorder="1" applyAlignment="1" applyProtection="1">
      <alignment horizontal="center"/>
      <protection locked="0"/>
    </xf>
    <xf numFmtId="0" fontId="10" fillId="4" borderId="0" xfId="0" applyFont="1" applyFill="1" applyAlignment="1" applyProtection="1">
      <alignment horizontal="center" vertical="center" wrapText="1"/>
      <protection locked="0"/>
    </xf>
    <xf numFmtId="0" fontId="3" fillId="0" borderId="0" xfId="0" applyFont="1" applyAlignment="1">
      <alignment vertical="center"/>
    </xf>
    <xf numFmtId="0" fontId="3" fillId="0" borderId="0" xfId="6" applyAlignment="1">
      <alignment vertical="center"/>
    </xf>
    <xf numFmtId="0" fontId="11" fillId="2" borderId="1" xfId="6" applyFont="1" applyFill="1" applyBorder="1" applyAlignment="1">
      <alignment vertical="center"/>
    </xf>
    <xf numFmtId="0" fontId="0" fillId="5" borderId="0" xfId="0" applyFill="1"/>
    <xf numFmtId="0" fontId="0" fillId="6" borderId="0" xfId="0" applyFill="1"/>
    <xf numFmtId="0" fontId="0" fillId="7" borderId="0" xfId="0" applyFill="1"/>
    <xf numFmtId="0" fontId="0" fillId="8" borderId="0" xfId="0" applyFill="1"/>
    <xf numFmtId="0" fontId="0" fillId="5" borderId="1" xfId="0" applyFill="1" applyBorder="1"/>
    <xf numFmtId="0" fontId="0" fillId="0" borderId="1" xfId="0" applyBorder="1"/>
    <xf numFmtId="0" fontId="9" fillId="5" borderId="1" xfId="0" applyFont="1" applyFill="1" applyBorder="1"/>
    <xf numFmtId="0" fontId="10" fillId="4" borderId="0" xfId="0" applyFont="1" applyFill="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10" fillId="0" borderId="0" xfId="0" applyFont="1"/>
    <xf numFmtId="0" fontId="13" fillId="5" borderId="0" xfId="4" applyFont="1" applyFill="1" applyAlignment="1" applyProtection="1">
      <alignment horizontal="center"/>
      <protection locked="0"/>
    </xf>
    <xf numFmtId="0" fontId="0" fillId="0" borderId="0" xfId="0" applyProtection="1">
      <protection locked="0"/>
    </xf>
    <xf numFmtId="14" fontId="12" fillId="0" borderId="1" xfId="8" applyNumberFormat="1" applyFont="1" applyBorder="1" applyAlignment="1">
      <alignment horizontal="center" vertical="center" wrapText="1"/>
    </xf>
    <xf numFmtId="0" fontId="12" fillId="0" borderId="1" xfId="8" applyFont="1" applyBorder="1" applyAlignment="1" applyProtection="1">
      <alignment horizontal="center" vertical="center" wrapText="1"/>
      <protection locked="0"/>
    </xf>
    <xf numFmtId="14" fontId="2" fillId="0" borderId="0" xfId="0" applyNumberFormat="1" applyFont="1" applyAlignment="1">
      <alignment horizontal="left" vertical="center"/>
    </xf>
    <xf numFmtId="14" fontId="4" fillId="0" borderId="0" xfId="0" applyNumberFormat="1" applyFont="1" applyAlignment="1">
      <alignment horizontal="left" vertical="center"/>
    </xf>
    <xf numFmtId="0" fontId="4" fillId="0" borderId="0" xfId="6" applyFont="1" applyAlignment="1">
      <alignment horizontal="left" vertical="center"/>
    </xf>
    <xf numFmtId="0" fontId="4" fillId="0" borderId="0" xfId="0" applyFont="1" applyAlignment="1">
      <alignment horizontal="left" vertical="center"/>
    </xf>
    <xf numFmtId="0" fontId="12" fillId="0" borderId="1" xfId="8" applyFont="1" applyBorder="1" applyAlignment="1" applyProtection="1">
      <alignment horizontal="center"/>
    </xf>
    <xf numFmtId="0" fontId="0" fillId="0" borderId="0" xfId="0" pivotButton="1"/>
    <xf numFmtId="0" fontId="0" fillId="0" borderId="0" xfId="0" applyAlignment="1">
      <alignment horizontal="left"/>
    </xf>
    <xf numFmtId="14" fontId="4" fillId="0" borderId="1" xfId="0" applyNumberFormat="1" applyFont="1" applyBorder="1" applyAlignment="1">
      <alignment horizontal="left" vertical="center"/>
    </xf>
    <xf numFmtId="0" fontId="10" fillId="4" borderId="0" xfId="0" applyFont="1" applyFill="1" applyAlignment="1" applyProtection="1">
      <alignment horizontal="center" vertical="center" wrapText="1"/>
      <protection locked="0"/>
    </xf>
    <xf numFmtId="0" fontId="14" fillId="9" borderId="3" xfId="0" applyFont="1" applyFill="1" applyBorder="1" applyAlignment="1">
      <alignment horizontal="center" vertical="top" wrapText="1"/>
    </xf>
    <xf numFmtId="0" fontId="14" fillId="9" borderId="0" xfId="0" applyFont="1" applyFill="1" applyAlignment="1">
      <alignment horizontal="center" vertical="top" wrapText="1"/>
    </xf>
    <xf numFmtId="43" fontId="4" fillId="10" borderId="1" xfId="1" applyFont="1" applyFill="1" applyBorder="1" applyAlignment="1" applyProtection="1">
      <alignment vertical="center"/>
    </xf>
    <xf numFmtId="0" fontId="4" fillId="10" borderId="1" xfId="0" applyFont="1" applyFill="1" applyBorder="1" applyAlignment="1">
      <alignment vertical="center"/>
    </xf>
    <xf numFmtId="0" fontId="0" fillId="10" borderId="1" xfId="0" applyFill="1" applyBorder="1"/>
    <xf numFmtId="14" fontId="2" fillId="11" borderId="1" xfId="0" applyNumberFormat="1" applyFont="1" applyFill="1" applyBorder="1" applyAlignment="1">
      <alignment horizontal="left" vertical="center"/>
    </xf>
    <xf numFmtId="0" fontId="2" fillId="11" borderId="1" xfId="3" applyFont="1" applyFill="1" applyBorder="1" applyAlignment="1" applyProtection="1">
      <alignment horizontal="left" vertical="center"/>
    </xf>
    <xf numFmtId="1" fontId="2" fillId="11" borderId="1" xfId="0" applyNumberFormat="1" applyFont="1" applyFill="1" applyBorder="1" applyAlignment="1">
      <alignment horizontal="left" vertical="center"/>
    </xf>
    <xf numFmtId="0" fontId="0" fillId="11" borderId="0" xfId="0" applyFill="1"/>
    <xf numFmtId="0" fontId="12" fillId="11" borderId="2" xfId="8" applyNumberFormat="1" applyFont="1" applyFill="1" applyBorder="1" applyAlignment="1" applyProtection="1">
      <alignment horizontal="center"/>
      <protection locked="0"/>
    </xf>
    <xf numFmtId="0" fontId="0" fillId="11" borderId="1" xfId="0" applyFill="1" applyBorder="1"/>
  </cellXfs>
  <cellStyles count="9">
    <cellStyle name="Comma" xfId="1" builtinId="3"/>
    <cellStyle name="Comma 2" xfId="2" xr:uid="{00000000-0005-0000-0000-000001000000}"/>
    <cellStyle name="Currency_TapePivot" xfId="3" xr:uid="{00000000-0005-0000-0000-000002000000}"/>
    <cellStyle name="Hyperlink" xfId="4" builtinId="8"/>
    <cellStyle name="Normal" xfId="0" builtinId="0"/>
    <cellStyle name="Normal 2" xfId="5" xr:uid="{00000000-0005-0000-0000-000005000000}"/>
    <cellStyle name="Normal_Sheet1" xfId="6" xr:uid="{00000000-0005-0000-0000-000006000000}"/>
    <cellStyle name="Normal_TapePivot" xfId="7" xr:uid="{00000000-0005-0000-0000-000007000000}"/>
    <cellStyle name="Style 1" xfId="8" xr:uid="{00000000-0005-0000-0000-000008000000}"/>
  </cellStyles>
  <dxfs count="2">
    <dxf>
      <font>
        <color rgb="FF9C0006"/>
      </font>
      <fill>
        <patternFill>
          <bgColor rgb="FFFFC7CE"/>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questions.xlsx]Sheet1!PivotTable1</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Unit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Sheet1!$B$4:$B$15</c:f>
              <c:numCache>
                <c:formatCode>General</c:formatCode>
                <c:ptCount val="11"/>
                <c:pt idx="0">
                  <c:v>10.26</c:v>
                </c:pt>
                <c:pt idx="1">
                  <c:v>40.549999999999997</c:v>
                </c:pt>
                <c:pt idx="2">
                  <c:v>6.98</c:v>
                </c:pt>
                <c:pt idx="3">
                  <c:v>39.950000000000003</c:v>
                </c:pt>
                <c:pt idx="4">
                  <c:v>55.920000000000009</c:v>
                </c:pt>
                <c:pt idx="5">
                  <c:v>173.92999999999998</c:v>
                </c:pt>
                <c:pt idx="6">
                  <c:v>26.47</c:v>
                </c:pt>
                <c:pt idx="7">
                  <c:v>55.97</c:v>
                </c:pt>
                <c:pt idx="8">
                  <c:v>141.29000000000002</c:v>
                </c:pt>
                <c:pt idx="9">
                  <c:v>299.97000000000003</c:v>
                </c:pt>
                <c:pt idx="10">
                  <c:v>21.979999999999997</c:v>
                </c:pt>
              </c:numCache>
            </c:numRef>
          </c:val>
          <c:extLst>
            <c:ext xmlns:c16="http://schemas.microsoft.com/office/drawing/2014/chart" uri="{C3380CC4-5D6E-409C-BE32-E72D297353CC}">
              <c16:uniqueId val="{00000000-67A0-4D67-8281-BA290AD1E7CD}"/>
            </c:ext>
          </c:extLst>
        </c:ser>
        <c:dLbls>
          <c:showLegendKey val="0"/>
          <c:showVal val="1"/>
          <c:showCatName val="0"/>
          <c:showSerName val="0"/>
          <c:showPercent val="0"/>
          <c:showBubbleSize val="0"/>
        </c:dLbls>
        <c:gapWidth val="269"/>
        <c:overlap val="-27"/>
        <c:axId val="1532721104"/>
        <c:axId val="1532721936"/>
      </c:barChart>
      <c:lineChart>
        <c:grouping val="standard"/>
        <c:varyColors val="0"/>
        <c:ser>
          <c:idx val="1"/>
          <c:order val="1"/>
          <c:tx>
            <c:strRef>
              <c:f>Sheet1!$C$3</c:f>
              <c:strCache>
                <c:ptCount val="1"/>
                <c:pt idx="0">
                  <c:v>Sum of Units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Sheet1!$C$4:$C$15</c:f>
              <c:numCache>
                <c:formatCode>General</c:formatCode>
                <c:ptCount val="11"/>
                <c:pt idx="0">
                  <c:v>183</c:v>
                </c:pt>
                <c:pt idx="1">
                  <c:v>213</c:v>
                </c:pt>
                <c:pt idx="2">
                  <c:v>125</c:v>
                </c:pt>
                <c:pt idx="3">
                  <c:v>281</c:v>
                </c:pt>
                <c:pt idx="4">
                  <c:v>396</c:v>
                </c:pt>
                <c:pt idx="5">
                  <c:v>193</c:v>
                </c:pt>
                <c:pt idx="6">
                  <c:v>173</c:v>
                </c:pt>
                <c:pt idx="7">
                  <c:v>170</c:v>
                </c:pt>
                <c:pt idx="8">
                  <c:v>156</c:v>
                </c:pt>
                <c:pt idx="9">
                  <c:v>142</c:v>
                </c:pt>
                <c:pt idx="10">
                  <c:v>89</c:v>
                </c:pt>
              </c:numCache>
            </c:numRef>
          </c:val>
          <c:smooth val="0"/>
          <c:extLst>
            <c:ext xmlns:c16="http://schemas.microsoft.com/office/drawing/2014/chart" uri="{C3380CC4-5D6E-409C-BE32-E72D297353CC}">
              <c16:uniqueId val="{00000001-67A0-4D67-8281-BA290AD1E7CD}"/>
            </c:ext>
          </c:extLst>
        </c:ser>
        <c:dLbls>
          <c:showLegendKey val="0"/>
          <c:showVal val="1"/>
          <c:showCatName val="0"/>
          <c:showSerName val="0"/>
          <c:showPercent val="0"/>
          <c:showBubbleSize val="0"/>
        </c:dLbls>
        <c:marker val="1"/>
        <c:smooth val="0"/>
        <c:axId val="1532721104"/>
        <c:axId val="1532721936"/>
      </c:lineChart>
      <c:catAx>
        <c:axId val="153272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936"/>
        <c:crosses val="autoZero"/>
        <c:auto val="1"/>
        <c:lblAlgn val="ctr"/>
        <c:lblOffset val="100"/>
        <c:noMultiLvlLbl val="0"/>
      </c:catAx>
      <c:valAx>
        <c:axId val="153272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questions.xlsx]Sheet2!PivotTable2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Binder</c:v>
                </c:pt>
                <c:pt idx="1">
                  <c:v>Desk</c:v>
                </c:pt>
                <c:pt idx="2">
                  <c:v>Pen</c:v>
                </c:pt>
                <c:pt idx="3">
                  <c:v>Pen Set</c:v>
                </c:pt>
                <c:pt idx="4">
                  <c:v>Pencil</c:v>
                </c:pt>
              </c:strCache>
            </c:strRef>
          </c:cat>
          <c:val>
            <c:numRef>
              <c:f>Sheet2!$B$4:$B$9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0AD-4DA7-A910-3E772865FFC7}"/>
            </c:ext>
          </c:extLst>
        </c:ser>
        <c:dLbls>
          <c:dLblPos val="inEnd"/>
          <c:showLegendKey val="0"/>
          <c:showVal val="1"/>
          <c:showCatName val="0"/>
          <c:showSerName val="0"/>
          <c:showPercent val="0"/>
          <c:showBubbleSize val="0"/>
        </c:dLbls>
        <c:gapWidth val="41"/>
        <c:axId val="1540660352"/>
        <c:axId val="1540657024"/>
      </c:barChart>
      <c:catAx>
        <c:axId val="15406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0657024"/>
        <c:crosses val="autoZero"/>
        <c:auto val="1"/>
        <c:lblAlgn val="ctr"/>
        <c:lblOffset val="100"/>
        <c:noMultiLvlLbl val="0"/>
      </c:catAx>
      <c:valAx>
        <c:axId val="1540657024"/>
        <c:scaling>
          <c:orientation val="minMax"/>
        </c:scaling>
        <c:delete val="1"/>
        <c:axPos val="l"/>
        <c:numFmt formatCode="General" sourceLinked="1"/>
        <c:majorTickMark val="none"/>
        <c:minorTickMark val="none"/>
        <c:tickLblPos val="nextTo"/>
        <c:crossAx val="15406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 Exercise questions.xlsx]Test 10!PivotTable4</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'Test 10'!$B$9</c:f>
              <c:strCache>
                <c:ptCount val="1"/>
                <c:pt idx="0">
                  <c:v>Total</c:v>
                </c:pt>
              </c:strCache>
            </c:strRef>
          </c:tx>
          <c:invertIfNegative val="0"/>
          <c:cat>
            <c:strRef>
              <c:f>'Test 10'!$A$10:$A$15</c:f>
              <c:strCache>
                <c:ptCount val="5"/>
                <c:pt idx="0">
                  <c:v>Binder</c:v>
                </c:pt>
                <c:pt idx="1">
                  <c:v>Desk</c:v>
                </c:pt>
                <c:pt idx="2">
                  <c:v>Pen</c:v>
                </c:pt>
                <c:pt idx="3">
                  <c:v>Pen Set</c:v>
                </c:pt>
                <c:pt idx="4">
                  <c:v>Pencil</c:v>
                </c:pt>
              </c:strCache>
            </c:strRef>
          </c:cat>
          <c:val>
            <c:numRef>
              <c:f>'Test 10'!$B$10:$B$15</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D7FC-2347-954C-43BFE4539769}"/>
            </c:ext>
          </c:extLst>
        </c:ser>
        <c:dLbls>
          <c:showLegendKey val="0"/>
          <c:showVal val="0"/>
          <c:showCatName val="0"/>
          <c:showSerName val="0"/>
          <c:showPercent val="0"/>
          <c:showBubbleSize val="0"/>
        </c:dLbls>
        <c:gapWidth val="150"/>
        <c:axId val="159322624"/>
        <c:axId val="256716736"/>
      </c:barChart>
      <c:catAx>
        <c:axId val="159322624"/>
        <c:scaling>
          <c:orientation val="minMax"/>
        </c:scaling>
        <c:delete val="0"/>
        <c:axPos val="b"/>
        <c:numFmt formatCode="General" sourceLinked="0"/>
        <c:majorTickMark val="out"/>
        <c:minorTickMark val="none"/>
        <c:tickLblPos val="nextTo"/>
        <c:crossAx val="256716736"/>
        <c:crosses val="autoZero"/>
        <c:auto val="1"/>
        <c:lblAlgn val="ctr"/>
        <c:lblOffset val="100"/>
        <c:noMultiLvlLbl val="0"/>
      </c:catAx>
      <c:valAx>
        <c:axId val="256716736"/>
        <c:scaling>
          <c:orientation val="minMax"/>
        </c:scaling>
        <c:delete val="0"/>
        <c:axPos val="l"/>
        <c:majorGridlines/>
        <c:numFmt formatCode="General" sourceLinked="1"/>
        <c:majorTickMark val="out"/>
        <c:minorTickMark val="none"/>
        <c:tickLblPos val="nextTo"/>
        <c:crossAx val="15932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117474</xdr:colOff>
      <xdr:row>0</xdr:row>
      <xdr:rowOff>127000</xdr:rowOff>
    </xdr:from>
    <xdr:to>
      <xdr:col>10</xdr:col>
      <xdr:colOff>520700</xdr:colOff>
      <xdr:row>14</xdr:row>
      <xdr:rowOff>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2</xdr:row>
      <xdr:rowOff>38100</xdr:rowOff>
    </xdr:from>
    <xdr:to>
      <xdr:col>14</xdr:col>
      <xdr:colOff>342900</xdr:colOff>
      <xdr:row>15</xdr:row>
      <xdr:rowOff>24341</xdr:rowOff>
    </xdr:to>
    <mc:AlternateContent xmlns:mc="http://schemas.openxmlformats.org/markup-compatibility/2006" xmlns:a14="http://schemas.microsoft.com/office/drawing/2010/main">
      <mc:Choice Requires="a14">
        <xdr:graphicFrame macro="">
          <xdr:nvGraphicFramePr>
            <xdr:cNvPr id="3" name="Employee I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10109200" y="4318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14</xdr:row>
      <xdr:rowOff>6350</xdr:rowOff>
    </xdr:from>
    <xdr:to>
      <xdr:col>11</xdr:col>
      <xdr:colOff>609600</xdr:colOff>
      <xdr:row>26</xdr:row>
      <xdr:rowOff>189441</xdr:rowOff>
    </xdr:to>
    <mc:AlternateContent xmlns:mc="http://schemas.openxmlformats.org/markup-compatibility/2006" xmlns:a14="http://schemas.microsoft.com/office/drawing/2010/main">
      <mc:Choice Requires="a14">
        <xdr:graphicFrame macro="">
          <xdr:nvGraphicFramePr>
            <xdr:cNvPr id="4" name="Date of Ord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of Order"/>
            </a:graphicData>
          </a:graphic>
        </xdr:graphicFrame>
      </mc:Choice>
      <mc:Fallback xmlns="">
        <xdr:sp macro="" textlink="">
          <xdr:nvSpPr>
            <xdr:cNvPr id="0" name=""/>
            <xdr:cNvSpPr>
              <a:spLocks noTextEdit="1"/>
            </xdr:cNvSpPr>
          </xdr:nvSpPr>
          <xdr:spPr>
            <a:xfrm>
              <a:off x="8089900" y="27622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349250</xdr:colOff>
      <xdr:row>14</xdr:row>
      <xdr:rowOff>101600</xdr:rowOff>
    </xdr:from>
    <xdr:to>
      <xdr:col>8</xdr:col>
      <xdr:colOff>654050</xdr:colOff>
      <xdr:row>27</xdr:row>
      <xdr:rowOff>87841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48350" y="28575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625475</xdr:colOff>
      <xdr:row>5</xdr:row>
      <xdr:rowOff>171450</xdr:rowOff>
    </xdr:from>
    <xdr:to>
      <xdr:col>8</xdr:col>
      <xdr:colOff>625475</xdr:colOff>
      <xdr:row>19</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8</xdr:row>
      <xdr:rowOff>76200</xdr:rowOff>
    </xdr:from>
    <xdr:to>
      <xdr:col>13</xdr:col>
      <xdr:colOff>228600</xdr:colOff>
      <xdr:row>22</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66523263889" createdVersion="4" refreshedVersion="4" minRefreshableVersion="3" recordCount="44" xr:uid="{00000000-000A-0000-FFFF-FFFF01000000}">
  <cacheSource type="worksheet">
    <worksheetSource ref="A1:I1048576" sheet="SalesOrders - Raw Data"/>
  </cacheSource>
  <cacheFields count="9">
    <cacheField name="Employee ID" numFmtId="0">
      <sharedItems containsString="0" containsBlank="1" containsNumber="1" containsInteger="1" minValue="1001" maxValue="1043"/>
    </cacheField>
    <cacheField name="Date of Order" numFmtId="14">
      <sharedItems containsNonDate="0" containsDate="1" containsString="0" containsBlank="1" minDate="2010-01-06T00:00:00" maxDate="2011-12-22T00:00:00"/>
    </cacheField>
    <cacheField name="Region" numFmtId="0">
      <sharedItems containsBlank="1"/>
    </cacheField>
    <cacheField name="First Name" numFmtId="0">
      <sharedItems containsBlank="1" count="12">
        <s v="Jones"/>
        <s v="Kivell"/>
        <s v="Jardine"/>
        <s v="Gill"/>
        <s v="Sorvino"/>
        <s v="Andrews"/>
        <s v="Thompson"/>
        <s v="Morgan"/>
        <s v="Howard"/>
        <s v="Parent"/>
        <s v="Smith"/>
        <m/>
      </sharedItems>
    </cacheField>
    <cacheField name="Last Name" numFmtId="0">
      <sharedItems containsBlank="1"/>
    </cacheField>
    <cacheField name="Item" numFmtId="0">
      <sharedItems containsBlank="1" count="6">
        <s v="Pencil"/>
        <s v="Binder"/>
        <s v="Pen"/>
        <s v="Desk"/>
        <s v="Pen Set"/>
        <m/>
      </sharedItems>
    </cacheField>
    <cacheField name="Units" numFmtId="0">
      <sharedItems containsString="0" containsBlank="1" containsNumber="1" containsInteger="1" minValue="2" maxValue="96" count="38">
        <n v="95"/>
        <n v="50"/>
        <n v="36"/>
        <n v="27"/>
        <n v="56"/>
        <n v="60"/>
        <n v="75"/>
        <n v="90"/>
        <n v="32"/>
        <n v="29"/>
        <n v="81"/>
        <n v="35"/>
        <n v="2"/>
        <n v="16"/>
        <n v="28"/>
        <n v="64"/>
        <n v="15"/>
        <n v="96"/>
        <n v="67"/>
        <n v="74"/>
        <n v="46"/>
        <n v="87"/>
        <n v="4"/>
        <n v="7"/>
        <n v="66"/>
        <n v="53"/>
        <n v="80"/>
        <n v="5"/>
        <n v="62"/>
        <n v="55"/>
        <n v="42"/>
        <n v="3"/>
        <n v="76"/>
        <n v="57"/>
        <n v="14"/>
        <n v="11"/>
        <n v="94"/>
        <m/>
      </sharedItems>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sim" refreshedDate="44395.878699884262" createdVersion="4" refreshedVersion="4" minRefreshableVersion="3" recordCount="43" xr:uid="{00000000-000A-0000-FFFF-FFFF02000000}">
  <cacheSource type="worksheet">
    <worksheetSource ref="A2:I45" sheet="SalesOrders - Raw Data"/>
  </cacheSource>
  <cacheFields count="9">
    <cacheField name="Employee ID" numFmtId="0">
      <sharedItems containsSemiMixedTypes="0" containsString="0" containsNumber="1" containsInteger="1" minValue="1001" maxValue="1043" count="43">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sharedItems>
    </cacheField>
    <cacheField name="Date of Order" numFmtId="14">
      <sharedItems containsSemiMixedTypes="0" containsNonDate="0" containsDate="1" containsString="0" minDate="2010-01-06T00:00:00" maxDate="2011-12-22T00:00:00" count="43">
        <d v="2010-01-06T00:00:00"/>
        <d v="2010-01-23T00:00:00"/>
        <d v="2010-02-09T00:00:00"/>
        <d v="2010-02-26T00:00:00"/>
        <d v="2010-03-15T00:00:00"/>
        <d v="2010-04-01T00:00:00"/>
        <d v="2010-04-18T00:00:00"/>
        <d v="2010-05-05T00:00:00"/>
        <d v="2010-05-22T00:00:00"/>
        <d v="2010-06-08T00:00:00"/>
        <d v="2010-06-25T00:00:00"/>
        <d v="2010-07-12T00:00:00"/>
        <d v="2010-07-29T00:00:00"/>
        <d v="2010-08-15T00:00:00"/>
        <d v="2010-09-01T00:00:00"/>
        <d v="2010-09-18T00:00:00"/>
        <d v="2010-10-05T00:00:00"/>
        <d v="2010-10-22T00:00:00"/>
        <d v="2010-11-08T00:00:00"/>
        <d v="2010-11-25T00:00:00"/>
        <d v="2010-12-12T00:00:00"/>
        <d v="2010-12-29T00:00:00"/>
        <d v="2011-01-15T00:00:00"/>
        <d v="2011-02-01T00:00:00"/>
        <d v="2011-02-18T00:00:00"/>
        <d v="2011-03-07T00:00:00"/>
        <d v="2011-03-24T00:00:00"/>
        <d v="2011-04-10T00:00:00"/>
        <d v="2011-04-27T00:00:00"/>
        <d v="2011-05-14T00:00:00"/>
        <d v="2011-05-31T00:00:00"/>
        <d v="2011-06-17T00:00:00"/>
        <d v="2011-07-04T00:00:00"/>
        <d v="2011-07-21T00:00:00"/>
        <d v="2011-08-07T00:00:00"/>
        <d v="2011-08-24T00:00:00"/>
        <d v="2011-09-10T00:00:00"/>
        <d v="2011-09-27T00:00:00"/>
        <d v="2011-10-14T00:00:00"/>
        <d v="2011-10-31T00:00:00"/>
        <d v="2011-11-17T00:00:00"/>
        <d v="2011-12-04T00:00:00"/>
        <d v="2011-12-21T00:00:00"/>
      </sharedItems>
    </cacheField>
    <cacheField name="Region" numFmtId="0">
      <sharedItems count="3">
        <s v="Quebec"/>
        <s v="Ontario"/>
        <s v="Alberta"/>
      </sharedItems>
    </cacheField>
    <cacheField name="First Name" numFmtId="0">
      <sharedItems count="11">
        <s v="Jones"/>
        <s v="Kivell"/>
        <s v="Jardine"/>
        <s v="Gill"/>
        <s v="Sorvino"/>
        <s v="Andrews"/>
        <s v="Thompson"/>
        <s v="Morgan"/>
        <s v="Howard"/>
        <s v="Parent"/>
        <s v="Smith"/>
      </sharedItems>
    </cacheField>
    <cacheField name="Last Name"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
  <r>
    <n v="1001"/>
    <d v="2010-01-06T00:00:00"/>
    <s v="Quebec"/>
    <x v="0"/>
    <s v="Richard"/>
    <x v="0"/>
    <x v="0"/>
    <n v="1.99"/>
    <n v="189.05"/>
  </r>
  <r>
    <n v="1002"/>
    <d v="2010-01-23T00:00:00"/>
    <s v="Ontario"/>
    <x v="1"/>
    <s v="Parkes"/>
    <x v="1"/>
    <x v="1"/>
    <n v="19.989999999999998"/>
    <n v="999.49999999999989"/>
  </r>
  <r>
    <n v="1003"/>
    <d v="2010-02-09T00:00:00"/>
    <s v="Ontario"/>
    <x v="2"/>
    <s v="Ramus"/>
    <x v="0"/>
    <x v="2"/>
    <n v="4.99"/>
    <n v="179.64000000000001"/>
  </r>
  <r>
    <n v="1004"/>
    <d v="2010-02-26T00:00:00"/>
    <s v="Ontario"/>
    <x v="3"/>
    <s v="James"/>
    <x v="2"/>
    <x v="3"/>
    <n v="19.989999999999998"/>
    <n v="539.7299999999999"/>
  </r>
  <r>
    <n v="1005"/>
    <d v="2010-03-15T00:00:00"/>
    <s v="Alberta"/>
    <x v="4"/>
    <s v="Antonio"/>
    <x v="0"/>
    <x v="4"/>
    <n v="2.99"/>
    <n v="167.44"/>
  </r>
  <r>
    <n v="1006"/>
    <d v="2010-04-01T00:00:00"/>
    <s v="Quebec"/>
    <x v="0"/>
    <s v="Richard"/>
    <x v="1"/>
    <x v="5"/>
    <n v="4.99"/>
    <n v="299.40000000000003"/>
  </r>
  <r>
    <n v="1007"/>
    <d v="2010-04-18T00:00:00"/>
    <s v="Ontario"/>
    <x v="5"/>
    <s v="Pats"/>
    <x v="0"/>
    <x v="6"/>
    <n v="1.99"/>
    <n v="149.25"/>
  </r>
  <r>
    <n v="1008"/>
    <d v="2010-05-05T00:00:00"/>
    <s v="Ontario"/>
    <x v="2"/>
    <s v="Ramus"/>
    <x v="0"/>
    <x v="7"/>
    <n v="4.99"/>
    <n v="449.1"/>
  </r>
  <r>
    <n v="1009"/>
    <d v="2010-05-22T00:00:00"/>
    <s v="Alberta"/>
    <x v="6"/>
    <s v="Jack"/>
    <x v="0"/>
    <x v="8"/>
    <n v="1.99"/>
    <n v="63.68"/>
  </r>
  <r>
    <n v="1010"/>
    <d v="2010-06-08T00:00:00"/>
    <s v="Quebec"/>
    <x v="0"/>
    <s v="Richard"/>
    <x v="1"/>
    <x v="5"/>
    <n v="8.99"/>
    <n v="539.4"/>
  </r>
  <r>
    <n v="1011"/>
    <d v="2010-06-25T00:00:00"/>
    <s v="Ontario"/>
    <x v="7"/>
    <s v="Louise"/>
    <x v="0"/>
    <x v="7"/>
    <n v="4.99"/>
    <n v="449.1"/>
  </r>
  <r>
    <n v="1012"/>
    <d v="2010-07-12T00:00:00"/>
    <s v="Quebec"/>
    <x v="8"/>
    <s v="Keith"/>
    <x v="1"/>
    <x v="9"/>
    <n v="1.99"/>
    <n v="57.71"/>
  </r>
  <r>
    <n v="1013"/>
    <d v="2010-07-29T00:00:00"/>
    <s v="Quebec"/>
    <x v="9"/>
    <s v="Shool"/>
    <x v="1"/>
    <x v="10"/>
    <n v="19.989999999999998"/>
    <n v="1619.1899999999998"/>
  </r>
  <r>
    <n v="1014"/>
    <d v="2010-08-15T00:00:00"/>
    <s v="Quebec"/>
    <x v="0"/>
    <s v="Richard"/>
    <x v="0"/>
    <x v="11"/>
    <n v="4.99"/>
    <n v="174.65"/>
  </r>
  <r>
    <n v="1015"/>
    <d v="2010-09-01T00:00:00"/>
    <s v="Ontario"/>
    <x v="10"/>
    <s v="Jack"/>
    <x v="3"/>
    <x v="12"/>
    <n v="125"/>
    <n v="250"/>
  </r>
  <r>
    <n v="1016"/>
    <d v="2010-09-18T00:00:00"/>
    <s v="Quebec"/>
    <x v="0"/>
    <s v="Richard"/>
    <x v="4"/>
    <x v="13"/>
    <n v="15.99"/>
    <n v="255.84"/>
  </r>
  <r>
    <n v="1017"/>
    <d v="2010-10-05T00:00:00"/>
    <s v="Ontario"/>
    <x v="7"/>
    <s v="Louise"/>
    <x v="1"/>
    <x v="14"/>
    <n v="8.99"/>
    <n v="251.72"/>
  </r>
  <r>
    <n v="1018"/>
    <d v="2010-10-22T00:00:00"/>
    <s v="Quebec"/>
    <x v="0"/>
    <s v="Richard"/>
    <x v="2"/>
    <x v="15"/>
    <n v="8.99"/>
    <n v="575.36"/>
  </r>
  <r>
    <n v="1019"/>
    <d v="2010-11-08T00:00:00"/>
    <s v="Quebec"/>
    <x v="9"/>
    <s v="Shool"/>
    <x v="2"/>
    <x v="16"/>
    <n v="19.989999999999998"/>
    <n v="299.84999999999997"/>
  </r>
  <r>
    <n v="1020"/>
    <d v="2010-11-25T00:00:00"/>
    <s v="Ontario"/>
    <x v="1"/>
    <s v="Parkes"/>
    <x v="4"/>
    <x v="17"/>
    <n v="4.99"/>
    <n v="479.04"/>
  </r>
  <r>
    <n v="1021"/>
    <d v="2010-12-12T00:00:00"/>
    <s v="Ontario"/>
    <x v="10"/>
    <s v="Jack"/>
    <x v="0"/>
    <x v="18"/>
    <n v="1.29"/>
    <n v="86.43"/>
  </r>
  <r>
    <n v="1022"/>
    <d v="2010-12-29T00:00:00"/>
    <s v="Quebec"/>
    <x v="9"/>
    <s v="Shool"/>
    <x v="4"/>
    <x v="19"/>
    <n v="15.99"/>
    <n v="1183.26"/>
  </r>
  <r>
    <n v="1023"/>
    <d v="2011-01-15T00:00:00"/>
    <s v="Ontario"/>
    <x v="3"/>
    <s v="James"/>
    <x v="1"/>
    <x v="20"/>
    <n v="8.99"/>
    <n v="413.54"/>
  </r>
  <r>
    <n v="1024"/>
    <d v="2011-02-01T00:00:00"/>
    <s v="Ontario"/>
    <x v="10"/>
    <s v="Jack"/>
    <x v="1"/>
    <x v="21"/>
    <n v="15"/>
    <n v="1305"/>
  </r>
  <r>
    <n v="1025"/>
    <d v="2011-02-18T00:00:00"/>
    <s v="Quebec"/>
    <x v="0"/>
    <s v="Richard"/>
    <x v="1"/>
    <x v="22"/>
    <n v="4.99"/>
    <n v="19.96"/>
  </r>
  <r>
    <n v="1026"/>
    <d v="2011-03-07T00:00:00"/>
    <s v="Alberta"/>
    <x v="4"/>
    <s v="Antonio"/>
    <x v="1"/>
    <x v="23"/>
    <n v="19.989999999999998"/>
    <n v="139.92999999999998"/>
  </r>
  <r>
    <n v="1027"/>
    <d v="2011-03-24T00:00:00"/>
    <s v="Ontario"/>
    <x v="2"/>
    <s v="Ramus"/>
    <x v="4"/>
    <x v="1"/>
    <n v="4.99"/>
    <n v="249.5"/>
  </r>
  <r>
    <n v="1028"/>
    <d v="2011-04-10T00:00:00"/>
    <s v="Ontario"/>
    <x v="5"/>
    <s v="Pats"/>
    <x v="0"/>
    <x v="24"/>
    <n v="1.99"/>
    <n v="131.34"/>
  </r>
  <r>
    <n v="1029"/>
    <d v="2011-04-27T00:00:00"/>
    <s v="Quebec"/>
    <x v="8"/>
    <s v="Keith"/>
    <x v="2"/>
    <x v="17"/>
    <n v="4.99"/>
    <n v="479.04"/>
  </r>
  <r>
    <n v="1030"/>
    <d v="2011-05-14T00:00:00"/>
    <s v="Ontario"/>
    <x v="3"/>
    <s v="James"/>
    <x v="0"/>
    <x v="25"/>
    <n v="1.29"/>
    <n v="68.37"/>
  </r>
  <r>
    <n v="1031"/>
    <d v="2011-05-31T00:00:00"/>
    <s v="Ontario"/>
    <x v="3"/>
    <s v="James"/>
    <x v="1"/>
    <x v="26"/>
    <n v="8.99"/>
    <n v="719.2"/>
  </r>
  <r>
    <n v="1032"/>
    <d v="2011-06-17T00:00:00"/>
    <s v="Ontario"/>
    <x v="1"/>
    <s v="Parkes"/>
    <x v="3"/>
    <x v="27"/>
    <n v="125"/>
    <n v="625"/>
  </r>
  <r>
    <n v="1033"/>
    <d v="2011-07-04T00:00:00"/>
    <s v="Quebec"/>
    <x v="0"/>
    <s v="Richard"/>
    <x v="4"/>
    <x v="28"/>
    <n v="4.99"/>
    <n v="309.38"/>
  </r>
  <r>
    <n v="1034"/>
    <d v="2011-07-21T00:00:00"/>
    <s v="Ontario"/>
    <x v="7"/>
    <s v="Louise"/>
    <x v="4"/>
    <x v="29"/>
    <n v="12.49"/>
    <n v="686.95"/>
  </r>
  <r>
    <n v="1035"/>
    <d v="2011-08-07T00:00:00"/>
    <s v="Ontario"/>
    <x v="1"/>
    <s v="Parkes"/>
    <x v="4"/>
    <x v="30"/>
    <n v="23.95"/>
    <n v="1005.9"/>
  </r>
  <r>
    <n v="1036"/>
    <d v="2011-08-24T00:00:00"/>
    <s v="Alberta"/>
    <x v="4"/>
    <s v="Antonio"/>
    <x v="3"/>
    <x v="31"/>
    <n v="275"/>
    <n v="825"/>
  </r>
  <r>
    <n v="1037"/>
    <d v="2011-09-10T00:00:00"/>
    <s v="Ontario"/>
    <x v="3"/>
    <s v="James"/>
    <x v="0"/>
    <x v="23"/>
    <n v="1.29"/>
    <n v="9.0300000000000011"/>
  </r>
  <r>
    <n v="1038"/>
    <d v="2011-09-27T00:00:00"/>
    <s v="Alberta"/>
    <x v="4"/>
    <s v="Antonio"/>
    <x v="2"/>
    <x v="32"/>
    <n v="1.99"/>
    <n v="151.24"/>
  </r>
  <r>
    <n v="1039"/>
    <d v="2011-10-14T00:00:00"/>
    <s v="Alberta"/>
    <x v="6"/>
    <s v="Jack"/>
    <x v="1"/>
    <x v="33"/>
    <n v="19.989999999999998"/>
    <n v="1139.4299999999998"/>
  </r>
  <r>
    <n v="1040"/>
    <d v="2011-10-31T00:00:00"/>
    <s v="Ontario"/>
    <x v="5"/>
    <s v="Pats"/>
    <x v="0"/>
    <x v="34"/>
    <n v="1.29"/>
    <n v="18.060000000000002"/>
  </r>
  <r>
    <n v="1041"/>
    <d v="2011-11-17T00:00:00"/>
    <s v="Ontario"/>
    <x v="2"/>
    <s v="Ramus"/>
    <x v="1"/>
    <x v="35"/>
    <n v="4.99"/>
    <n v="54.89"/>
  </r>
  <r>
    <n v="1042"/>
    <d v="2011-12-04T00:00:00"/>
    <s v="Ontario"/>
    <x v="2"/>
    <s v="Ramus"/>
    <x v="1"/>
    <x v="36"/>
    <n v="19.989999999999998"/>
    <n v="1879.06"/>
  </r>
  <r>
    <n v="1043"/>
    <d v="2011-12-21T00:00:00"/>
    <s v="Ontario"/>
    <x v="5"/>
    <s v="Pats"/>
    <x v="1"/>
    <x v="14"/>
    <n v="4.99"/>
    <n v="139.72"/>
  </r>
  <r>
    <m/>
    <m/>
    <m/>
    <x v="11"/>
    <m/>
    <x v="5"/>
    <x v="37"/>
    <m/>
    <m/>
  </r>
</pivotCacheRecords>
</file>

<file path=xl/pivotCache/pivotCacheRecords2.xml><?xml version="1.0" encoding="utf-8"?>
<pivotCacheRecords xmlns="http://schemas.openxmlformats.org/spreadsheetml/2006/main" xmlns:r="http://schemas.openxmlformats.org/officeDocument/2006/relationships" count="43">
  <r>
    <x v="0"/>
    <x v="0"/>
    <x v="0"/>
    <x v="0"/>
    <s v="Richard"/>
    <x v="0"/>
    <n v="95"/>
    <n v="1.99"/>
    <n v="189.05"/>
  </r>
  <r>
    <x v="1"/>
    <x v="1"/>
    <x v="1"/>
    <x v="1"/>
    <s v="Parkes"/>
    <x v="1"/>
    <n v="50"/>
    <n v="19.989999999999998"/>
    <n v="999.49999999999989"/>
  </r>
  <r>
    <x v="2"/>
    <x v="2"/>
    <x v="1"/>
    <x v="2"/>
    <s v="Ramus"/>
    <x v="0"/>
    <n v="36"/>
    <n v="4.99"/>
    <n v="179.64000000000001"/>
  </r>
  <r>
    <x v="3"/>
    <x v="3"/>
    <x v="1"/>
    <x v="3"/>
    <s v="James"/>
    <x v="2"/>
    <n v="27"/>
    <n v="19.989999999999998"/>
    <n v="539.7299999999999"/>
  </r>
  <r>
    <x v="4"/>
    <x v="4"/>
    <x v="2"/>
    <x v="4"/>
    <s v="Antonio"/>
    <x v="0"/>
    <n v="56"/>
    <n v="2.99"/>
    <n v="167.44"/>
  </r>
  <r>
    <x v="5"/>
    <x v="5"/>
    <x v="0"/>
    <x v="0"/>
    <s v="Richard"/>
    <x v="1"/>
    <n v="60"/>
    <n v="4.99"/>
    <n v="299.40000000000003"/>
  </r>
  <r>
    <x v="6"/>
    <x v="6"/>
    <x v="1"/>
    <x v="5"/>
    <s v="Pats"/>
    <x v="0"/>
    <n v="75"/>
    <n v="1.99"/>
    <n v="149.25"/>
  </r>
  <r>
    <x v="7"/>
    <x v="7"/>
    <x v="1"/>
    <x v="2"/>
    <s v="Ramus"/>
    <x v="0"/>
    <n v="90"/>
    <n v="4.99"/>
    <n v="449.1"/>
  </r>
  <r>
    <x v="8"/>
    <x v="8"/>
    <x v="2"/>
    <x v="6"/>
    <s v="Jack"/>
    <x v="0"/>
    <n v="32"/>
    <n v="1.99"/>
    <n v="63.68"/>
  </r>
  <r>
    <x v="9"/>
    <x v="9"/>
    <x v="0"/>
    <x v="0"/>
    <s v="Richard"/>
    <x v="1"/>
    <n v="60"/>
    <n v="8.99"/>
    <n v="539.4"/>
  </r>
  <r>
    <x v="10"/>
    <x v="10"/>
    <x v="1"/>
    <x v="7"/>
    <s v="Louise"/>
    <x v="0"/>
    <n v="90"/>
    <n v="4.99"/>
    <n v="449.1"/>
  </r>
  <r>
    <x v="11"/>
    <x v="11"/>
    <x v="0"/>
    <x v="8"/>
    <s v="Keith"/>
    <x v="1"/>
    <n v="29"/>
    <n v="1.99"/>
    <n v="57.71"/>
  </r>
  <r>
    <x v="12"/>
    <x v="12"/>
    <x v="0"/>
    <x v="9"/>
    <s v="Shool"/>
    <x v="1"/>
    <n v="81"/>
    <n v="19.989999999999998"/>
    <n v="1619.1899999999998"/>
  </r>
  <r>
    <x v="13"/>
    <x v="13"/>
    <x v="0"/>
    <x v="0"/>
    <s v="Richard"/>
    <x v="0"/>
    <n v="35"/>
    <n v="4.99"/>
    <n v="174.65"/>
  </r>
  <r>
    <x v="14"/>
    <x v="14"/>
    <x v="1"/>
    <x v="10"/>
    <s v="Jack"/>
    <x v="3"/>
    <n v="2"/>
    <n v="125"/>
    <n v="250"/>
  </r>
  <r>
    <x v="15"/>
    <x v="15"/>
    <x v="0"/>
    <x v="0"/>
    <s v="Richard"/>
    <x v="4"/>
    <n v="16"/>
    <n v="15.99"/>
    <n v="255.84"/>
  </r>
  <r>
    <x v="16"/>
    <x v="16"/>
    <x v="1"/>
    <x v="7"/>
    <s v="Louise"/>
    <x v="1"/>
    <n v="28"/>
    <n v="8.99"/>
    <n v="251.72"/>
  </r>
  <r>
    <x v="17"/>
    <x v="17"/>
    <x v="0"/>
    <x v="0"/>
    <s v="Richard"/>
    <x v="2"/>
    <n v="64"/>
    <n v="8.99"/>
    <n v="575.36"/>
  </r>
  <r>
    <x v="18"/>
    <x v="18"/>
    <x v="0"/>
    <x v="9"/>
    <s v="Shool"/>
    <x v="2"/>
    <n v="15"/>
    <n v="19.989999999999998"/>
    <n v="299.84999999999997"/>
  </r>
  <r>
    <x v="19"/>
    <x v="19"/>
    <x v="1"/>
    <x v="1"/>
    <s v="Parkes"/>
    <x v="4"/>
    <n v="96"/>
    <n v="4.99"/>
    <n v="479.04"/>
  </r>
  <r>
    <x v="20"/>
    <x v="20"/>
    <x v="1"/>
    <x v="10"/>
    <s v="Jack"/>
    <x v="0"/>
    <n v="67"/>
    <n v="1.29"/>
    <n v="86.43"/>
  </r>
  <r>
    <x v="21"/>
    <x v="21"/>
    <x v="0"/>
    <x v="9"/>
    <s v="Shool"/>
    <x v="4"/>
    <n v="74"/>
    <n v="15.99"/>
    <n v="1183.26"/>
  </r>
  <r>
    <x v="22"/>
    <x v="22"/>
    <x v="1"/>
    <x v="3"/>
    <s v="James"/>
    <x v="1"/>
    <n v="46"/>
    <n v="8.99"/>
    <n v="413.54"/>
  </r>
  <r>
    <x v="23"/>
    <x v="23"/>
    <x v="1"/>
    <x v="10"/>
    <s v="Jack"/>
    <x v="1"/>
    <n v="87"/>
    <n v="15"/>
    <n v="1305"/>
  </r>
  <r>
    <x v="24"/>
    <x v="24"/>
    <x v="0"/>
    <x v="0"/>
    <s v="Richard"/>
    <x v="1"/>
    <n v="4"/>
    <n v="4.99"/>
    <n v="19.96"/>
  </r>
  <r>
    <x v="25"/>
    <x v="25"/>
    <x v="2"/>
    <x v="4"/>
    <s v="Antonio"/>
    <x v="1"/>
    <n v="7"/>
    <n v="19.989999999999998"/>
    <n v="139.92999999999998"/>
  </r>
  <r>
    <x v="26"/>
    <x v="26"/>
    <x v="1"/>
    <x v="2"/>
    <s v="Ramus"/>
    <x v="4"/>
    <n v="50"/>
    <n v="4.99"/>
    <n v="249.5"/>
  </r>
  <r>
    <x v="27"/>
    <x v="27"/>
    <x v="1"/>
    <x v="5"/>
    <s v="Pats"/>
    <x v="0"/>
    <n v="66"/>
    <n v="1.99"/>
    <n v="131.34"/>
  </r>
  <r>
    <x v="28"/>
    <x v="28"/>
    <x v="0"/>
    <x v="8"/>
    <s v="Keith"/>
    <x v="2"/>
    <n v="96"/>
    <n v="4.99"/>
    <n v="479.04"/>
  </r>
  <r>
    <x v="29"/>
    <x v="29"/>
    <x v="1"/>
    <x v="3"/>
    <s v="James"/>
    <x v="0"/>
    <n v="53"/>
    <n v="1.29"/>
    <n v="68.37"/>
  </r>
  <r>
    <x v="30"/>
    <x v="30"/>
    <x v="1"/>
    <x v="3"/>
    <s v="James"/>
    <x v="1"/>
    <n v="80"/>
    <n v="8.99"/>
    <n v="719.2"/>
  </r>
  <r>
    <x v="31"/>
    <x v="31"/>
    <x v="1"/>
    <x v="1"/>
    <s v="Parkes"/>
    <x v="3"/>
    <n v="5"/>
    <n v="125"/>
    <n v="625"/>
  </r>
  <r>
    <x v="32"/>
    <x v="32"/>
    <x v="0"/>
    <x v="0"/>
    <s v="Richard"/>
    <x v="4"/>
    <n v="62"/>
    <n v="4.99"/>
    <n v="309.38"/>
  </r>
  <r>
    <x v="33"/>
    <x v="33"/>
    <x v="1"/>
    <x v="7"/>
    <s v="Louise"/>
    <x v="4"/>
    <n v="55"/>
    <n v="12.49"/>
    <n v="686.95"/>
  </r>
  <r>
    <x v="34"/>
    <x v="34"/>
    <x v="1"/>
    <x v="1"/>
    <s v="Parkes"/>
    <x v="4"/>
    <n v="42"/>
    <n v="23.95"/>
    <n v="1005.9"/>
  </r>
  <r>
    <x v="35"/>
    <x v="35"/>
    <x v="2"/>
    <x v="4"/>
    <s v="Antonio"/>
    <x v="3"/>
    <n v="3"/>
    <n v="275"/>
    <n v="825"/>
  </r>
  <r>
    <x v="36"/>
    <x v="36"/>
    <x v="1"/>
    <x v="3"/>
    <s v="James"/>
    <x v="0"/>
    <n v="7"/>
    <n v="1.29"/>
    <n v="9.0300000000000011"/>
  </r>
  <r>
    <x v="37"/>
    <x v="37"/>
    <x v="2"/>
    <x v="4"/>
    <s v="Antonio"/>
    <x v="2"/>
    <n v="76"/>
    <n v="1.99"/>
    <n v="151.24"/>
  </r>
  <r>
    <x v="38"/>
    <x v="38"/>
    <x v="2"/>
    <x v="6"/>
    <s v="Jack"/>
    <x v="1"/>
    <n v="57"/>
    <n v="19.989999999999998"/>
    <n v="1139.4299999999998"/>
  </r>
  <r>
    <x v="39"/>
    <x v="39"/>
    <x v="1"/>
    <x v="5"/>
    <s v="Pats"/>
    <x v="0"/>
    <n v="14"/>
    <n v="1.29"/>
    <n v="18.060000000000002"/>
  </r>
  <r>
    <x v="40"/>
    <x v="40"/>
    <x v="1"/>
    <x v="2"/>
    <s v="Ramus"/>
    <x v="1"/>
    <n v="11"/>
    <n v="4.99"/>
    <n v="54.89"/>
  </r>
  <r>
    <x v="41"/>
    <x v="41"/>
    <x v="1"/>
    <x v="2"/>
    <s v="Ramus"/>
    <x v="1"/>
    <n v="94"/>
    <n v="19.989999999999998"/>
    <n v="1879.06"/>
  </r>
  <r>
    <x v="42"/>
    <x v="42"/>
    <x v="1"/>
    <x v="5"/>
    <s v="Pat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C15" firstHeaderRow="0" firstDataRow="1" firstDataCol="1"/>
  <pivotFields count="9">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2"/>
        <item x="1"/>
        <item x="0"/>
        <item t="default"/>
      </items>
    </pivotField>
    <pivotField axis="axisRow" showAll="0">
      <items count="12">
        <item sd="0" x="5"/>
        <item sd="0" x="3"/>
        <item sd="0" x="8"/>
        <item sd="0" x="2"/>
        <item sd="0" x="0"/>
        <item sd="0" x="1"/>
        <item sd="0" x="7"/>
        <item sd="0" x="9"/>
        <item sd="0" x="10"/>
        <item sd="0" x="4"/>
        <item sd="0" x="6"/>
        <item t="default"/>
      </items>
    </pivotField>
    <pivotField showAll="0"/>
    <pivotField axis="axisRow" showAll="0">
      <items count="6">
        <item x="1"/>
        <item x="3"/>
        <item x="2"/>
        <item x="4"/>
        <item x="0"/>
        <item t="default"/>
      </items>
    </pivotField>
    <pivotField dataField="1" showAll="0"/>
    <pivotField dataField="1" numFmtId="43" showAll="0"/>
    <pivotField numFmtId="43" showAll="0"/>
  </pivotFields>
  <rowFields count="2">
    <field x="3"/>
    <field x="5"/>
  </rowFields>
  <rowItems count="12">
    <i>
      <x/>
    </i>
    <i>
      <x v="1"/>
    </i>
    <i>
      <x v="2"/>
    </i>
    <i>
      <x v="3"/>
    </i>
    <i>
      <x v="4"/>
    </i>
    <i>
      <x v="5"/>
    </i>
    <i>
      <x v="6"/>
    </i>
    <i>
      <x v="7"/>
    </i>
    <i>
      <x v="8"/>
    </i>
    <i>
      <x v="9"/>
    </i>
    <i>
      <x v="10"/>
    </i>
    <i t="grand">
      <x/>
    </i>
  </rowItems>
  <colFields count="1">
    <field x="-2"/>
  </colFields>
  <colItems count="2">
    <i>
      <x/>
    </i>
    <i i="1">
      <x v="1"/>
    </i>
  </colItems>
  <dataFields count="2">
    <dataField name="Sum of Unit Cost" fld="7" baseField="3" baseItem="10"/>
    <dataField name="Sum of Units" fld="6"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3:B9" firstHeaderRow="1" firstDataRow="1" firstDataCol="1"/>
  <pivotFields count="9">
    <pivotField showAll="0"/>
    <pivotField numFmtId="14" showAll="0"/>
    <pivotField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6" minRefreshableVersion="3" useAutoFormatting="1" itemPrintTitles="1" createdVersion="4" indent="0" compact="0" compactData="0" gridDropZones="1" multipleFieldFilters="0" chartFormat="3">
  <location ref="A9:D23" firstHeaderRow="2" firstDataRow="2" firstDataCol="3"/>
  <pivotFields count="9">
    <pivotField compact="0" outline="0" showAll="0"/>
    <pivotField compact="0" outline="0" showAll="0"/>
    <pivotField compact="0" outline="0" showAll="0"/>
    <pivotField axis="axisRow" compact="0" outline="0" showAll="0">
      <items count="13">
        <item sd="0" x="5"/>
        <item sd="0" x="3"/>
        <item sd="0" x="8"/>
        <item sd="0" x="2"/>
        <item sd="0" x="0"/>
        <item sd="0" x="1"/>
        <item sd="0" x="7"/>
        <item sd="0" x="9"/>
        <item sd="0" x="10"/>
        <item sd="0" x="4"/>
        <item sd="0" x="6"/>
        <item sd="0" x="11"/>
        <item t="default"/>
      </items>
    </pivotField>
    <pivotField compact="0" outline="0" showAll="0"/>
    <pivotField axis="axisRow" compact="0" outline="0" showAll="0">
      <items count="7">
        <item x="1"/>
        <item x="3"/>
        <item x="2"/>
        <item x="4"/>
        <item x="0"/>
        <item x="5"/>
        <item t="default"/>
      </items>
    </pivotField>
    <pivotField axis="axisRow" compact="0" outline="0" showAll="0">
      <items count="39">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x="37"/>
        <item t="default"/>
      </items>
    </pivotField>
    <pivotField compact="0" outline="0" showAll="0"/>
    <pivotField dataField="1" compact="0" outline="0" showAll="0"/>
  </pivotFields>
  <rowFields count="3">
    <field x="3"/>
    <field x="5"/>
    <field x="6"/>
  </rowFields>
  <rowItems count="13">
    <i>
      <x/>
    </i>
    <i>
      <x v="1"/>
    </i>
    <i>
      <x v="2"/>
    </i>
    <i>
      <x v="3"/>
    </i>
    <i>
      <x v="4"/>
    </i>
    <i>
      <x v="5"/>
    </i>
    <i>
      <x v="6"/>
    </i>
    <i>
      <x v="7"/>
    </i>
    <i>
      <x v="8"/>
    </i>
    <i>
      <x v="9"/>
    </i>
    <i>
      <x v="10"/>
    </i>
    <i>
      <x v="11"/>
    </i>
    <i t="grand">
      <x/>
    </i>
  </rowItems>
  <colItems count="1">
    <i/>
  </colItems>
  <dataFields count="1">
    <dataField name="Sum of Total" fld="8" baseField="3"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9:B15" firstHeaderRow="1" firstDataRow="1" firstDataCol="1"/>
  <pivotFields count="9">
    <pivotField showAll="0"/>
    <pivotField numFmtId="14" showAll="0"/>
    <pivotField showAll="0">
      <items count="4">
        <item x="2"/>
        <item x="1"/>
        <item x="0"/>
        <item t="default"/>
      </items>
    </pivotField>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5"/>
  </rowFields>
  <rowItems count="6">
    <i>
      <x/>
    </i>
    <i>
      <x v="1"/>
    </i>
    <i>
      <x v="2"/>
    </i>
    <i>
      <x v="3"/>
    </i>
    <i>
      <x v="4"/>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00000000-0013-0000-FFFF-FFFF01000000}" sourceName="Employee ID">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Order" xr10:uid="{00000000-0013-0000-FFFF-FFFF02000000}" sourceName="Date of Order">
  <pivotTables>
    <pivotTable tabId="16" name="PivotTable1"/>
  </pivotTables>
  <data>
    <tabular pivotCacheId="1">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00000000-0014-0000-FFFF-FFFF01000000}" cache="Slicer_Employee_ID" caption="Employee ID" rowHeight="241300"/>
  <slicer name="Date of Order" xr10:uid="{00000000-0014-0000-FFFF-FFFF02000000}" cache="Slicer_Date_of_Order" caption="Date of Order" rowHeight="241300"/>
  <slicer name="Region" xr10:uid="{00000000-0014-0000-FFFF-FFFF03000000}" cache="Slicer_Region" caption="Reg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E19" sqref="E19"/>
    </sheetView>
  </sheetViews>
  <sheetFormatPr defaultRowHeight="15" x14ac:dyDescent="0.4"/>
  <cols>
    <col min="1" max="1" width="12.3984375" customWidth="1"/>
    <col min="2" max="2" width="15" customWidth="1"/>
    <col min="3" max="3" width="11.53125" customWidth="1"/>
  </cols>
  <sheetData>
    <row r="3" spans="1:3" x14ac:dyDescent="0.4">
      <c r="A3" s="40" t="s">
        <v>66</v>
      </c>
      <c r="B3" t="s">
        <v>71</v>
      </c>
      <c r="C3" t="s">
        <v>72</v>
      </c>
    </row>
    <row r="4" spans="1:3" x14ac:dyDescent="0.4">
      <c r="A4" s="41" t="s">
        <v>20</v>
      </c>
      <c r="B4">
        <v>10.26</v>
      </c>
      <c r="C4">
        <v>183</v>
      </c>
    </row>
    <row r="5" spans="1:3" x14ac:dyDescent="0.4">
      <c r="A5" s="41" t="s">
        <v>5</v>
      </c>
      <c r="B5">
        <v>40.549999999999997</v>
      </c>
      <c r="C5">
        <v>213</v>
      </c>
    </row>
    <row r="6" spans="1:3" x14ac:dyDescent="0.4">
      <c r="A6" s="41" t="s">
        <v>13</v>
      </c>
      <c r="B6">
        <v>6.98</v>
      </c>
      <c r="C6">
        <v>125</v>
      </c>
    </row>
    <row r="7" spans="1:3" x14ac:dyDescent="0.4">
      <c r="A7" s="41" t="s">
        <v>6</v>
      </c>
      <c r="B7">
        <v>39.950000000000003</v>
      </c>
      <c r="C7">
        <v>281</v>
      </c>
    </row>
    <row r="8" spans="1:3" x14ac:dyDescent="0.4">
      <c r="A8" s="41" t="s">
        <v>8</v>
      </c>
      <c r="B8">
        <v>55.920000000000009</v>
      </c>
      <c r="C8">
        <v>396</v>
      </c>
    </row>
    <row r="9" spans="1:3" x14ac:dyDescent="0.4">
      <c r="A9" s="41" t="s">
        <v>10</v>
      </c>
      <c r="B9">
        <v>173.92999999999998</v>
      </c>
      <c r="C9">
        <v>193</v>
      </c>
    </row>
    <row r="10" spans="1:3" x14ac:dyDescent="0.4">
      <c r="A10" s="41" t="s">
        <v>14</v>
      </c>
      <c r="B10">
        <v>26.47</v>
      </c>
      <c r="C10">
        <v>173</v>
      </c>
    </row>
    <row r="11" spans="1:3" x14ac:dyDescent="0.4">
      <c r="A11" s="41" t="s">
        <v>21</v>
      </c>
      <c r="B11">
        <v>55.97</v>
      </c>
      <c r="C11">
        <v>170</v>
      </c>
    </row>
    <row r="12" spans="1:3" x14ac:dyDescent="0.4">
      <c r="A12" s="41" t="s">
        <v>12</v>
      </c>
      <c r="B12">
        <v>141.29000000000002</v>
      </c>
      <c r="C12">
        <v>156</v>
      </c>
    </row>
    <row r="13" spans="1:3" x14ac:dyDescent="0.4">
      <c r="A13" s="41" t="s">
        <v>15</v>
      </c>
      <c r="B13">
        <v>299.97000000000003</v>
      </c>
      <c r="C13">
        <v>142</v>
      </c>
    </row>
    <row r="14" spans="1:3" x14ac:dyDescent="0.4">
      <c r="A14" s="41" t="s">
        <v>11</v>
      </c>
      <c r="B14">
        <v>21.979999999999997</v>
      </c>
      <c r="C14">
        <v>89</v>
      </c>
    </row>
    <row r="15" spans="1:3" x14ac:dyDescent="0.4">
      <c r="A15" s="41" t="s">
        <v>68</v>
      </c>
      <c r="B15">
        <v>873.27</v>
      </c>
      <c r="C15">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4"/>
  <sheetViews>
    <sheetView topLeftCell="B1" workbookViewId="0">
      <pane ySplit="1" topLeftCell="A2" activePane="bottomLeft" state="frozen"/>
      <selection pane="bottomLeft" activeCell="D2" sqref="D2"/>
    </sheetView>
  </sheetViews>
  <sheetFormatPr defaultRowHeight="15" x14ac:dyDescent="0.4"/>
  <cols>
    <col min="1" max="1" width="14.19921875" customWidth="1"/>
    <col min="2" max="2" width="20.33203125" customWidth="1"/>
    <col min="3" max="3" width="24.19921875" customWidth="1"/>
  </cols>
  <sheetData>
    <row r="1" spans="1:13" x14ac:dyDescent="0.4">
      <c r="A1" s="20" t="s">
        <v>26</v>
      </c>
      <c r="B1" s="20" t="s">
        <v>27</v>
      </c>
      <c r="C1" s="20" t="s">
        <v>41</v>
      </c>
    </row>
    <row r="2" spans="1:13" x14ac:dyDescent="0.4">
      <c r="A2" s="15" t="s">
        <v>8</v>
      </c>
      <c r="B2" s="15" t="s">
        <v>35</v>
      </c>
      <c r="C2" s="15" t="str">
        <f>CONCATENATE(A2,"-",B2)</f>
        <v>Jones-Richard</v>
      </c>
    </row>
    <row r="3" spans="1:13" x14ac:dyDescent="0.4">
      <c r="A3" s="15" t="s">
        <v>10</v>
      </c>
      <c r="B3" s="15" t="s">
        <v>36</v>
      </c>
      <c r="C3" s="15" t="str">
        <f t="shared" ref="C3:C44" si="0">CONCATENATE(A3,"-",B3)</f>
        <v>Kivell-Parkes</v>
      </c>
    </row>
    <row r="4" spans="1:13" x14ac:dyDescent="0.4">
      <c r="A4" s="15" t="s">
        <v>6</v>
      </c>
      <c r="B4" s="15" t="s">
        <v>34</v>
      </c>
      <c r="C4" s="15" t="str">
        <f t="shared" si="0"/>
        <v>Jardine-Ramus</v>
      </c>
    </row>
    <row r="5" spans="1:13" x14ac:dyDescent="0.4">
      <c r="A5" s="15" t="s">
        <v>5</v>
      </c>
      <c r="B5" s="15" t="s">
        <v>31</v>
      </c>
      <c r="C5" s="15" t="str">
        <f t="shared" si="0"/>
        <v>Gill-James</v>
      </c>
    </row>
    <row r="6" spans="1:13" x14ac:dyDescent="0.4">
      <c r="A6" s="15" t="s">
        <v>15</v>
      </c>
      <c r="B6" s="15" t="s">
        <v>40</v>
      </c>
      <c r="C6" s="15" t="str">
        <f t="shared" si="0"/>
        <v>Sorvino-Antonio</v>
      </c>
    </row>
    <row r="7" spans="1:13" x14ac:dyDescent="0.4">
      <c r="A7" s="15" t="s">
        <v>8</v>
      </c>
      <c r="B7" s="15" t="s">
        <v>35</v>
      </c>
      <c r="C7" s="15" t="str">
        <f t="shared" si="0"/>
        <v>Jones-Richard</v>
      </c>
      <c r="F7" s="43" t="s">
        <v>65</v>
      </c>
      <c r="G7" s="43"/>
      <c r="H7" s="43"/>
      <c r="I7" s="43"/>
      <c r="J7" s="43"/>
      <c r="K7" s="43"/>
      <c r="L7" s="43"/>
      <c r="M7" s="43"/>
    </row>
    <row r="8" spans="1:13" x14ac:dyDescent="0.4">
      <c r="A8" s="15" t="s">
        <v>20</v>
      </c>
      <c r="B8" s="15" t="s">
        <v>32</v>
      </c>
      <c r="C8" s="15" t="str">
        <f t="shared" si="0"/>
        <v>Andrews-Pats</v>
      </c>
      <c r="F8" s="43"/>
      <c r="G8" s="43"/>
      <c r="H8" s="43"/>
      <c r="I8" s="43"/>
      <c r="J8" s="43"/>
      <c r="K8" s="43"/>
      <c r="L8" s="43"/>
      <c r="M8" s="43"/>
    </row>
    <row r="9" spans="1:13" x14ac:dyDescent="0.4">
      <c r="A9" s="15" t="s">
        <v>6</v>
      </c>
      <c r="B9" s="15" t="s">
        <v>34</v>
      </c>
      <c r="C9" s="15" t="str">
        <f t="shared" si="0"/>
        <v>Jardine-Ramus</v>
      </c>
      <c r="F9" s="43"/>
      <c r="G9" s="43"/>
      <c r="H9" s="43"/>
      <c r="I9" s="43"/>
      <c r="J9" s="43"/>
      <c r="K9" s="43"/>
      <c r="L9" s="43"/>
      <c r="M9" s="43"/>
    </row>
    <row r="10" spans="1:13" x14ac:dyDescent="0.4">
      <c r="A10" s="15" t="s">
        <v>11</v>
      </c>
      <c r="B10" s="15" t="s">
        <v>39</v>
      </c>
      <c r="C10" s="15" t="str">
        <f t="shared" si="0"/>
        <v>Thompson-Jack</v>
      </c>
    </row>
    <row r="11" spans="1:13" x14ac:dyDescent="0.4">
      <c r="A11" s="15" t="s">
        <v>8</v>
      </c>
      <c r="B11" s="15" t="s">
        <v>35</v>
      </c>
      <c r="C11" s="15" t="str">
        <f t="shared" si="0"/>
        <v>Jones-Richard</v>
      </c>
    </row>
    <row r="12" spans="1:13" x14ac:dyDescent="0.4">
      <c r="A12" s="15" t="s">
        <v>14</v>
      </c>
      <c r="B12" s="15" t="s">
        <v>37</v>
      </c>
      <c r="C12" s="15" t="str">
        <f t="shared" si="0"/>
        <v>Morgan-Louise</v>
      </c>
    </row>
    <row r="13" spans="1:13" x14ac:dyDescent="0.4">
      <c r="A13" s="15" t="s">
        <v>13</v>
      </c>
      <c r="B13" s="15" t="s">
        <v>33</v>
      </c>
      <c r="C13" s="15" t="str">
        <f t="shared" si="0"/>
        <v>Howard-Keith</v>
      </c>
    </row>
    <row r="14" spans="1:13" x14ac:dyDescent="0.4">
      <c r="A14" s="15" t="s">
        <v>21</v>
      </c>
      <c r="B14" s="15" t="s">
        <v>38</v>
      </c>
      <c r="C14" s="15" t="str">
        <f t="shared" si="0"/>
        <v>Parent-Shool</v>
      </c>
    </row>
    <row r="15" spans="1:13" x14ac:dyDescent="0.4">
      <c r="A15" s="15" t="s">
        <v>8</v>
      </c>
      <c r="B15" s="15" t="s">
        <v>35</v>
      </c>
      <c r="C15" s="15" t="str">
        <f t="shared" si="0"/>
        <v>Jones-Richard</v>
      </c>
    </row>
    <row r="16" spans="1:13" x14ac:dyDescent="0.4">
      <c r="A16" s="15" t="s">
        <v>12</v>
      </c>
      <c r="B16" s="15" t="s">
        <v>39</v>
      </c>
      <c r="C16" s="15" t="str">
        <f t="shared" si="0"/>
        <v>Smith-Jack</v>
      </c>
    </row>
    <row r="17" spans="1:3" x14ac:dyDescent="0.4">
      <c r="A17" s="15" t="s">
        <v>8</v>
      </c>
      <c r="B17" s="15" t="s">
        <v>35</v>
      </c>
      <c r="C17" s="15" t="str">
        <f t="shared" si="0"/>
        <v>Jones-Richard</v>
      </c>
    </row>
    <row r="18" spans="1:3" x14ac:dyDescent="0.4">
      <c r="A18" s="15" t="s">
        <v>14</v>
      </c>
      <c r="B18" s="15" t="s">
        <v>37</v>
      </c>
      <c r="C18" s="15" t="str">
        <f t="shared" si="0"/>
        <v>Morgan-Louise</v>
      </c>
    </row>
    <row r="19" spans="1:3" x14ac:dyDescent="0.4">
      <c r="A19" s="15" t="s">
        <v>8</v>
      </c>
      <c r="B19" s="15" t="s">
        <v>35</v>
      </c>
      <c r="C19" s="15" t="str">
        <f t="shared" si="0"/>
        <v>Jones-Richard</v>
      </c>
    </row>
    <row r="20" spans="1:3" x14ac:dyDescent="0.4">
      <c r="A20" s="15" t="s">
        <v>21</v>
      </c>
      <c r="B20" s="15" t="s">
        <v>38</v>
      </c>
      <c r="C20" s="15" t="str">
        <f t="shared" si="0"/>
        <v>Parent-Shool</v>
      </c>
    </row>
    <row r="21" spans="1:3" x14ac:dyDescent="0.4">
      <c r="A21" s="15" t="s">
        <v>10</v>
      </c>
      <c r="B21" s="15" t="s">
        <v>36</v>
      </c>
      <c r="C21" s="15" t="str">
        <f t="shared" si="0"/>
        <v>Kivell-Parkes</v>
      </c>
    </row>
    <row r="22" spans="1:3" x14ac:dyDescent="0.4">
      <c r="A22" s="15" t="s">
        <v>12</v>
      </c>
      <c r="B22" s="15" t="s">
        <v>39</v>
      </c>
      <c r="C22" s="15" t="str">
        <f t="shared" si="0"/>
        <v>Smith-Jack</v>
      </c>
    </row>
    <row r="23" spans="1:3" x14ac:dyDescent="0.4">
      <c r="A23" s="15" t="s">
        <v>21</v>
      </c>
      <c r="B23" s="15" t="s">
        <v>38</v>
      </c>
      <c r="C23" s="15" t="str">
        <f t="shared" si="0"/>
        <v>Parent-Shool</v>
      </c>
    </row>
    <row r="24" spans="1:3" x14ac:dyDescent="0.4">
      <c r="A24" s="15" t="s">
        <v>5</v>
      </c>
      <c r="B24" s="15" t="s">
        <v>31</v>
      </c>
      <c r="C24" s="15" t="str">
        <f t="shared" si="0"/>
        <v>Gill-James</v>
      </c>
    </row>
    <row r="25" spans="1:3" x14ac:dyDescent="0.4">
      <c r="A25" s="15" t="s">
        <v>12</v>
      </c>
      <c r="B25" s="15" t="s">
        <v>39</v>
      </c>
      <c r="C25" s="15" t="str">
        <f t="shared" si="0"/>
        <v>Smith-Jack</v>
      </c>
    </row>
    <row r="26" spans="1:3" x14ac:dyDescent="0.4">
      <c r="A26" s="15" t="s">
        <v>8</v>
      </c>
      <c r="B26" s="15" t="s">
        <v>35</v>
      </c>
      <c r="C26" s="15" t="str">
        <f t="shared" si="0"/>
        <v>Jones-Richard</v>
      </c>
    </row>
    <row r="27" spans="1:3" x14ac:dyDescent="0.4">
      <c r="A27" s="15" t="s">
        <v>15</v>
      </c>
      <c r="B27" s="15" t="s">
        <v>40</v>
      </c>
      <c r="C27" s="15" t="str">
        <f t="shared" si="0"/>
        <v>Sorvino-Antonio</v>
      </c>
    </row>
    <row r="28" spans="1:3" x14ac:dyDescent="0.4">
      <c r="A28" s="15" t="s">
        <v>6</v>
      </c>
      <c r="B28" s="15" t="s">
        <v>34</v>
      </c>
      <c r="C28" s="15" t="str">
        <f t="shared" si="0"/>
        <v>Jardine-Ramus</v>
      </c>
    </row>
    <row r="29" spans="1:3" x14ac:dyDescent="0.4">
      <c r="A29" s="15" t="s">
        <v>20</v>
      </c>
      <c r="B29" s="15" t="s">
        <v>32</v>
      </c>
      <c r="C29" s="15" t="str">
        <f t="shared" si="0"/>
        <v>Andrews-Pats</v>
      </c>
    </row>
    <row r="30" spans="1:3" x14ac:dyDescent="0.4">
      <c r="A30" s="15" t="s">
        <v>13</v>
      </c>
      <c r="B30" s="15" t="s">
        <v>33</v>
      </c>
      <c r="C30" s="15" t="str">
        <f t="shared" si="0"/>
        <v>Howard-Keith</v>
      </c>
    </row>
    <row r="31" spans="1:3" x14ac:dyDescent="0.4">
      <c r="A31" s="15" t="s">
        <v>5</v>
      </c>
      <c r="B31" s="15" t="s">
        <v>31</v>
      </c>
      <c r="C31" s="15" t="str">
        <f t="shared" si="0"/>
        <v>Gill-James</v>
      </c>
    </row>
    <row r="32" spans="1:3" x14ac:dyDescent="0.4">
      <c r="A32" s="15" t="s">
        <v>5</v>
      </c>
      <c r="B32" s="15" t="s">
        <v>31</v>
      </c>
      <c r="C32" s="15" t="str">
        <f t="shared" si="0"/>
        <v>Gill-James</v>
      </c>
    </row>
    <row r="33" spans="1:3" x14ac:dyDescent="0.4">
      <c r="A33" s="15" t="s">
        <v>10</v>
      </c>
      <c r="B33" s="15" t="s">
        <v>36</v>
      </c>
      <c r="C33" s="15" t="str">
        <f t="shared" si="0"/>
        <v>Kivell-Parkes</v>
      </c>
    </row>
    <row r="34" spans="1:3" x14ac:dyDescent="0.4">
      <c r="A34" s="15" t="s">
        <v>8</v>
      </c>
      <c r="B34" s="15" t="s">
        <v>35</v>
      </c>
      <c r="C34" s="15" t="str">
        <f t="shared" si="0"/>
        <v>Jones-Richard</v>
      </c>
    </row>
    <row r="35" spans="1:3" x14ac:dyDescent="0.4">
      <c r="A35" s="15" t="s">
        <v>14</v>
      </c>
      <c r="B35" s="15" t="s">
        <v>37</v>
      </c>
      <c r="C35" s="15" t="str">
        <f t="shared" si="0"/>
        <v>Morgan-Louise</v>
      </c>
    </row>
    <row r="36" spans="1:3" x14ac:dyDescent="0.4">
      <c r="A36" s="15" t="s">
        <v>10</v>
      </c>
      <c r="B36" s="15" t="s">
        <v>36</v>
      </c>
      <c r="C36" s="15" t="str">
        <f t="shared" si="0"/>
        <v>Kivell-Parkes</v>
      </c>
    </row>
    <row r="37" spans="1:3" x14ac:dyDescent="0.4">
      <c r="A37" s="15" t="s">
        <v>15</v>
      </c>
      <c r="B37" s="15" t="s">
        <v>40</v>
      </c>
      <c r="C37" s="15" t="str">
        <f t="shared" si="0"/>
        <v>Sorvino-Antonio</v>
      </c>
    </row>
    <row r="38" spans="1:3" x14ac:dyDescent="0.4">
      <c r="A38" s="15" t="s">
        <v>5</v>
      </c>
      <c r="B38" s="15" t="s">
        <v>31</v>
      </c>
      <c r="C38" s="15" t="str">
        <f t="shared" si="0"/>
        <v>Gill-James</v>
      </c>
    </row>
    <row r="39" spans="1:3" x14ac:dyDescent="0.4">
      <c r="A39" s="15" t="s">
        <v>15</v>
      </c>
      <c r="B39" s="15" t="s">
        <v>40</v>
      </c>
      <c r="C39" s="15" t="str">
        <f t="shared" si="0"/>
        <v>Sorvino-Antonio</v>
      </c>
    </row>
    <row r="40" spans="1:3" x14ac:dyDescent="0.4">
      <c r="A40" s="15" t="s">
        <v>11</v>
      </c>
      <c r="B40" s="15" t="s">
        <v>39</v>
      </c>
      <c r="C40" s="15" t="str">
        <f t="shared" si="0"/>
        <v>Thompson-Jack</v>
      </c>
    </row>
    <row r="41" spans="1:3" x14ac:dyDescent="0.4">
      <c r="A41" s="15" t="s">
        <v>20</v>
      </c>
      <c r="B41" s="15" t="s">
        <v>32</v>
      </c>
      <c r="C41" s="15" t="str">
        <f t="shared" si="0"/>
        <v>Andrews-Pats</v>
      </c>
    </row>
    <row r="42" spans="1:3" x14ac:dyDescent="0.4">
      <c r="A42" s="15" t="s">
        <v>6</v>
      </c>
      <c r="B42" s="15" t="s">
        <v>34</v>
      </c>
      <c r="C42" s="15" t="str">
        <f t="shared" si="0"/>
        <v>Jardine-Ramus</v>
      </c>
    </row>
    <row r="43" spans="1:3" x14ac:dyDescent="0.4">
      <c r="A43" s="15" t="s">
        <v>6</v>
      </c>
      <c r="B43" s="15" t="s">
        <v>34</v>
      </c>
      <c r="C43" s="15" t="str">
        <f t="shared" si="0"/>
        <v>Jardine-Ramus</v>
      </c>
    </row>
    <row r="44" spans="1:3" x14ac:dyDescent="0.4">
      <c r="A44" s="15" t="s">
        <v>20</v>
      </c>
      <c r="B44" s="15" t="s">
        <v>32</v>
      </c>
      <c r="C44" s="15" t="str">
        <f t="shared" si="0"/>
        <v>Andrews-Pats</v>
      </c>
    </row>
  </sheetData>
  <mergeCells count="1">
    <mergeCell ref="F7:M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3"/>
  <sheetViews>
    <sheetView workbookViewId="0">
      <selection activeCell="J15" sqref="J15"/>
    </sheetView>
  </sheetViews>
  <sheetFormatPr defaultRowHeight="15" x14ac:dyDescent="0.4"/>
  <cols>
    <col min="1" max="1" width="12.86328125" customWidth="1"/>
    <col min="2" max="2" width="7.73046875" customWidth="1"/>
    <col min="3" max="3" width="7.3984375" customWidth="1"/>
    <col min="4" max="4" width="8.86328125" customWidth="1"/>
    <col min="5" max="7" width="7.9296875" customWidth="1"/>
    <col min="8" max="8" width="11.3984375" customWidth="1"/>
    <col min="9" max="12" width="7" customWidth="1"/>
    <col min="13" max="14" width="6" customWidth="1"/>
    <col min="15" max="18" width="7" customWidth="1"/>
    <col min="19" max="20" width="6" customWidth="1"/>
    <col min="21" max="22" width="7" customWidth="1"/>
    <col min="23" max="23" width="7.9296875" customWidth="1"/>
    <col min="24" max="24" width="6" customWidth="1"/>
    <col min="25" max="27" width="7" customWidth="1"/>
    <col min="28" max="28" width="6" customWidth="1"/>
    <col min="29" max="29" width="7.9296875" customWidth="1"/>
    <col min="30" max="31" width="7" customWidth="1"/>
    <col min="32" max="32" width="6" customWidth="1"/>
    <col min="33" max="33" width="7.9296875" customWidth="1"/>
    <col min="34" max="34" width="4.9296875" customWidth="1"/>
    <col min="35" max="35" width="6" customWidth="1"/>
    <col min="36" max="36" width="7.9296875" customWidth="1"/>
    <col min="37" max="39" width="7" customWidth="1"/>
    <col min="40" max="40" width="11.3984375" customWidth="1"/>
    <col min="41" max="45" width="3" customWidth="1"/>
    <col min="46" max="46" width="11.53125" bestFit="1" customWidth="1"/>
    <col min="47" max="47" width="9.06640625" customWidth="1"/>
    <col min="48" max="48" width="12.06640625" bestFit="1" customWidth="1"/>
    <col min="49" max="49" width="11.3984375" bestFit="1" customWidth="1"/>
  </cols>
  <sheetData>
    <row r="1" spans="1:8" ht="15.75" customHeight="1" x14ac:dyDescent="0.4">
      <c r="A1" s="43" t="s">
        <v>61</v>
      </c>
      <c r="B1" s="43"/>
      <c r="C1" s="43"/>
      <c r="D1" s="43"/>
      <c r="E1" s="43"/>
      <c r="F1" s="43"/>
      <c r="G1" s="43"/>
      <c r="H1" s="43"/>
    </row>
    <row r="2" spans="1:8" x14ac:dyDescent="0.4">
      <c r="A2" s="43"/>
      <c r="B2" s="43"/>
      <c r="C2" s="43"/>
      <c r="D2" s="43"/>
      <c r="E2" s="43"/>
      <c r="F2" s="43"/>
      <c r="G2" s="43"/>
      <c r="H2" s="43"/>
    </row>
    <row r="3" spans="1:8" x14ac:dyDescent="0.4">
      <c r="A3" s="43"/>
      <c r="B3" s="43"/>
      <c r="C3" s="43"/>
      <c r="D3" s="43"/>
      <c r="E3" s="43"/>
      <c r="F3" s="43"/>
      <c r="G3" s="43"/>
      <c r="H3" s="43"/>
    </row>
    <row r="4" spans="1:8" x14ac:dyDescent="0.4">
      <c r="A4" s="43"/>
      <c r="B4" s="43"/>
      <c r="C4" s="43"/>
      <c r="D4" s="43"/>
      <c r="E4" s="43"/>
      <c r="F4" s="43"/>
      <c r="G4" s="43"/>
      <c r="H4" s="43"/>
    </row>
    <row r="5" spans="1:8" x14ac:dyDescent="0.4">
      <c r="A5" s="43"/>
      <c r="B5" s="43"/>
      <c r="C5" s="43"/>
      <c r="D5" s="43"/>
      <c r="E5" s="43"/>
      <c r="F5" s="43"/>
      <c r="G5" s="43"/>
      <c r="H5" s="43"/>
    </row>
    <row r="6" spans="1:8" x14ac:dyDescent="0.4">
      <c r="C6" s="17"/>
      <c r="D6" s="17"/>
      <c r="E6" s="17"/>
      <c r="F6" s="17"/>
      <c r="G6" s="17"/>
      <c r="H6" s="17"/>
    </row>
    <row r="7" spans="1:8" x14ac:dyDescent="0.4">
      <c r="C7" s="17"/>
      <c r="D7" s="17"/>
      <c r="E7" s="17"/>
      <c r="F7" s="17"/>
      <c r="G7" s="17"/>
      <c r="H7" s="17"/>
    </row>
    <row r="8" spans="1:8" ht="28.5" x14ac:dyDescent="0.4">
      <c r="A8" s="29" t="s">
        <v>29</v>
      </c>
      <c r="B8" s="29" t="s">
        <v>49</v>
      </c>
      <c r="C8" s="29" t="s">
        <v>51</v>
      </c>
      <c r="D8" s="29" t="s">
        <v>50</v>
      </c>
      <c r="E8" s="28"/>
      <c r="F8" s="28"/>
      <c r="G8" s="28"/>
      <c r="H8" s="28"/>
    </row>
    <row r="9" spans="1:8" x14ac:dyDescent="0.4">
      <c r="A9" s="40" t="s">
        <v>69</v>
      </c>
    </row>
    <row r="10" spans="1:8" x14ac:dyDescent="0.4">
      <c r="A10" s="40" t="s">
        <v>29</v>
      </c>
      <c r="B10" s="40" t="s">
        <v>1</v>
      </c>
      <c r="C10" s="40" t="s">
        <v>2</v>
      </c>
      <c r="D10" t="s">
        <v>3</v>
      </c>
    </row>
    <row r="11" spans="1:8" x14ac:dyDescent="0.4">
      <c r="A11" t="s">
        <v>20</v>
      </c>
      <c r="D11">
        <v>438.37</v>
      </c>
    </row>
    <row r="12" spans="1:8" x14ac:dyDescent="0.4">
      <c r="A12" t="s">
        <v>5</v>
      </c>
      <c r="D12">
        <v>1749.8700000000001</v>
      </c>
    </row>
    <row r="13" spans="1:8" x14ac:dyDescent="0.4">
      <c r="A13" t="s">
        <v>13</v>
      </c>
      <c r="D13">
        <v>536.75</v>
      </c>
    </row>
    <row r="14" spans="1:8" x14ac:dyDescent="0.4">
      <c r="A14" t="s">
        <v>6</v>
      </c>
      <c r="D14">
        <v>2812.19</v>
      </c>
    </row>
    <row r="15" spans="1:8" x14ac:dyDescent="0.4">
      <c r="A15" t="s">
        <v>8</v>
      </c>
      <c r="D15">
        <v>2363.04</v>
      </c>
    </row>
    <row r="16" spans="1:8" x14ac:dyDescent="0.4">
      <c r="A16" t="s">
        <v>10</v>
      </c>
      <c r="D16">
        <v>3109.44</v>
      </c>
    </row>
    <row r="17" spans="1:4" x14ac:dyDescent="0.4">
      <c r="A17" t="s">
        <v>14</v>
      </c>
      <c r="D17">
        <v>1387.77</v>
      </c>
    </row>
    <row r="18" spans="1:4" x14ac:dyDescent="0.4">
      <c r="A18" t="s">
        <v>21</v>
      </c>
      <c r="D18">
        <v>3102.2999999999997</v>
      </c>
    </row>
    <row r="19" spans="1:4" x14ac:dyDescent="0.4">
      <c r="A19" t="s">
        <v>12</v>
      </c>
      <c r="D19">
        <v>1641.43</v>
      </c>
    </row>
    <row r="20" spans="1:4" x14ac:dyDescent="0.4">
      <c r="A20" t="s">
        <v>15</v>
      </c>
      <c r="D20">
        <v>1283.6099999999999</v>
      </c>
    </row>
    <row r="21" spans="1:4" x14ac:dyDescent="0.4">
      <c r="A21" t="s">
        <v>11</v>
      </c>
      <c r="D21">
        <v>1203.1099999999999</v>
      </c>
    </row>
    <row r="22" spans="1:4" x14ac:dyDescent="0.4">
      <c r="A22" t="s">
        <v>67</v>
      </c>
    </row>
    <row r="23" spans="1:4" x14ac:dyDescent="0.4">
      <c r="A23" t="s">
        <v>68</v>
      </c>
      <c r="D23">
        <v>19627.88</v>
      </c>
    </row>
  </sheetData>
  <mergeCells count="1">
    <mergeCell ref="A1:H5"/>
  </mergeCell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7"/>
  <sheetViews>
    <sheetView workbookViewId="0">
      <selection activeCell="F1" sqref="F1"/>
    </sheetView>
  </sheetViews>
  <sheetFormatPr defaultRowHeight="15" x14ac:dyDescent="0.4"/>
  <cols>
    <col min="1" max="1" width="17.86328125" customWidth="1"/>
    <col min="2" max="2" width="16.86328125" customWidth="1"/>
    <col min="3" max="3" width="13.46484375" customWidth="1"/>
  </cols>
  <sheetData>
    <row r="1" spans="1:13" ht="15.4" x14ac:dyDescent="0.45">
      <c r="A1" s="20" t="s">
        <v>53</v>
      </c>
      <c r="B1" s="20" t="s">
        <v>54</v>
      </c>
      <c r="C1" s="20" t="s">
        <v>55</v>
      </c>
      <c r="D1" s="30"/>
      <c r="E1" s="30"/>
      <c r="F1" s="31" t="s">
        <v>56</v>
      </c>
      <c r="G1" s="32"/>
      <c r="H1" s="32"/>
      <c r="I1" s="32"/>
      <c r="J1" s="32"/>
      <c r="K1" s="32"/>
      <c r="L1" s="32"/>
      <c r="M1" s="32"/>
    </row>
    <row r="2" spans="1:13" ht="15.4" x14ac:dyDescent="0.45">
      <c r="A2" s="33">
        <v>40557</v>
      </c>
      <c r="B2" s="33">
        <f ca="1">TODAY()</f>
        <v>45170</v>
      </c>
      <c r="C2" s="34">
        <f ca="1">B2-A2</f>
        <v>4613</v>
      </c>
      <c r="D2" s="30"/>
      <c r="E2" s="30"/>
      <c r="F2" s="43" t="s">
        <v>57</v>
      </c>
      <c r="G2" s="43"/>
      <c r="H2" s="43"/>
      <c r="I2" s="43"/>
      <c r="J2" s="43"/>
      <c r="K2" s="43"/>
      <c r="L2" s="43"/>
      <c r="M2" s="43"/>
    </row>
    <row r="3" spans="1:13" ht="15.4" x14ac:dyDescent="0.45">
      <c r="A3" s="33">
        <v>40588</v>
      </c>
      <c r="B3" s="33">
        <f t="shared" ref="B3:B17" ca="1" si="0">TODAY()</f>
        <v>45170</v>
      </c>
      <c r="C3" s="34">
        <f t="shared" ref="C3:C17" ca="1" si="1">B3-A3</f>
        <v>4582</v>
      </c>
      <c r="D3" s="30"/>
      <c r="E3" s="30"/>
      <c r="F3" s="43"/>
      <c r="G3" s="43"/>
      <c r="H3" s="43"/>
      <c r="I3" s="43"/>
      <c r="J3" s="43"/>
      <c r="K3" s="43"/>
      <c r="L3" s="43"/>
      <c r="M3" s="43"/>
    </row>
    <row r="4" spans="1:13" ht="15.4" x14ac:dyDescent="0.45">
      <c r="A4" s="33">
        <v>40616</v>
      </c>
      <c r="B4" s="33">
        <f t="shared" ca="1" si="0"/>
        <v>45170</v>
      </c>
      <c r="C4" s="34">
        <f t="shared" ca="1" si="1"/>
        <v>4554</v>
      </c>
      <c r="D4" s="30"/>
      <c r="E4" s="30"/>
      <c r="F4" s="43"/>
      <c r="G4" s="43"/>
      <c r="H4" s="43"/>
      <c r="I4" s="43"/>
      <c r="J4" s="43"/>
      <c r="K4" s="43"/>
      <c r="L4" s="43"/>
      <c r="M4" s="43"/>
    </row>
    <row r="5" spans="1:13" ht="15.4" x14ac:dyDescent="0.45">
      <c r="A5" s="33">
        <v>40647</v>
      </c>
      <c r="B5" s="33">
        <f t="shared" ca="1" si="0"/>
        <v>45170</v>
      </c>
      <c r="C5" s="34">
        <f t="shared" ca="1" si="1"/>
        <v>4523</v>
      </c>
      <c r="D5" s="30"/>
      <c r="E5" s="30"/>
      <c r="F5" s="32"/>
      <c r="G5" s="32"/>
      <c r="H5" s="32"/>
      <c r="I5" s="32"/>
      <c r="J5" s="32"/>
      <c r="K5" s="32"/>
      <c r="L5" s="32"/>
      <c r="M5" s="32"/>
    </row>
    <row r="6" spans="1:13" ht="15.4" x14ac:dyDescent="0.45">
      <c r="A6" s="33">
        <v>40677</v>
      </c>
      <c r="B6" s="33">
        <f t="shared" ca="1" si="0"/>
        <v>45170</v>
      </c>
      <c r="C6" s="34">
        <f t="shared" ca="1" si="1"/>
        <v>4493</v>
      </c>
      <c r="D6" s="30"/>
      <c r="E6" s="30"/>
      <c r="F6" s="32"/>
      <c r="G6" s="32"/>
      <c r="H6" s="32"/>
      <c r="I6" s="32"/>
      <c r="J6" s="32"/>
      <c r="K6" s="32"/>
      <c r="L6" s="32"/>
      <c r="M6" s="32"/>
    </row>
    <row r="7" spans="1:13" ht="15.4" x14ac:dyDescent="0.45">
      <c r="A7" s="33">
        <v>40708</v>
      </c>
      <c r="B7" s="33">
        <f t="shared" ca="1" si="0"/>
        <v>45170</v>
      </c>
      <c r="C7" s="34">
        <f t="shared" ca="1" si="1"/>
        <v>4462</v>
      </c>
      <c r="D7" s="30"/>
      <c r="E7" s="30"/>
      <c r="F7" s="32"/>
      <c r="G7" s="32"/>
      <c r="H7" s="32"/>
      <c r="I7" s="32"/>
      <c r="J7" s="32"/>
      <c r="K7" s="32"/>
      <c r="L7" s="32"/>
      <c r="M7" s="32"/>
    </row>
    <row r="8" spans="1:13" ht="15.4" x14ac:dyDescent="0.45">
      <c r="A8" s="33">
        <v>40738</v>
      </c>
      <c r="B8" s="33">
        <f t="shared" ca="1" si="0"/>
        <v>45170</v>
      </c>
      <c r="C8" s="34">
        <f t="shared" ca="1" si="1"/>
        <v>4432</v>
      </c>
      <c r="D8" s="30"/>
      <c r="E8" s="30"/>
      <c r="F8" s="32"/>
      <c r="G8" s="32"/>
      <c r="H8" s="32"/>
      <c r="I8" s="32"/>
      <c r="J8" s="32"/>
      <c r="K8" s="32"/>
      <c r="L8" s="32"/>
      <c r="M8" s="32"/>
    </row>
    <row r="9" spans="1:13" ht="15.4" x14ac:dyDescent="0.45">
      <c r="A9" s="33">
        <v>40769</v>
      </c>
      <c r="B9" s="33">
        <f t="shared" ca="1" si="0"/>
        <v>45170</v>
      </c>
      <c r="C9" s="34">
        <f t="shared" ca="1" si="1"/>
        <v>4401</v>
      </c>
      <c r="D9" s="30"/>
      <c r="E9" s="30"/>
      <c r="F9" s="32"/>
      <c r="G9" s="32"/>
      <c r="H9" s="32"/>
      <c r="I9" s="32"/>
      <c r="J9" s="32"/>
      <c r="K9" s="32"/>
      <c r="L9" s="32"/>
      <c r="M9" s="32"/>
    </row>
    <row r="10" spans="1:13" ht="15.4" x14ac:dyDescent="0.45">
      <c r="A10" s="33">
        <v>40800</v>
      </c>
      <c r="B10" s="33">
        <f t="shared" ca="1" si="0"/>
        <v>45170</v>
      </c>
      <c r="C10" s="34">
        <f t="shared" ca="1" si="1"/>
        <v>4370</v>
      </c>
      <c r="D10" s="30"/>
      <c r="E10" s="30"/>
      <c r="F10" s="32"/>
      <c r="G10" s="32"/>
      <c r="H10" s="32"/>
      <c r="I10" s="32"/>
      <c r="J10" s="32"/>
      <c r="K10" s="32"/>
      <c r="L10" s="32"/>
      <c r="M10" s="32"/>
    </row>
    <row r="11" spans="1:13" ht="15.4" x14ac:dyDescent="0.45">
      <c r="A11" s="33">
        <v>40830</v>
      </c>
      <c r="B11" s="33">
        <f t="shared" ca="1" si="0"/>
        <v>45170</v>
      </c>
      <c r="C11" s="34">
        <f t="shared" ca="1" si="1"/>
        <v>4340</v>
      </c>
      <c r="D11" s="30"/>
      <c r="E11" s="30"/>
      <c r="F11" s="32"/>
      <c r="G11" s="32"/>
      <c r="H11" s="32"/>
      <c r="I11" s="32"/>
      <c r="J11" s="32"/>
      <c r="K11" s="32"/>
      <c r="L11" s="32"/>
      <c r="M11" s="32"/>
    </row>
    <row r="12" spans="1:13" ht="15.4" x14ac:dyDescent="0.45">
      <c r="A12" s="33">
        <v>40861</v>
      </c>
      <c r="B12" s="33">
        <f t="shared" ca="1" si="0"/>
        <v>45170</v>
      </c>
      <c r="C12" s="34">
        <f t="shared" ca="1" si="1"/>
        <v>4309</v>
      </c>
      <c r="D12" s="30"/>
      <c r="E12" s="30"/>
      <c r="F12" s="32"/>
      <c r="G12" s="32"/>
      <c r="H12" s="32"/>
      <c r="I12" s="32"/>
      <c r="J12" s="32"/>
      <c r="K12" s="32"/>
      <c r="L12" s="32"/>
      <c r="M12" s="32"/>
    </row>
    <row r="13" spans="1:13" ht="15.4" x14ac:dyDescent="0.45">
      <c r="A13" s="33">
        <v>40891</v>
      </c>
      <c r="B13" s="33">
        <f t="shared" ca="1" si="0"/>
        <v>45170</v>
      </c>
      <c r="C13" s="34">
        <f t="shared" ca="1" si="1"/>
        <v>4279</v>
      </c>
      <c r="D13" s="30"/>
      <c r="E13" s="30"/>
      <c r="F13" s="32"/>
      <c r="G13" s="32"/>
      <c r="H13" s="32"/>
      <c r="I13" s="32"/>
      <c r="J13" s="32"/>
      <c r="K13" s="32"/>
      <c r="L13" s="32"/>
      <c r="M13" s="32"/>
    </row>
    <row r="14" spans="1:13" ht="15.4" x14ac:dyDescent="0.45">
      <c r="A14" s="33">
        <v>40922</v>
      </c>
      <c r="B14" s="33">
        <f t="shared" ca="1" si="0"/>
        <v>45170</v>
      </c>
      <c r="C14" s="34">
        <f t="shared" ca="1" si="1"/>
        <v>4248</v>
      </c>
      <c r="D14" s="30"/>
      <c r="E14" s="30"/>
      <c r="F14" s="32"/>
      <c r="G14" s="32"/>
      <c r="H14" s="32"/>
      <c r="I14" s="32"/>
      <c r="J14" s="32"/>
      <c r="K14" s="32"/>
      <c r="L14" s="32"/>
      <c r="M14" s="32"/>
    </row>
    <row r="15" spans="1:13" ht="15.4" x14ac:dyDescent="0.45">
      <c r="A15" s="33">
        <v>40953</v>
      </c>
      <c r="B15" s="33">
        <f t="shared" ca="1" si="0"/>
        <v>45170</v>
      </c>
      <c r="C15" s="34">
        <f t="shared" ca="1" si="1"/>
        <v>4217</v>
      </c>
      <c r="D15" s="30"/>
      <c r="E15" s="30"/>
      <c r="F15" s="32"/>
      <c r="G15" s="32"/>
      <c r="H15" s="32"/>
      <c r="I15" s="32"/>
      <c r="J15" s="32"/>
      <c r="K15" s="32"/>
      <c r="L15" s="32"/>
      <c r="M15" s="32"/>
    </row>
    <row r="16" spans="1:13" ht="15.4" x14ac:dyDescent="0.45">
      <c r="A16" s="33">
        <v>40982</v>
      </c>
      <c r="B16" s="33">
        <f t="shared" ca="1" si="0"/>
        <v>45170</v>
      </c>
      <c r="C16" s="34">
        <f t="shared" ca="1" si="1"/>
        <v>4188</v>
      </c>
      <c r="D16" s="30"/>
      <c r="E16" s="30"/>
      <c r="F16" s="32"/>
      <c r="G16" s="32"/>
      <c r="H16" s="32"/>
      <c r="I16" s="32"/>
      <c r="J16" s="32"/>
      <c r="K16" s="32"/>
      <c r="L16" s="32"/>
      <c r="M16" s="32"/>
    </row>
    <row r="17" spans="1:13" ht="15.4" x14ac:dyDescent="0.45">
      <c r="A17" s="33">
        <v>41013</v>
      </c>
      <c r="B17" s="33">
        <f t="shared" ca="1" si="0"/>
        <v>45170</v>
      </c>
      <c r="C17" s="34">
        <f t="shared" ca="1" si="1"/>
        <v>4157</v>
      </c>
      <c r="D17" s="30"/>
      <c r="E17" s="30"/>
      <c r="F17" s="32"/>
      <c r="G17" s="32"/>
      <c r="H17" s="32"/>
      <c r="I17" s="32"/>
      <c r="J17" s="32"/>
      <c r="K17" s="32"/>
      <c r="L17" s="32"/>
      <c r="M17" s="32"/>
    </row>
  </sheetData>
  <mergeCells count="1">
    <mergeCell ref="F2:M4"/>
  </mergeCells>
  <hyperlinks>
    <hyperlink ref="F1" location="Instructions!A1" display="Hom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N15"/>
  <sheetViews>
    <sheetView topLeftCell="C1" workbookViewId="0">
      <selection activeCell="O16" sqref="O16"/>
    </sheetView>
  </sheetViews>
  <sheetFormatPr defaultRowHeight="15" x14ac:dyDescent="0.4"/>
  <cols>
    <col min="1" max="1" width="13.46484375" customWidth="1"/>
    <col min="2" max="2" width="12.46484375" bestFit="1" customWidth="1"/>
  </cols>
  <sheetData>
    <row r="3" spans="1:14" x14ac:dyDescent="0.4">
      <c r="G3" s="43" t="s">
        <v>60</v>
      </c>
      <c r="H3" s="43"/>
      <c r="I3" s="43"/>
      <c r="J3" s="43"/>
      <c r="K3" s="43"/>
      <c r="L3" s="43"/>
      <c r="M3" s="43"/>
      <c r="N3" s="43"/>
    </row>
    <row r="4" spans="1:14" x14ac:dyDescent="0.4">
      <c r="G4" s="43"/>
      <c r="H4" s="43"/>
      <c r="I4" s="43"/>
      <c r="J4" s="43"/>
      <c r="K4" s="43"/>
      <c r="L4" s="43"/>
      <c r="M4" s="43"/>
      <c r="N4" s="43"/>
    </row>
    <row r="5" spans="1:14" x14ac:dyDescent="0.4">
      <c r="G5" s="43"/>
      <c r="H5" s="43"/>
      <c r="I5" s="43"/>
      <c r="J5" s="43"/>
      <c r="K5" s="43"/>
      <c r="L5" s="43"/>
      <c r="M5" s="43"/>
      <c r="N5" s="43"/>
    </row>
    <row r="9" spans="1:14" x14ac:dyDescent="0.4">
      <c r="A9" s="40" t="s">
        <v>66</v>
      </c>
      <c r="B9" t="s">
        <v>69</v>
      </c>
    </row>
    <row r="10" spans="1:14" x14ac:dyDescent="0.4">
      <c r="A10" s="41" t="s">
        <v>18</v>
      </c>
      <c r="B10">
        <v>9577.65</v>
      </c>
    </row>
    <row r="11" spans="1:14" x14ac:dyDescent="0.4">
      <c r="A11" s="41" t="s">
        <v>22</v>
      </c>
      <c r="B11">
        <v>1700</v>
      </c>
    </row>
    <row r="12" spans="1:14" x14ac:dyDescent="0.4">
      <c r="A12" s="41" t="s">
        <v>19</v>
      </c>
      <c r="B12">
        <v>2045.2199999999998</v>
      </c>
    </row>
    <row r="13" spans="1:14" x14ac:dyDescent="0.4">
      <c r="A13" s="41" t="s">
        <v>23</v>
      </c>
      <c r="B13">
        <v>4169.87</v>
      </c>
    </row>
    <row r="14" spans="1:14" x14ac:dyDescent="0.4">
      <c r="A14" s="41" t="s">
        <v>17</v>
      </c>
      <c r="B14">
        <v>2135.1400000000003</v>
      </c>
    </row>
    <row r="15" spans="1:14" x14ac:dyDescent="0.4">
      <c r="A15" s="41" t="s">
        <v>68</v>
      </c>
      <c r="B15">
        <v>19627.879999999997</v>
      </c>
    </row>
  </sheetData>
  <mergeCells count="1">
    <mergeCell ref="G3:N5"/>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L15" sqref="L15"/>
    </sheetView>
  </sheetViews>
  <sheetFormatPr defaultRowHeight="15" x14ac:dyDescent="0.4"/>
  <cols>
    <col min="1" max="1" width="13.06640625" bestFit="1" customWidth="1"/>
    <col min="2" max="2" width="12.1328125" bestFit="1" customWidth="1"/>
  </cols>
  <sheetData>
    <row r="3" spans="1:2" x14ac:dyDescent="0.4">
      <c r="A3" s="40" t="s">
        <v>66</v>
      </c>
      <c r="B3" t="s">
        <v>69</v>
      </c>
    </row>
    <row r="4" spans="1:2" x14ac:dyDescent="0.4">
      <c r="A4" s="41" t="s">
        <v>18</v>
      </c>
      <c r="B4">
        <v>9577.65</v>
      </c>
    </row>
    <row r="5" spans="1:2" x14ac:dyDescent="0.4">
      <c r="A5" s="41" t="s">
        <v>22</v>
      </c>
      <c r="B5">
        <v>1700</v>
      </c>
    </row>
    <row r="6" spans="1:2" x14ac:dyDescent="0.4">
      <c r="A6" s="41" t="s">
        <v>19</v>
      </c>
      <c r="B6">
        <v>2045.2199999999998</v>
      </c>
    </row>
    <row r="7" spans="1:2" x14ac:dyDescent="0.4">
      <c r="A7" s="41" t="s">
        <v>23</v>
      </c>
      <c r="B7">
        <v>4169.87</v>
      </c>
    </row>
    <row r="8" spans="1:2" x14ac:dyDescent="0.4">
      <c r="A8" s="41" t="s">
        <v>17</v>
      </c>
      <c r="B8">
        <v>2135.1400000000003</v>
      </c>
    </row>
    <row r="9" spans="1:2" x14ac:dyDescent="0.4">
      <c r="A9" s="41" t="s">
        <v>68</v>
      </c>
      <c r="B9">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FF00"/>
  </sheetPr>
  <dimension ref="A1:I45"/>
  <sheetViews>
    <sheetView workbookViewId="0">
      <pane ySplit="2" topLeftCell="A17" activePane="bottomLeft" state="frozen"/>
      <selection activeCell="E4" sqref="E4"/>
      <selection pane="bottomLeft" activeCell="H3" sqref="H3"/>
    </sheetView>
  </sheetViews>
  <sheetFormatPr defaultColWidth="9.1328125" defaultRowHeight="15" x14ac:dyDescent="0.4"/>
  <cols>
    <col min="1" max="1" width="13.33203125" style="38" bestFit="1" customWidth="1"/>
    <col min="2" max="2" width="27.19921875" style="36" customWidth="1"/>
    <col min="3" max="3" width="12.46484375" style="8" bestFit="1" customWidth="1"/>
    <col min="4" max="4" width="14.3984375" style="8" customWidth="1"/>
    <col min="5" max="5" width="13.46484375" style="8" customWidth="1"/>
    <col min="6" max="6" width="12.33203125" style="8" customWidth="1"/>
    <col min="7" max="7" width="10" style="10" customWidth="1"/>
    <col min="8" max="8" width="13" style="8" customWidth="1"/>
    <col min="9" max="9" width="9.33203125" style="8" bestFit="1" customWidth="1"/>
    <col min="10" max="16384" width="9.1328125" style="6"/>
  </cols>
  <sheetData>
    <row r="1" spans="1:9" x14ac:dyDescent="0.4">
      <c r="A1" s="38">
        <v>1</v>
      </c>
      <c r="B1" s="36">
        <v>2</v>
      </c>
      <c r="C1" s="36">
        <v>3</v>
      </c>
      <c r="D1" s="36">
        <v>4</v>
      </c>
      <c r="E1" s="36">
        <v>5</v>
      </c>
      <c r="F1" s="36">
        <v>6</v>
      </c>
      <c r="G1" s="36">
        <v>7</v>
      </c>
      <c r="H1" s="36">
        <v>8</v>
      </c>
      <c r="I1" s="36">
        <v>9</v>
      </c>
    </row>
    <row r="2" spans="1:9" x14ac:dyDescent="0.4">
      <c r="A2" s="1" t="s">
        <v>24</v>
      </c>
      <c r="B2" s="35" t="s">
        <v>52</v>
      </c>
      <c r="C2" s="1" t="s">
        <v>0</v>
      </c>
      <c r="D2" s="1" t="s">
        <v>29</v>
      </c>
      <c r="E2" s="1" t="s">
        <v>30</v>
      </c>
      <c r="F2" s="2" t="s">
        <v>1</v>
      </c>
      <c r="G2" s="3" t="s">
        <v>2</v>
      </c>
      <c r="H2" s="4" t="s">
        <v>16</v>
      </c>
      <c r="I2" s="5" t="s">
        <v>3</v>
      </c>
    </row>
    <row r="3" spans="1:9" x14ac:dyDescent="0.4">
      <c r="A3" s="37">
        <v>1001</v>
      </c>
      <c r="B3" s="36">
        <v>40184</v>
      </c>
      <c r="C3" s="7" t="s">
        <v>7</v>
      </c>
      <c r="D3" s="8" t="s">
        <v>8</v>
      </c>
      <c r="E3" s="18" t="s">
        <v>35</v>
      </c>
      <c r="F3" s="9" t="s">
        <v>17</v>
      </c>
      <c r="G3" s="10">
        <v>95</v>
      </c>
      <c r="H3" s="11">
        <v>1.99</v>
      </c>
      <c r="I3" s="12">
        <v>189.05</v>
      </c>
    </row>
    <row r="4" spans="1:9" x14ac:dyDescent="0.4">
      <c r="A4" s="37">
        <v>1002</v>
      </c>
      <c r="B4" s="36">
        <v>40201</v>
      </c>
      <c r="C4" s="7" t="s">
        <v>4</v>
      </c>
      <c r="D4" s="7" t="s">
        <v>10</v>
      </c>
      <c r="E4" s="19" t="s">
        <v>36</v>
      </c>
      <c r="F4" s="9" t="s">
        <v>18</v>
      </c>
      <c r="G4" s="10">
        <v>50</v>
      </c>
      <c r="H4" s="11">
        <v>19.989999999999998</v>
      </c>
      <c r="I4" s="12">
        <v>999.49999999999989</v>
      </c>
    </row>
    <row r="5" spans="1:9" x14ac:dyDescent="0.4">
      <c r="A5" s="37">
        <v>1003</v>
      </c>
      <c r="B5" s="36">
        <v>40218</v>
      </c>
      <c r="C5" s="7" t="s">
        <v>4</v>
      </c>
      <c r="D5" s="8" t="s">
        <v>6</v>
      </c>
      <c r="E5" s="18" t="s">
        <v>34</v>
      </c>
      <c r="F5" s="9" t="s">
        <v>17</v>
      </c>
      <c r="G5" s="10">
        <v>36</v>
      </c>
      <c r="H5" s="11">
        <v>4.99</v>
      </c>
      <c r="I5" s="12">
        <v>179.64000000000001</v>
      </c>
    </row>
    <row r="6" spans="1:9" ht="15.75" customHeight="1" x14ac:dyDescent="0.4">
      <c r="A6" s="37">
        <v>1004</v>
      </c>
      <c r="B6" s="36">
        <v>40235</v>
      </c>
      <c r="C6" s="8" t="s">
        <v>4</v>
      </c>
      <c r="D6" s="8" t="s">
        <v>5</v>
      </c>
      <c r="E6" s="18" t="s">
        <v>31</v>
      </c>
      <c r="F6" s="9" t="s">
        <v>19</v>
      </c>
      <c r="G6" s="10">
        <v>27</v>
      </c>
      <c r="H6" s="11">
        <v>19.989999999999998</v>
      </c>
      <c r="I6" s="12">
        <v>539.7299999999999</v>
      </c>
    </row>
    <row r="7" spans="1:9" x14ac:dyDescent="0.4">
      <c r="A7" s="37">
        <v>1005</v>
      </c>
      <c r="B7" s="36">
        <v>40252</v>
      </c>
      <c r="C7" s="7" t="s">
        <v>9</v>
      </c>
      <c r="D7" s="8" t="s">
        <v>15</v>
      </c>
      <c r="E7" s="18" t="s">
        <v>40</v>
      </c>
      <c r="F7" s="9" t="s">
        <v>17</v>
      </c>
      <c r="G7" s="10">
        <v>56</v>
      </c>
      <c r="H7" s="11">
        <v>2.99</v>
      </c>
      <c r="I7" s="12">
        <v>167.44</v>
      </c>
    </row>
    <row r="8" spans="1:9" x14ac:dyDescent="0.4">
      <c r="A8" s="37">
        <v>1006</v>
      </c>
      <c r="B8" s="36">
        <v>40269</v>
      </c>
      <c r="C8" s="7" t="s">
        <v>7</v>
      </c>
      <c r="D8" s="7" t="s">
        <v>8</v>
      </c>
      <c r="E8" s="18" t="s">
        <v>35</v>
      </c>
      <c r="F8" s="9" t="s">
        <v>18</v>
      </c>
      <c r="G8" s="10">
        <v>60</v>
      </c>
      <c r="H8" s="11">
        <v>4.99</v>
      </c>
      <c r="I8" s="12">
        <v>299.40000000000003</v>
      </c>
    </row>
    <row r="9" spans="1:9" x14ac:dyDescent="0.4">
      <c r="A9" s="37">
        <v>1007</v>
      </c>
      <c r="B9" s="36">
        <v>40286</v>
      </c>
      <c r="C9" s="8" t="s">
        <v>4</v>
      </c>
      <c r="D9" s="8" t="s">
        <v>20</v>
      </c>
      <c r="E9" s="18" t="s">
        <v>32</v>
      </c>
      <c r="F9" s="9" t="s">
        <v>17</v>
      </c>
      <c r="G9" s="10">
        <v>75</v>
      </c>
      <c r="H9" s="11">
        <v>1.99</v>
      </c>
      <c r="I9" s="12">
        <v>149.25</v>
      </c>
    </row>
    <row r="10" spans="1:9" x14ac:dyDescent="0.4">
      <c r="A10" s="37">
        <v>1008</v>
      </c>
      <c r="B10" s="36">
        <v>40303</v>
      </c>
      <c r="C10" s="7" t="s">
        <v>4</v>
      </c>
      <c r="D10" s="8" t="s">
        <v>6</v>
      </c>
      <c r="E10" s="18" t="s">
        <v>34</v>
      </c>
      <c r="F10" s="9" t="s">
        <v>17</v>
      </c>
      <c r="G10" s="10">
        <v>90</v>
      </c>
      <c r="H10" s="11">
        <v>4.99</v>
      </c>
      <c r="I10" s="12">
        <v>449.1</v>
      </c>
    </row>
    <row r="11" spans="1:9" x14ac:dyDescent="0.4">
      <c r="A11" s="37">
        <v>1009</v>
      </c>
      <c r="B11" s="36">
        <v>40320</v>
      </c>
      <c r="C11" s="7" t="s">
        <v>9</v>
      </c>
      <c r="D11" s="7" t="s">
        <v>11</v>
      </c>
      <c r="E11" s="19" t="s">
        <v>39</v>
      </c>
      <c r="F11" s="9" t="s">
        <v>17</v>
      </c>
      <c r="G11" s="10">
        <v>32</v>
      </c>
      <c r="H11" s="11">
        <v>1.99</v>
      </c>
      <c r="I11" s="12">
        <v>63.68</v>
      </c>
    </row>
    <row r="12" spans="1:9" x14ac:dyDescent="0.4">
      <c r="A12" s="37">
        <v>1010</v>
      </c>
      <c r="B12" s="36">
        <v>40337</v>
      </c>
      <c r="C12" s="7" t="s">
        <v>7</v>
      </c>
      <c r="D12" s="7" t="s">
        <v>8</v>
      </c>
      <c r="E12" s="18" t="s">
        <v>35</v>
      </c>
      <c r="F12" s="9" t="s">
        <v>18</v>
      </c>
      <c r="G12" s="10">
        <v>60</v>
      </c>
      <c r="H12" s="11">
        <v>8.99</v>
      </c>
      <c r="I12" s="12">
        <v>539.4</v>
      </c>
    </row>
    <row r="13" spans="1:9" x14ac:dyDescent="0.4">
      <c r="A13" s="37">
        <v>1011</v>
      </c>
      <c r="B13" s="36">
        <v>40354</v>
      </c>
      <c r="C13" s="7" t="s">
        <v>4</v>
      </c>
      <c r="D13" s="7" t="s">
        <v>14</v>
      </c>
      <c r="E13" s="19" t="s">
        <v>37</v>
      </c>
      <c r="F13" s="9" t="s">
        <v>17</v>
      </c>
      <c r="G13" s="10">
        <v>90</v>
      </c>
      <c r="H13" s="11">
        <v>4.99</v>
      </c>
      <c r="I13" s="12">
        <v>449.1</v>
      </c>
    </row>
    <row r="14" spans="1:9" x14ac:dyDescent="0.4">
      <c r="A14" s="37">
        <v>1012</v>
      </c>
      <c r="B14" s="36">
        <v>40371</v>
      </c>
      <c r="C14" s="7" t="s">
        <v>7</v>
      </c>
      <c r="D14" s="7" t="s">
        <v>13</v>
      </c>
      <c r="E14" s="19" t="s">
        <v>33</v>
      </c>
      <c r="F14" s="9" t="s">
        <v>18</v>
      </c>
      <c r="G14" s="10">
        <v>29</v>
      </c>
      <c r="H14" s="11">
        <v>1.99</v>
      </c>
      <c r="I14" s="12">
        <v>57.71</v>
      </c>
    </row>
    <row r="15" spans="1:9" x14ac:dyDescent="0.4">
      <c r="A15" s="37">
        <v>1013</v>
      </c>
      <c r="B15" s="36">
        <v>40388</v>
      </c>
      <c r="C15" s="8" t="s">
        <v>7</v>
      </c>
      <c r="D15" s="8" t="s">
        <v>21</v>
      </c>
      <c r="E15" s="18" t="s">
        <v>38</v>
      </c>
      <c r="F15" s="9" t="s">
        <v>18</v>
      </c>
      <c r="G15" s="10">
        <v>81</v>
      </c>
      <c r="H15" s="11">
        <v>19.989999999999998</v>
      </c>
      <c r="I15" s="12">
        <v>1619.1899999999998</v>
      </c>
    </row>
    <row r="16" spans="1:9" x14ac:dyDescent="0.4">
      <c r="A16" s="37">
        <v>1014</v>
      </c>
      <c r="B16" s="36">
        <v>40405</v>
      </c>
      <c r="C16" s="7" t="s">
        <v>7</v>
      </c>
      <c r="D16" s="8" t="s">
        <v>8</v>
      </c>
      <c r="E16" s="18" t="s">
        <v>35</v>
      </c>
      <c r="F16" s="9" t="s">
        <v>17</v>
      </c>
      <c r="G16" s="10">
        <v>35</v>
      </c>
      <c r="H16" s="11">
        <v>4.99</v>
      </c>
      <c r="I16" s="12">
        <v>174.65</v>
      </c>
    </row>
    <row r="17" spans="1:9" x14ac:dyDescent="0.4">
      <c r="A17" s="37">
        <v>1015</v>
      </c>
      <c r="B17" s="36">
        <v>40422</v>
      </c>
      <c r="C17" s="8" t="s">
        <v>4</v>
      </c>
      <c r="D17" s="8" t="s">
        <v>12</v>
      </c>
      <c r="E17" s="18" t="s">
        <v>39</v>
      </c>
      <c r="F17" s="9" t="s">
        <v>22</v>
      </c>
      <c r="G17" s="10">
        <v>2</v>
      </c>
      <c r="H17" s="11">
        <v>125</v>
      </c>
      <c r="I17" s="12">
        <v>250</v>
      </c>
    </row>
    <row r="18" spans="1:9" x14ac:dyDescent="0.4">
      <c r="A18" s="37">
        <v>1016</v>
      </c>
      <c r="B18" s="36">
        <v>40439</v>
      </c>
      <c r="C18" s="7" t="s">
        <v>7</v>
      </c>
      <c r="D18" s="7" t="s">
        <v>8</v>
      </c>
      <c r="E18" s="18" t="s">
        <v>35</v>
      </c>
      <c r="F18" s="9" t="s">
        <v>23</v>
      </c>
      <c r="G18" s="10">
        <v>16</v>
      </c>
      <c r="H18" s="11">
        <v>15.99</v>
      </c>
      <c r="I18" s="12">
        <v>255.84</v>
      </c>
    </row>
    <row r="19" spans="1:9" x14ac:dyDescent="0.4">
      <c r="A19" s="37">
        <v>1017</v>
      </c>
      <c r="B19" s="36">
        <v>40456</v>
      </c>
      <c r="C19" s="7" t="s">
        <v>4</v>
      </c>
      <c r="D19" s="7" t="s">
        <v>14</v>
      </c>
      <c r="E19" s="19" t="s">
        <v>37</v>
      </c>
      <c r="F19" s="9" t="s">
        <v>18</v>
      </c>
      <c r="G19" s="10">
        <v>28</v>
      </c>
      <c r="H19" s="11">
        <v>8.99</v>
      </c>
      <c r="I19" s="12">
        <v>251.72</v>
      </c>
    </row>
    <row r="20" spans="1:9" x14ac:dyDescent="0.4">
      <c r="A20" s="37">
        <v>1018</v>
      </c>
      <c r="B20" s="36">
        <v>40473</v>
      </c>
      <c r="C20" s="7" t="s">
        <v>7</v>
      </c>
      <c r="D20" s="7" t="s">
        <v>8</v>
      </c>
      <c r="E20" s="18" t="s">
        <v>35</v>
      </c>
      <c r="F20" s="9" t="s">
        <v>19</v>
      </c>
      <c r="G20" s="10">
        <v>64</v>
      </c>
      <c r="H20" s="11">
        <v>8.99</v>
      </c>
      <c r="I20" s="12">
        <v>575.36</v>
      </c>
    </row>
    <row r="21" spans="1:9" x14ac:dyDescent="0.4">
      <c r="A21" s="37">
        <v>1019</v>
      </c>
      <c r="B21" s="36">
        <v>40490</v>
      </c>
      <c r="C21" s="8" t="s">
        <v>7</v>
      </c>
      <c r="D21" s="8" t="s">
        <v>21</v>
      </c>
      <c r="E21" s="18" t="s">
        <v>38</v>
      </c>
      <c r="F21" s="9" t="s">
        <v>19</v>
      </c>
      <c r="G21" s="10">
        <v>15</v>
      </c>
      <c r="H21" s="11">
        <v>19.989999999999998</v>
      </c>
      <c r="I21" s="12">
        <v>299.84999999999997</v>
      </c>
    </row>
    <row r="22" spans="1:9" x14ac:dyDescent="0.4">
      <c r="A22" s="37">
        <v>1020</v>
      </c>
      <c r="B22" s="36">
        <v>40507</v>
      </c>
      <c r="C22" s="7" t="s">
        <v>4</v>
      </c>
      <c r="D22" s="8" t="s">
        <v>10</v>
      </c>
      <c r="E22" s="19" t="s">
        <v>36</v>
      </c>
      <c r="F22" s="9" t="s">
        <v>23</v>
      </c>
      <c r="G22" s="10">
        <v>96</v>
      </c>
      <c r="H22" s="11">
        <v>4.99</v>
      </c>
      <c r="I22" s="12">
        <v>479.04</v>
      </c>
    </row>
    <row r="23" spans="1:9" x14ac:dyDescent="0.4">
      <c r="A23" s="37">
        <v>1021</v>
      </c>
      <c r="B23" s="36">
        <v>40524</v>
      </c>
      <c r="C23" s="8" t="s">
        <v>4</v>
      </c>
      <c r="D23" s="8" t="s">
        <v>12</v>
      </c>
      <c r="E23" s="18" t="s">
        <v>39</v>
      </c>
      <c r="F23" s="9" t="s">
        <v>17</v>
      </c>
      <c r="G23" s="10">
        <v>67</v>
      </c>
      <c r="H23" s="11">
        <v>1.29</v>
      </c>
      <c r="I23" s="12">
        <v>86.43</v>
      </c>
    </row>
    <row r="24" spans="1:9" x14ac:dyDescent="0.4">
      <c r="A24" s="37">
        <v>1022</v>
      </c>
      <c r="B24" s="36">
        <v>40541</v>
      </c>
      <c r="C24" s="8" t="s">
        <v>7</v>
      </c>
      <c r="D24" s="8" t="s">
        <v>21</v>
      </c>
      <c r="E24" s="18" t="s">
        <v>38</v>
      </c>
      <c r="F24" s="9" t="s">
        <v>23</v>
      </c>
      <c r="G24" s="10">
        <v>74</v>
      </c>
      <c r="H24" s="11">
        <v>15.99</v>
      </c>
      <c r="I24" s="12">
        <v>1183.26</v>
      </c>
    </row>
    <row r="25" spans="1:9" x14ac:dyDescent="0.4">
      <c r="A25" s="37">
        <v>1023</v>
      </c>
      <c r="B25" s="36">
        <v>40558</v>
      </c>
      <c r="C25" s="8" t="s">
        <v>4</v>
      </c>
      <c r="D25" s="8" t="s">
        <v>5</v>
      </c>
      <c r="E25" s="18" t="s">
        <v>31</v>
      </c>
      <c r="F25" s="9" t="s">
        <v>18</v>
      </c>
      <c r="G25" s="10">
        <v>46</v>
      </c>
      <c r="H25" s="11">
        <v>8.99</v>
      </c>
      <c r="I25" s="12">
        <v>413.54</v>
      </c>
    </row>
    <row r="26" spans="1:9" x14ac:dyDescent="0.4">
      <c r="A26" s="37">
        <v>1024</v>
      </c>
      <c r="B26" s="36">
        <v>40575</v>
      </c>
      <c r="C26" s="8" t="s">
        <v>4</v>
      </c>
      <c r="D26" s="8" t="s">
        <v>12</v>
      </c>
      <c r="E26" s="18" t="s">
        <v>39</v>
      </c>
      <c r="F26" s="9" t="s">
        <v>18</v>
      </c>
      <c r="G26" s="10">
        <v>87</v>
      </c>
      <c r="H26" s="11">
        <v>15</v>
      </c>
      <c r="I26" s="12">
        <v>1305</v>
      </c>
    </row>
    <row r="27" spans="1:9" x14ac:dyDescent="0.4">
      <c r="A27" s="37">
        <v>1025</v>
      </c>
      <c r="B27" s="36">
        <v>40592</v>
      </c>
      <c r="C27" s="7" t="s">
        <v>7</v>
      </c>
      <c r="D27" s="7" t="s">
        <v>8</v>
      </c>
      <c r="E27" s="18" t="s">
        <v>35</v>
      </c>
      <c r="F27" s="9" t="s">
        <v>18</v>
      </c>
      <c r="G27" s="10">
        <v>4</v>
      </c>
      <c r="H27" s="11">
        <v>4.99</v>
      </c>
      <c r="I27" s="12">
        <v>19.96</v>
      </c>
    </row>
    <row r="28" spans="1:9" x14ac:dyDescent="0.4">
      <c r="A28" s="37">
        <v>1026</v>
      </c>
      <c r="B28" s="36">
        <v>40609</v>
      </c>
      <c r="C28" s="7" t="s">
        <v>9</v>
      </c>
      <c r="D28" s="8" t="s">
        <v>15</v>
      </c>
      <c r="E28" s="18" t="s">
        <v>40</v>
      </c>
      <c r="F28" s="9" t="s">
        <v>18</v>
      </c>
      <c r="G28" s="10">
        <v>7</v>
      </c>
      <c r="H28" s="11">
        <v>19.989999999999998</v>
      </c>
      <c r="I28" s="12">
        <v>139.92999999999998</v>
      </c>
    </row>
    <row r="29" spans="1:9" x14ac:dyDescent="0.4">
      <c r="A29" s="37">
        <v>1027</v>
      </c>
      <c r="B29" s="36">
        <v>40626</v>
      </c>
      <c r="C29" s="7" t="s">
        <v>4</v>
      </c>
      <c r="D29" s="8" t="s">
        <v>6</v>
      </c>
      <c r="E29" s="18" t="s">
        <v>34</v>
      </c>
      <c r="F29" s="9" t="s">
        <v>23</v>
      </c>
      <c r="G29" s="10">
        <v>50</v>
      </c>
      <c r="H29" s="11">
        <v>4.99</v>
      </c>
      <c r="I29" s="12">
        <v>249.5</v>
      </c>
    </row>
    <row r="30" spans="1:9" x14ac:dyDescent="0.4">
      <c r="A30" s="37">
        <v>1028</v>
      </c>
      <c r="B30" s="36">
        <v>40643</v>
      </c>
      <c r="C30" s="8" t="s">
        <v>4</v>
      </c>
      <c r="D30" s="8" t="s">
        <v>20</v>
      </c>
      <c r="E30" s="18" t="s">
        <v>32</v>
      </c>
      <c r="F30" s="9" t="s">
        <v>17</v>
      </c>
      <c r="G30" s="10">
        <v>66</v>
      </c>
      <c r="H30" s="11">
        <v>1.99</v>
      </c>
      <c r="I30" s="12">
        <v>131.34</v>
      </c>
    </row>
    <row r="31" spans="1:9" x14ac:dyDescent="0.4">
      <c r="A31" s="37">
        <v>1029</v>
      </c>
      <c r="B31" s="36">
        <v>40660</v>
      </c>
      <c r="C31" s="7" t="s">
        <v>7</v>
      </c>
      <c r="D31" s="7" t="s">
        <v>13</v>
      </c>
      <c r="E31" s="19" t="s">
        <v>33</v>
      </c>
      <c r="F31" s="9" t="s">
        <v>19</v>
      </c>
      <c r="G31" s="10">
        <v>96</v>
      </c>
      <c r="H31" s="11">
        <v>4.99</v>
      </c>
      <c r="I31" s="12">
        <v>479.04</v>
      </c>
    </row>
    <row r="32" spans="1:9" x14ac:dyDescent="0.4">
      <c r="A32" s="37">
        <v>1030</v>
      </c>
      <c r="B32" s="36">
        <v>40677</v>
      </c>
      <c r="C32" s="8" t="s">
        <v>4</v>
      </c>
      <c r="D32" s="8" t="s">
        <v>5</v>
      </c>
      <c r="E32" s="18" t="s">
        <v>31</v>
      </c>
      <c r="F32" s="9" t="s">
        <v>17</v>
      </c>
      <c r="G32" s="10">
        <v>53</v>
      </c>
      <c r="H32" s="11">
        <v>1.29</v>
      </c>
      <c r="I32" s="12">
        <v>68.37</v>
      </c>
    </row>
    <row r="33" spans="1:9" x14ac:dyDescent="0.4">
      <c r="A33" s="37">
        <v>1031</v>
      </c>
      <c r="B33" s="36">
        <v>40694</v>
      </c>
      <c r="C33" s="8" t="s">
        <v>4</v>
      </c>
      <c r="D33" s="8" t="s">
        <v>5</v>
      </c>
      <c r="E33" s="18" t="s">
        <v>31</v>
      </c>
      <c r="F33" s="9" t="s">
        <v>18</v>
      </c>
      <c r="G33" s="10">
        <v>80</v>
      </c>
      <c r="H33" s="11">
        <v>8.99</v>
      </c>
      <c r="I33" s="12">
        <v>719.2</v>
      </c>
    </row>
    <row r="34" spans="1:9" x14ac:dyDescent="0.4">
      <c r="A34" s="37">
        <v>1032</v>
      </c>
      <c r="B34" s="36">
        <v>40711</v>
      </c>
      <c r="C34" s="7" t="s">
        <v>4</v>
      </c>
      <c r="D34" s="7" t="s">
        <v>10</v>
      </c>
      <c r="E34" s="19" t="s">
        <v>36</v>
      </c>
      <c r="F34" s="9" t="s">
        <v>22</v>
      </c>
      <c r="G34" s="10">
        <v>5</v>
      </c>
      <c r="H34" s="11">
        <v>125</v>
      </c>
      <c r="I34" s="12">
        <v>625</v>
      </c>
    </row>
    <row r="35" spans="1:9" x14ac:dyDescent="0.4">
      <c r="A35" s="37">
        <v>1033</v>
      </c>
      <c r="B35" s="36">
        <v>40728</v>
      </c>
      <c r="C35" s="7" t="s">
        <v>7</v>
      </c>
      <c r="D35" s="8" t="s">
        <v>8</v>
      </c>
      <c r="E35" s="18" t="s">
        <v>35</v>
      </c>
      <c r="F35" s="9" t="s">
        <v>23</v>
      </c>
      <c r="G35" s="10">
        <v>62</v>
      </c>
      <c r="H35" s="11">
        <v>4.99</v>
      </c>
      <c r="I35" s="12">
        <v>309.38</v>
      </c>
    </row>
    <row r="36" spans="1:9" x14ac:dyDescent="0.4">
      <c r="A36" s="37">
        <v>1034</v>
      </c>
      <c r="B36" s="36">
        <v>40745</v>
      </c>
      <c r="C36" s="7" t="s">
        <v>4</v>
      </c>
      <c r="D36" s="7" t="s">
        <v>14</v>
      </c>
      <c r="E36" s="19" t="s">
        <v>37</v>
      </c>
      <c r="F36" s="9" t="s">
        <v>23</v>
      </c>
      <c r="G36" s="10">
        <v>55</v>
      </c>
      <c r="H36" s="11">
        <v>12.49</v>
      </c>
      <c r="I36" s="12">
        <v>686.95</v>
      </c>
    </row>
    <row r="37" spans="1:9" x14ac:dyDescent="0.4">
      <c r="A37" s="37">
        <v>1035</v>
      </c>
      <c r="B37" s="36">
        <v>40762</v>
      </c>
      <c r="C37" s="7" t="s">
        <v>4</v>
      </c>
      <c r="D37" s="8" t="s">
        <v>10</v>
      </c>
      <c r="E37" s="19" t="s">
        <v>36</v>
      </c>
      <c r="F37" s="9" t="s">
        <v>23</v>
      </c>
      <c r="G37" s="10">
        <v>42</v>
      </c>
      <c r="H37" s="11">
        <v>23.95</v>
      </c>
      <c r="I37" s="12">
        <v>1005.9</v>
      </c>
    </row>
    <row r="38" spans="1:9" x14ac:dyDescent="0.4">
      <c r="A38" s="37">
        <v>1036</v>
      </c>
      <c r="B38" s="36">
        <v>40779</v>
      </c>
      <c r="C38" s="7" t="s">
        <v>9</v>
      </c>
      <c r="D38" s="7" t="s">
        <v>15</v>
      </c>
      <c r="E38" s="18" t="s">
        <v>40</v>
      </c>
      <c r="F38" s="9" t="s">
        <v>22</v>
      </c>
      <c r="G38" s="10">
        <v>3</v>
      </c>
      <c r="H38" s="11">
        <v>275</v>
      </c>
      <c r="I38" s="12">
        <v>825</v>
      </c>
    </row>
    <row r="39" spans="1:9" x14ac:dyDescent="0.4">
      <c r="A39" s="37">
        <v>1037</v>
      </c>
      <c r="B39" s="36">
        <v>40796</v>
      </c>
      <c r="C39" s="8" t="s">
        <v>4</v>
      </c>
      <c r="D39" s="8" t="s">
        <v>5</v>
      </c>
      <c r="E39" s="18" t="s">
        <v>31</v>
      </c>
      <c r="F39" s="9" t="s">
        <v>17</v>
      </c>
      <c r="G39" s="10">
        <v>7</v>
      </c>
      <c r="H39" s="11">
        <v>1.29</v>
      </c>
      <c r="I39" s="12">
        <v>9.0300000000000011</v>
      </c>
    </row>
    <row r="40" spans="1:9" x14ac:dyDescent="0.4">
      <c r="A40" s="37">
        <v>1038</v>
      </c>
      <c r="B40" s="36">
        <v>40813</v>
      </c>
      <c r="C40" s="7" t="s">
        <v>9</v>
      </c>
      <c r="D40" s="7" t="s">
        <v>15</v>
      </c>
      <c r="E40" s="18" t="s">
        <v>40</v>
      </c>
      <c r="F40" s="9" t="s">
        <v>19</v>
      </c>
      <c r="G40" s="10">
        <v>76</v>
      </c>
      <c r="H40" s="11">
        <v>1.99</v>
      </c>
      <c r="I40" s="12">
        <v>151.24</v>
      </c>
    </row>
    <row r="41" spans="1:9" x14ac:dyDescent="0.4">
      <c r="A41" s="37">
        <v>1039</v>
      </c>
      <c r="B41" s="36">
        <v>40830</v>
      </c>
      <c r="C41" s="7" t="s">
        <v>9</v>
      </c>
      <c r="D41" s="8" t="s">
        <v>11</v>
      </c>
      <c r="E41" s="18" t="s">
        <v>39</v>
      </c>
      <c r="F41" s="9" t="s">
        <v>18</v>
      </c>
      <c r="G41" s="10">
        <v>57</v>
      </c>
      <c r="H41" s="11">
        <v>19.989999999999998</v>
      </c>
      <c r="I41" s="12">
        <v>1139.4299999999998</v>
      </c>
    </row>
    <row r="42" spans="1:9" x14ac:dyDescent="0.4">
      <c r="A42" s="37">
        <v>1040</v>
      </c>
      <c r="B42" s="36">
        <v>40847</v>
      </c>
      <c r="C42" s="8" t="s">
        <v>4</v>
      </c>
      <c r="D42" s="8" t="s">
        <v>20</v>
      </c>
      <c r="E42" s="18" t="s">
        <v>32</v>
      </c>
      <c r="F42" s="9" t="s">
        <v>17</v>
      </c>
      <c r="G42" s="10">
        <v>14</v>
      </c>
      <c r="H42" s="11">
        <v>1.29</v>
      </c>
      <c r="I42" s="12">
        <v>18.060000000000002</v>
      </c>
    </row>
    <row r="43" spans="1:9" x14ac:dyDescent="0.4">
      <c r="A43" s="37">
        <v>1041</v>
      </c>
      <c r="B43" s="36">
        <v>40864</v>
      </c>
      <c r="C43" s="7" t="s">
        <v>4</v>
      </c>
      <c r="D43" s="8" t="s">
        <v>6</v>
      </c>
      <c r="E43" s="18" t="s">
        <v>34</v>
      </c>
      <c r="F43" s="9" t="s">
        <v>18</v>
      </c>
      <c r="G43" s="10">
        <v>11</v>
      </c>
      <c r="H43" s="11">
        <v>4.99</v>
      </c>
      <c r="I43" s="12">
        <v>54.89</v>
      </c>
    </row>
    <row r="44" spans="1:9" x14ac:dyDescent="0.4">
      <c r="A44" s="37">
        <v>1042</v>
      </c>
      <c r="B44" s="36">
        <v>40881</v>
      </c>
      <c r="C44" s="7" t="s">
        <v>4</v>
      </c>
      <c r="D44" s="8" t="s">
        <v>6</v>
      </c>
      <c r="E44" s="18" t="s">
        <v>34</v>
      </c>
      <c r="F44" s="9" t="s">
        <v>18</v>
      </c>
      <c r="G44" s="10">
        <v>94</v>
      </c>
      <c r="H44" s="11">
        <v>19.989999999999998</v>
      </c>
      <c r="I44" s="12">
        <v>1879.06</v>
      </c>
    </row>
    <row r="45" spans="1:9" x14ac:dyDescent="0.4">
      <c r="A45" s="37">
        <v>1043</v>
      </c>
      <c r="B45" s="36">
        <v>40898</v>
      </c>
      <c r="C45" s="8" t="s">
        <v>4</v>
      </c>
      <c r="D45" s="8" t="s">
        <v>20</v>
      </c>
      <c r="E45" s="18" t="s">
        <v>32</v>
      </c>
      <c r="F45" s="9" t="s">
        <v>18</v>
      </c>
      <c r="G45" s="10">
        <v>28</v>
      </c>
      <c r="H45" s="11">
        <v>4.99</v>
      </c>
      <c r="I45" s="12">
        <v>139.72</v>
      </c>
    </row>
  </sheetData>
  <autoFilter ref="C2:C45" xr:uid="{00000000-0009-0000-0000-000002000000}"/>
  <phoneticPr fontId="0" type="noConversion"/>
  <pageMargins left="0.75" right="0.75" top="1" bottom="1" header="0.5" footer="0.5"/>
  <pageSetup orientation="portrait" r:id="rId1"/>
  <headerFooter alignWithMargins="0">
    <oddFooter>&amp;LDeveloped by Contextures Inc.&amp;Cwww.contextures.com&amp;R&amp;D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4"/>
  <sheetViews>
    <sheetView tabSelected="1" zoomScale="130" zoomScaleNormal="130" workbookViewId="0">
      <pane ySplit="1" topLeftCell="A2" activePane="bottomLeft" state="frozen"/>
      <selection pane="bottomLeft" activeCell="E14" sqref="E14"/>
    </sheetView>
  </sheetViews>
  <sheetFormatPr defaultRowHeight="15" x14ac:dyDescent="0.4"/>
  <cols>
    <col min="1" max="1" width="24.19921875" customWidth="1"/>
    <col min="2" max="2" width="44.19921875" style="52" customWidth="1"/>
    <col min="3" max="3" width="23.33203125" style="54" customWidth="1"/>
  </cols>
  <sheetData>
    <row r="1" spans="1:34" x14ac:dyDescent="0.4">
      <c r="A1" s="13" t="s">
        <v>25</v>
      </c>
      <c r="B1" s="13" t="s">
        <v>73</v>
      </c>
      <c r="C1" s="13" t="s">
        <v>1</v>
      </c>
    </row>
    <row r="2" spans="1:34" ht="15.5" customHeight="1" x14ac:dyDescent="0.4">
      <c r="A2" s="14">
        <v>1001</v>
      </c>
      <c r="B2" s="53">
        <f>VLOOKUP(A2,'SalesOrders - Raw Data'!A3:I45,8,0)</f>
        <v>1.99</v>
      </c>
      <c r="C2" s="54" t="str">
        <f>VLOOKUP(A2,'SalesOrders - Raw Data'!A3:I45,6,0)</f>
        <v>Pencil</v>
      </c>
      <c r="AA2" s="43" t="s">
        <v>59</v>
      </c>
      <c r="AB2" s="43"/>
      <c r="AC2" s="43"/>
      <c r="AD2" s="43"/>
      <c r="AE2" s="43"/>
      <c r="AF2" s="43"/>
      <c r="AG2" s="43"/>
      <c r="AH2" s="43"/>
    </row>
    <row r="3" spans="1:34" x14ac:dyDescent="0.4">
      <c r="A3" s="14">
        <v>1002</v>
      </c>
      <c r="B3" s="53">
        <f>VLOOKUP(A3,'SalesOrders - Raw Data'!A4:I46,8,0)</f>
        <v>19.989999999999998</v>
      </c>
      <c r="C3" s="54" t="str">
        <f>VLOOKUP(A3,'SalesOrders - Raw Data'!A4:I46,6,0)</f>
        <v>Binder</v>
      </c>
      <c r="AA3" s="43"/>
      <c r="AB3" s="43"/>
      <c r="AC3" s="43"/>
      <c r="AD3" s="43"/>
      <c r="AE3" s="43"/>
      <c r="AF3" s="43"/>
      <c r="AG3" s="43"/>
      <c r="AH3" s="43"/>
    </row>
    <row r="4" spans="1:34" x14ac:dyDescent="0.4">
      <c r="A4" s="14">
        <v>1003</v>
      </c>
      <c r="B4" s="53">
        <f>VLOOKUP(A4,'SalesOrders - Raw Data'!A5:I47,8,0)</f>
        <v>4.99</v>
      </c>
      <c r="C4" s="54" t="str">
        <f>VLOOKUP(A4,'SalesOrders - Raw Data'!A5:I47,6,0)</f>
        <v>Pencil</v>
      </c>
      <c r="D4" s="44" t="s">
        <v>75</v>
      </c>
      <c r="E4" s="45"/>
      <c r="F4" s="45"/>
      <c r="G4" s="45"/>
      <c r="H4" s="45"/>
      <c r="AA4" s="43"/>
      <c r="AB4" s="43"/>
      <c r="AC4" s="43"/>
      <c r="AD4" s="43"/>
      <c r="AE4" s="43"/>
      <c r="AF4" s="43"/>
      <c r="AG4" s="43"/>
      <c r="AH4" s="43"/>
    </row>
    <row r="5" spans="1:34" x14ac:dyDescent="0.4">
      <c r="A5" s="14">
        <v>1004</v>
      </c>
      <c r="B5" s="53">
        <f>VLOOKUP(A5,'SalesOrders - Raw Data'!A6:I48,8,0)</f>
        <v>19.989999999999998</v>
      </c>
      <c r="C5" s="54" t="str">
        <f>VLOOKUP(A5,'SalesOrders - Raw Data'!A6:I48,6,0)</f>
        <v>Pen</v>
      </c>
      <c r="D5" s="44"/>
      <c r="E5" s="45"/>
      <c r="F5" s="45"/>
      <c r="G5" s="45"/>
      <c r="H5" s="45"/>
    </row>
    <row r="6" spans="1:34" x14ac:dyDescent="0.4">
      <c r="A6" s="14">
        <v>1005</v>
      </c>
      <c r="B6" s="53">
        <f>VLOOKUP(A6,'SalesOrders - Raw Data'!A7:I49,8,0)</f>
        <v>2.99</v>
      </c>
      <c r="C6" s="54" t="str">
        <f>VLOOKUP(A6,'SalesOrders - Raw Data'!A7:I49,6,0)</f>
        <v>Pencil</v>
      </c>
      <c r="D6" s="44"/>
      <c r="E6" s="45"/>
      <c r="F6" s="45"/>
      <c r="G6" s="45"/>
      <c r="H6" s="45"/>
    </row>
    <row r="7" spans="1:34" x14ac:dyDescent="0.4">
      <c r="A7" s="14">
        <v>1006</v>
      </c>
      <c r="B7" s="53">
        <f>VLOOKUP(A7,'SalesOrders - Raw Data'!A8:I50,8,0)</f>
        <v>4.99</v>
      </c>
      <c r="C7" s="54" t="str">
        <f>VLOOKUP(A7,'SalesOrders - Raw Data'!A8:I50,6,0)</f>
        <v>Binder</v>
      </c>
    </row>
    <row r="8" spans="1:34" x14ac:dyDescent="0.4">
      <c r="A8" s="14">
        <v>1007</v>
      </c>
      <c r="B8" s="53">
        <f>VLOOKUP(A8,'SalesOrders - Raw Data'!A9:I51,8,0)</f>
        <v>1.99</v>
      </c>
      <c r="C8" s="54" t="str">
        <f>VLOOKUP(A8,'SalesOrders - Raw Data'!A9:I51,6,0)</f>
        <v>Pencil</v>
      </c>
    </row>
    <row r="9" spans="1:34" x14ac:dyDescent="0.4">
      <c r="A9" s="14">
        <v>1008</v>
      </c>
      <c r="B9" s="53">
        <f>VLOOKUP(A9,'SalesOrders - Raw Data'!A10:I52,8,0)</f>
        <v>4.99</v>
      </c>
      <c r="C9" s="54" t="str">
        <f>VLOOKUP(A9,'SalesOrders - Raw Data'!A10:I52,6,0)</f>
        <v>Pencil</v>
      </c>
    </row>
    <row r="10" spans="1:34" x14ac:dyDescent="0.4">
      <c r="A10" s="14">
        <v>1009</v>
      </c>
      <c r="B10" s="53">
        <f>VLOOKUP(A10,'SalesOrders - Raw Data'!A11:I53,8,0)</f>
        <v>1.99</v>
      </c>
      <c r="C10" s="54" t="str">
        <f>VLOOKUP(A10,'SalesOrders - Raw Data'!A11:I53,6,0)</f>
        <v>Pencil</v>
      </c>
    </row>
    <row r="11" spans="1:34" x14ac:dyDescent="0.4">
      <c r="A11" s="14">
        <v>1010</v>
      </c>
      <c r="B11" s="53">
        <f>VLOOKUP(A11,'SalesOrders - Raw Data'!A12:I54,8,0)</f>
        <v>8.99</v>
      </c>
      <c r="C11" s="54" t="str">
        <f>VLOOKUP(A11,'SalesOrders - Raw Data'!A12:I54,6,0)</f>
        <v>Binder</v>
      </c>
    </row>
    <row r="12" spans="1:34" x14ac:dyDescent="0.4">
      <c r="A12" s="14">
        <v>1011</v>
      </c>
      <c r="B12" s="53">
        <f>VLOOKUP(A12,'SalesOrders - Raw Data'!A13:I55,8,0)</f>
        <v>4.99</v>
      </c>
      <c r="C12" s="54" t="str">
        <f>VLOOKUP(A12,'SalesOrders - Raw Data'!A13:I55,6,0)</f>
        <v>Pencil</v>
      </c>
    </row>
    <row r="13" spans="1:34" x14ac:dyDescent="0.4">
      <c r="A13" s="14">
        <v>1012</v>
      </c>
      <c r="B13" s="53">
        <f>VLOOKUP(A13,'SalesOrders - Raw Data'!A14:I56,8,0)</f>
        <v>1.99</v>
      </c>
      <c r="C13" s="54" t="str">
        <f>VLOOKUP(A13,'SalesOrders - Raw Data'!A14:I56,6,0)</f>
        <v>Binder</v>
      </c>
    </row>
    <row r="14" spans="1:34" x14ac:dyDescent="0.4">
      <c r="A14" s="14">
        <v>1013</v>
      </c>
      <c r="B14" s="53">
        <f>VLOOKUP(A14,'SalesOrders - Raw Data'!A15:I57,8,0)</f>
        <v>19.989999999999998</v>
      </c>
      <c r="C14" s="54" t="str">
        <f>VLOOKUP(A14,'SalesOrders - Raw Data'!A15:I57,6,0)</f>
        <v>Binder</v>
      </c>
    </row>
    <row r="15" spans="1:34" x14ac:dyDescent="0.4">
      <c r="A15" s="14">
        <v>1014</v>
      </c>
      <c r="B15" s="53">
        <f>VLOOKUP(A15,'SalesOrders - Raw Data'!A16:I58,8,0)</f>
        <v>4.99</v>
      </c>
      <c r="C15" s="54" t="str">
        <f>VLOOKUP(A15,'SalesOrders - Raw Data'!A16:I58,6,0)</f>
        <v>Pencil</v>
      </c>
    </row>
    <row r="16" spans="1:34" x14ac:dyDescent="0.4">
      <c r="A16" s="14">
        <v>1015</v>
      </c>
      <c r="B16" s="53">
        <f>VLOOKUP(A16,'SalesOrders - Raw Data'!A17:I59,8,0)</f>
        <v>125</v>
      </c>
      <c r="C16" s="54" t="str">
        <f>VLOOKUP(A16,'SalesOrders - Raw Data'!A17:I59,6,0)</f>
        <v>Desk</v>
      </c>
    </row>
    <row r="17" spans="1:3" x14ac:dyDescent="0.4">
      <c r="A17" s="14">
        <v>1016</v>
      </c>
      <c r="B17" s="53">
        <f>VLOOKUP(A17,'SalesOrders - Raw Data'!A18:I60,8,0)</f>
        <v>15.99</v>
      </c>
      <c r="C17" s="54" t="str">
        <f>VLOOKUP(A17,'SalesOrders - Raw Data'!A18:I60,6,0)</f>
        <v>Pen Set</v>
      </c>
    </row>
    <row r="18" spans="1:3" x14ac:dyDescent="0.4">
      <c r="A18" s="14">
        <v>1017</v>
      </c>
      <c r="B18" s="53">
        <f>VLOOKUP(A18,'SalesOrders - Raw Data'!A19:I61,8,0)</f>
        <v>8.99</v>
      </c>
      <c r="C18" s="54" t="str">
        <f>VLOOKUP(A18,'SalesOrders - Raw Data'!A19:I61,6,0)</f>
        <v>Binder</v>
      </c>
    </row>
    <row r="19" spans="1:3" x14ac:dyDescent="0.4">
      <c r="A19" s="14">
        <v>1018</v>
      </c>
      <c r="B19" s="53">
        <f>VLOOKUP(A19,'SalesOrders - Raw Data'!A20:I62,8,0)</f>
        <v>8.99</v>
      </c>
      <c r="C19" s="54" t="str">
        <f>VLOOKUP(A19,'SalesOrders - Raw Data'!A20:I62,6,0)</f>
        <v>Pen</v>
      </c>
    </row>
    <row r="20" spans="1:3" x14ac:dyDescent="0.4">
      <c r="A20" s="14">
        <v>1019</v>
      </c>
      <c r="B20" s="53">
        <f>VLOOKUP(A20,'SalesOrders - Raw Data'!A21:I63,8,0)</f>
        <v>19.989999999999998</v>
      </c>
      <c r="C20" s="54" t="str">
        <f>VLOOKUP(A20,'SalesOrders - Raw Data'!A21:I63,6,0)</f>
        <v>Pen</v>
      </c>
    </row>
    <row r="21" spans="1:3" x14ac:dyDescent="0.4">
      <c r="A21" s="14">
        <v>1020</v>
      </c>
      <c r="B21" s="53">
        <f>VLOOKUP(A21,'SalesOrders - Raw Data'!A22:I64,8,0)</f>
        <v>4.99</v>
      </c>
      <c r="C21" s="54" t="str">
        <f>VLOOKUP(A21,'SalesOrders - Raw Data'!A22:I64,6,0)</f>
        <v>Pen Set</v>
      </c>
    </row>
    <row r="22" spans="1:3" x14ac:dyDescent="0.4">
      <c r="A22" s="14">
        <v>1021</v>
      </c>
      <c r="B22" s="53">
        <f>VLOOKUP(A22,'SalesOrders - Raw Data'!A23:I65,8,0)</f>
        <v>1.29</v>
      </c>
      <c r="C22" s="54" t="str">
        <f>VLOOKUP(A22,'SalesOrders - Raw Data'!A23:I65,6,0)</f>
        <v>Pencil</v>
      </c>
    </row>
    <row r="23" spans="1:3" x14ac:dyDescent="0.4">
      <c r="A23" s="14">
        <v>1022</v>
      </c>
      <c r="B23" s="53">
        <f>VLOOKUP(A23,'SalesOrders - Raw Data'!A24:I66,8,0)</f>
        <v>15.99</v>
      </c>
      <c r="C23" s="54" t="str">
        <f>VLOOKUP(A23,'SalesOrders - Raw Data'!A24:I66,6,0)</f>
        <v>Pen Set</v>
      </c>
    </row>
    <row r="24" spans="1:3" x14ac:dyDescent="0.4">
      <c r="A24" s="14">
        <v>1023</v>
      </c>
      <c r="B24" s="53">
        <f>VLOOKUP(A24,'SalesOrders - Raw Data'!A25:I67,8,0)</f>
        <v>8.99</v>
      </c>
      <c r="C24" s="54" t="str">
        <f>VLOOKUP(A24,'SalesOrders - Raw Data'!A25:I67,6,0)</f>
        <v>Binder</v>
      </c>
    </row>
    <row r="25" spans="1:3" x14ac:dyDescent="0.4">
      <c r="A25" s="14">
        <v>1024</v>
      </c>
      <c r="B25" s="53">
        <f>VLOOKUP(A25,'SalesOrders - Raw Data'!A26:I68,8,0)</f>
        <v>15</v>
      </c>
      <c r="C25" s="54" t="str">
        <f>VLOOKUP(A25,'SalesOrders - Raw Data'!A26:I68,6,0)</f>
        <v>Binder</v>
      </c>
    </row>
    <row r="26" spans="1:3" x14ac:dyDescent="0.4">
      <c r="A26" s="14">
        <v>1025</v>
      </c>
      <c r="B26" s="53">
        <f>VLOOKUP(A26,'SalesOrders - Raw Data'!A27:I69,8,0)</f>
        <v>4.99</v>
      </c>
      <c r="C26" s="54" t="str">
        <f>VLOOKUP(A26,'SalesOrders - Raw Data'!A27:I69,6,0)</f>
        <v>Binder</v>
      </c>
    </row>
    <row r="27" spans="1:3" x14ac:dyDescent="0.4">
      <c r="A27" s="14">
        <v>1026</v>
      </c>
      <c r="B27" s="53">
        <f>VLOOKUP(A27,'SalesOrders - Raw Data'!A28:I70,8,0)</f>
        <v>19.989999999999998</v>
      </c>
      <c r="C27" s="54" t="str">
        <f>VLOOKUP(A27,'SalesOrders - Raw Data'!A28:I70,6,0)</f>
        <v>Binder</v>
      </c>
    </row>
    <row r="28" spans="1:3" x14ac:dyDescent="0.4">
      <c r="A28" s="14">
        <v>1027</v>
      </c>
      <c r="B28" s="53">
        <f>VLOOKUP(A28,'SalesOrders - Raw Data'!A29:I71,8,0)</f>
        <v>4.99</v>
      </c>
      <c r="C28" s="54" t="str">
        <f>VLOOKUP(A28,'SalesOrders - Raw Data'!A29:I71,6,0)</f>
        <v>Pen Set</v>
      </c>
    </row>
    <row r="29" spans="1:3" x14ac:dyDescent="0.4">
      <c r="A29" s="14">
        <v>1028</v>
      </c>
      <c r="B29" s="53">
        <f>VLOOKUP(A29,'SalesOrders - Raw Data'!A30:I72,8,0)</f>
        <v>1.99</v>
      </c>
      <c r="C29" s="54" t="str">
        <f>VLOOKUP(A29,'SalesOrders - Raw Data'!A30:I72,6,0)</f>
        <v>Pencil</v>
      </c>
    </row>
    <row r="30" spans="1:3" x14ac:dyDescent="0.4">
      <c r="A30" s="14">
        <v>1029</v>
      </c>
      <c r="B30" s="53">
        <f>VLOOKUP(A30,'SalesOrders - Raw Data'!A31:I73,8,0)</f>
        <v>4.99</v>
      </c>
      <c r="C30" s="54" t="str">
        <f>VLOOKUP(A30,'SalesOrders - Raw Data'!A31:I73,6,0)</f>
        <v>Pen</v>
      </c>
    </row>
    <row r="31" spans="1:3" x14ac:dyDescent="0.4">
      <c r="A31" s="14">
        <v>1030</v>
      </c>
      <c r="B31" s="53">
        <f>VLOOKUP(A31,'SalesOrders - Raw Data'!A32:I74,8,0)</f>
        <v>1.29</v>
      </c>
      <c r="C31" s="54" t="str">
        <f>VLOOKUP(A31,'SalesOrders - Raw Data'!A32:I74,6,0)</f>
        <v>Pencil</v>
      </c>
    </row>
    <row r="32" spans="1:3" x14ac:dyDescent="0.4">
      <c r="A32" s="14">
        <v>1031</v>
      </c>
      <c r="B32" s="53">
        <f>VLOOKUP(A32,'SalesOrders - Raw Data'!A33:I75,8,0)</f>
        <v>8.99</v>
      </c>
      <c r="C32" s="54" t="str">
        <f>VLOOKUP(A32,'SalesOrders - Raw Data'!A33:I75,6,0)</f>
        <v>Binder</v>
      </c>
    </row>
    <row r="33" spans="1:3" x14ac:dyDescent="0.4">
      <c r="A33" s="14">
        <v>1032</v>
      </c>
      <c r="B33" s="53">
        <f>VLOOKUP(A33,'SalesOrders - Raw Data'!A34:I76,8,0)</f>
        <v>125</v>
      </c>
      <c r="C33" s="54" t="str">
        <f>VLOOKUP(A33,'SalesOrders - Raw Data'!A34:I76,6,0)</f>
        <v>Desk</v>
      </c>
    </row>
    <row r="34" spans="1:3" x14ac:dyDescent="0.4">
      <c r="A34" s="14">
        <v>1033</v>
      </c>
      <c r="B34" s="53">
        <f>VLOOKUP(A34,'SalesOrders - Raw Data'!A35:I77,8,0)</f>
        <v>4.99</v>
      </c>
      <c r="C34" s="54" t="str">
        <f>VLOOKUP(A34,'SalesOrders - Raw Data'!A35:I77,6,0)</f>
        <v>Pen Set</v>
      </c>
    </row>
    <row r="35" spans="1:3" x14ac:dyDescent="0.4">
      <c r="A35" s="14">
        <v>1034</v>
      </c>
      <c r="B35" s="53">
        <f>VLOOKUP(A35,'SalesOrders - Raw Data'!A36:I78,8,0)</f>
        <v>12.49</v>
      </c>
      <c r="C35" s="54" t="str">
        <f>VLOOKUP(A35,'SalesOrders - Raw Data'!A36:I78,6,0)</f>
        <v>Pen Set</v>
      </c>
    </row>
    <row r="36" spans="1:3" x14ac:dyDescent="0.4">
      <c r="A36" s="14">
        <v>1035</v>
      </c>
      <c r="B36" s="53">
        <f>VLOOKUP(A36,'SalesOrders - Raw Data'!A37:I79,8,0)</f>
        <v>23.95</v>
      </c>
      <c r="C36" s="54" t="str">
        <f>VLOOKUP(A36,'SalesOrders - Raw Data'!A37:I79,6,0)</f>
        <v>Pen Set</v>
      </c>
    </row>
    <row r="37" spans="1:3" x14ac:dyDescent="0.4">
      <c r="A37" s="14">
        <v>1036</v>
      </c>
      <c r="B37" s="53">
        <f>VLOOKUP(A37,'SalesOrders - Raw Data'!A38:I80,8,0)</f>
        <v>275</v>
      </c>
      <c r="C37" s="54" t="str">
        <f>VLOOKUP(A37,'SalesOrders - Raw Data'!A38:I80,6,0)</f>
        <v>Desk</v>
      </c>
    </row>
    <row r="38" spans="1:3" x14ac:dyDescent="0.4">
      <c r="A38" s="14">
        <v>1037</v>
      </c>
      <c r="B38" s="53">
        <f>VLOOKUP(A38,'SalesOrders - Raw Data'!A39:I81,8,0)</f>
        <v>1.29</v>
      </c>
      <c r="C38" s="54" t="str">
        <f>VLOOKUP(A38,'SalesOrders - Raw Data'!A39:I81,6,0)</f>
        <v>Pencil</v>
      </c>
    </row>
    <row r="39" spans="1:3" x14ac:dyDescent="0.4">
      <c r="A39" s="14">
        <v>1038</v>
      </c>
      <c r="B39" s="53">
        <f>VLOOKUP(A39,'SalesOrders - Raw Data'!A40:I82,8,0)</f>
        <v>1.99</v>
      </c>
      <c r="C39" s="54" t="str">
        <f>VLOOKUP(A39,'SalesOrders - Raw Data'!A40:I82,6,0)</f>
        <v>Pen</v>
      </c>
    </row>
    <row r="40" spans="1:3" x14ac:dyDescent="0.4">
      <c r="A40" s="14">
        <v>1039</v>
      </c>
      <c r="B40" s="53">
        <f>VLOOKUP(A40,'SalesOrders - Raw Data'!A41:I83,8,0)</f>
        <v>19.989999999999998</v>
      </c>
      <c r="C40" s="54" t="str">
        <f>VLOOKUP(A40,'SalesOrders - Raw Data'!A41:I83,6,0)</f>
        <v>Binder</v>
      </c>
    </row>
    <row r="41" spans="1:3" x14ac:dyDescent="0.4">
      <c r="A41" s="14">
        <v>1040</v>
      </c>
      <c r="B41" s="53">
        <f>VLOOKUP(A41,'SalesOrders - Raw Data'!A42:I84,8,0)</f>
        <v>1.29</v>
      </c>
      <c r="C41" s="54" t="str">
        <f>VLOOKUP(A41,'SalesOrders - Raw Data'!A42:I84,6,0)</f>
        <v>Pencil</v>
      </c>
    </row>
    <row r="42" spans="1:3" x14ac:dyDescent="0.4">
      <c r="A42" s="14">
        <v>1041</v>
      </c>
      <c r="B42" s="53">
        <f>VLOOKUP(A42,'SalesOrders - Raw Data'!A43:I85,8,0)</f>
        <v>4.99</v>
      </c>
      <c r="C42" s="54" t="str">
        <f>VLOOKUP(A42,'SalesOrders - Raw Data'!A43:I85,6,0)</f>
        <v>Binder</v>
      </c>
    </row>
    <row r="43" spans="1:3" x14ac:dyDescent="0.4">
      <c r="A43" s="14">
        <v>1042</v>
      </c>
      <c r="B43" s="53">
        <f>VLOOKUP(A43,'SalesOrders - Raw Data'!A44:I86,8,0)</f>
        <v>19.989999999999998</v>
      </c>
      <c r="C43" s="54" t="str">
        <f>VLOOKUP(A43,'SalesOrders - Raw Data'!A44:I86,6,0)</f>
        <v>Binder</v>
      </c>
    </row>
    <row r="44" spans="1:3" x14ac:dyDescent="0.4">
      <c r="A44" s="14">
        <v>1043</v>
      </c>
      <c r="B44" s="53">
        <f>VLOOKUP(A44,'SalesOrders - Raw Data'!A45:I87,8,0)</f>
        <v>4.99</v>
      </c>
      <c r="C44" s="54" t="str">
        <f>VLOOKUP(A44,'SalesOrders - Raw Data'!A45:I87,6,0)</f>
        <v>Binder</v>
      </c>
    </row>
  </sheetData>
  <protectedRanges>
    <protectedRange sqref="A35" name="Range1_1_1_2_1"/>
    <protectedRange sqref="A36" name="Range1_1_1_3_1"/>
    <protectedRange sqref="A37:A38" name="Range1_1_1_4_2"/>
    <protectedRange sqref="A32" name="Range1_2_1_1"/>
    <protectedRange sqref="A43:A44" name="Range1_1_1_4_1_1"/>
    <protectedRange sqref="A23" name="Range1_1_1_4_15_1"/>
  </protectedRanges>
  <mergeCells count="2">
    <mergeCell ref="AA2:AH4"/>
    <mergeCell ref="D4:H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zoomScale="130" zoomScaleNormal="130" workbookViewId="0">
      <selection activeCell="E12" sqref="E12"/>
    </sheetView>
  </sheetViews>
  <sheetFormatPr defaultRowHeight="15" x14ac:dyDescent="0.4"/>
  <cols>
    <col min="1" max="1" width="24.1328125" style="42" customWidth="1"/>
    <col min="2" max="2" width="18.265625" style="47" customWidth="1"/>
    <col min="3" max="3" width="24.6640625" style="48" customWidth="1"/>
  </cols>
  <sheetData>
    <row r="1" spans="1:9" s="52" customFormat="1" x14ac:dyDescent="0.4">
      <c r="A1" s="49" t="s">
        <v>52</v>
      </c>
      <c r="B1" s="50" t="s">
        <v>3</v>
      </c>
      <c r="C1" s="51" t="s">
        <v>0</v>
      </c>
    </row>
    <row r="2" spans="1:9" x14ac:dyDescent="0.4">
      <c r="A2" s="42">
        <v>40184</v>
      </c>
      <c r="B2" s="46">
        <f>VLOOKUP(A2,'SalesOrders - Raw Data'!B3:I45,8,0)</f>
        <v>189.05</v>
      </c>
      <c r="C2" s="48" t="str">
        <f>VLOOKUP(A2,'SalesOrders - Raw Data'!B3:I45,2,0)</f>
        <v>Quebec</v>
      </c>
    </row>
    <row r="3" spans="1:9" x14ac:dyDescent="0.4">
      <c r="A3" s="42">
        <v>40201</v>
      </c>
      <c r="B3" s="46">
        <f>VLOOKUP(A3,'SalesOrders - Raw Data'!B4:I46,8,0)</f>
        <v>999.49999999999989</v>
      </c>
      <c r="C3" s="48" t="str">
        <f>VLOOKUP(A3,'SalesOrders - Raw Data'!B4:I46,2,0)</f>
        <v>Ontario</v>
      </c>
    </row>
    <row r="4" spans="1:9" x14ac:dyDescent="0.4">
      <c r="A4" s="42">
        <v>40218</v>
      </c>
      <c r="B4" s="46">
        <f>VLOOKUP(A4,'SalesOrders - Raw Data'!B5:I47,8,0)</f>
        <v>179.64000000000001</v>
      </c>
      <c r="C4" s="48" t="str">
        <f>VLOOKUP(A4,'SalesOrders - Raw Data'!B5:I47,2,0)</f>
        <v>Ontario</v>
      </c>
      <c r="E4" s="44" t="s">
        <v>74</v>
      </c>
      <c r="F4" s="45"/>
      <c r="G4" s="45"/>
      <c r="H4" s="45"/>
      <c r="I4" s="45"/>
    </row>
    <row r="5" spans="1:9" x14ac:dyDescent="0.4">
      <c r="A5" s="42">
        <v>40235</v>
      </c>
      <c r="B5" s="46">
        <f>VLOOKUP(A5,'SalesOrders - Raw Data'!B6:I48,8,0)</f>
        <v>539.7299999999999</v>
      </c>
      <c r="C5" s="48" t="str">
        <f>VLOOKUP(A5,'SalesOrders - Raw Data'!B6:I48,2,0)</f>
        <v>Ontario</v>
      </c>
      <c r="E5" s="44"/>
      <c r="F5" s="45"/>
      <c r="G5" s="45"/>
      <c r="H5" s="45"/>
      <c r="I5" s="45"/>
    </row>
    <row r="6" spans="1:9" x14ac:dyDescent="0.4">
      <c r="A6" s="42">
        <v>40252</v>
      </c>
      <c r="B6" s="46">
        <f>VLOOKUP(A6,'SalesOrders - Raw Data'!B7:I49,8,0)</f>
        <v>167.44</v>
      </c>
      <c r="C6" s="48" t="str">
        <f>VLOOKUP(A6,'SalesOrders - Raw Data'!B7:I49,2,0)</f>
        <v>Alberta</v>
      </c>
      <c r="E6" s="44"/>
      <c r="F6" s="45"/>
      <c r="G6" s="45"/>
      <c r="H6" s="45"/>
      <c r="I6" s="45"/>
    </row>
    <row r="7" spans="1:9" x14ac:dyDescent="0.4">
      <c r="A7" s="42">
        <v>40269</v>
      </c>
      <c r="B7" s="46">
        <f>VLOOKUP(A7,'SalesOrders - Raw Data'!B8:I50,8,0)</f>
        <v>299.40000000000003</v>
      </c>
      <c r="C7" s="48" t="str">
        <f>VLOOKUP(A7,'SalesOrders - Raw Data'!B8:I50,2,0)</f>
        <v>Quebec</v>
      </c>
    </row>
    <row r="8" spans="1:9" x14ac:dyDescent="0.4">
      <c r="A8" s="42">
        <v>40286</v>
      </c>
      <c r="B8" s="46">
        <f>VLOOKUP(A8,'SalesOrders - Raw Data'!B9:I51,8,0)</f>
        <v>149.25</v>
      </c>
      <c r="C8" s="48" t="str">
        <f>VLOOKUP(A8,'SalesOrders - Raw Data'!B9:I51,2,0)</f>
        <v>Ontario</v>
      </c>
    </row>
    <row r="9" spans="1:9" x14ac:dyDescent="0.4">
      <c r="A9" s="42">
        <v>40303</v>
      </c>
      <c r="B9" s="46">
        <f>VLOOKUP(A9,'SalesOrders - Raw Data'!B10:I52,8,0)</f>
        <v>449.1</v>
      </c>
      <c r="C9" s="48" t="str">
        <f>VLOOKUP(A9,'SalesOrders - Raw Data'!B10:I52,2,0)</f>
        <v>Ontario</v>
      </c>
    </row>
    <row r="10" spans="1:9" x14ac:dyDescent="0.4">
      <c r="A10" s="42">
        <v>40320</v>
      </c>
      <c r="B10" s="46">
        <f>VLOOKUP(A10,'SalesOrders - Raw Data'!B11:I53,8,0)</f>
        <v>63.68</v>
      </c>
      <c r="C10" s="48" t="str">
        <f>VLOOKUP(A10,'SalesOrders - Raw Data'!B11:I53,2,0)</f>
        <v>Alberta</v>
      </c>
    </row>
    <row r="11" spans="1:9" x14ac:dyDescent="0.4">
      <c r="A11" s="42">
        <v>40337</v>
      </c>
      <c r="B11" s="46">
        <f>VLOOKUP(A11,'SalesOrders - Raw Data'!B12:I54,8,0)</f>
        <v>539.4</v>
      </c>
      <c r="C11" s="48" t="str">
        <f>VLOOKUP(A11,'SalesOrders - Raw Data'!B12:I54,2,0)</f>
        <v>Quebec</v>
      </c>
    </row>
    <row r="12" spans="1:9" x14ac:dyDescent="0.4">
      <c r="A12" s="42">
        <v>40354</v>
      </c>
      <c r="B12" s="46">
        <f>VLOOKUP(A12,'SalesOrders - Raw Data'!B13:I55,8,0)</f>
        <v>449.1</v>
      </c>
      <c r="C12" s="48" t="str">
        <f>VLOOKUP(A12,'SalesOrders - Raw Data'!B13:I55,2,0)</f>
        <v>Ontario</v>
      </c>
    </row>
    <row r="13" spans="1:9" x14ac:dyDescent="0.4">
      <c r="A13" s="42">
        <v>40371</v>
      </c>
      <c r="B13" s="46">
        <f>VLOOKUP(A13,'SalesOrders - Raw Data'!B14:I56,8,0)</f>
        <v>57.71</v>
      </c>
      <c r="C13" s="48" t="str">
        <f>VLOOKUP(A13,'SalesOrders - Raw Data'!B14:I56,2,0)</f>
        <v>Quebec</v>
      </c>
    </row>
    <row r="14" spans="1:9" x14ac:dyDescent="0.4">
      <c r="A14" s="42">
        <v>40388</v>
      </c>
      <c r="B14" s="46">
        <f>VLOOKUP(A14,'SalesOrders - Raw Data'!B15:I57,8,0)</f>
        <v>1619.1899999999998</v>
      </c>
      <c r="C14" s="48" t="str">
        <f>VLOOKUP(A14,'SalesOrders - Raw Data'!B15:I57,2,0)</f>
        <v>Quebec</v>
      </c>
    </row>
    <row r="15" spans="1:9" x14ac:dyDescent="0.4">
      <c r="A15" s="42">
        <v>40405</v>
      </c>
      <c r="B15" s="46">
        <f>VLOOKUP(A15,'SalesOrders - Raw Data'!B16:I58,8,0)</f>
        <v>174.65</v>
      </c>
      <c r="C15" s="48" t="str">
        <f>VLOOKUP(A15,'SalesOrders - Raw Data'!B16:I58,2,0)</f>
        <v>Quebec</v>
      </c>
    </row>
    <row r="16" spans="1:9" x14ac:dyDescent="0.4">
      <c r="A16" s="42">
        <v>40422</v>
      </c>
      <c r="B16" s="46">
        <f>VLOOKUP(A16,'SalesOrders - Raw Data'!B17:I59,8,0)</f>
        <v>250</v>
      </c>
      <c r="C16" s="48" t="str">
        <f>VLOOKUP(A16,'SalesOrders - Raw Data'!B17:I59,2,0)</f>
        <v>Ontario</v>
      </c>
    </row>
    <row r="17" spans="1:3" x14ac:dyDescent="0.4">
      <c r="A17" s="42">
        <v>40439</v>
      </c>
      <c r="B17" s="46">
        <f>VLOOKUP(A17,'SalesOrders - Raw Data'!B18:I60,8,0)</f>
        <v>255.84</v>
      </c>
      <c r="C17" s="48" t="str">
        <f>VLOOKUP(A17,'SalesOrders - Raw Data'!B18:I60,2,0)</f>
        <v>Quebec</v>
      </c>
    </row>
    <row r="18" spans="1:3" x14ac:dyDescent="0.4">
      <c r="A18" s="42">
        <v>40456</v>
      </c>
      <c r="B18" s="46">
        <f>VLOOKUP(A18,'SalesOrders - Raw Data'!B19:I61,8,0)</f>
        <v>251.72</v>
      </c>
      <c r="C18" s="48" t="str">
        <f>VLOOKUP(A18,'SalesOrders - Raw Data'!B19:I61,2,0)</f>
        <v>Ontario</v>
      </c>
    </row>
    <row r="19" spans="1:3" x14ac:dyDescent="0.4">
      <c r="A19" s="42">
        <v>40473</v>
      </c>
      <c r="B19" s="46">
        <f>VLOOKUP(A19,'SalesOrders - Raw Data'!B20:I62,8,0)</f>
        <v>575.36</v>
      </c>
      <c r="C19" s="48" t="str">
        <f>VLOOKUP(A19,'SalesOrders - Raw Data'!B20:I62,2,0)</f>
        <v>Quebec</v>
      </c>
    </row>
    <row r="20" spans="1:3" x14ac:dyDescent="0.4">
      <c r="A20" s="42">
        <v>40490</v>
      </c>
      <c r="B20" s="46">
        <f>VLOOKUP(A20,'SalesOrders - Raw Data'!B21:I63,8,0)</f>
        <v>299.84999999999997</v>
      </c>
      <c r="C20" s="48" t="str">
        <f>VLOOKUP(A20,'SalesOrders - Raw Data'!B21:I63,2,0)</f>
        <v>Quebec</v>
      </c>
    </row>
    <row r="21" spans="1:3" x14ac:dyDescent="0.4">
      <c r="A21" s="42">
        <v>40507</v>
      </c>
      <c r="B21" s="46">
        <f>VLOOKUP(A21,'SalesOrders - Raw Data'!B22:I64,8,0)</f>
        <v>479.04</v>
      </c>
      <c r="C21" s="48" t="str">
        <f>VLOOKUP(A21,'SalesOrders - Raw Data'!B22:I64,2,0)</f>
        <v>Ontario</v>
      </c>
    </row>
    <row r="22" spans="1:3" x14ac:dyDescent="0.4">
      <c r="A22" s="42">
        <v>40524</v>
      </c>
      <c r="B22" s="46">
        <f>VLOOKUP(A22,'SalesOrders - Raw Data'!B23:I65,8,0)</f>
        <v>86.43</v>
      </c>
      <c r="C22" s="48" t="str">
        <f>VLOOKUP(A22,'SalesOrders - Raw Data'!B23:I65,2,0)</f>
        <v>Ontario</v>
      </c>
    </row>
    <row r="23" spans="1:3" x14ac:dyDescent="0.4">
      <c r="A23" s="42">
        <v>40541</v>
      </c>
      <c r="B23" s="46">
        <f>VLOOKUP(A23,'SalesOrders - Raw Data'!B24:I66,8,0)</f>
        <v>1183.26</v>
      </c>
      <c r="C23" s="48" t="str">
        <f>VLOOKUP(A23,'SalesOrders - Raw Data'!B24:I66,2,0)</f>
        <v>Quebec</v>
      </c>
    </row>
    <row r="24" spans="1:3" x14ac:dyDescent="0.4">
      <c r="A24" s="42">
        <v>40558</v>
      </c>
      <c r="B24" s="46">
        <f>VLOOKUP(A24,'SalesOrders - Raw Data'!B25:I67,8,0)</f>
        <v>413.54</v>
      </c>
      <c r="C24" s="48" t="str">
        <f>VLOOKUP(A24,'SalesOrders - Raw Data'!B25:I67,2,0)</f>
        <v>Ontario</v>
      </c>
    </row>
    <row r="25" spans="1:3" x14ac:dyDescent="0.4">
      <c r="A25" s="42">
        <v>40575</v>
      </c>
      <c r="B25" s="46">
        <f>VLOOKUP(A25,'SalesOrders - Raw Data'!B26:I68,8,0)</f>
        <v>1305</v>
      </c>
      <c r="C25" s="48" t="str">
        <f>VLOOKUP(A25,'SalesOrders - Raw Data'!B26:I68,2,0)</f>
        <v>Ontario</v>
      </c>
    </row>
    <row r="26" spans="1:3" x14ac:dyDescent="0.4">
      <c r="A26" s="42">
        <v>40592</v>
      </c>
      <c r="B26" s="46">
        <f>VLOOKUP(A26,'SalesOrders - Raw Data'!B27:I69,8,0)</f>
        <v>19.96</v>
      </c>
      <c r="C26" s="48" t="str">
        <f>VLOOKUP(A26,'SalesOrders - Raw Data'!B27:I69,2,0)</f>
        <v>Quebec</v>
      </c>
    </row>
    <row r="27" spans="1:3" x14ac:dyDescent="0.4">
      <c r="A27" s="42">
        <v>40609</v>
      </c>
      <c r="B27" s="46">
        <f>VLOOKUP(A27,'SalesOrders - Raw Data'!B28:I70,8,0)</f>
        <v>139.92999999999998</v>
      </c>
      <c r="C27" s="48" t="str">
        <f>VLOOKUP(A27,'SalesOrders - Raw Data'!B28:I70,2,0)</f>
        <v>Alberta</v>
      </c>
    </row>
    <row r="28" spans="1:3" x14ac:dyDescent="0.4">
      <c r="A28" s="42">
        <v>40626</v>
      </c>
      <c r="B28" s="46">
        <f>VLOOKUP(A28,'SalesOrders - Raw Data'!B29:I71,8,0)</f>
        <v>249.5</v>
      </c>
      <c r="C28" s="48" t="str">
        <f>VLOOKUP(A28,'SalesOrders - Raw Data'!B29:I71,2,0)</f>
        <v>Ontario</v>
      </c>
    </row>
    <row r="29" spans="1:3" x14ac:dyDescent="0.4">
      <c r="A29" s="42">
        <v>40643</v>
      </c>
      <c r="B29" s="46">
        <f>VLOOKUP(A29,'SalesOrders - Raw Data'!B30:I72,8,0)</f>
        <v>131.34</v>
      </c>
      <c r="C29" s="48" t="str">
        <f>VLOOKUP(A29,'SalesOrders - Raw Data'!B30:I72,2,0)</f>
        <v>Ontario</v>
      </c>
    </row>
    <row r="30" spans="1:3" x14ac:dyDescent="0.4">
      <c r="A30" s="42">
        <v>40660</v>
      </c>
      <c r="B30" s="46">
        <f>VLOOKUP(A30,'SalesOrders - Raw Data'!B31:I73,8,0)</f>
        <v>479.04</v>
      </c>
      <c r="C30" s="48" t="str">
        <f>VLOOKUP(A30,'SalesOrders - Raw Data'!B31:I73,2,0)</f>
        <v>Quebec</v>
      </c>
    </row>
    <row r="31" spans="1:3" x14ac:dyDescent="0.4">
      <c r="A31" s="42">
        <v>40677</v>
      </c>
      <c r="B31" s="46">
        <f>VLOOKUP(A31,'SalesOrders - Raw Data'!B32:I74,8,0)</f>
        <v>68.37</v>
      </c>
      <c r="C31" s="48" t="str">
        <f>VLOOKUP(A31,'SalesOrders - Raw Data'!B32:I74,2,0)</f>
        <v>Ontario</v>
      </c>
    </row>
    <row r="32" spans="1:3" x14ac:dyDescent="0.4">
      <c r="A32" s="42">
        <v>40694</v>
      </c>
      <c r="B32" s="46">
        <f>VLOOKUP(A32,'SalesOrders - Raw Data'!B33:I75,8,0)</f>
        <v>719.2</v>
      </c>
      <c r="C32" s="48" t="str">
        <f>VLOOKUP(A32,'SalesOrders - Raw Data'!B33:I75,2,0)</f>
        <v>Ontario</v>
      </c>
    </row>
    <row r="33" spans="1:3" x14ac:dyDescent="0.4">
      <c r="A33" s="42">
        <v>40711</v>
      </c>
      <c r="B33" s="46">
        <f>VLOOKUP(A33,'SalesOrders - Raw Data'!B34:I76,8,0)</f>
        <v>625</v>
      </c>
      <c r="C33" s="48" t="str">
        <f>VLOOKUP(A33,'SalesOrders - Raw Data'!B34:I76,2,0)</f>
        <v>Ontario</v>
      </c>
    </row>
    <row r="34" spans="1:3" x14ac:dyDescent="0.4">
      <c r="A34" s="42">
        <v>40728</v>
      </c>
      <c r="B34" s="46">
        <f>VLOOKUP(A34,'SalesOrders - Raw Data'!B35:I77,8,0)</f>
        <v>309.38</v>
      </c>
      <c r="C34" s="48" t="str">
        <f>VLOOKUP(A34,'SalesOrders - Raw Data'!B35:I77,2,0)</f>
        <v>Quebec</v>
      </c>
    </row>
    <row r="35" spans="1:3" x14ac:dyDescent="0.4">
      <c r="A35" s="42">
        <v>40745</v>
      </c>
      <c r="B35" s="46">
        <f>VLOOKUP(A35,'SalesOrders - Raw Data'!B36:I78,8,0)</f>
        <v>686.95</v>
      </c>
      <c r="C35" s="48" t="str">
        <f>VLOOKUP(A35,'SalesOrders - Raw Data'!B36:I78,2,0)</f>
        <v>Ontario</v>
      </c>
    </row>
    <row r="36" spans="1:3" x14ac:dyDescent="0.4">
      <c r="A36" s="42">
        <v>40762</v>
      </c>
      <c r="B36" s="46">
        <f>VLOOKUP(A36,'SalesOrders - Raw Data'!B37:I79,8,0)</f>
        <v>1005.9</v>
      </c>
      <c r="C36" s="48" t="str">
        <f>VLOOKUP(A36,'SalesOrders - Raw Data'!B37:I79,2,0)</f>
        <v>Ontario</v>
      </c>
    </row>
    <row r="37" spans="1:3" x14ac:dyDescent="0.4">
      <c r="A37" s="42">
        <v>40779</v>
      </c>
      <c r="B37" s="46">
        <f>VLOOKUP(A37,'SalesOrders - Raw Data'!B38:I80,8,0)</f>
        <v>825</v>
      </c>
      <c r="C37" s="48" t="str">
        <f>VLOOKUP(A37,'SalesOrders - Raw Data'!B38:I80,2,0)</f>
        <v>Alberta</v>
      </c>
    </row>
    <row r="38" spans="1:3" x14ac:dyDescent="0.4">
      <c r="A38" s="42">
        <v>40796</v>
      </c>
      <c r="B38" s="46">
        <f>VLOOKUP(A38,'SalesOrders - Raw Data'!B39:I81,8,0)</f>
        <v>9.0300000000000011</v>
      </c>
      <c r="C38" s="48" t="str">
        <f>VLOOKUP(A38,'SalesOrders - Raw Data'!B39:I81,2,0)</f>
        <v>Ontario</v>
      </c>
    </row>
    <row r="39" spans="1:3" x14ac:dyDescent="0.4">
      <c r="A39" s="42">
        <v>40813</v>
      </c>
      <c r="B39" s="46">
        <f>VLOOKUP(A39,'SalesOrders - Raw Data'!B40:I82,8,0)</f>
        <v>151.24</v>
      </c>
      <c r="C39" s="48" t="str">
        <f>VLOOKUP(A39,'SalesOrders - Raw Data'!B40:I82,2,0)</f>
        <v>Alberta</v>
      </c>
    </row>
    <row r="40" spans="1:3" x14ac:dyDescent="0.4">
      <c r="A40" s="42">
        <v>40830</v>
      </c>
      <c r="B40" s="46">
        <f>VLOOKUP(A40,'SalesOrders - Raw Data'!B41:I83,8,0)</f>
        <v>1139.4299999999998</v>
      </c>
      <c r="C40" s="48" t="str">
        <f>VLOOKUP(A40,'SalesOrders - Raw Data'!B41:I83,2,0)</f>
        <v>Alberta</v>
      </c>
    </row>
    <row r="41" spans="1:3" x14ac:dyDescent="0.4">
      <c r="A41" s="42">
        <v>40847</v>
      </c>
      <c r="B41" s="46">
        <f>VLOOKUP(A41,'SalesOrders - Raw Data'!B42:I84,8,0)</f>
        <v>18.060000000000002</v>
      </c>
      <c r="C41" s="48" t="str">
        <f>VLOOKUP(A41,'SalesOrders - Raw Data'!B42:I84,2,0)</f>
        <v>Ontario</v>
      </c>
    </row>
    <row r="42" spans="1:3" x14ac:dyDescent="0.4">
      <c r="A42" s="42">
        <v>40864</v>
      </c>
      <c r="B42" s="46">
        <f>VLOOKUP(A42,'SalesOrders - Raw Data'!B43:I85,8,0)</f>
        <v>54.89</v>
      </c>
      <c r="C42" s="48" t="str">
        <f>VLOOKUP(A42,'SalesOrders - Raw Data'!B43:I85,2,0)</f>
        <v>Ontario</v>
      </c>
    </row>
    <row r="43" spans="1:3" x14ac:dyDescent="0.4">
      <c r="A43" s="42">
        <v>40881</v>
      </c>
      <c r="B43" s="46">
        <f>VLOOKUP(A43,'SalesOrders - Raw Data'!B44:I86,8,0)</f>
        <v>1879.06</v>
      </c>
      <c r="C43" s="48" t="str">
        <f>VLOOKUP(A43,'SalesOrders - Raw Data'!B44:I86,2,0)</f>
        <v>Ontario</v>
      </c>
    </row>
    <row r="44" spans="1:3" x14ac:dyDescent="0.4">
      <c r="A44" s="42">
        <v>40898</v>
      </c>
      <c r="B44" s="46">
        <f>VLOOKUP(A44,'SalesOrders - Raw Data'!B45:I87,8,0)</f>
        <v>139.72</v>
      </c>
      <c r="C44" s="48" t="str">
        <f>VLOOKUP(A44,'SalesOrders - Raw Data'!B45:I87,2,0)</f>
        <v>Ontario</v>
      </c>
    </row>
  </sheetData>
  <mergeCells count="1">
    <mergeCell ref="E4: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
  <sheetViews>
    <sheetView workbookViewId="0">
      <selection activeCell="B24" sqref="B24"/>
    </sheetView>
  </sheetViews>
  <sheetFormatPr defaultRowHeight="15" x14ac:dyDescent="0.4"/>
  <cols>
    <col min="1" max="1" width="19.46484375" customWidth="1"/>
    <col min="2" max="2" width="53.59765625" customWidth="1"/>
  </cols>
  <sheetData>
    <row r="1" spans="1:12" x14ac:dyDescent="0.4">
      <c r="A1" s="13" t="s">
        <v>0</v>
      </c>
      <c r="B1" s="13" t="s">
        <v>28</v>
      </c>
    </row>
    <row r="2" spans="1:12" x14ac:dyDescent="0.4">
      <c r="A2" s="15" t="s">
        <v>4</v>
      </c>
      <c r="B2" s="15">
        <f>COUNTIFS('SalesOrders - Raw Data'!F3:F45,"Pencil",'SalesOrders - Raw Data'!$C$3:$C$45,"Ontario")</f>
        <v>9</v>
      </c>
      <c r="E2" s="43" t="s">
        <v>70</v>
      </c>
      <c r="F2" s="43"/>
      <c r="G2" s="43"/>
      <c r="H2" s="43"/>
      <c r="I2" s="43"/>
      <c r="J2" s="43"/>
      <c r="K2" s="43"/>
      <c r="L2" s="43"/>
    </row>
    <row r="3" spans="1:12" x14ac:dyDescent="0.4">
      <c r="A3" s="15" t="s">
        <v>7</v>
      </c>
      <c r="B3" s="15">
        <f>COUNTIFS('SalesOrders - Raw Data'!$F$3:$F$45,"Pencil",'SalesOrders - Raw Data'!$C$3:$C$45,'Test 3'!A3)</f>
        <v>2</v>
      </c>
      <c r="E3" s="43"/>
      <c r="F3" s="43"/>
      <c r="G3" s="43"/>
      <c r="H3" s="43"/>
      <c r="I3" s="43"/>
      <c r="J3" s="43"/>
      <c r="K3" s="43"/>
      <c r="L3" s="43"/>
    </row>
    <row r="4" spans="1:12" x14ac:dyDescent="0.4">
      <c r="E4" s="43"/>
      <c r="F4" s="43"/>
      <c r="G4" s="43"/>
      <c r="H4" s="43"/>
      <c r="I4" s="43"/>
      <c r="J4" s="43"/>
      <c r="K4" s="43"/>
      <c r="L4" s="43"/>
    </row>
  </sheetData>
  <mergeCells count="1">
    <mergeCell ref="E2:L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
  <sheetViews>
    <sheetView workbookViewId="0">
      <selection activeCell="B3" sqref="B3:B4"/>
    </sheetView>
  </sheetViews>
  <sheetFormatPr defaultRowHeight="15" x14ac:dyDescent="0.4"/>
  <cols>
    <col min="1" max="1" width="22.73046875" customWidth="1"/>
    <col min="2" max="2" width="40" customWidth="1"/>
  </cols>
  <sheetData>
    <row r="1" spans="1:12" x14ac:dyDescent="0.4">
      <c r="A1" s="13" t="s">
        <v>0</v>
      </c>
      <c r="B1" s="13" t="s">
        <v>64</v>
      </c>
      <c r="E1" s="43" t="s">
        <v>58</v>
      </c>
      <c r="F1" s="43"/>
      <c r="G1" s="43"/>
      <c r="H1" s="43"/>
      <c r="I1" s="43"/>
      <c r="J1" s="43"/>
      <c r="K1" s="43"/>
      <c r="L1" s="43"/>
    </row>
    <row r="2" spans="1:12" x14ac:dyDescent="0.4">
      <c r="A2" s="15" t="s">
        <v>9</v>
      </c>
      <c r="B2" s="39">
        <f>SUMIFS('SalesOrders - Raw Data'!$G$3:$G$45,'SalesOrders - Raw Data'!$C$3:$C$45,'Test 4'!A2)</f>
        <v>231</v>
      </c>
      <c r="E2" s="43"/>
      <c r="F2" s="43"/>
      <c r="G2" s="43"/>
      <c r="H2" s="43"/>
      <c r="I2" s="43"/>
      <c r="J2" s="43"/>
      <c r="K2" s="43"/>
      <c r="L2" s="43"/>
    </row>
    <row r="3" spans="1:12" x14ac:dyDescent="0.4">
      <c r="A3" s="15" t="s">
        <v>7</v>
      </c>
      <c r="B3" s="15">
        <f>SUMIFS('SalesOrders - Raw Data'!$G$3:$G$45,'SalesOrders - Raw Data'!$C$3:$C$45,'Test 4'!A3)</f>
        <v>691</v>
      </c>
      <c r="E3" s="43"/>
      <c r="F3" s="43"/>
      <c r="G3" s="43"/>
      <c r="H3" s="43"/>
      <c r="I3" s="43"/>
      <c r="J3" s="43"/>
      <c r="K3" s="43"/>
      <c r="L3" s="43"/>
    </row>
    <row r="4" spans="1:12" x14ac:dyDescent="0.4">
      <c r="A4" s="15" t="s">
        <v>4</v>
      </c>
      <c r="B4" s="15">
        <f>SUMIFS('SalesOrders - Raw Data'!$G$3:$G$45,'SalesOrders - Raw Data'!$C$3:$C$45,'Test 4'!A4)</f>
        <v>1199</v>
      </c>
    </row>
  </sheetData>
  <mergeCells count="1">
    <mergeCell ref="E1:L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
  <sheetViews>
    <sheetView workbookViewId="0">
      <selection activeCell="B3" sqref="B3"/>
    </sheetView>
  </sheetViews>
  <sheetFormatPr defaultRowHeight="15" x14ac:dyDescent="0.4"/>
  <cols>
    <col min="1" max="1" width="15.73046875" customWidth="1"/>
    <col min="2" max="2" width="31.73046875" customWidth="1"/>
  </cols>
  <sheetData>
    <row r="1" spans="1:12" ht="15.75" customHeight="1" x14ac:dyDescent="0.4">
      <c r="A1" s="13" t="s">
        <v>1</v>
      </c>
      <c r="B1" s="13" t="s">
        <v>62</v>
      </c>
      <c r="E1" s="43" t="s">
        <v>63</v>
      </c>
      <c r="F1" s="43"/>
      <c r="G1" s="43"/>
      <c r="H1" s="43"/>
      <c r="I1" s="43"/>
      <c r="J1" s="43"/>
      <c r="K1" s="43"/>
      <c r="L1" s="43"/>
    </row>
    <row r="2" spans="1:12" x14ac:dyDescent="0.4">
      <c r="A2" s="15" t="s">
        <v>23</v>
      </c>
      <c r="B2" s="16">
        <f>AVERAGEIFS('SalesOrders - Raw Data'!$H$3:$H$45,'SalesOrders - Raw Data'!$C$3:$C$45,"Quebec",'SalesOrders - Raw Data'!$F$3:$F$45,'Test 5'!A2)</f>
        <v>12.323333333333332</v>
      </c>
      <c r="E2" s="43"/>
      <c r="F2" s="43"/>
      <c r="G2" s="43"/>
      <c r="H2" s="43"/>
      <c r="I2" s="43"/>
      <c r="J2" s="43"/>
      <c r="K2" s="43"/>
      <c r="L2" s="43"/>
    </row>
    <row r="3" spans="1:12" x14ac:dyDescent="0.4">
      <c r="A3" s="15" t="s">
        <v>22</v>
      </c>
      <c r="B3" s="16" t="e">
        <f>AVERAGEIFS('SalesOrders - Raw Data'!$H$3:$H$45,'SalesOrders - Raw Data'!$C$3:$C$45,"Quebec",'SalesOrders - Raw Data'!$F$3:$F$45,'Test 5'!A3)</f>
        <v>#DIV/0!</v>
      </c>
      <c r="E3" s="43"/>
      <c r="F3" s="43"/>
      <c r="G3" s="43"/>
      <c r="H3" s="43"/>
      <c r="I3" s="43"/>
      <c r="J3" s="43"/>
      <c r="K3" s="43"/>
      <c r="L3" s="43"/>
    </row>
    <row r="4" spans="1:12" x14ac:dyDescent="0.4">
      <c r="A4" s="15" t="s">
        <v>18</v>
      </c>
      <c r="B4" s="16">
        <f>AVERAGEIFS('SalesOrders - Raw Data'!$H$3:$H$45,'SalesOrders - Raw Data'!$C$3:$C$45,"Quebec",'SalesOrders - Raw Data'!$F$3:$F$45,'Test 5'!A4)</f>
        <v>8.1900000000000013</v>
      </c>
    </row>
    <row r="5" spans="1:12" x14ac:dyDescent="0.4">
      <c r="A5" s="15" t="s">
        <v>17</v>
      </c>
      <c r="B5" s="16">
        <f>AVERAGEIFS('SalesOrders - Raw Data'!$H$3:$H$45,'SalesOrders - Raw Data'!$C$3:$C$45,"Quebec",'SalesOrders - Raw Data'!$F$3:$F$45,'Test 5'!A5)</f>
        <v>3.49</v>
      </c>
    </row>
  </sheetData>
  <mergeCells count="1">
    <mergeCell ref="E1:L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1"/>
  <sheetViews>
    <sheetView workbookViewId="0">
      <selection activeCell="B8" sqref="B8:B10"/>
    </sheetView>
  </sheetViews>
  <sheetFormatPr defaultRowHeight="15" x14ac:dyDescent="0.4"/>
  <cols>
    <col min="1" max="1" width="12.59765625" customWidth="1"/>
    <col min="2" max="2" width="17.1328125" customWidth="1"/>
    <col min="3" max="3" width="13.86328125" customWidth="1"/>
  </cols>
  <sheetData>
    <row r="1" spans="1:12" x14ac:dyDescent="0.4">
      <c r="B1" s="21" t="s">
        <v>42</v>
      </c>
      <c r="C1" s="21"/>
    </row>
    <row r="2" spans="1:12" x14ac:dyDescent="0.4">
      <c r="B2" s="21" t="s">
        <v>43</v>
      </c>
      <c r="C2" s="22"/>
      <c r="E2" s="43" t="s">
        <v>48</v>
      </c>
      <c r="F2" s="43"/>
      <c r="G2" s="43"/>
      <c r="H2" s="43"/>
      <c r="I2" s="43"/>
      <c r="J2" s="43"/>
      <c r="K2" s="43"/>
      <c r="L2" s="43"/>
    </row>
    <row r="3" spans="1:12" x14ac:dyDescent="0.4">
      <c r="B3" s="21" t="s">
        <v>44</v>
      </c>
      <c r="C3" s="23"/>
      <c r="E3" s="43"/>
      <c r="F3" s="43"/>
      <c r="G3" s="43"/>
      <c r="H3" s="43"/>
      <c r="I3" s="43"/>
      <c r="J3" s="43"/>
      <c r="K3" s="43"/>
      <c r="L3" s="43"/>
    </row>
    <row r="4" spans="1:12" x14ac:dyDescent="0.4">
      <c r="B4" s="21" t="s">
        <v>45</v>
      </c>
      <c r="C4" s="24"/>
      <c r="E4" s="43"/>
      <c r="F4" s="43"/>
      <c r="G4" s="43"/>
      <c r="H4" s="43"/>
      <c r="I4" s="43"/>
      <c r="J4" s="43"/>
      <c r="K4" s="43"/>
      <c r="L4" s="43"/>
    </row>
    <row r="5" spans="1:12" x14ac:dyDescent="0.4">
      <c r="A5" s="21"/>
      <c r="B5" s="21"/>
    </row>
    <row r="6" spans="1:12" x14ac:dyDescent="0.4">
      <c r="A6" s="21"/>
      <c r="B6" s="21"/>
    </row>
    <row r="7" spans="1:12" x14ac:dyDescent="0.4">
      <c r="B7" s="27" t="s">
        <v>46</v>
      </c>
      <c r="C7" s="27" t="s">
        <v>47</v>
      </c>
    </row>
    <row r="8" spans="1:12" x14ac:dyDescent="0.4">
      <c r="B8" s="25">
        <v>34</v>
      </c>
      <c r="C8" s="25"/>
    </row>
    <row r="9" spans="1:12" x14ac:dyDescent="0.4">
      <c r="B9" s="25">
        <v>68</v>
      </c>
      <c r="C9" s="25"/>
    </row>
    <row r="10" spans="1:12" x14ac:dyDescent="0.4">
      <c r="B10" s="25">
        <v>74</v>
      </c>
      <c r="C10" s="25"/>
    </row>
    <row r="11" spans="1:12" x14ac:dyDescent="0.4">
      <c r="B11" s="26"/>
      <c r="C11" s="26"/>
    </row>
  </sheetData>
  <mergeCells count="1">
    <mergeCell ref="E2:L4"/>
  </mergeCells>
  <conditionalFormatting sqref="C8">
    <cfRule type="expression" dxfId="1" priority="6">
      <formula>$B$2</formula>
    </cfRule>
    <cfRule type="cellIs" dxfId="0" priority="7" operator="between">
      <formula>10</formula>
      <formula>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SalesOrders - Raw Data</vt:lpstr>
      <vt:lpstr>Test 1 Vlookup</vt:lpstr>
      <vt:lpstr>Test 2 Vlookup</vt:lpstr>
      <vt:lpstr>Test 3</vt:lpstr>
      <vt:lpstr>Test 4</vt:lpstr>
      <vt:lpstr>Test 5</vt:lpstr>
      <vt:lpstr>Test 7</vt:lpstr>
      <vt:lpstr>Test 6</vt:lpstr>
      <vt:lpstr>Test 8</vt:lpstr>
      <vt:lpstr>Test 9</vt:lpstr>
      <vt:lpstr>Test 10</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vincent misati</cp:lastModifiedBy>
  <dcterms:created xsi:type="dcterms:W3CDTF">2004-05-01T18:16:56Z</dcterms:created>
  <dcterms:modified xsi:type="dcterms:W3CDTF">2023-09-01T07:25:38Z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