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ni\source\repos\Research\measurement_client_standalone\output\distance-based\"/>
    </mc:Choice>
  </mc:AlternateContent>
  <xr:revisionPtr revIDLastSave="0" documentId="13_ncr:1_{2D6455B3-8A86-4D40-BF81-669789686105}" xr6:coauthVersionLast="47" xr6:coauthVersionMax="47" xr10:uidLastSave="{00000000-0000-0000-0000-000000000000}"/>
  <bookViews>
    <workbookView xWindow="-98" yWindow="-98" windowWidth="21795" windowHeight="12975" activeTab="1" xr2:uid="{F5C78390-FA3F-4EED-A8F8-5CF0F36478F2}"/>
  </bookViews>
  <sheets>
    <sheet name="Distance Based" sheetId="1" r:id="rId1"/>
    <sheet name="MCS B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2" l="1"/>
  <c r="T18" i="2"/>
  <c r="T19" i="2"/>
  <c r="T20" i="2"/>
  <c r="T21" i="2"/>
  <c r="T22" i="2"/>
  <c r="O3" i="2"/>
  <c r="O4" i="2"/>
  <c r="O5" i="2"/>
  <c r="AE18" i="1"/>
  <c r="AG15" i="1"/>
  <c r="AG17" i="1" s="1"/>
  <c r="AF15" i="1"/>
  <c r="AF17" i="1" s="1"/>
  <c r="AE15" i="1"/>
  <c r="AE17" i="1" s="1"/>
  <c r="Q15" i="1"/>
  <c r="R15" i="1"/>
  <c r="S15" i="1"/>
  <c r="P15" i="1"/>
</calcChain>
</file>

<file path=xl/sharedStrings.xml><?xml version="1.0" encoding="utf-8"?>
<sst xmlns="http://schemas.openxmlformats.org/spreadsheetml/2006/main" count="175" uniqueCount="97">
  <si>
    <t>downlink_2-6-23-base average bandwidth: 74.4531349 Mbps</t>
  </si>
  <si>
    <t>downlink_2-6-23-base average packets received: 869.9/930</t>
  </si>
  <si>
    <t>downlink_2-6-23-inside-los average bandwidth: 34.9663451 Mbps</t>
  </si>
  <si>
    <t>downlink_2-6-23-inside-los average packets received: 917.35/930</t>
  </si>
  <si>
    <t>downlink_2-6-23-inside-no-los average bandwidth: 31.269984250000004 Mbps</t>
  </si>
  <si>
    <t>downlink_2-6-23-inside-no-los average packets received: 923.45/930</t>
  </si>
  <si>
    <t>downlink_2-6-23-right-outside average bandwidth: 19.984094550000002 Mbps</t>
  </si>
  <si>
    <t>downlink_2-6-23-right-outside average packets received: 928.65/930</t>
  </si>
  <si>
    <t>uplink_2-6-23-base average bandwidth: 60.58416285 Mbps</t>
  </si>
  <si>
    <t>uplink_2-6-23-base average packets received: 546.9/930</t>
  </si>
  <si>
    <t>uplink_2-6-23-inside-los average bandwidth: 20.8276813 Mbps</t>
  </si>
  <si>
    <t>uplink_2-6-23-inside-los average packets received: 178.75/930</t>
  </si>
  <si>
    <t>uplink_2-6-23-inside-no-los average bandwidth: 5.8854977134999995 Mbps</t>
  </si>
  <si>
    <t>uplink_2-6-23-inside-no-los average packets received: 97.95/930</t>
  </si>
  <si>
    <t>uplink_2-6-23-right-outside average bandwidth: 5.475527255 Mbps</t>
  </si>
  <si>
    <t>uplink_2-6-23-right-outside average packets received: 88.45/930</t>
  </si>
  <si>
    <t>Base</t>
  </si>
  <si>
    <t>Inside-LOS</t>
  </si>
  <si>
    <t>Inside-No-LOS</t>
  </si>
  <si>
    <t>Right-Outside</t>
  </si>
  <si>
    <t>Downlink</t>
  </si>
  <si>
    <t>Uplink</t>
  </si>
  <si>
    <t>Column1</t>
  </si>
  <si>
    <t>Iperf3 Sender (Client Uplink)</t>
  </si>
  <si>
    <t>Iperf3 Receiver (Server Downlink)</t>
  </si>
  <si>
    <t>CRUSP Downlink</t>
  </si>
  <si>
    <t>CRUSP Uplink</t>
  </si>
  <si>
    <t>% Increase</t>
  </si>
  <si>
    <t>Increase</t>
  </si>
  <si>
    <t>Validation</t>
  </si>
  <si>
    <t>validation:</t>
  </si>
  <si>
    <t>downlink_rtest-1 average bandwidth: 45.68223942499999 Mbps</t>
  </si>
  <si>
    <t>downlink_rtest-1 average packets received: 896.15/930</t>
  </si>
  <si>
    <t>downlink_rtest-2 average bandwidth: 32.59307200000001 Mbps</t>
  </si>
  <si>
    <t>downlink_rtest-2 average packets received: 913.25/930</t>
  </si>
  <si>
    <t>downlink_rtest-3 average bandwidth: 39.054063600000006 Mbps</t>
  </si>
  <si>
    <t>downlink_rtest-3 average packets received: 927.5/930</t>
  </si>
  <si>
    <t>downlink_rtest-4 average bandwidth: 77.20655905000002 Mbps</t>
  </si>
  <si>
    <t>downlink_rtest-4 average packets received: 920.3/930</t>
  </si>
  <si>
    <t>uplink_rtest-1 average bandwidth: 27.871669500000007 Mbps</t>
  </si>
  <si>
    <t>uplink_rtest-1 average packets received: 361.3/930</t>
  </si>
  <si>
    <t>uplink_rtest-2 average bandwidth: 25.06290505 Mbps</t>
  </si>
  <si>
    <t>uplink_rtest-2 average packets received: 324.65/930</t>
  </si>
  <si>
    <t>uplink_rtest-3 average bandwidth: 20.00212342 Mbps</t>
  </si>
  <si>
    <t>uplink_rtest-3 average packets received: 209.45/930</t>
  </si>
  <si>
    <t>uplink_rtest-4 average bandwidth: 31.97023575 Mbps</t>
  </si>
  <si>
    <t>uplink_rtest-4 average packets received: 419.0/930</t>
  </si>
  <si>
    <t>CRUSP
 Uplink</t>
  </si>
  <si>
    <t>Iperf3 Sender 
(Ground Truth)</t>
  </si>
  <si>
    <t>Regression
Predicted</t>
  </si>
  <si>
    <t>% Difference</t>
  </si>
  <si>
    <t>MAPE (Mean Absolute Percentage Error)</t>
  </si>
  <si>
    <t>Ground Truth</t>
  </si>
  <si>
    <t>rtest1</t>
  </si>
  <si>
    <t>rtest2</t>
  </si>
  <si>
    <t>rtest3</t>
  </si>
  <si>
    <t xml:space="preserve">Transmit rate (Mbps)   </t>
  </si>
  <si>
    <t>Iperf3</t>
  </si>
  <si>
    <t>ht_mcs_10_43.3:</t>
  </si>
  <si>
    <t>ht_mcs_15_144.4:</t>
  </si>
  <si>
    <t>ht_mcs_1_14.4:</t>
  </si>
  <si>
    <t>ht_mcs_2_21.7:</t>
  </si>
  <si>
    <t>ht_mcs_5_57.8:</t>
  </si>
  <si>
    <t>vht_mcs_1_nss_1:</t>
  </si>
  <si>
    <t>vht_mcs_1_nss_2:</t>
  </si>
  <si>
    <t>vht_mcs_5_nss_1:</t>
  </si>
  <si>
    <t>vht_mcs_5_nss_2:</t>
  </si>
  <si>
    <t>vht_mcs_9_nss_1:</t>
  </si>
  <si>
    <t>vht_mcs_9_nss_2:</t>
  </si>
  <si>
    <t>iperf3</t>
  </si>
  <si>
    <t>incorrect measure?</t>
  </si>
  <si>
    <t>Column2</t>
  </si>
  <si>
    <t>Column3</t>
  </si>
  <si>
    <t>MCS Config</t>
  </si>
  <si>
    <t>Iperf3 (Mbps)</t>
  </si>
  <si>
    <t>CRUSP Uplink (Mbps)</t>
  </si>
  <si>
    <t>HT 1 (14.4)</t>
  </si>
  <si>
    <t>HT 2 (21.7)</t>
  </si>
  <si>
    <t>HT 5 (57.8)</t>
  </si>
  <si>
    <t>802.11n</t>
  </si>
  <si>
    <t>802.11ac</t>
  </si>
  <si>
    <t>44</t>
  </si>
  <si>
    <t>44.11125567</t>
  </si>
  <si>
    <t>VHT 1 NSS 1</t>
  </si>
  <si>
    <t>VHT 1 NSS 2</t>
  </si>
  <si>
    <t>VHT 5 NSS 1</t>
  </si>
  <si>
    <t>VHT 5 NSS 2</t>
  </si>
  <si>
    <t>VHT 9 NSS 1</t>
  </si>
  <si>
    <t>VHT 9 NSS 2</t>
  </si>
  <si>
    <t>MCS</t>
  </si>
  <si>
    <t>VHT 1</t>
  </si>
  <si>
    <t>VHT 5</t>
  </si>
  <si>
    <t>VHT 9</t>
  </si>
  <si>
    <t>NSS 1</t>
  </si>
  <si>
    <t>NSS 2</t>
  </si>
  <si>
    <t>Spatial Streams</t>
  </si>
  <si>
    <t>STD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</si>
</sst>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9.6"/>
      <color rgb="FF374151"/>
      <name val="Segoe U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0" xfId="0" applyFont="1" applyFill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1" fillId="2" borderId="11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4" fillId="0" borderId="0" xfId="0" applyFont="1"/>
    <xf numFmtId="0" fontId="0" fillId="0" borderId="8" xfId="0" applyFont="1" applyBorder="1"/>
    <xf numFmtId="0" fontId="0" fillId="0" borderId="8" xfId="0" applyBorder="1"/>
    <xf numFmtId="0" fontId="0" fillId="3" borderId="5" xfId="0" applyFont="1" applyFill="1" applyBorder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374151"/>
        <name val="Segoe UI"/>
        <family val="2"/>
        <scheme val="none"/>
      </font>
      <fill>
        <patternFill patternType="solid">
          <fgColor indexed="64"/>
          <bgColor rgb="FFF7F7F8"/>
        </patternFill>
      </fill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</a:t>
            </a:r>
            <a:r>
              <a:rPr lang="en-US" sz="1200" baseline="0"/>
              <a:t> </a:t>
            </a:r>
            <a:r>
              <a:rPr lang="en-US" sz="1200"/>
              <a:t>Results vs. Iperf3 – Downlink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Based'!$O$5</c:f>
              <c:strCache>
                <c:ptCount val="1"/>
                <c:pt idx="0">
                  <c:v>CRUSP 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'Distance Based'!$P$4:$S$4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Based'!$P$5:$S$5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1-4D1C-BBE0-532A8F22F224}"/>
            </c:ext>
          </c:extLst>
        </c:ser>
        <c:ser>
          <c:idx val="1"/>
          <c:order val="1"/>
          <c:tx>
            <c:strRef>
              <c:f>'Distance Based'!$O$6</c:f>
              <c:strCache>
                <c:ptCount val="1"/>
                <c:pt idx="0">
                  <c:v>Iperf3 Receiver (Server Downlink)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'Distance Based'!$P$4:$S$4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Based'!$P$6:$S$6</c:f>
              <c:numCache>
                <c:formatCode>General</c:formatCode>
                <c:ptCount val="4"/>
                <c:pt idx="0">
                  <c:v>42.6</c:v>
                </c:pt>
                <c:pt idx="1">
                  <c:v>12.9</c:v>
                </c:pt>
                <c:pt idx="2">
                  <c:v>2.46</c:v>
                </c:pt>
                <c:pt idx="3">
                  <c:v>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1-4D1C-BBE0-532A8F22F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77551"/>
        <c:axId val="31976303"/>
      </c:barChart>
      <c:catAx>
        <c:axId val="319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303"/>
        <c:crosses val="autoZero"/>
        <c:auto val="1"/>
        <c:lblAlgn val="ctr"/>
        <c:lblOffset val="100"/>
        <c:noMultiLvlLbl val="0"/>
      </c:catAx>
      <c:valAx>
        <c:axId val="319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802.11ac Iperf3</a:t>
            </a:r>
            <a:r>
              <a:rPr lang="en-US" baseline="0"/>
              <a:t> vs. CRUSP by MCS Index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'MCS Based'!$R$16</c:f>
              <c:strCache>
                <c:ptCount val="1"/>
                <c:pt idx="0">
                  <c:v>Iperf3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'MCS Based'!$P$17:$Q$22</c:f>
              <c:multiLvlStrCache>
                <c:ptCount val="6"/>
                <c:lvl>
                  <c:pt idx="0">
                    <c:v>NSS 1</c:v>
                  </c:pt>
                  <c:pt idx="1">
                    <c:v>NSS 2</c:v>
                  </c:pt>
                  <c:pt idx="2">
                    <c:v>NSS 1</c:v>
                  </c:pt>
                  <c:pt idx="3">
                    <c:v>NSS 2</c:v>
                  </c:pt>
                  <c:pt idx="4">
                    <c:v>NSS 1</c:v>
                  </c:pt>
                  <c:pt idx="5">
                    <c:v>NSS 2</c:v>
                  </c:pt>
                </c:lvl>
                <c:lvl>
                  <c:pt idx="0">
                    <c:v>VHT 1</c:v>
                  </c:pt>
                  <c:pt idx="2">
                    <c:v>VHT 5</c:v>
                  </c:pt>
                  <c:pt idx="4">
                    <c:v>VHT 9</c:v>
                  </c:pt>
                </c:lvl>
              </c:multiLvlStrCache>
            </c:multiLvlStrRef>
          </c:cat>
          <c:val>
            <c:numRef>
              <c:f>'MCS Based'!$R$17:$R$22</c:f>
              <c:numCache>
                <c:formatCode>General</c:formatCode>
                <c:ptCount val="6"/>
                <c:pt idx="0">
                  <c:v>44</c:v>
                </c:pt>
                <c:pt idx="1">
                  <c:v>66.3</c:v>
                </c:pt>
                <c:pt idx="2">
                  <c:v>144</c:v>
                </c:pt>
                <c:pt idx="3">
                  <c:v>170</c:v>
                </c:pt>
                <c:pt idx="4">
                  <c:v>192</c:v>
                </c:pt>
                <c:pt idx="5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2-4C3B-9BA9-518A2D5364D6}"/>
            </c:ext>
          </c:extLst>
        </c:ser>
        <c:ser>
          <c:idx val="1"/>
          <c:order val="1"/>
          <c:tx>
            <c:strRef>
              <c:f>'MCS Based'!$S$16</c:f>
              <c:strCache>
                <c:ptCount val="1"/>
                <c:pt idx="0">
                  <c:v>CRUSP 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'MCS Based'!$P$17:$Q$22</c:f>
              <c:multiLvlStrCache>
                <c:ptCount val="6"/>
                <c:lvl>
                  <c:pt idx="0">
                    <c:v>NSS 1</c:v>
                  </c:pt>
                  <c:pt idx="1">
                    <c:v>NSS 2</c:v>
                  </c:pt>
                  <c:pt idx="2">
                    <c:v>NSS 1</c:v>
                  </c:pt>
                  <c:pt idx="3">
                    <c:v>NSS 2</c:v>
                  </c:pt>
                  <c:pt idx="4">
                    <c:v>NSS 1</c:v>
                  </c:pt>
                  <c:pt idx="5">
                    <c:v>NSS 2</c:v>
                  </c:pt>
                </c:lvl>
                <c:lvl>
                  <c:pt idx="0">
                    <c:v>VHT 1</c:v>
                  </c:pt>
                  <c:pt idx="2">
                    <c:v>VHT 5</c:v>
                  </c:pt>
                  <c:pt idx="4">
                    <c:v>VHT 9</c:v>
                  </c:pt>
                </c:lvl>
              </c:multiLvlStrCache>
            </c:multiLvlStrRef>
          </c:cat>
          <c:val>
            <c:numRef>
              <c:f>'MCS Based'!$S$17:$S$22</c:f>
              <c:numCache>
                <c:formatCode>General</c:formatCode>
                <c:ptCount val="6"/>
                <c:pt idx="0">
                  <c:v>44.111255669999998</c:v>
                </c:pt>
                <c:pt idx="1">
                  <c:v>62.195045200000003</c:v>
                </c:pt>
                <c:pt idx="2">
                  <c:v>87.255699179999993</c:v>
                </c:pt>
                <c:pt idx="3">
                  <c:v>99.870706670000004</c:v>
                </c:pt>
                <c:pt idx="4">
                  <c:v>99.467196670000007</c:v>
                </c:pt>
                <c:pt idx="5">
                  <c:v>101.57667314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2-4C3B-9BA9-518A2D5364D6}"/>
            </c:ext>
          </c:extLst>
        </c:ser>
        <c:ser>
          <c:idx val="2"/>
          <c:order val="2"/>
          <c:tx>
            <c:strRef>
              <c:f>'MCS Based'!$T$16</c:f>
              <c:strCache>
                <c:ptCount val="1"/>
                <c:pt idx="0">
                  <c:v>%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'MCS Based'!$P$17:$Q$22</c:f>
              <c:multiLvlStrCache>
                <c:ptCount val="6"/>
                <c:lvl>
                  <c:pt idx="0">
                    <c:v>NSS 1</c:v>
                  </c:pt>
                  <c:pt idx="1">
                    <c:v>NSS 2</c:v>
                  </c:pt>
                  <c:pt idx="2">
                    <c:v>NSS 1</c:v>
                  </c:pt>
                  <c:pt idx="3">
                    <c:v>NSS 2</c:v>
                  </c:pt>
                  <c:pt idx="4">
                    <c:v>NSS 1</c:v>
                  </c:pt>
                  <c:pt idx="5">
                    <c:v>NSS 2</c:v>
                  </c:pt>
                </c:lvl>
                <c:lvl>
                  <c:pt idx="0">
                    <c:v>VHT 1</c:v>
                  </c:pt>
                  <c:pt idx="2">
                    <c:v>VHT 5</c:v>
                  </c:pt>
                  <c:pt idx="4">
                    <c:v>VHT 9</c:v>
                  </c:pt>
                </c:lvl>
              </c:multiLvlStrCache>
            </c:multiLvlStrRef>
          </c:cat>
          <c:val>
            <c:numRef>
              <c:f>'MCS Based'!$T$17:$T$22</c:f>
              <c:numCache>
                <c:formatCode>General</c:formatCode>
                <c:ptCount val="6"/>
                <c:pt idx="0">
                  <c:v>0.25285379545454201</c:v>
                </c:pt>
                <c:pt idx="1">
                  <c:v>6.1914853695324208</c:v>
                </c:pt>
                <c:pt idx="2">
                  <c:v>39.405764458333337</c:v>
                </c:pt>
                <c:pt idx="3">
                  <c:v>41.252525488235293</c:v>
                </c:pt>
                <c:pt idx="4">
                  <c:v>48.194168401041658</c:v>
                </c:pt>
                <c:pt idx="5">
                  <c:v>54.449922358744395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2-4C3B-9BA9-518A2D53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34255"/>
        <c:axId val="1245028751"/>
      </c:barChart>
      <c:catAx>
        <c:axId val="124173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28751"/>
        <c:crosses val="autoZero"/>
        <c:auto val="1"/>
        <c:lblAlgn val="ctr"/>
        <c:lblOffset val="100"/>
        <c:noMultiLvlLbl val="0"/>
      </c:catAx>
      <c:valAx>
        <c:axId val="12450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STD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'MCS Based'!$H$33</c:f>
              <c:strCache>
                <c:ptCount val="1"/>
                <c:pt idx="0">
                  <c:v>STD (Mbps)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'MCS Based'!$G$34:$G$42</c:f>
              <c:strCache>
                <c:ptCount val="9"/>
                <c:pt idx="0">
                  <c:v>HT 1 (14.4)</c:v>
                </c:pt>
                <c:pt idx="1">
                  <c:v>HT 2 (21.7)</c:v>
                </c:pt>
                <c:pt idx="2">
                  <c:v>HT 5 (57.8)</c:v>
                </c:pt>
                <c:pt idx="3">
                  <c:v>VHT 1 NSS 1</c:v>
                </c:pt>
                <c:pt idx="4">
                  <c:v>VHT 1 NSS 2</c:v>
                </c:pt>
                <c:pt idx="5">
                  <c:v>VHT 5 NSS 1</c:v>
                </c:pt>
                <c:pt idx="6">
                  <c:v>VHT 5 NSS 2</c:v>
                </c:pt>
                <c:pt idx="7">
                  <c:v>VHT 9 NSS 1</c:v>
                </c:pt>
                <c:pt idx="8">
                  <c:v>VHT 9 NSS 2</c:v>
                </c:pt>
              </c:strCache>
            </c:strRef>
          </c:cat>
          <c:val>
            <c:numRef>
              <c:f>'MCS Based'!$H$34:$H$42</c:f>
              <c:numCache>
                <c:formatCode>General</c:formatCode>
                <c:ptCount val="9"/>
                <c:pt idx="0">
                  <c:v>0.65708389827090696</c:v>
                </c:pt>
                <c:pt idx="1">
                  <c:v>0.745121981153965</c:v>
                </c:pt>
                <c:pt idx="2">
                  <c:v>3.0735240382107798</c:v>
                </c:pt>
                <c:pt idx="3">
                  <c:v>1.9805123457777301</c:v>
                </c:pt>
                <c:pt idx="4">
                  <c:v>6.3743310592390401</c:v>
                </c:pt>
                <c:pt idx="5">
                  <c:v>19.876931660949602</c:v>
                </c:pt>
                <c:pt idx="6">
                  <c:v>28.446501646862199</c:v>
                </c:pt>
                <c:pt idx="7">
                  <c:v>25.7837908721066</c:v>
                </c:pt>
                <c:pt idx="8">
                  <c:v>22.706916298718401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5-43D4-B938-49E6E8F6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1781583"/>
        <c:axId val="48819887"/>
      </c:barChart>
      <c:catAx>
        <c:axId val="124178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887"/>
        <c:crosses val="autoZero"/>
        <c:auto val="1"/>
        <c:lblAlgn val="ctr"/>
        <c:lblOffset val="100"/>
        <c:noMultiLvlLbl val="0"/>
      </c:catAx>
      <c:valAx>
        <c:axId val="488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8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CRUSP Distance-Based Results vs. Iperf3  – Uplink (Mbps)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Based'!$O$13</c:f>
              <c:strCache>
                <c:ptCount val="1"/>
                <c:pt idx="0">
                  <c:v>CRUSP Uplink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'Distance Based'!$P$11:$S$11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A-4BE2-8A45-042C6EB7B314}"/>
            </c:ext>
          </c:extLst>
        </c:ser>
        <c:ser>
          <c:idx val="1"/>
          <c:order val="1"/>
          <c:tx>
            <c:strRef>
              <c:f>'Distance Based'!$O$12</c:f>
              <c:strCache>
                <c:ptCount val="1"/>
                <c:pt idx="0">
                  <c:v>Iperf3 Sender (Client Uplink)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'Distance Based'!$P$11:$S$11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A-4BE2-8A45-042C6EB7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41311"/>
        <c:axId val="29038399"/>
      </c:barChart>
      <c:catAx>
        <c:axId val="2904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8399"/>
        <c:crosses val="autoZero"/>
        <c:auto val="1"/>
        <c:lblAlgn val="ctr"/>
        <c:lblOffset val="100"/>
        <c:noMultiLvlLbl val="0"/>
      </c:catAx>
      <c:valAx>
        <c:axId val="290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4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Distance-Based</a:t>
            </a:r>
            <a:r>
              <a:rPr lang="en-US" baseline="0"/>
              <a:t> Results (Mbps)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'Distance Based'!$I$9</c:f>
              <c:strCache>
                <c:ptCount val="1"/>
                <c:pt idx="0">
                  <c:v>Downlink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'Distance Based'!$J$8:$M$8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Based'!$J$9:$M$9</c:f>
              <c:numCache>
                <c:formatCode>General</c:formatCode>
                <c:ptCount val="4"/>
                <c:pt idx="0">
                  <c:v>74.453000000000003</c:v>
                </c:pt>
                <c:pt idx="1">
                  <c:v>34.966000000000001</c:v>
                </c:pt>
                <c:pt idx="2">
                  <c:v>31.27</c:v>
                </c:pt>
                <c:pt idx="3">
                  <c:v>19.984000000000002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9-4B20-AD6D-465520D2B043}"/>
            </c:ext>
          </c:extLst>
        </c:ser>
        <c:ser>
          <c:idx val="1"/>
          <c:order val="1"/>
          <c:tx>
            <c:strRef>
              <c:f>'Distance Based'!$I$10</c:f>
              <c:strCache>
                <c:ptCount val="1"/>
                <c:pt idx="0">
                  <c:v>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'Distance Based'!$J$8:$M$8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Based'!$J$10:$M$10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9-4B20-AD6D-465520D2B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145871"/>
        <c:axId val="1997147119"/>
      </c:barChart>
      <c:catAx>
        <c:axId val="19971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7119"/>
        <c:crosses val="autoZero"/>
        <c:auto val="1"/>
        <c:lblAlgn val="ctr"/>
        <c:lblOffset val="100"/>
        <c:noMultiLvlLbl val="0"/>
      </c:catAx>
      <c:valAx>
        <c:axId val="19971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</a:t>
            </a:r>
            <a:r>
              <a:rPr lang="en-US" baseline="0"/>
              <a:t> Difference CRUSP Uplink vs. Iperf3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Based'!$U$5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83748906386702E-2"/>
                  <c:y val="-0.21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'Distance Based'!$V$4:$Y$4</c:f>
              <c:strCache>
                <c:ptCount val="4"/>
                <c:pt idx="0">
                  <c:v>Base</c:v>
                </c:pt>
                <c:pt idx="1">
                  <c:v>Inside-LOS</c:v>
                </c:pt>
                <c:pt idx="2">
                  <c:v>Inside-No-LOS</c:v>
                </c:pt>
                <c:pt idx="3">
                  <c:v>Right-Outside</c:v>
                </c:pt>
              </c:strCache>
            </c:strRef>
          </c:cat>
          <c:val>
            <c:numRef>
              <c:f>'Distance Based'!$V$5:$Y$5</c:f>
              <c:numCache>
                <c:formatCode>General</c:formatCode>
                <c:ptCount val="4"/>
                <c:pt idx="0">
                  <c:v>16.884</c:v>
                </c:pt>
                <c:pt idx="1">
                  <c:v>7.427999999999999</c:v>
                </c:pt>
                <c:pt idx="2">
                  <c:v>2.4349999999999996</c:v>
                </c:pt>
                <c:pt idx="3">
                  <c:v>1.3259999999999996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0-45F1-A5C7-18C9898325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86756128"/>
        <c:axId val="886760704"/>
      </c:lineChart>
      <c:catAx>
        <c:axId val="8867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60704"/>
        <c:crosses val="autoZero"/>
        <c:auto val="1"/>
        <c:lblAlgn val="ctr"/>
        <c:lblOffset val="100"/>
        <c:noMultiLvlLbl val="0"/>
      </c:catAx>
      <c:valAx>
        <c:axId val="8867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7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Iperf3</a:t>
            </a:r>
            <a:r>
              <a:rPr lang="en-US" baseline="0"/>
              <a:t> vs. CRUSP Uplink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Based'!$Q$11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13.4</c:v>
              </c:pt>
            </c:numLit>
          </c:xVal>
          <c:yVal>
            <c:numLit>
              <c:formatCode>General</c:formatCode>
              <c:ptCount val="1"/>
              <c:pt idx="0">
                <c:v>20.827999999999999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996-46A6-807F-CCB7820709BA}"/>
            </c:ext>
          </c:extLst>
        </c:ser>
        <c:ser>
          <c:idx val="1"/>
          <c:order val="1"/>
          <c:tx>
            <c:strRef>
              <c:f>'Distance Based'!$S$11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4.1500000000000004</c:v>
              </c:pt>
            </c:numLit>
          </c:xVal>
          <c:yVal>
            <c:numLit>
              <c:formatCode>General</c:formatCode>
              <c:ptCount val="1"/>
              <c:pt idx="0">
                <c:v>5.476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996-46A6-807F-CCB7820709BA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43.7</c:v>
              </c:pt>
            </c:numLit>
          </c:xVal>
          <c:yVal>
            <c:numLit>
              <c:formatCode>General</c:formatCode>
              <c:ptCount val="1"/>
              <c:pt idx="0">
                <c:v>60.584000000000003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C996-46A6-807F-CCB7820709BA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3.45</c:v>
              </c:pt>
            </c:numLit>
          </c:xVal>
          <c:yVal>
            <c:numLit>
              <c:formatCode>General</c:formatCode>
              <c:ptCount val="1"/>
              <c:pt idx="0">
                <c:v>5.8849999999999998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996-46A6-807F-CCB7820709BA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'Distance Based'!$P$12:$S$12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xVal>
          <c:yVal>
            <c:numRef>
              <c:f>'Distance Based'!$P$13:$S$13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996-46A6-807F-CCB782070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</a:t>
                </a:r>
                <a:r>
                  <a:rPr lang="en-US" baseline="0"/>
                  <a:t> Truth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Based'!$Q$11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20.827999999999999</c:v>
              </c:pt>
            </c:numLit>
          </c:xVal>
          <c:yVal>
            <c:numLit>
              <c:formatCode>General</c:formatCode>
              <c:ptCount val="1"/>
              <c:pt idx="0">
                <c:v>13.4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F80-4726-A799-410693C27EC1}"/>
            </c:ext>
          </c:extLst>
        </c:ser>
        <c:ser>
          <c:idx val="1"/>
          <c:order val="1"/>
          <c:tx>
            <c:strRef>
              <c:f>'Distance Based'!$S$11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5.476</c:v>
              </c:pt>
            </c:numLit>
          </c:xVal>
          <c:yVal>
            <c:numLit>
              <c:formatCode>General</c:formatCode>
              <c:ptCount val="1"/>
              <c:pt idx="0">
                <c:v>4.1500000000000004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80-4726-A799-410693C27EC1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60.584000000000003</c:v>
              </c:pt>
            </c:numLit>
          </c:xVal>
          <c:yVal>
            <c:numLit>
              <c:formatCode>General</c:formatCode>
              <c:ptCount val="1"/>
              <c:pt idx="0">
                <c:v>43.7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F80-4726-A799-410693C27EC1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5.8849999999999998</c:v>
              </c:pt>
            </c:numLit>
          </c:xVal>
          <c:yVal>
            <c:numLit>
              <c:formatCode>General</c:formatCode>
              <c:ptCount val="1"/>
              <c:pt idx="0">
                <c:v>3.45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F80-4726-A799-410693C27EC1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'Distance Based'!$P$13:$S$13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xVal>
          <c:yVal>
            <c:numRef>
              <c:f>'Distance Based'!$P$12:$S$12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80-4726-A799-410693C2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 Truth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  <a:r>
              <a:rPr lang="en-US" baseline="0"/>
              <a:t> (Adjusted)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Based'!$AO$5</c:f>
              <c:strCache>
                <c:ptCount val="1"/>
                <c:pt idx="0">
                  <c:v>Ground Truth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'Distance Based'!$AN$6:$AN$12</c:f>
              <c:numCache>
                <c:formatCode>General</c:formatCode>
                <c:ptCount val="7"/>
                <c:pt idx="0">
                  <c:v>27.87</c:v>
                </c:pt>
                <c:pt idx="1">
                  <c:v>25.06</c:v>
                </c:pt>
                <c:pt idx="2">
                  <c:v>31.97</c:v>
                </c:pt>
                <c:pt idx="3">
                  <c:v>60.584000000000003</c:v>
                </c:pt>
                <c:pt idx="4">
                  <c:v>20.827999999999999</c:v>
                </c:pt>
                <c:pt idx="5">
                  <c:v>5.8849999999999998</c:v>
                </c:pt>
                <c:pt idx="6">
                  <c:v>5.476</c:v>
                </c:pt>
              </c:numCache>
            </c:numRef>
          </c:xVal>
          <c:yVal>
            <c:numRef>
              <c:f>'Distance Based'!$AO$6:$AO$12</c:f>
              <c:numCache>
                <c:formatCode>General</c:formatCode>
                <c:ptCount val="7"/>
                <c:pt idx="0">
                  <c:v>17.2</c:v>
                </c:pt>
                <c:pt idx="1">
                  <c:v>16.8</c:v>
                </c:pt>
                <c:pt idx="2">
                  <c:v>32.700000000000003</c:v>
                </c:pt>
                <c:pt idx="3">
                  <c:v>43.7</c:v>
                </c:pt>
                <c:pt idx="4">
                  <c:v>13.4</c:v>
                </c:pt>
                <c:pt idx="5">
                  <c:v>3.45</c:v>
                </c:pt>
                <c:pt idx="6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3-45A6-82AA-4D4A1FE33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35600"/>
        <c:axId val="984333936"/>
      </c:scatterChart>
      <c:valAx>
        <c:axId val="9843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3936"/>
        <c:crosses val="autoZero"/>
        <c:crossBetween val="midCat"/>
      </c:valAx>
      <c:valAx>
        <c:axId val="9843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CRUSP Uplink vs Iperf3</a:t>
            </a:r>
            <a:r>
              <a:rPr lang="en-US" baseline="0"/>
              <a:t> (Validation)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Based'!$Q$11</c:f>
              <c:strCache>
                <c:ptCount val="1"/>
                <c:pt idx="0">
                  <c:v>Inside-LOS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20.827999999999999</c:v>
              </c:pt>
            </c:numLit>
          </c:xVal>
          <c:yVal>
            <c:numLit>
              <c:formatCode>General</c:formatCode>
              <c:ptCount val="1"/>
              <c:pt idx="0">
                <c:v>13.4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B33-4A49-A150-B22B5900A3CD}"/>
            </c:ext>
          </c:extLst>
        </c:ser>
        <c:ser>
          <c:idx val="1"/>
          <c:order val="1"/>
          <c:tx>
            <c:strRef>
              <c:f>'Distance Based'!$S$11</c:f>
              <c:strCache>
                <c:ptCount val="1"/>
                <c:pt idx="0">
                  <c:v>Right-Outside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5.476</c:v>
              </c:pt>
            </c:numLit>
          </c:xVal>
          <c:yVal>
            <c:numLit>
              <c:formatCode>General</c:formatCode>
              <c:ptCount val="1"/>
              <c:pt idx="0">
                <c:v>4.1500000000000004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B33-4A49-A150-B22B5900A3CD}"/>
            </c:ext>
          </c:extLst>
        </c:ser>
        <c:ser>
          <c:idx val="2"/>
          <c:order val="2"/>
          <c:tx>
            <c:v>Baseline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60.584000000000003</c:v>
              </c:pt>
            </c:numLit>
          </c:xVal>
          <c:yVal>
            <c:numLit>
              <c:formatCode>General</c:formatCode>
              <c:ptCount val="1"/>
              <c:pt idx="0">
                <c:v>43.7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B33-4A49-A150-B22B5900A3CD}"/>
            </c:ext>
          </c:extLst>
        </c:ser>
        <c:ser>
          <c:idx val="3"/>
          <c:order val="3"/>
          <c:tx>
            <c:v>Inside-No-LOS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5.8849999999999998</c:v>
              </c:pt>
            </c:numLit>
          </c:xVal>
          <c:yVal>
            <c:numLit>
              <c:formatCode>General</c:formatCode>
              <c:ptCount val="1"/>
              <c:pt idx="0">
                <c:v>3.45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B33-4A49-A150-B22B5900A3CD}"/>
            </c:ext>
          </c:extLst>
        </c:ser>
        <c:ser>
          <c:idx val="4"/>
          <c:order val="4"/>
          <c:tx>
            <c:v>Combined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95330713781924"/>
                  <c:y val="-4.0372400960460476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0.7283x - 0.7162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'Distance Based'!$P$13:$S$13</c:f>
              <c:numCache>
                <c:formatCode>General</c:formatCode>
                <c:ptCount val="4"/>
                <c:pt idx="0">
                  <c:v>60.584000000000003</c:v>
                </c:pt>
                <c:pt idx="1">
                  <c:v>20.827999999999999</c:v>
                </c:pt>
                <c:pt idx="2">
                  <c:v>5.8849999999999998</c:v>
                </c:pt>
                <c:pt idx="3">
                  <c:v>5.476</c:v>
                </c:pt>
              </c:numCache>
            </c:numRef>
          </c:xVal>
          <c:yVal>
            <c:numRef>
              <c:f>'Distance Based'!$P$12:$S$12</c:f>
              <c:numCache>
                <c:formatCode>General</c:formatCode>
                <c:ptCount val="4"/>
                <c:pt idx="0">
                  <c:v>43.7</c:v>
                </c:pt>
                <c:pt idx="1">
                  <c:v>13.4</c:v>
                </c:pt>
                <c:pt idx="2">
                  <c:v>3.45</c:v>
                </c:pt>
                <c:pt idx="3">
                  <c:v>4.1500000000000004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33-4A49-A150-B22B5900A3CD}"/>
            </c:ext>
          </c:extLst>
        </c:ser>
        <c:ser>
          <c:idx val="5"/>
          <c:order val="5"/>
          <c:tx>
            <c:v>R-Tests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27.87</c:v>
              </c:pt>
              <c:pt idx="1">
                <c:v>25.06</c:v>
              </c:pt>
              <c:pt idx="2">
                <c:v>31.97</c:v>
              </c:pt>
            </c:numLit>
          </c:xVal>
          <c:yVal>
            <c:numLit>
              <c:formatCode>General</c:formatCode>
              <c:ptCount val="3"/>
              <c:pt idx="0">
                <c:v>17.2</c:v>
              </c:pt>
              <c:pt idx="1">
                <c:v>16.8</c:v>
              </c:pt>
              <c:pt idx="2">
                <c:v>32.700000000000003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4B33-4A49-A150-B22B5900A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45360"/>
        <c:axId val="1115654512"/>
      </c:scatterChart>
      <c:valAx>
        <c:axId val="111564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CRUSP Uplink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54512"/>
        <c:crosses val="autoZero"/>
        <c:crossBetween val="midCat"/>
      </c:valAx>
      <c:valAx>
        <c:axId val="1115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Iperf3 Ground Truth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4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802.11n Iperf3 vs. CRUSP</a:t>
            </a:r>
            <a:r>
              <a:rPr lang="en-US" baseline="0"/>
              <a:t> by MCS Index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'MCS Based'!$M$2</c:f>
              <c:strCache>
                <c:ptCount val="1"/>
                <c:pt idx="0">
                  <c:v>Iperf3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'MCS Based'!$L$3:$L$5</c:f>
              <c:strCache>
                <c:ptCount val="3"/>
                <c:pt idx="0">
                  <c:v>HT 1 (14.4)</c:v>
                </c:pt>
                <c:pt idx="1">
                  <c:v>HT 2 (21.7)</c:v>
                </c:pt>
                <c:pt idx="2">
                  <c:v>HT 5 (57.8)</c:v>
                </c:pt>
              </c:strCache>
            </c:strRef>
          </c:cat>
          <c:val>
            <c:numRef>
              <c:f>'MCS Based'!$M$3:$M$5</c:f>
              <c:numCache>
                <c:formatCode>General</c:formatCode>
                <c:ptCount val="3"/>
                <c:pt idx="0">
                  <c:v>9.6</c:v>
                </c:pt>
                <c:pt idx="1">
                  <c:v>14.1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0-4727-AA62-81A874255429}"/>
            </c:ext>
          </c:extLst>
        </c:ser>
        <c:ser>
          <c:idx val="1"/>
          <c:order val="1"/>
          <c:tx>
            <c:strRef>
              <c:f>'MCS Based'!$N$2</c:f>
              <c:strCache>
                <c:ptCount val="1"/>
                <c:pt idx="0">
                  <c:v>CRUSP Uplink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93790210720701E-3"/>
                  <c:y val="-4.58223543092676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9.56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850-4727-AA62-81A874255429}"/>
                </c:ext>
              </c:extLst>
            </c:dLbl>
            <c:dLbl>
              <c:idx val="1"/>
              <c:layout>
                <c:manualLayout>
                  <c:x val="0"/>
                  <c:y val="4.582235430926769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14.067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850-4727-AA62-81A874255429}"/>
                </c:ext>
              </c:extLst>
            </c:dLbl>
            <c:dLbl>
              <c:idx val="2"/>
              <c:layout>
                <c:manualLayout>
                  <c:x val="2.7793790210719682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27.173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850-4727-AA62-81A8742554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'MCS Based'!$L$3:$L$5</c:f>
              <c:strCache>
                <c:ptCount val="3"/>
                <c:pt idx="0">
                  <c:v>HT 1 (14.4)</c:v>
                </c:pt>
                <c:pt idx="1">
                  <c:v>HT 2 (21.7)</c:v>
                </c:pt>
                <c:pt idx="2">
                  <c:v>HT 5 (57.8)</c:v>
                </c:pt>
              </c:strCache>
            </c:strRef>
          </c:cat>
          <c:val>
            <c:numRef>
              <c:f>'MCS Based'!$N$3:$N$5</c:f>
              <c:numCache>
                <c:formatCode>General</c:formatCode>
                <c:ptCount val="3"/>
                <c:pt idx="0">
                  <c:v>9.5615094500000009</c:v>
                </c:pt>
                <c:pt idx="1">
                  <c:v>14.06674464</c:v>
                </c:pt>
                <c:pt idx="2">
                  <c:v>27.173436160000001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0-4727-AA62-81A874255429}"/>
            </c:ext>
          </c:extLst>
        </c:ser>
        <c:ser>
          <c:idx val="2"/>
          <c:order val="2"/>
          <c:tx>
            <c:strRef>
              <c:f>'MCS Based'!$O$2</c:f>
              <c:strCache>
                <c:ptCount val="1"/>
                <c:pt idx="0">
                  <c:v>% Difference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'MCS Based'!$L$3:$L$5</c:f>
              <c:strCache>
                <c:ptCount val="3"/>
                <c:pt idx="0">
                  <c:v>HT 1 (14.4)</c:v>
                </c:pt>
                <c:pt idx="1">
                  <c:v>HT 2 (21.7)</c:v>
                </c:pt>
                <c:pt idx="2">
                  <c:v>HT 5 (57.8)</c:v>
                </c:pt>
              </c:strCache>
            </c:strRef>
          </c:cat>
          <c:val>
            <c:numRef>
              <c:f>'MCS Based'!$O$3:$O$5</c:f>
              <c:numCache>
                <c:formatCode>General</c:formatCode>
                <c:ptCount val="3"/>
                <c:pt idx="0">
                  <c:v>0.40094322916665409</c:v>
                </c:pt>
                <c:pt idx="1">
                  <c:v>0.23585361702127708</c:v>
                </c:pt>
                <c:pt idx="2">
                  <c:v>9.4218794666666632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50-4727-AA62-81A874255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783903"/>
        <c:axId val="1071961119"/>
      </c:barChart>
      <c:catAx>
        <c:axId val="124178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61119"/>
        <c:crosses val="autoZero"/>
        <c:auto val="1"/>
        <c:lblAlgn val="ctr"/>
        <c:lblOffset val="100"/>
        <c:noMultiLvlLbl val="0"/>
      </c:catAx>
      <c:valAx>
        <c:axId val="10719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8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361492</xdr:colOff>
      <xdr:row>26</xdr:row>
      <xdr:rowOff>14154</xdr:rowOff>
    </xdr:from>
    <xdr:to>
      <xdr:col>12</xdr:col>
      <xdr:colOff>986928</xdr:colOff>
      <xdr:row>41</xdr:row>
      <xdr:rowOff>78448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9C5ED-4CF4-1E2C-C933-9B1AAA54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396213</xdr:colOff>
      <xdr:row>21</xdr:row>
      <xdr:rowOff>53842</xdr:rowOff>
    </xdr:from>
    <xdr:to>
      <xdr:col>20</xdr:col>
      <xdr:colOff>120497</xdr:colOff>
      <xdr:row>36</xdr:row>
      <xdr:rowOff>118136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FEF1D-8095-7FB7-B34C-F4E655DBF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428051</xdr:colOff>
      <xdr:row>10</xdr:row>
      <xdr:rowOff>315357</xdr:rowOff>
    </xdr:from>
    <xdr:to>
      <xdr:col>13</xdr:col>
      <xdr:colOff>99840</xdr:colOff>
      <xdr:row>24</xdr:row>
      <xdr:rowOff>74822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9E1E6-E73F-BB64-BC1A-98E030D8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12246</xdr:colOff>
      <xdr:row>5</xdr:row>
      <xdr:rowOff>314547</xdr:rowOff>
    </xdr:from>
    <xdr:to>
      <xdr:col>27</xdr:col>
      <xdr:colOff>328081</xdr:colOff>
      <xdr:row>14</xdr:row>
      <xdr:rowOff>61266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EDD8B-FD66-5E91-8340-33FE23BE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338550</xdr:colOff>
      <xdr:row>16</xdr:row>
      <xdr:rowOff>88207</xdr:rowOff>
    </xdr:from>
    <xdr:to>
      <xdr:col>28</xdr:col>
      <xdr:colOff>86591</xdr:colOff>
      <xdr:row>33</xdr:row>
      <xdr:rowOff>12369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7E416D-B03E-87A5-B156-F4AF3E156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36</xdr:row>
      <xdr:rowOff>0</xdr:rowOff>
    </xdr:from>
    <xdr:to>
      <xdr:col>28</xdr:col>
      <xdr:colOff>393283</xdr:colOff>
      <xdr:row>52</xdr:row>
      <xdr:rowOff>103396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5071F9-5097-4D24-9CCE-B7A9EECA8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132199</xdr:colOff>
      <xdr:row>15</xdr:row>
      <xdr:rowOff>32517</xdr:rowOff>
    </xdr:from>
    <xdr:to>
      <xdr:col>43</xdr:col>
      <xdr:colOff>163401</xdr:colOff>
      <xdr:row>30</xdr:row>
      <xdr:rowOff>66019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041AE-517C-7496-E548-6BC082E9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745101</xdr:colOff>
      <xdr:row>35</xdr:row>
      <xdr:rowOff>161311</xdr:rowOff>
    </xdr:from>
    <xdr:to>
      <xdr:col>37</xdr:col>
      <xdr:colOff>247335</xdr:colOff>
      <xdr:row>52</xdr:row>
      <xdr:rowOff>80352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DA17-3556-4F1F-98FC-9B920D5E5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112425</xdr:colOff>
      <xdr:row>14</xdr:row>
      <xdr:rowOff>59277</xdr:rowOff>
    </xdr:from>
    <xdr:to>
      <xdr:col>11</xdr:col>
      <xdr:colOff>76351</xdr:colOff>
      <xdr:row>28</xdr:row>
      <xdr:rowOff>135477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6E31A-F37F-7E30-3996-8CD850C85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781425</xdr:colOff>
      <xdr:row>25</xdr:row>
      <xdr:rowOff>3885</xdr:rowOff>
    </xdr:from>
    <xdr:to>
      <xdr:col>17</xdr:col>
      <xdr:colOff>396666</xdr:colOff>
      <xdr:row>39</xdr:row>
      <xdr:rowOff>115178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ABDC26-8D9E-19EB-C05B-94EAFA0CE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298909</xdr:colOff>
      <xdr:row>40</xdr:row>
      <xdr:rowOff>122947</xdr:rowOff>
    </xdr:from>
    <xdr:to>
      <xdr:col>13</xdr:col>
      <xdr:colOff>822784</xdr:colOff>
      <xdr:row>55</xdr:row>
      <xdr:rowOff>46246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308CA-24CB-D5D3-4E09-9AF98A52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DAB2C-EF94-4E6C-ACF1-75466A92B359}" name="Table2" displayName="Table2" ref="I2:M6" totalsRowShown="0" headerRowDxfId="41" dataDxfId="40">
  <autoFilter ref="I2:M6" xr:uid="{153DAB2C-EF94-4E6C-ACF1-75466A92B359}"/>
  <tableColumns count="5">
    <tableColumn id="1" xr3:uid="{41E00012-EF48-4186-8C46-FAC1FFE784AB}" name="Column1" dataDxfId="39"/>
    <tableColumn id="2" xr3:uid="{159C8C02-763A-4537-A836-8808E2FBE3B0}" name="Base" dataDxfId="38"/>
    <tableColumn id="3" xr3:uid="{1650172B-D89B-425B-BF85-42BE021150A6}" name="Inside-LOS" dataDxfId="37"/>
    <tableColumn id="4" xr3:uid="{3B346FA8-1702-4383-AE51-50F0E0BA6292}" name="Inside-No-LOS" dataDxfId="36"/>
    <tableColumn id="5" xr3:uid="{DF38FAD1-CF60-420C-ADBC-C8EAF257A320}" name="Right-Outside" dataDxfId="3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E0D0BC-DDFD-429F-AFC2-E05F31A6EBF0}" name="Table12" displayName="Table12" ref="P16:T22" totalsRowShown="0">
  <autoFilter ref="P16:T22" xr:uid="{07E0D0BC-DDFD-429F-AFC2-E05F31A6EBF0}"/>
  <tableColumns count="5">
    <tableColumn id="1" xr3:uid="{C4F58A94-9F6A-4D3D-B197-B6943CB9DDE5}" name="MCS"/>
    <tableColumn id="2" xr3:uid="{466E9F2A-29D4-4710-ABAD-C99E5EBD0F05}" name="Spatial Streams"/>
    <tableColumn id="3" xr3:uid="{241604FD-E0B2-4B7C-AAD4-8930BC86DC72}" name="Iperf3" dataDxfId="3"/>
    <tableColumn id="4" xr3:uid="{BF8EF7F2-FAC3-4E94-B81C-DC7B141B9937}" name="CRUSP Uplink" dataDxfId="2"/>
    <tableColumn id="5" xr3:uid="{7001F6FF-1468-4AEF-8A43-7E2E081552E5}" name="% Difference" dataDxfId="1">
      <calculatedColumnFormula>100*ABS(S17-R17)/R17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FA46D16-95A0-4ABC-97B0-8262F3BE9990}" name="Table13" displayName="Table13" ref="G33:H42" totalsRowShown="0">
  <autoFilter ref="G33:H42" xr:uid="{4FA46D16-95A0-4ABC-97B0-8262F3BE9990}"/>
  <tableColumns count="2">
    <tableColumn id="1" xr3:uid="{0647C495-092F-4009-80FF-A74AB63FD1E1}" name="MCS" dataDxfId="0"/>
    <tableColumn id="2" xr3:uid="{862622F8-3B0E-4BA0-9C42-E2E79EB31DAF}" name="STD (Mbp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2F1E2-6AA3-42CE-861D-FBE0310EABCA}" name="Table1" displayName="Table1" ref="O11:S15" totalsRowShown="0" headerRowDxfId="34" headerRowBorderDxfId="33" tableBorderDxfId="32">
  <autoFilter ref="O11:S15" xr:uid="{8ED2F1E2-6AA3-42CE-861D-FBE0310EABCA}"/>
  <tableColumns count="5">
    <tableColumn id="1" xr3:uid="{DAC16C73-CF2C-4B33-AD03-E24ECF7E1E81}" name="Column1"/>
    <tableColumn id="2" xr3:uid="{B29B4378-8515-4E9A-AEA5-FCB1A9C34957}" name="Base"/>
    <tableColumn id="3" xr3:uid="{6E24C237-5B1E-4847-83B8-39EABE24AB95}" name="Inside-LOS"/>
    <tableColumn id="4" xr3:uid="{C071ACE8-8519-4CB2-975F-4CED04DD1A2C}" name="Inside-No-LOS"/>
    <tableColumn id="5" xr3:uid="{4D042B30-DF80-47E2-8DC9-2C3E91BBFEB6}" name="Right-Outsid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F9924A-A968-4FC6-A4AF-E49BD1A5FACC}" name="Table5" displayName="Table5" ref="AD5:AG7" totalsRowShown="0" headerRowDxfId="31" dataDxfId="30">
  <autoFilter ref="AD5:AG7" xr:uid="{59F9924A-A968-4FC6-A4AF-E49BD1A5FACC}"/>
  <tableColumns count="4">
    <tableColumn id="1" xr3:uid="{7799797F-C817-424E-BB5D-16D13AF256CF}" name="Column1" dataDxfId="29"/>
    <tableColumn id="2" xr3:uid="{1B6ECD86-4CCE-4203-B798-EBE6080D819C}" name="rtest1" dataDxfId="28"/>
    <tableColumn id="3" xr3:uid="{AF847395-FD25-4E73-828E-0622476D2FBE}" name="rtest2" dataDxfId="27"/>
    <tableColumn id="4" xr3:uid="{690DD896-6776-4915-82D2-6AE74E19ABDE}" name="rtest3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D211B0-884F-41F7-89EC-10D254236712}" name="Table6" displayName="Table6" ref="AD13:AG17" totalsRowShown="0" headerRowDxfId="25" dataDxfId="24">
  <autoFilter ref="AD13:AG17" xr:uid="{E1D211B0-884F-41F7-89EC-10D254236712}"/>
  <tableColumns count="4">
    <tableColumn id="1" xr3:uid="{4FFC0EA4-D6BB-45BF-A83F-98593EF47852}" name="Column1" dataDxfId="23"/>
    <tableColumn id="2" xr3:uid="{70AB4688-4286-4CF5-940F-E3BF42D4C693}" name="rtest1" dataDxfId="22"/>
    <tableColumn id="3" xr3:uid="{2E4CE3C5-1BD1-434E-96A0-2ECB4D4389BB}" name="rtest2" dataDxfId="21"/>
    <tableColumn id="4" xr3:uid="{58B2890E-50B7-4A9F-80C3-0461572BC08C}" name="rtest3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923B3A-B5F0-4918-B4AA-41FF2C338186}" name="Table7" displayName="Table7" ref="AV4:AX14" totalsRowShown="0">
  <autoFilter ref="AV4:AX14" xr:uid="{EC923B3A-B5F0-4918-B4AA-41FF2C338186}"/>
  <tableColumns count="3">
    <tableColumn id="1" xr3:uid="{39967C65-F6DE-4496-B8BF-E5840F41518A}" name="rtest1"/>
    <tableColumn id="2" xr3:uid="{74AA46B2-FD50-4D01-964B-3EF088A68C0F}" name="rtest2"/>
    <tableColumn id="3" xr3:uid="{FB12E138-46BD-4E41-910E-B0BF6C64308F}" name="rtest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EB5D3A-11E3-4BB5-B8F9-56497CBB9A9F}" name="Table3" displayName="Table3" ref="H3:J12" totalsRowShown="0">
  <autoFilter ref="H3:J12" xr:uid="{30EB5D3A-11E3-4BB5-B8F9-56497CBB9A9F}"/>
  <tableColumns count="3">
    <tableColumn id="1" xr3:uid="{F4F91D53-D392-422D-BF19-555BBA02BD0B}" name="MCS Config"/>
    <tableColumn id="2" xr3:uid="{0ADB2A78-EC1E-42B6-9EFE-0EC99C0A6B7A}" name="Iperf3 (Mbps)"/>
    <tableColumn id="3" xr3:uid="{99C95422-069D-41DF-8BAB-F959CBD1558A}" name="CRUSP Uplink (Mbp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3AF069-BC34-42B6-A0E5-E2A29614F18C}" name="Table4" displayName="Table4" ref="L2:O5" totalsRowShown="0" tableBorderDxfId="19">
  <autoFilter ref="L2:O5" xr:uid="{8F3AF069-BC34-42B6-A0E5-E2A29614F18C}"/>
  <tableColumns count="4">
    <tableColumn id="1" xr3:uid="{91929E66-7E10-44F1-9BD7-0DE0C38394D7}" name="MCS"/>
    <tableColumn id="2" xr3:uid="{2F592695-C1D1-48A9-8EEC-D3ADD5BB1789}" name="Iperf3"/>
    <tableColumn id="3" xr3:uid="{ED3768FB-057D-40CC-ACA1-BBAAD9C1756C}" name="CRUSP Uplink"/>
    <tableColumn id="4" xr3:uid="{BDC84A2C-2938-4677-AC84-B5EBD51B1527}" name="% Difference" dataDxfId="11">
      <calculatedColumnFormula>100 * ABS(N3-M3)/M3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277CCD3-6DAF-4F27-B8D7-400B61843B8E}" name="Table8" displayName="Table8" ref="L8:N14" totalsRowShown="0" dataDxfId="12" headerRowBorderDxfId="17" tableBorderDxfId="18" totalsRowBorderDxfId="16">
  <autoFilter ref="L8:N14" xr:uid="{1277CCD3-6DAF-4F27-B8D7-400B61843B8E}"/>
  <tableColumns count="3">
    <tableColumn id="1" xr3:uid="{55DDB7B4-0AAB-41CF-A169-179165E148D3}" name="Column1" dataDxfId="15"/>
    <tableColumn id="2" xr3:uid="{7D3B9232-77E8-4E6B-95EA-F5D59FB72CCF}" name="Column2" dataDxfId="14"/>
    <tableColumn id="3" xr3:uid="{6B8DBF4C-CEFD-4EB7-9776-170C0AD0B497}" name="Column3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9646C75-7D43-4D53-B5BD-A866825E1A1B}" name="Table811" displayName="Table811" ref="P8:R14" totalsRowShown="0" dataDxfId="10" headerRowBorderDxfId="8" tableBorderDxfId="9" totalsRowBorderDxfId="7">
  <autoFilter ref="P8:R14" xr:uid="{D9646C75-7D43-4D53-B5BD-A866825E1A1B}"/>
  <tableColumns count="3">
    <tableColumn id="1" xr3:uid="{5E85D1F9-6396-492D-A580-7210B8BD1520}" name="Column1" dataDxfId="6"/>
    <tableColumn id="2" xr3:uid="{C4A0E4AB-9C14-4E6C-8B75-98DA6484ACC4}" name="Column2" dataDxfId="5"/>
    <tableColumn id="3" xr3:uid="{E133C45B-FF7E-4AF6-8868-1571ED69761E}" name="Column3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A644-4291-4C70-B6C3-35B671A5F97E}">
  <dimension ref="A1:AX56"/>
  <sheetViews>
    <sheetView topLeftCell="B1" zoomScale="58" workbookViewId="0">
      <selection activeCell="AV4" sqref="AV4:AX14"/>
    </sheetView>
  </sheetViews>
  <sheetFormatPr defaultRowHeight="15" x14ac:dyDescent="0.25"/>
  <cols>
    <col min="9" max="9" width="10" customWidth="1"/>
    <col min="11" max="11" width="11.5703125" customWidth="1"/>
    <col min="12" max="12" width="14.7109375" customWidth="1"/>
    <col min="13" max="13" width="14.140625" customWidth="1"/>
    <col min="15" max="15" width="9.85546875" customWidth="1"/>
    <col min="17" max="17" width="11.140625" customWidth="1"/>
    <col min="18" max="18" width="14.140625" customWidth="1"/>
    <col min="19" max="19" width="13.7109375" customWidth="1"/>
    <col min="30" max="30" width="12.42578125" customWidth="1"/>
    <col min="31" max="33" width="9.7109375" customWidth="1"/>
  </cols>
  <sheetData>
    <row r="1" spans="1:50" x14ac:dyDescent="0.25">
      <c r="A1" t="s">
        <v>0</v>
      </c>
    </row>
    <row r="2" spans="1:50" x14ac:dyDescent="0.25">
      <c r="A2" t="s">
        <v>1</v>
      </c>
      <c r="I2" s="1" t="s">
        <v>22</v>
      </c>
      <c r="J2" s="1" t="s">
        <v>16</v>
      </c>
      <c r="K2" s="1" t="s">
        <v>17</v>
      </c>
      <c r="L2" s="1" t="s">
        <v>18</v>
      </c>
      <c r="M2" s="1" t="s">
        <v>19</v>
      </c>
    </row>
    <row r="3" spans="1:50" x14ac:dyDescent="0.25">
      <c r="I3" s="2" t="s">
        <v>20</v>
      </c>
      <c r="J3" s="2">
        <v>74.453000000000003</v>
      </c>
      <c r="K3" s="2">
        <v>34.966000000000001</v>
      </c>
      <c r="L3" s="2">
        <v>31.27</v>
      </c>
      <c r="M3" s="2">
        <v>19.984000000000002</v>
      </c>
    </row>
    <row r="4" spans="1:50" ht="28.5" x14ac:dyDescent="0.25">
      <c r="A4" t="s">
        <v>2</v>
      </c>
      <c r="I4" s="2" t="s">
        <v>21</v>
      </c>
      <c r="J4" s="2">
        <v>60.584000000000003</v>
      </c>
      <c r="K4" s="2">
        <v>20.827999999999999</v>
      </c>
      <c r="L4" s="2">
        <v>5.8849999999999998</v>
      </c>
      <c r="M4" s="2">
        <v>5.476</v>
      </c>
      <c r="O4" s="6" t="s">
        <v>22</v>
      </c>
      <c r="P4" s="7" t="s">
        <v>16</v>
      </c>
      <c r="Q4" s="7" t="s">
        <v>17</v>
      </c>
      <c r="R4" s="7" t="s">
        <v>18</v>
      </c>
      <c r="S4" s="8" t="s">
        <v>19</v>
      </c>
      <c r="U4" s="19" t="s">
        <v>22</v>
      </c>
      <c r="V4" s="20" t="s">
        <v>16</v>
      </c>
      <c r="W4" s="20" t="s">
        <v>17</v>
      </c>
      <c r="X4" s="20" t="s">
        <v>18</v>
      </c>
      <c r="Y4" s="21" t="s">
        <v>19</v>
      </c>
      <c r="AD4" s="22" t="s">
        <v>29</v>
      </c>
      <c r="AE4" s="22"/>
      <c r="AF4" s="22"/>
      <c r="AG4" s="22"/>
      <c r="AH4" s="22"/>
      <c r="AV4" t="s">
        <v>53</v>
      </c>
      <c r="AW4" t="s">
        <v>54</v>
      </c>
      <c r="AX4" t="s">
        <v>55</v>
      </c>
    </row>
    <row r="5" spans="1:50" ht="57" x14ac:dyDescent="0.25">
      <c r="A5" t="s">
        <v>3</v>
      </c>
      <c r="I5" s="9" t="s">
        <v>24</v>
      </c>
      <c r="J5" s="10">
        <v>42.6</v>
      </c>
      <c r="K5" s="10">
        <v>12.9</v>
      </c>
      <c r="L5" s="10">
        <v>2.46</v>
      </c>
      <c r="M5" s="11">
        <v>3.69</v>
      </c>
      <c r="O5" s="3" t="s">
        <v>25</v>
      </c>
      <c r="P5" s="4">
        <v>74.453000000000003</v>
      </c>
      <c r="Q5" s="4">
        <v>34.966000000000001</v>
      </c>
      <c r="R5" s="4">
        <v>31.27</v>
      </c>
      <c r="S5" s="5">
        <v>19.984000000000002</v>
      </c>
      <c r="U5" s="16" t="s">
        <v>28</v>
      </c>
      <c r="V5" s="17">
        <v>16.884</v>
      </c>
      <c r="W5" s="17">
        <v>7.427999999999999</v>
      </c>
      <c r="X5" s="17">
        <v>2.4349999999999996</v>
      </c>
      <c r="Y5" s="18">
        <v>1.3259999999999996</v>
      </c>
      <c r="AD5" s="23" t="s">
        <v>22</v>
      </c>
      <c r="AE5" s="22" t="s">
        <v>53</v>
      </c>
      <c r="AF5" s="22" t="s">
        <v>54</v>
      </c>
      <c r="AG5" s="22" t="s">
        <v>55</v>
      </c>
      <c r="AI5" s="25">
        <v>43.7</v>
      </c>
      <c r="AJ5" s="25">
        <v>13.4</v>
      </c>
      <c r="AK5" s="25">
        <v>3.45</v>
      </c>
      <c r="AL5" s="26">
        <v>4.1500000000000004</v>
      </c>
      <c r="AN5" s="23" t="s">
        <v>47</v>
      </c>
      <c r="AO5" s="23" t="s">
        <v>52</v>
      </c>
      <c r="AT5" t="s">
        <v>56</v>
      </c>
      <c r="AV5">
        <v>60</v>
      </c>
      <c r="AW5">
        <v>43.3</v>
      </c>
      <c r="AX5">
        <v>72.2</v>
      </c>
    </row>
    <row r="6" spans="1:50" ht="57" x14ac:dyDescent="0.25">
      <c r="I6" s="9" t="s">
        <v>23</v>
      </c>
      <c r="J6" s="10">
        <v>43.7</v>
      </c>
      <c r="K6" s="10">
        <v>13.4</v>
      </c>
      <c r="L6" s="10">
        <v>3.45</v>
      </c>
      <c r="M6" s="11">
        <v>4.1500000000000004</v>
      </c>
      <c r="O6" s="3" t="s">
        <v>24</v>
      </c>
      <c r="P6" s="4">
        <v>42.6</v>
      </c>
      <c r="Q6" s="4">
        <v>12.9</v>
      </c>
      <c r="R6" s="4">
        <v>2.46</v>
      </c>
      <c r="S6" s="5">
        <v>3.69</v>
      </c>
      <c r="AD6" s="23" t="s">
        <v>47</v>
      </c>
      <c r="AE6" s="22">
        <v>27.87</v>
      </c>
      <c r="AF6" s="22">
        <v>25.06</v>
      </c>
      <c r="AG6" s="22">
        <v>31.97</v>
      </c>
      <c r="AI6" s="25">
        <v>60.584000000000003</v>
      </c>
      <c r="AJ6" s="25">
        <v>20.827999999999999</v>
      </c>
      <c r="AK6" s="25">
        <v>5.8849999999999998</v>
      </c>
      <c r="AL6" s="26">
        <v>5.476</v>
      </c>
      <c r="AN6" s="22">
        <v>27.87</v>
      </c>
      <c r="AO6" s="22">
        <v>17.2</v>
      </c>
      <c r="AP6" s="22"/>
      <c r="AQ6" s="22"/>
      <c r="AR6" s="22"/>
      <c r="AV6">
        <v>86.7</v>
      </c>
      <c r="AW6">
        <v>43.3</v>
      </c>
      <c r="AX6">
        <v>72.2</v>
      </c>
    </row>
    <row r="7" spans="1:50" ht="60" x14ac:dyDescent="0.25">
      <c r="A7" t="s">
        <v>4</v>
      </c>
      <c r="AD7" s="23" t="s">
        <v>48</v>
      </c>
      <c r="AE7" s="22">
        <v>17.2</v>
      </c>
      <c r="AF7" s="22">
        <v>16.8</v>
      </c>
      <c r="AG7" s="22">
        <v>32.700000000000003</v>
      </c>
      <c r="AN7" s="22">
        <v>25.06</v>
      </c>
      <c r="AO7" s="22">
        <v>16.8</v>
      </c>
      <c r="AP7" s="22"/>
      <c r="AQ7" s="22"/>
      <c r="AR7" s="22"/>
      <c r="AV7">
        <v>86.7</v>
      </c>
      <c r="AW7">
        <v>65</v>
      </c>
      <c r="AX7">
        <v>72.2</v>
      </c>
    </row>
    <row r="8" spans="1:50" x14ac:dyDescent="0.25">
      <c r="A8" t="s">
        <v>5</v>
      </c>
      <c r="I8" s="6" t="s">
        <v>22</v>
      </c>
      <c r="J8" s="7" t="s">
        <v>16</v>
      </c>
      <c r="K8" s="7" t="s">
        <v>17</v>
      </c>
      <c r="L8" s="7" t="s">
        <v>18</v>
      </c>
      <c r="M8" s="8" t="s">
        <v>19</v>
      </c>
      <c r="AD8" s="23"/>
      <c r="AN8" s="22">
        <v>31.97</v>
      </c>
      <c r="AO8" s="22">
        <v>32.700000000000003</v>
      </c>
      <c r="AP8" s="22"/>
      <c r="AQ8" s="22"/>
      <c r="AR8" s="22"/>
      <c r="AV8">
        <v>72.2</v>
      </c>
      <c r="AW8">
        <v>65</v>
      </c>
      <c r="AX8">
        <v>130</v>
      </c>
    </row>
    <row r="9" spans="1:50" x14ac:dyDescent="0.25">
      <c r="I9" s="3" t="s">
        <v>20</v>
      </c>
      <c r="J9" s="4">
        <v>74.453000000000003</v>
      </c>
      <c r="K9" s="4">
        <v>34.966000000000001</v>
      </c>
      <c r="L9" s="4">
        <v>31.27</v>
      </c>
      <c r="M9" s="5">
        <v>19.984000000000002</v>
      </c>
      <c r="AN9" s="25">
        <v>60.584000000000003</v>
      </c>
      <c r="AO9" s="25">
        <v>43.7</v>
      </c>
      <c r="AP9" s="22"/>
      <c r="AQ9" s="22"/>
      <c r="AR9" s="22"/>
      <c r="AV9">
        <v>72.2</v>
      </c>
      <c r="AW9">
        <v>65</v>
      </c>
      <c r="AX9">
        <v>130</v>
      </c>
    </row>
    <row r="10" spans="1:50" x14ac:dyDescent="0.25">
      <c r="A10" t="s">
        <v>6</v>
      </c>
      <c r="I10" s="3" t="s">
        <v>21</v>
      </c>
      <c r="J10" s="4">
        <v>60.584000000000003</v>
      </c>
      <c r="K10" s="4">
        <v>20.827999999999999</v>
      </c>
      <c r="L10" s="4">
        <v>5.8849999999999998</v>
      </c>
      <c r="M10" s="5">
        <v>5.476</v>
      </c>
      <c r="AN10" s="25">
        <v>20.827999999999999</v>
      </c>
      <c r="AO10" s="25">
        <v>13.4</v>
      </c>
      <c r="AV10">
        <v>60</v>
      </c>
      <c r="AW10">
        <v>72.2</v>
      </c>
      <c r="AX10">
        <v>86.7</v>
      </c>
    </row>
    <row r="11" spans="1:50" x14ac:dyDescent="0.25">
      <c r="A11" t="s">
        <v>7</v>
      </c>
      <c r="O11" s="12" t="s">
        <v>22</v>
      </c>
      <c r="P11" s="13" t="s">
        <v>16</v>
      </c>
      <c r="Q11" s="13" t="s">
        <v>17</v>
      </c>
      <c r="R11" s="13" t="s">
        <v>18</v>
      </c>
      <c r="S11" s="14" t="s">
        <v>19</v>
      </c>
      <c r="AD11" s="23"/>
      <c r="AE11" s="24"/>
      <c r="AN11" s="25">
        <v>5.8849999999999998</v>
      </c>
      <c r="AO11" s="25">
        <v>3.45</v>
      </c>
      <c r="AV11">
        <v>72.2</v>
      </c>
      <c r="AW11">
        <v>58.5</v>
      </c>
      <c r="AX11">
        <v>86.7</v>
      </c>
    </row>
    <row r="12" spans="1:50" ht="57" x14ac:dyDescent="0.25">
      <c r="O12" s="3" t="s">
        <v>23</v>
      </c>
      <c r="P12" s="4">
        <v>43.7</v>
      </c>
      <c r="Q12" s="4">
        <v>13.4</v>
      </c>
      <c r="R12" s="4">
        <v>3.45</v>
      </c>
      <c r="S12" s="5">
        <v>4.1500000000000004</v>
      </c>
      <c r="AN12" s="26">
        <v>5.476</v>
      </c>
      <c r="AO12" s="26">
        <v>4.1500000000000004</v>
      </c>
      <c r="AV12">
        <v>72.2</v>
      </c>
      <c r="AW12">
        <v>65</v>
      </c>
      <c r="AX12">
        <v>86.7</v>
      </c>
    </row>
    <row r="13" spans="1:50" ht="28.5" x14ac:dyDescent="0.25">
      <c r="O13" s="3" t="s">
        <v>26</v>
      </c>
      <c r="P13" s="4">
        <v>60.584000000000003</v>
      </c>
      <c r="Q13" s="4">
        <v>20.827999999999999</v>
      </c>
      <c r="R13" s="4">
        <v>5.8849999999999998</v>
      </c>
      <c r="S13" s="5">
        <v>5.476</v>
      </c>
      <c r="AD13" s="23" t="s">
        <v>22</v>
      </c>
      <c r="AE13" s="22" t="s">
        <v>53</v>
      </c>
      <c r="AF13" s="22" t="s">
        <v>54</v>
      </c>
      <c r="AG13" s="22" t="s">
        <v>55</v>
      </c>
      <c r="AV13">
        <v>72.2</v>
      </c>
      <c r="AW13">
        <v>115.6</v>
      </c>
      <c r="AX13">
        <v>115.6</v>
      </c>
    </row>
    <row r="14" spans="1:50" ht="30" x14ac:dyDescent="0.25">
      <c r="A14" t="s">
        <v>8</v>
      </c>
      <c r="O14" s="15" t="s">
        <v>28</v>
      </c>
      <c r="P14" s="2">
        <v>16.884</v>
      </c>
      <c r="Q14" s="2">
        <v>7.427999999999999</v>
      </c>
      <c r="R14" s="2">
        <v>2.4349999999999996</v>
      </c>
      <c r="S14" s="2">
        <v>1.3259999999999996</v>
      </c>
      <c r="AD14" s="23" t="s">
        <v>47</v>
      </c>
      <c r="AE14" s="22">
        <v>27.87</v>
      </c>
      <c r="AF14" s="22">
        <v>25.06</v>
      </c>
      <c r="AG14" s="22">
        <v>31.97</v>
      </c>
      <c r="AV14">
        <v>72.2</v>
      </c>
      <c r="AW14">
        <v>57.8</v>
      </c>
      <c r="AX14">
        <v>115.6</v>
      </c>
    </row>
    <row r="15" spans="1:50" ht="30" x14ac:dyDescent="0.25">
      <c r="O15" t="s">
        <v>27</v>
      </c>
      <c r="P15">
        <f>ROUND(100*(P13-P12)/P12, 3)</f>
        <v>38.636000000000003</v>
      </c>
      <c r="Q15">
        <f t="shared" ref="Q15:S15" si="0">ROUND(100*(Q13-Q12)/Q12, 3)</f>
        <v>55.433</v>
      </c>
      <c r="R15">
        <f t="shared" si="0"/>
        <v>70.58</v>
      </c>
      <c r="S15">
        <f t="shared" si="0"/>
        <v>31.952000000000002</v>
      </c>
      <c r="AD15" s="23" t="s">
        <v>49</v>
      </c>
      <c r="AE15" s="22">
        <f xml:space="preserve"> 0.7283*AE14- 0.7162</f>
        <v>19.581520999999999</v>
      </c>
      <c r="AF15" s="22">
        <f t="shared" ref="AF15" si="1" xml:space="preserve"> 0.7283*AF14- 0.7162</f>
        <v>17.534997999999998</v>
      </c>
      <c r="AG15" s="22">
        <f xml:space="preserve"> 0.7283*AG14- 0.7162</f>
        <v>22.567550999999998</v>
      </c>
    </row>
    <row r="16" spans="1:50" ht="60" x14ac:dyDescent="0.25">
      <c r="A16" t="s">
        <v>9</v>
      </c>
      <c r="AD16" s="23" t="s">
        <v>48</v>
      </c>
      <c r="AE16" s="22">
        <v>17.2</v>
      </c>
      <c r="AF16" s="22">
        <v>16.8</v>
      </c>
      <c r="AG16" s="22">
        <v>32.700000000000003</v>
      </c>
    </row>
    <row r="17" spans="1:33" x14ac:dyDescent="0.25">
      <c r="AD17" s="23" t="s">
        <v>50</v>
      </c>
      <c r="AE17">
        <f>ABS((AE16-AE15)/AE16) * 100</f>
        <v>13.846052325581393</v>
      </c>
      <c r="AF17">
        <f>ABS((AF16-AF15)/AF16) * 100</f>
        <v>4.3749880952380797</v>
      </c>
      <c r="AG17">
        <f>ABS((AG16-AG15)/AG16) * 100</f>
        <v>30.986082568807348</v>
      </c>
    </row>
    <row r="18" spans="1:33" ht="60" x14ac:dyDescent="0.25">
      <c r="A18" t="s">
        <v>10</v>
      </c>
      <c r="AD18" s="23" t="s">
        <v>51</v>
      </c>
      <c r="AE18" s="24">
        <f>AVERAGE(AE17:AG17)/100</f>
        <v>0.1640237432987561</v>
      </c>
    </row>
    <row r="19" spans="1:33" x14ac:dyDescent="0.25">
      <c r="A19" t="s">
        <v>11</v>
      </c>
    </row>
    <row r="21" spans="1:33" x14ac:dyDescent="0.25">
      <c r="A21" t="s">
        <v>12</v>
      </c>
    </row>
    <row r="22" spans="1:33" x14ac:dyDescent="0.25">
      <c r="A22" t="s">
        <v>13</v>
      </c>
    </row>
    <row r="24" spans="1:33" x14ac:dyDescent="0.25">
      <c r="A24" t="s">
        <v>14</v>
      </c>
    </row>
    <row r="25" spans="1:33" x14ac:dyDescent="0.25">
      <c r="A25" t="s">
        <v>15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40" spans="1:1" x14ac:dyDescent="0.25">
      <c r="A40" t="s">
        <v>35</v>
      </c>
    </row>
    <row r="41" spans="1:1" x14ac:dyDescent="0.25">
      <c r="A41" t="s">
        <v>36</v>
      </c>
    </row>
    <row r="43" spans="1:1" x14ac:dyDescent="0.25">
      <c r="A43" t="s">
        <v>37</v>
      </c>
    </row>
    <row r="44" spans="1:1" x14ac:dyDescent="0.25">
      <c r="A44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9" spans="1:1" x14ac:dyDescent="0.25">
      <c r="A49" t="s">
        <v>41</v>
      </c>
    </row>
    <row r="50" spans="1:1" x14ac:dyDescent="0.25">
      <c r="A50" t="s">
        <v>42</v>
      </c>
    </row>
    <row r="52" spans="1:1" x14ac:dyDescent="0.25">
      <c r="A52" t="s">
        <v>43</v>
      </c>
    </row>
    <row r="53" spans="1:1" x14ac:dyDescent="0.25">
      <c r="A53" t="s">
        <v>44</v>
      </c>
    </row>
    <row r="55" spans="1:1" x14ac:dyDescent="0.25">
      <c r="A55" t="s">
        <v>45</v>
      </c>
    </row>
    <row r="56" spans="1:1" x14ac:dyDescent="0.25">
      <c r="A56" t="s">
        <v>46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9C67D-E5FC-4137-8B89-838C3EA9BC49}">
  <dimension ref="B1:T42"/>
  <sheetViews>
    <sheetView tabSelected="1" zoomScale="76" workbookViewId="0">
      <selection activeCell="H50" sqref="H50"/>
    </sheetView>
  </sheetViews>
  <sheetFormatPr defaultRowHeight="15" x14ac:dyDescent="0.25"/>
  <cols>
    <col min="3" max="3" width="9.28515625" bestFit="1" customWidth="1"/>
    <col min="4" max="4" width="12" bestFit="1" customWidth="1"/>
    <col min="8" max="8" width="13" customWidth="1"/>
    <col min="9" max="10" width="10.85546875" customWidth="1"/>
    <col min="12" max="12" width="18.85546875" customWidth="1"/>
    <col min="13" max="13" width="10.85546875" customWidth="1"/>
    <col min="14" max="14" width="14.28515625" customWidth="1"/>
    <col min="15" max="15" width="12" bestFit="1" customWidth="1"/>
    <col min="19" max="20" width="12" bestFit="1" customWidth="1"/>
  </cols>
  <sheetData>
    <row r="1" spans="2:20" x14ac:dyDescent="0.25">
      <c r="C1" t="s">
        <v>69</v>
      </c>
      <c r="D1" t="s">
        <v>26</v>
      </c>
      <c r="L1" t="s">
        <v>79</v>
      </c>
    </row>
    <row r="2" spans="2:20" x14ac:dyDescent="0.25">
      <c r="B2" s="32" t="s">
        <v>58</v>
      </c>
      <c r="C2" s="32">
        <v>25.3</v>
      </c>
      <c r="D2" s="32"/>
      <c r="L2" t="s">
        <v>89</v>
      </c>
      <c r="M2" t="s">
        <v>57</v>
      </c>
      <c r="N2" t="s">
        <v>26</v>
      </c>
      <c r="O2" t="s">
        <v>50</v>
      </c>
    </row>
    <row r="3" spans="2:20" x14ac:dyDescent="0.25">
      <c r="B3" s="32" t="s">
        <v>59</v>
      </c>
      <c r="C3" s="32">
        <v>5.42</v>
      </c>
      <c r="D3" s="32">
        <v>65.438773190000006</v>
      </c>
      <c r="E3" t="s">
        <v>70</v>
      </c>
      <c r="H3" t="s">
        <v>73</v>
      </c>
      <c r="I3" t="s">
        <v>74</v>
      </c>
      <c r="J3" t="s">
        <v>75</v>
      </c>
      <c r="L3" t="s">
        <v>76</v>
      </c>
      <c r="M3">
        <v>9.6</v>
      </c>
      <c r="N3">
        <v>9.5615094500000009</v>
      </c>
      <c r="O3">
        <f t="shared" ref="O3:O5" si="0">100 * ABS(N3-M3)/M3</f>
        <v>0.40094322916665409</v>
      </c>
    </row>
    <row r="4" spans="2:20" x14ac:dyDescent="0.25">
      <c r="B4" t="s">
        <v>60</v>
      </c>
      <c r="C4">
        <v>9.6</v>
      </c>
      <c r="D4">
        <v>9.5615094500000009</v>
      </c>
      <c r="H4" t="s">
        <v>60</v>
      </c>
      <c r="I4">
        <v>9.6</v>
      </c>
      <c r="J4">
        <v>9.5615094500000009</v>
      </c>
      <c r="L4" t="s">
        <v>77</v>
      </c>
      <c r="M4">
        <v>14.1</v>
      </c>
      <c r="N4">
        <v>14.06674464</v>
      </c>
      <c r="O4">
        <f t="shared" si="0"/>
        <v>0.23585361702127708</v>
      </c>
    </row>
    <row r="5" spans="2:20" x14ac:dyDescent="0.25">
      <c r="B5" t="s">
        <v>61</v>
      </c>
      <c r="C5">
        <v>14.1</v>
      </c>
      <c r="D5">
        <v>14.06674464</v>
      </c>
      <c r="H5" t="s">
        <v>61</v>
      </c>
      <c r="I5">
        <v>14.1</v>
      </c>
      <c r="J5">
        <v>14.06674464</v>
      </c>
      <c r="L5" t="s">
        <v>78</v>
      </c>
      <c r="M5">
        <v>30</v>
      </c>
      <c r="N5">
        <v>27.173436160000001</v>
      </c>
      <c r="O5">
        <f t="shared" si="0"/>
        <v>9.4218794666666632</v>
      </c>
    </row>
    <row r="6" spans="2:20" x14ac:dyDescent="0.25">
      <c r="B6" t="s">
        <v>62</v>
      </c>
      <c r="C6">
        <v>30</v>
      </c>
      <c r="D6">
        <v>27.173436160000001</v>
      </c>
      <c r="H6" t="s">
        <v>62</v>
      </c>
      <c r="I6">
        <v>30</v>
      </c>
      <c r="J6">
        <v>27.173436160000001</v>
      </c>
    </row>
    <row r="7" spans="2:20" x14ac:dyDescent="0.25">
      <c r="B7" t="s">
        <v>63</v>
      </c>
      <c r="C7">
        <v>44</v>
      </c>
      <c r="D7">
        <v>44.111255669999998</v>
      </c>
      <c r="H7" t="s">
        <v>63</v>
      </c>
      <c r="I7">
        <v>44</v>
      </c>
      <c r="J7">
        <v>44.111255669999998</v>
      </c>
      <c r="L7" t="s">
        <v>80</v>
      </c>
    </row>
    <row r="8" spans="2:20" x14ac:dyDescent="0.25">
      <c r="B8" t="s">
        <v>64</v>
      </c>
      <c r="C8">
        <v>66.3</v>
      </c>
      <c r="D8">
        <v>62.195045200000003</v>
      </c>
      <c r="H8" t="s">
        <v>64</v>
      </c>
      <c r="I8">
        <v>66.3</v>
      </c>
      <c r="J8">
        <v>62.195045200000003</v>
      </c>
      <c r="L8" s="34" t="s">
        <v>22</v>
      </c>
      <c r="M8" s="34" t="s">
        <v>71</v>
      </c>
      <c r="N8" s="34" t="s">
        <v>72</v>
      </c>
      <c r="P8" s="34" t="s">
        <v>22</v>
      </c>
      <c r="Q8" s="34" t="s">
        <v>71</v>
      </c>
      <c r="R8" s="34" t="s">
        <v>72</v>
      </c>
    </row>
    <row r="9" spans="2:20" x14ac:dyDescent="0.25">
      <c r="B9" t="s">
        <v>65</v>
      </c>
      <c r="C9">
        <v>144</v>
      </c>
      <c r="D9">
        <v>87.255699179999993</v>
      </c>
      <c r="H9" t="s">
        <v>65</v>
      </c>
      <c r="I9">
        <v>144</v>
      </c>
      <c r="J9">
        <v>87.255699179999993</v>
      </c>
      <c r="L9" s="33" t="s">
        <v>83</v>
      </c>
      <c r="M9" s="33" t="s">
        <v>81</v>
      </c>
      <c r="N9" s="33" t="s">
        <v>82</v>
      </c>
      <c r="P9" s="33" t="s">
        <v>83</v>
      </c>
      <c r="Q9" s="33" t="s">
        <v>81</v>
      </c>
      <c r="R9" s="33" t="s">
        <v>82</v>
      </c>
    </row>
    <row r="10" spans="2:20" x14ac:dyDescent="0.25">
      <c r="B10" t="s">
        <v>66</v>
      </c>
      <c r="C10">
        <v>170</v>
      </c>
      <c r="D10">
        <v>99.870706670000004</v>
      </c>
      <c r="H10" t="s">
        <v>66</v>
      </c>
      <c r="I10">
        <v>170</v>
      </c>
      <c r="J10">
        <v>99.870706670000004</v>
      </c>
      <c r="L10" s="28" t="s">
        <v>84</v>
      </c>
      <c r="M10" s="28">
        <v>66.3</v>
      </c>
      <c r="N10" s="28">
        <v>62.195045200000003</v>
      </c>
      <c r="P10" s="28" t="s">
        <v>84</v>
      </c>
      <c r="Q10" s="28">
        <v>66.3</v>
      </c>
      <c r="R10" s="28">
        <v>62.195045200000003</v>
      </c>
    </row>
    <row r="11" spans="2:20" x14ac:dyDescent="0.25">
      <c r="B11" t="s">
        <v>67</v>
      </c>
      <c r="C11">
        <v>192</v>
      </c>
      <c r="D11">
        <v>99.467196670000007</v>
      </c>
      <c r="H11" t="s">
        <v>67</v>
      </c>
      <c r="I11">
        <v>192</v>
      </c>
      <c r="J11">
        <v>99.467196670000007</v>
      </c>
      <c r="L11" s="31" t="s">
        <v>85</v>
      </c>
      <c r="M11" s="31">
        <v>144</v>
      </c>
      <c r="N11" s="31">
        <v>87.255699179999993</v>
      </c>
      <c r="P11" s="31" t="s">
        <v>85</v>
      </c>
      <c r="Q11" s="31">
        <v>144</v>
      </c>
      <c r="R11" s="31">
        <v>87.255699179999993</v>
      </c>
    </row>
    <row r="12" spans="2:20" x14ac:dyDescent="0.25">
      <c r="B12" t="s">
        <v>68</v>
      </c>
      <c r="C12">
        <v>223</v>
      </c>
      <c r="D12">
        <v>101.57667314</v>
      </c>
      <c r="H12" t="s">
        <v>68</v>
      </c>
      <c r="I12">
        <v>223</v>
      </c>
      <c r="J12">
        <v>101.57667314</v>
      </c>
      <c r="L12" s="28" t="s">
        <v>86</v>
      </c>
      <c r="M12" s="28">
        <v>170</v>
      </c>
      <c r="N12" s="28">
        <v>99.870706670000004</v>
      </c>
      <c r="P12" s="28" t="s">
        <v>86</v>
      </c>
      <c r="Q12" s="28">
        <v>170</v>
      </c>
      <c r="R12" s="28">
        <v>99.870706670000004</v>
      </c>
    </row>
    <row r="13" spans="2:20" x14ac:dyDescent="0.25">
      <c r="L13" s="31" t="s">
        <v>87</v>
      </c>
      <c r="M13" s="31">
        <v>192</v>
      </c>
      <c r="N13" s="31">
        <v>99.467196670000007</v>
      </c>
      <c r="P13" s="31" t="s">
        <v>87</v>
      </c>
      <c r="Q13" s="31">
        <v>192</v>
      </c>
      <c r="R13" s="31">
        <v>99.467196670000007</v>
      </c>
    </row>
    <row r="14" spans="2:20" x14ac:dyDescent="0.25">
      <c r="L14" s="35" t="s">
        <v>88</v>
      </c>
      <c r="M14" s="35">
        <v>223</v>
      </c>
      <c r="N14" s="35">
        <v>101.57667314</v>
      </c>
      <c r="P14" s="35" t="s">
        <v>88</v>
      </c>
      <c r="Q14" s="35">
        <v>223</v>
      </c>
      <c r="R14" s="35">
        <v>101.57667314</v>
      </c>
    </row>
    <row r="16" spans="2:20" x14ac:dyDescent="0.25">
      <c r="P16" t="s">
        <v>89</v>
      </c>
      <c r="Q16" t="s">
        <v>95</v>
      </c>
      <c r="R16" t="s">
        <v>57</v>
      </c>
      <c r="S16" t="s">
        <v>26</v>
      </c>
      <c r="T16" t="s">
        <v>50</v>
      </c>
    </row>
    <row r="17" spans="16:20" x14ac:dyDescent="0.25">
      <c r="P17" t="s">
        <v>90</v>
      </c>
      <c r="Q17" t="s">
        <v>93</v>
      </c>
      <c r="R17" s="28">
        <v>44</v>
      </c>
      <c r="S17" s="29">
        <v>44.111255669999998</v>
      </c>
      <c r="T17">
        <f t="shared" ref="T17:T22" si="1">100*ABS(S17-R17)/R17</f>
        <v>0.25285379545454201</v>
      </c>
    </row>
    <row r="18" spans="16:20" x14ac:dyDescent="0.25">
      <c r="Q18" t="s">
        <v>94</v>
      </c>
      <c r="R18" s="28">
        <v>66.3</v>
      </c>
      <c r="S18" s="29">
        <v>62.195045200000003</v>
      </c>
      <c r="T18">
        <f t="shared" si="1"/>
        <v>6.1914853695324208</v>
      </c>
    </row>
    <row r="19" spans="16:20" x14ac:dyDescent="0.25">
      <c r="P19" t="s">
        <v>91</v>
      </c>
      <c r="Q19" t="s">
        <v>93</v>
      </c>
      <c r="R19" s="28">
        <v>144</v>
      </c>
      <c r="S19" s="29">
        <v>87.255699179999993</v>
      </c>
      <c r="T19">
        <f t="shared" si="1"/>
        <v>39.405764458333337</v>
      </c>
    </row>
    <row r="20" spans="16:20" x14ac:dyDescent="0.25">
      <c r="Q20" t="s">
        <v>94</v>
      </c>
      <c r="R20" s="28">
        <v>170</v>
      </c>
      <c r="S20" s="29">
        <v>99.870706670000004</v>
      </c>
      <c r="T20">
        <f t="shared" si="1"/>
        <v>41.252525488235293</v>
      </c>
    </row>
    <row r="21" spans="16:20" x14ac:dyDescent="0.25">
      <c r="P21" t="s">
        <v>92</v>
      </c>
      <c r="Q21" t="s">
        <v>93</v>
      </c>
      <c r="R21" s="28">
        <v>192</v>
      </c>
      <c r="S21" s="29">
        <v>99.467196670000007</v>
      </c>
      <c r="T21">
        <f t="shared" si="1"/>
        <v>48.194168401041658</v>
      </c>
    </row>
    <row r="22" spans="16:20" x14ac:dyDescent="0.25">
      <c r="Q22" t="s">
        <v>94</v>
      </c>
      <c r="R22" s="28">
        <v>223</v>
      </c>
      <c r="S22" s="29">
        <v>101.57667314</v>
      </c>
      <c r="T22">
        <f t="shared" si="1"/>
        <v>54.449922358744395</v>
      </c>
    </row>
    <row r="33" spans="7:8" x14ac:dyDescent="0.25">
      <c r="G33" t="s">
        <v>89</v>
      </c>
      <c r="H33" t="s">
        <v>96</v>
      </c>
    </row>
    <row r="34" spans="7:8" x14ac:dyDescent="0.25">
      <c r="G34" s="27" t="s">
        <v>76</v>
      </c>
      <c r="H34">
        <v>0.65708389827090696</v>
      </c>
    </row>
    <row r="35" spans="7:8" x14ac:dyDescent="0.25">
      <c r="G35" s="30" t="s">
        <v>77</v>
      </c>
      <c r="H35">
        <v>0.745121981153965</v>
      </c>
    </row>
    <row r="36" spans="7:8" x14ac:dyDescent="0.25">
      <c r="G36" s="27" t="s">
        <v>78</v>
      </c>
      <c r="H36">
        <v>3.0735240382107798</v>
      </c>
    </row>
    <row r="37" spans="7:8" x14ac:dyDescent="0.25">
      <c r="G37" s="27" t="s">
        <v>83</v>
      </c>
      <c r="H37">
        <v>1.9805123457777301</v>
      </c>
    </row>
    <row r="38" spans="7:8" x14ac:dyDescent="0.25">
      <c r="G38" s="27" t="s">
        <v>84</v>
      </c>
      <c r="H38">
        <v>6.3743310592390401</v>
      </c>
    </row>
    <row r="39" spans="7:8" x14ac:dyDescent="0.25">
      <c r="G39" s="27" t="s">
        <v>85</v>
      </c>
      <c r="H39">
        <v>19.876931660949602</v>
      </c>
    </row>
    <row r="40" spans="7:8" x14ac:dyDescent="0.25">
      <c r="G40" s="27" t="s">
        <v>86</v>
      </c>
      <c r="H40">
        <v>28.446501646862199</v>
      </c>
    </row>
    <row r="41" spans="7:8" x14ac:dyDescent="0.25">
      <c r="G41" s="27" t="s">
        <v>87</v>
      </c>
      <c r="H41">
        <v>25.7837908721066</v>
      </c>
    </row>
    <row r="42" spans="7:8" x14ac:dyDescent="0.25">
      <c r="G42" s="27" t="s">
        <v>88</v>
      </c>
      <c r="H42">
        <v>22.706916298718401</v>
      </c>
    </row>
  </sheetData>
  <phoneticPr fontId="5" type="noConversion"/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 Based</vt:lpstr>
      <vt:lpstr>MCS 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Vinnie Khanna</dc:creator>
  <cp:lastModifiedBy>Vinnie Khanna</cp:lastModifiedBy>
  <dcterms:created xsi:type="dcterms:W3CDTF">2023-02-20T21:32:47Z</dcterms:created>
  <dcterms:modified xsi:type="dcterms:W3CDTF">2023-05-02T18:35:30Z</dcterms:modified>
</cp:coreProperties>
</file>