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2-17\Day3\babyboom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7" i="1"/>
  <c r="G27" i="1"/>
  <c r="K7" i="1"/>
  <c r="K3" i="1"/>
  <c r="K4" i="1"/>
  <c r="K5" i="1"/>
  <c r="K6" i="1"/>
  <c r="K2" i="1"/>
  <c r="G26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<sst xmlns="http://schemas.openxmlformats.org/spreadsheetml/2006/main" count="33" uniqueCount="33">
  <si>
    <t>Time of birth (24 hr format)</t>
  </si>
  <si>
    <t>Birth weight (g)</t>
  </si>
  <si>
    <t># of mins after midnight of each birth</t>
  </si>
  <si>
    <t>12 AM - 1 AM</t>
  </si>
  <si>
    <t>1 AM - 2 AM</t>
  </si>
  <si>
    <t>2 AM - 3 AM</t>
  </si>
  <si>
    <t>3 AM - 4 AM</t>
  </si>
  <si>
    <t>4 AM - 5 AM</t>
  </si>
  <si>
    <t>5 AM - 6 AM</t>
  </si>
  <si>
    <t>6 AM - 7 AM</t>
  </si>
  <si>
    <t>7 AM - 8 AM</t>
  </si>
  <si>
    <t>8 AM - 9 AM</t>
  </si>
  <si>
    <t>9 AM - 10 AM</t>
  </si>
  <si>
    <t>10 AM - 11 AM</t>
  </si>
  <si>
    <t>11 AM - 12 PM</t>
  </si>
  <si>
    <t>12 PM - 1 PM</t>
  </si>
  <si>
    <t>1 PM - 2 PM</t>
  </si>
  <si>
    <t>2 PM - 3 PM</t>
  </si>
  <si>
    <t>3 PM - 4 PM</t>
  </si>
  <si>
    <t>4 PM - 5 PM</t>
  </si>
  <si>
    <t>5 PM - 6 PM</t>
  </si>
  <si>
    <t>6 PM - 7 PM</t>
  </si>
  <si>
    <t>7 PM - 8 PM</t>
  </si>
  <si>
    <t>8 PM - 9 PM</t>
  </si>
  <si>
    <t>9 PM - 10 PM</t>
  </si>
  <si>
    <t>10 PM - 11 PM</t>
  </si>
  <si>
    <t>11 PM - 12 AM</t>
  </si>
  <si>
    <t>MEAN</t>
  </si>
  <si>
    <t>SUM</t>
  </si>
  <si>
    <t>Observed</t>
  </si>
  <si>
    <t>Expected (Poisson)</t>
  </si>
  <si>
    <t>Gender (1=girl, 2=boy)</t>
  </si>
  <si>
    <t>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</si>
</sst>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B1" workbookViewId="0">
      <selection activeCell="I10" sqref="I10"/>
    </sheetView>
  </sheetViews>
  <sheetFormatPr defaultColWidth="11" defaultRowHeight="15.75" x14ac:dyDescent="0.25"/>
  <cols>
    <col min="1" max="1" width="23.5" bestFit="1" customWidth="1"/>
    <col min="2" max="2" width="19.375" bestFit="1" customWidth="1"/>
    <col min="3" max="3" width="13.625" bestFit="1" customWidth="1"/>
    <col min="4" max="4" width="31.5" bestFit="1" customWidth="1"/>
    <col min="6" max="6" width="13.375" bestFit="1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J1" t="s">
        <v>29</v>
      </c>
      <c r="K1" t="s">
        <v>30</v>
      </c>
    </row>
    <row r="2" spans="1:11" x14ac:dyDescent="0.25">
      <c r="A2">
        <v>5</v>
      </c>
      <c r="B2">
        <v>1</v>
      </c>
      <c r="C2">
        <v>3837</v>
      </c>
      <c r="D2">
        <v>5</v>
      </c>
      <c r="F2" t="s">
        <v>3</v>
      </c>
      <c r="G2">
        <f>COUNTIFS($D$2:$D$45,"&gt;=0",$D$2:$D$45,"&lt;60")</f>
        <v>1</v>
      </c>
      <c r="I2">
        <v>0</v>
      </c>
      <c r="J2">
        <f>COUNTIF($G$2:$G$25,I2)</f>
        <v>3</v>
      </c>
      <c r="K2" s="1">
        <f>((EXP(-$G$27)*($G$27^I2))/FACT(I2))*COUNTA($F$2:$F$25)</f>
        <v>3.8371139059126538</v>
      </c>
    </row>
    <row r="3" spans="1:11" x14ac:dyDescent="0.25">
      <c r="A3">
        <v>104</v>
      </c>
      <c r="B3">
        <v>1</v>
      </c>
      <c r="C3">
        <v>3334</v>
      </c>
      <c r="D3">
        <v>64</v>
      </c>
      <c r="F3" t="s">
        <v>4</v>
      </c>
      <c r="G3">
        <f>COUNTIFS($D$2:$D$45,"&gt;=60",$D$2:$D$45,"&lt;120")</f>
        <v>3</v>
      </c>
      <c r="I3">
        <v>1</v>
      </c>
      <c r="J3">
        <f t="shared" ref="J3:J7" si="0">COUNTIF($G$2:$G$25,I3)</f>
        <v>8</v>
      </c>
      <c r="K3" s="1">
        <f t="shared" ref="K3:K7" si="1">((EXP(-$G$27)*($G$27^I3))/FACT(I3))*COUNTA($F$2:$F$25)</f>
        <v>7.034708827506531</v>
      </c>
    </row>
    <row r="4" spans="1:11" x14ac:dyDescent="0.25">
      <c r="A4">
        <v>118</v>
      </c>
      <c r="B4">
        <v>2</v>
      </c>
      <c r="C4">
        <v>3554</v>
      </c>
      <c r="D4">
        <v>78</v>
      </c>
      <c r="F4" t="s">
        <v>5</v>
      </c>
      <c r="G4">
        <f>COUNTIFS($D$2:$D$45,"&gt;=120",$D$2:$D$45,"&lt;180")</f>
        <v>1</v>
      </c>
      <c r="I4">
        <v>2</v>
      </c>
      <c r="J4">
        <f t="shared" si="0"/>
        <v>6</v>
      </c>
      <c r="K4" s="1">
        <f t="shared" si="1"/>
        <v>6.4484830918809859</v>
      </c>
    </row>
    <row r="5" spans="1:11" x14ac:dyDescent="0.25">
      <c r="A5">
        <v>155</v>
      </c>
      <c r="B5">
        <v>2</v>
      </c>
      <c r="C5">
        <v>3838</v>
      </c>
      <c r="D5">
        <v>115</v>
      </c>
      <c r="F5" t="s">
        <v>6</v>
      </c>
      <c r="G5">
        <f>COUNTIFS($D$2:$D$45,"&gt;=180",$D$2:$D$45,"&lt;240")</f>
        <v>0</v>
      </c>
      <c r="I5">
        <v>3</v>
      </c>
      <c r="J5">
        <f t="shared" si="0"/>
        <v>4</v>
      </c>
      <c r="K5" s="1">
        <f t="shared" si="1"/>
        <v>3.940739667260603</v>
      </c>
    </row>
    <row r="6" spans="1:11" x14ac:dyDescent="0.25">
      <c r="A6">
        <v>257</v>
      </c>
      <c r="B6">
        <v>2</v>
      </c>
      <c r="C6">
        <v>3625</v>
      </c>
      <c r="D6">
        <v>177</v>
      </c>
      <c r="F6" t="s">
        <v>7</v>
      </c>
      <c r="G6">
        <f>COUNTIFS($D$2:$D$45,"&gt;=240",$D$2:$D$45,"&lt;300")</f>
        <v>4</v>
      </c>
      <c r="I6">
        <v>4</v>
      </c>
      <c r="J6">
        <f t="shared" si="0"/>
        <v>3</v>
      </c>
      <c r="K6" s="1">
        <f t="shared" si="1"/>
        <v>1.8061723474944427</v>
      </c>
    </row>
    <row r="7" spans="1:11" x14ac:dyDescent="0.25">
      <c r="A7">
        <v>405</v>
      </c>
      <c r="B7">
        <v>1</v>
      </c>
      <c r="C7">
        <v>2208</v>
      </c>
      <c r="D7">
        <v>245</v>
      </c>
      <c r="F7" t="s">
        <v>8</v>
      </c>
      <c r="G7">
        <f>COUNTIFS($D$2:$D$45,"&gt;=300",$D$2:$D$45,"&lt;360")</f>
        <v>0</v>
      </c>
      <c r="I7">
        <v>5</v>
      </c>
      <c r="J7">
        <f t="shared" si="0"/>
        <v>0</v>
      </c>
      <c r="K7" s="1">
        <f t="shared" si="1"/>
        <v>0.66226319408129575</v>
      </c>
    </row>
    <row r="8" spans="1:11" x14ac:dyDescent="0.25">
      <c r="A8">
        <v>407</v>
      </c>
      <c r="B8">
        <v>1</v>
      </c>
      <c r="C8">
        <v>1745</v>
      </c>
      <c r="D8">
        <v>247</v>
      </c>
      <c r="F8" t="s">
        <v>9</v>
      </c>
      <c r="G8">
        <f>COUNTIFS($D$2:$D$45,"&gt;=360",$D$2:$D$45,"&lt;420")</f>
        <v>0</v>
      </c>
    </row>
    <row r="9" spans="1:11" x14ac:dyDescent="0.25">
      <c r="A9">
        <v>422</v>
      </c>
      <c r="B9">
        <v>2</v>
      </c>
      <c r="C9">
        <v>2846</v>
      </c>
      <c r="D9">
        <v>262</v>
      </c>
      <c r="F9" t="s">
        <v>10</v>
      </c>
      <c r="G9">
        <f>COUNTIFS($D$2:$D$45,"&gt;=420",$D$2:$D$45,"&lt;480")</f>
        <v>2</v>
      </c>
      <c r="I9" t="s">
        <v>32</v>
      </c>
    </row>
    <row r="10" spans="1:11" x14ac:dyDescent="0.25">
      <c r="A10">
        <v>431</v>
      </c>
      <c r="B10">
        <v>2</v>
      </c>
      <c r="C10">
        <v>3166</v>
      </c>
      <c r="D10">
        <v>271</v>
      </c>
      <c r="F10" t="s">
        <v>11</v>
      </c>
      <c r="G10">
        <f>COUNTIFS($D$2:$D$45,"&gt;=480",$D$2:$D$45,"&lt;540")</f>
        <v>2</v>
      </c>
      <c r="I10">
        <v>25</v>
      </c>
      <c r="J10">
        <f>1-_xlfn.BINOM.DIST(I10,44,0.5,TRUE)</f>
        <v>0.14560761827294755</v>
      </c>
    </row>
    <row r="11" spans="1:11" x14ac:dyDescent="0.25">
      <c r="A11">
        <v>708</v>
      </c>
      <c r="B11">
        <v>2</v>
      </c>
      <c r="C11">
        <v>3520</v>
      </c>
      <c r="D11">
        <v>428</v>
      </c>
      <c r="F11" t="s">
        <v>12</v>
      </c>
      <c r="G11">
        <f>COUNTIFS($D$2:$D$45,"&gt;=540",$D$2:$D$45,"&lt;600")</f>
        <v>1</v>
      </c>
    </row>
    <row r="12" spans="1:11" x14ac:dyDescent="0.25">
      <c r="A12">
        <v>735</v>
      </c>
      <c r="B12">
        <v>2</v>
      </c>
      <c r="C12">
        <v>3380</v>
      </c>
      <c r="D12">
        <v>455</v>
      </c>
      <c r="F12" t="s">
        <v>13</v>
      </c>
      <c r="G12">
        <f>COUNTIFS($D$2:$D$45,"&gt;=600",$D$2:$D$45,"&lt;660")</f>
        <v>3</v>
      </c>
    </row>
    <row r="13" spans="1:11" x14ac:dyDescent="0.25">
      <c r="A13">
        <v>812</v>
      </c>
      <c r="B13">
        <v>2</v>
      </c>
      <c r="C13">
        <v>3294</v>
      </c>
      <c r="D13">
        <v>492</v>
      </c>
      <c r="F13" t="s">
        <v>14</v>
      </c>
      <c r="G13">
        <f>COUNTIFS($D$2:$D$45,"&gt;=660",$D$2:$D$45,"&lt;720")</f>
        <v>1</v>
      </c>
    </row>
    <row r="14" spans="1:11" x14ac:dyDescent="0.25">
      <c r="A14">
        <v>814</v>
      </c>
      <c r="B14">
        <v>1</v>
      </c>
      <c r="C14">
        <v>2576</v>
      </c>
      <c r="D14">
        <v>494</v>
      </c>
      <c r="F14" t="s">
        <v>15</v>
      </c>
      <c r="G14">
        <f>COUNTIFS($D$2:$D$45,"&gt;=720",$D$2:$D$45,"&lt;780")</f>
        <v>2</v>
      </c>
    </row>
    <row r="15" spans="1:11" x14ac:dyDescent="0.25">
      <c r="A15">
        <v>909</v>
      </c>
      <c r="B15">
        <v>1</v>
      </c>
      <c r="C15">
        <v>3208</v>
      </c>
      <c r="D15">
        <v>549</v>
      </c>
      <c r="F15" t="s">
        <v>16</v>
      </c>
      <c r="G15">
        <f>COUNTIFS($D$2:$D$45,"&gt;=780",$D$2:$D$45,"&lt;840")</f>
        <v>1</v>
      </c>
    </row>
    <row r="16" spans="1:11" x14ac:dyDescent="0.25">
      <c r="A16">
        <v>1035</v>
      </c>
      <c r="B16">
        <v>2</v>
      </c>
      <c r="C16">
        <v>3521</v>
      </c>
      <c r="D16">
        <v>635</v>
      </c>
      <c r="F16" t="s">
        <v>17</v>
      </c>
      <c r="G16">
        <f>COUNTIFS($D$2:$D$45,"&gt;=840",$D$2:$D$45,"&lt;900")</f>
        <v>4</v>
      </c>
    </row>
    <row r="17" spans="1:7" x14ac:dyDescent="0.25">
      <c r="A17">
        <v>1049</v>
      </c>
      <c r="B17">
        <v>1</v>
      </c>
      <c r="C17">
        <v>3746</v>
      </c>
      <c r="D17">
        <v>649</v>
      </c>
      <c r="F17" t="s">
        <v>18</v>
      </c>
      <c r="G17">
        <f>COUNTIFS($D$2:$D$45,"&gt;=900",$D$2:$D$45,"&lt;960")</f>
        <v>1</v>
      </c>
    </row>
    <row r="18" spans="1:7" x14ac:dyDescent="0.25">
      <c r="A18">
        <v>1053</v>
      </c>
      <c r="B18">
        <v>1</v>
      </c>
      <c r="C18">
        <v>3523</v>
      </c>
      <c r="D18">
        <v>653</v>
      </c>
      <c r="F18" t="s">
        <v>19</v>
      </c>
      <c r="G18">
        <f>COUNTIFS($D$2:$D$45,"&gt;=960",$D$2:$D$45,"&lt;1020")</f>
        <v>2</v>
      </c>
    </row>
    <row r="19" spans="1:7" x14ac:dyDescent="0.25">
      <c r="A19">
        <v>1133</v>
      </c>
      <c r="B19">
        <v>2</v>
      </c>
      <c r="C19">
        <v>2902</v>
      </c>
      <c r="D19">
        <v>693</v>
      </c>
      <c r="F19" t="s">
        <v>20</v>
      </c>
      <c r="G19">
        <f>COUNTIFS($D$2:$D$45,"&gt;=1020",$D$2:$D$45,"&lt;1080")</f>
        <v>1</v>
      </c>
    </row>
    <row r="20" spans="1:7" x14ac:dyDescent="0.25">
      <c r="A20">
        <v>1209</v>
      </c>
      <c r="B20">
        <v>2</v>
      </c>
      <c r="C20">
        <v>2635</v>
      </c>
      <c r="D20">
        <v>729</v>
      </c>
      <c r="F20" t="s">
        <v>21</v>
      </c>
      <c r="G20">
        <f>COUNTIFS($D$2:$D$45,"&gt;=1080",$D$2:$D$45,"&lt;1140")</f>
        <v>3</v>
      </c>
    </row>
    <row r="21" spans="1:7" x14ac:dyDescent="0.25">
      <c r="A21">
        <v>1256</v>
      </c>
      <c r="B21">
        <v>2</v>
      </c>
      <c r="C21">
        <v>3920</v>
      </c>
      <c r="D21">
        <v>776</v>
      </c>
      <c r="F21" t="s">
        <v>22</v>
      </c>
      <c r="G21">
        <f>COUNTIFS($D$2:$D$45,"&gt;=1140",$D$2:$D$45,"&lt;1200")</f>
        <v>4</v>
      </c>
    </row>
    <row r="22" spans="1:7" x14ac:dyDescent="0.25">
      <c r="A22">
        <v>1305</v>
      </c>
      <c r="B22">
        <v>2</v>
      </c>
      <c r="C22">
        <v>3690</v>
      </c>
      <c r="D22">
        <v>785</v>
      </c>
      <c r="F22" t="s">
        <v>23</v>
      </c>
      <c r="G22">
        <f>COUNTIFS($D$2:$D$45,"&gt;=1200",$D$2:$D$45,"&lt;1260")</f>
        <v>3</v>
      </c>
    </row>
    <row r="23" spans="1:7" x14ac:dyDescent="0.25">
      <c r="A23">
        <v>1406</v>
      </c>
      <c r="B23">
        <v>1</v>
      </c>
      <c r="C23">
        <v>3430</v>
      </c>
      <c r="D23">
        <v>846</v>
      </c>
      <c r="F23" t="s">
        <v>24</v>
      </c>
      <c r="G23">
        <f>COUNTIFS($D$2:$D$45,"&gt;=1260",$D$2:$D$45,"&lt;1320")</f>
        <v>2</v>
      </c>
    </row>
    <row r="24" spans="1:7" x14ac:dyDescent="0.25">
      <c r="A24">
        <v>1407</v>
      </c>
      <c r="B24">
        <v>1</v>
      </c>
      <c r="C24">
        <v>3480</v>
      </c>
      <c r="D24">
        <v>847</v>
      </c>
      <c r="F24" t="s">
        <v>25</v>
      </c>
      <c r="G24">
        <f>COUNTIFS($D$2:$D$45,"&gt;=1320",$D$2:$D$45,"&lt;1380")</f>
        <v>1</v>
      </c>
    </row>
    <row r="25" spans="1:7" x14ac:dyDescent="0.25">
      <c r="A25">
        <v>1433</v>
      </c>
      <c r="B25">
        <v>1</v>
      </c>
      <c r="C25">
        <v>3116</v>
      </c>
      <c r="D25">
        <v>873</v>
      </c>
      <c r="F25" t="s">
        <v>26</v>
      </c>
      <c r="G25">
        <f>COUNTIFS($D$2:$D$45,"&gt;=1380",$D$2:$D$45,"&lt;1440")</f>
        <v>2</v>
      </c>
    </row>
    <row r="26" spans="1:7" x14ac:dyDescent="0.25">
      <c r="A26">
        <v>1446</v>
      </c>
      <c r="B26">
        <v>1</v>
      </c>
      <c r="C26">
        <v>3428</v>
      </c>
      <c r="D26">
        <v>886</v>
      </c>
      <c r="F26" t="s">
        <v>28</v>
      </c>
      <c r="G26">
        <f>SUM(G2:G25)</f>
        <v>44</v>
      </c>
    </row>
    <row r="27" spans="1:7" x14ac:dyDescent="0.25">
      <c r="A27">
        <v>1514</v>
      </c>
      <c r="B27">
        <v>2</v>
      </c>
      <c r="C27">
        <v>3783</v>
      </c>
      <c r="D27">
        <v>914</v>
      </c>
      <c r="F27" t="s">
        <v>27</v>
      </c>
      <c r="G27">
        <f>AVERAGE(G2:G25)</f>
        <v>1.8333333333333333</v>
      </c>
    </row>
    <row r="28" spans="1:7" x14ac:dyDescent="0.25">
      <c r="A28">
        <v>1631</v>
      </c>
      <c r="B28">
        <v>2</v>
      </c>
      <c r="C28">
        <v>3345</v>
      </c>
      <c r="D28">
        <v>991</v>
      </c>
    </row>
    <row r="29" spans="1:7" x14ac:dyDescent="0.25">
      <c r="A29">
        <v>1657</v>
      </c>
      <c r="B29">
        <v>2</v>
      </c>
      <c r="C29">
        <v>3034</v>
      </c>
      <c r="D29">
        <v>1017</v>
      </c>
    </row>
    <row r="30" spans="1:7" x14ac:dyDescent="0.25">
      <c r="A30">
        <v>1742</v>
      </c>
      <c r="B30">
        <v>1</v>
      </c>
      <c r="C30">
        <v>2184</v>
      </c>
      <c r="D30">
        <v>1062</v>
      </c>
    </row>
    <row r="31" spans="1:7" x14ac:dyDescent="0.25">
      <c r="A31">
        <v>1807</v>
      </c>
      <c r="B31">
        <v>2</v>
      </c>
      <c r="C31">
        <v>3300</v>
      </c>
      <c r="D31">
        <v>1087</v>
      </c>
    </row>
    <row r="32" spans="1:7" x14ac:dyDescent="0.25">
      <c r="A32">
        <v>1825</v>
      </c>
      <c r="B32">
        <v>1</v>
      </c>
      <c r="C32">
        <v>2383</v>
      </c>
      <c r="D32">
        <v>1105</v>
      </c>
    </row>
    <row r="33" spans="1:4" x14ac:dyDescent="0.25">
      <c r="A33">
        <v>1854</v>
      </c>
      <c r="B33">
        <v>2</v>
      </c>
      <c r="C33">
        <v>3428</v>
      </c>
      <c r="D33">
        <v>1134</v>
      </c>
    </row>
    <row r="34" spans="1:4" x14ac:dyDescent="0.25">
      <c r="A34">
        <v>1909</v>
      </c>
      <c r="B34">
        <v>2</v>
      </c>
      <c r="C34">
        <v>4162</v>
      </c>
      <c r="D34">
        <v>1149</v>
      </c>
    </row>
    <row r="35" spans="1:4" x14ac:dyDescent="0.25">
      <c r="A35">
        <v>1947</v>
      </c>
      <c r="B35">
        <v>2</v>
      </c>
      <c r="C35">
        <v>3630</v>
      </c>
      <c r="D35">
        <v>1187</v>
      </c>
    </row>
    <row r="36" spans="1:4" x14ac:dyDescent="0.25">
      <c r="A36">
        <v>1949</v>
      </c>
      <c r="B36">
        <v>2</v>
      </c>
      <c r="C36">
        <v>3406</v>
      </c>
      <c r="D36">
        <v>1189</v>
      </c>
    </row>
    <row r="37" spans="1:4" x14ac:dyDescent="0.25">
      <c r="A37">
        <v>1951</v>
      </c>
      <c r="B37">
        <v>2</v>
      </c>
      <c r="C37">
        <v>3402</v>
      </c>
      <c r="D37">
        <v>1191</v>
      </c>
    </row>
    <row r="38" spans="1:4" x14ac:dyDescent="0.25">
      <c r="A38">
        <v>2010</v>
      </c>
      <c r="B38">
        <v>1</v>
      </c>
      <c r="C38">
        <v>3500</v>
      </c>
      <c r="D38">
        <v>1210</v>
      </c>
    </row>
    <row r="39" spans="1:4" x14ac:dyDescent="0.25">
      <c r="A39">
        <v>2037</v>
      </c>
      <c r="B39">
        <v>2</v>
      </c>
      <c r="C39">
        <v>3736</v>
      </c>
      <c r="D39">
        <v>1237</v>
      </c>
    </row>
    <row r="40" spans="1:4" x14ac:dyDescent="0.25">
      <c r="A40">
        <v>2051</v>
      </c>
      <c r="B40">
        <v>2</v>
      </c>
      <c r="C40">
        <v>3370</v>
      </c>
      <c r="D40">
        <v>1251</v>
      </c>
    </row>
    <row r="41" spans="1:4" x14ac:dyDescent="0.25">
      <c r="A41">
        <v>2104</v>
      </c>
      <c r="B41">
        <v>2</v>
      </c>
      <c r="C41">
        <v>2121</v>
      </c>
      <c r="D41">
        <v>1264</v>
      </c>
    </row>
    <row r="42" spans="1:4" x14ac:dyDescent="0.25">
      <c r="A42">
        <v>2123</v>
      </c>
      <c r="B42">
        <v>2</v>
      </c>
      <c r="C42">
        <v>3150</v>
      </c>
      <c r="D42">
        <v>1283</v>
      </c>
    </row>
    <row r="43" spans="1:4" x14ac:dyDescent="0.25">
      <c r="A43">
        <v>2217</v>
      </c>
      <c r="B43">
        <v>1</v>
      </c>
      <c r="C43">
        <v>3866</v>
      </c>
      <c r="D43">
        <v>1337</v>
      </c>
    </row>
    <row r="44" spans="1:4" x14ac:dyDescent="0.25">
      <c r="A44">
        <v>2327</v>
      </c>
      <c r="B44">
        <v>1</v>
      </c>
      <c r="C44">
        <v>3542</v>
      </c>
      <c r="D44">
        <v>1407</v>
      </c>
    </row>
    <row r="45" spans="1:4" x14ac:dyDescent="0.25">
      <c r="A45">
        <v>2355</v>
      </c>
      <c r="B45">
        <v>1</v>
      </c>
      <c r="C45">
        <v>3278</v>
      </c>
      <c r="D45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AnandJayaraman</cp:lastModifiedBy>
  <dcterms:created xsi:type="dcterms:W3CDTF">2016-04-20T06:03:48Z</dcterms:created>
  <dcterms:modified xsi:type="dcterms:W3CDTF">2016-12-23T16:02:44Z</dcterms:modified>
</cp:coreProperties>
</file>