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hidden" name="Copy of Sheet1" sheetId="2" r:id="rId5"/>
    <sheet state="visible" name="Case" sheetId="3" r:id="rId6"/>
    <sheet state="visible" name="Coupon Data" sheetId="4" r:id="rId7"/>
    <sheet state="visible" name="Cost Per Unit(CPU)" sheetId="5" r:id="rId8"/>
    <sheet state="visible" name="Exploratory Data Analysis" sheetId="6" r:id="rId9"/>
    <sheet state="visible" name="E-Commerce Platform Performance" sheetId="7" r:id="rId10"/>
    <sheet state="visible" name="Coupon Performance Analysis" sheetId="8" r:id="rId11"/>
    <sheet state="visible" name="Dashboard" sheetId="9" r:id="rId12"/>
    <sheet state="visible" name="Insights" sheetId="10" r:id="rId13"/>
  </sheets>
  <definedNames/>
  <calcPr/>
</workbook>
</file>

<file path=xl/sharedStrings.xml><?xml version="1.0" encoding="utf-8"?>
<sst xmlns="http://schemas.openxmlformats.org/spreadsheetml/2006/main" count="351" uniqueCount="101">
  <si>
    <t>Coupon ID</t>
  </si>
  <si>
    <t>Coupon Code</t>
  </si>
  <si>
    <t>e-Commerce Platform</t>
  </si>
  <si>
    <t>Platform Spend (Rs)</t>
  </si>
  <si>
    <t>Units Sold</t>
  </si>
  <si>
    <t>RD-AM-A1</t>
  </si>
  <si>
    <t>REPUBLIC-AMZN-10</t>
  </si>
  <si>
    <t>Amazon</t>
  </si>
  <si>
    <t>RD-AM-A2</t>
  </si>
  <si>
    <t>REPUBLIC-AMZN-12</t>
  </si>
  <si>
    <t>ID-FK-A3</t>
  </si>
  <si>
    <t>INDEPENDENCE-FLIPKRT-15</t>
  </si>
  <si>
    <t>Flipkart</t>
  </si>
  <si>
    <t>ID-FK-A4</t>
  </si>
  <si>
    <t>INDEPENDENCE-FLIPKRT-18</t>
  </si>
  <si>
    <t>DW-BL-A5</t>
  </si>
  <si>
    <t>DIWALI-BLINKIT-20</t>
  </si>
  <si>
    <t>Blinkit</t>
  </si>
  <si>
    <t>DW-BL-A6</t>
  </si>
  <si>
    <t>DIWALI-BLINKIT-25</t>
  </si>
  <si>
    <t>NY-MS-A7</t>
  </si>
  <si>
    <t>NEWYEAR-MEESHO-30</t>
  </si>
  <si>
    <t>Meesho</t>
  </si>
  <si>
    <t>NY-SH-A8</t>
  </si>
  <si>
    <t>NEWYEAR-SHPFY-28</t>
  </si>
  <si>
    <t>Shopify</t>
  </si>
  <si>
    <t>DW-SN-A9</t>
  </si>
  <si>
    <t>DIWALI-SNAPDL-25</t>
  </si>
  <si>
    <t>Zepto</t>
  </si>
  <si>
    <t>Spend per unit</t>
  </si>
  <si>
    <t>Count</t>
  </si>
  <si>
    <t>PTM-10-A11</t>
  </si>
  <si>
    <t>REPUBLIC-PTM-10</t>
  </si>
  <si>
    <t>PTM-10</t>
  </si>
  <si>
    <t>PTM-10-F12</t>
  </si>
  <si>
    <t>PTM-10-B13</t>
  </si>
  <si>
    <t>PTM-10-M14</t>
  </si>
  <si>
    <t>PTM-10-S15</t>
  </si>
  <si>
    <t>PTM-10-S16</t>
  </si>
  <si>
    <t>CRD-15-A17</t>
  </si>
  <si>
    <t>INDEPENDENCE-CRD-15</t>
  </si>
  <si>
    <t>CRD-15</t>
  </si>
  <si>
    <t>CRD-15-F18</t>
  </si>
  <si>
    <t>CRD-15-B19</t>
  </si>
  <si>
    <t>CRD-15-M110</t>
  </si>
  <si>
    <t>CRD-15-S111</t>
  </si>
  <si>
    <t>CRD-15-S112</t>
  </si>
  <si>
    <t>ARL-20-A113</t>
  </si>
  <si>
    <t>DIWALI-ARL-20</t>
  </si>
  <si>
    <t>ARL-20</t>
  </si>
  <si>
    <t>ARL-20-F114</t>
  </si>
  <si>
    <t>ARL-20-B115</t>
  </si>
  <si>
    <t>ARL-20-M116</t>
  </si>
  <si>
    <t>ARL-20-S117</t>
  </si>
  <si>
    <t>ARL-20-S118</t>
  </si>
  <si>
    <t>PPAY-30-A119</t>
  </si>
  <si>
    <t>NEWYEAR-PPAY-30</t>
  </si>
  <si>
    <t>PPAY-30</t>
  </si>
  <si>
    <t>PPAY-30-F120</t>
  </si>
  <si>
    <t>PPAY-30-B121</t>
  </si>
  <si>
    <t>PPAY-30-M122</t>
  </si>
  <si>
    <t>PPAY-30-S123</t>
  </si>
  <si>
    <t>PPAY-30-S124</t>
  </si>
  <si>
    <t>Get Started</t>
  </si>
  <si>
    <t>ElectroMart, a leading Indian retailer company, has run a series of discount campaigns across multiple platforms, including Amazon, Flipkart, Blinkit, Shopify, Meesho, and Zepto. These campaigns were aimed at boosting sales during key shopping periods, such as Republic Day, Independence Day, Diwali, and New Year. The offered attractive discounts to increase the number of units sold for various products on each platform.</t>
  </si>
  <si>
    <t>Objective</t>
  </si>
  <si>
    <r>
      <rPr>
        <rFont val="Noto Serif Georgian"/>
        <b/>
        <color theme="1"/>
        <sz val="11.0"/>
      </rPr>
      <t>E-Commerce Platform Performance-wise Analysis:</t>
    </r>
    <r>
      <rPr>
        <rFont val="Noto Serif Georgian"/>
        <color theme="1"/>
        <sz val="11.0"/>
      </rPr>
      <t xml:space="preserve"> Evaluate the effectiveness of each coupon code in driving units sold.</t>
    </r>
  </si>
  <si>
    <r>
      <rPr>
        <rFont val="Noto Serif Georgian"/>
        <b/>
        <color theme="1"/>
        <sz val="11.0"/>
      </rPr>
      <t>Coupon Code-wise Analysis:</t>
    </r>
    <r>
      <rPr>
        <rFont val="Noto Serif Georgian"/>
        <color theme="1"/>
        <sz val="11.0"/>
      </rPr>
      <t xml:space="preserve"> Compare how each e-commerce platform performed in terms of total units sold and cost per unit, helping identify which platforms yielded the best return on investment during these offers.</t>
    </r>
  </si>
  <si>
    <t>Data</t>
  </si>
  <si>
    <t>The dataset below provides information about each coupon code used, the e-commerce platform where the discount was offered, the platform spend, and the units sold using coupon code.</t>
  </si>
  <si>
    <t>E-Commerce Platform</t>
  </si>
  <si>
    <t>Platform Spend (in Rs.)</t>
  </si>
  <si>
    <r>
      <rPr>
        <rFont val="&quot;Google Sans&quot;, Roboto, RobotoDraft, Helvetica, Arial, sans-serif"/>
        <b/>
        <color rgb="FF222222"/>
        <sz val="11.0"/>
      </rPr>
      <t>Cost Per Unit(CPU)</t>
    </r>
  </si>
  <si>
    <t>Overview of Coupon Campaign</t>
  </si>
  <si>
    <t>Total Amount Spent on Coupons</t>
  </si>
  <si>
    <t>Total Number of Coupons</t>
  </si>
  <si>
    <t xml:space="preserve">Average Amount Spent per Coupons </t>
  </si>
  <si>
    <t>Total Units Sold</t>
  </si>
  <si>
    <t>Average Units Sold per Coupon</t>
  </si>
  <si>
    <t>Amount Cost per Unit(CPU)</t>
  </si>
  <si>
    <t>E-Commerce Platform Performance Analysis</t>
  </si>
  <si>
    <t>Number of Coupons</t>
  </si>
  <si>
    <t>Total Spend</t>
  </si>
  <si>
    <t>CPU</t>
  </si>
  <si>
    <t>Coupon Performance Analysis</t>
  </si>
  <si>
    <t>Coupon Code Overview</t>
  </si>
  <si>
    <t>Insights from Analysis</t>
  </si>
  <si>
    <t xml:space="preserve">Report For Management </t>
  </si>
  <si>
    <t>E-Commerce Platform Performance</t>
  </si>
  <si>
    <t>Blinkit recorded the lowest cost per unit (CPU) at 15 which worked best amoung all E-Commerce Platform.</t>
  </si>
  <si>
    <t>Details</t>
  </si>
  <si>
    <t>E-Commerce  Platform</t>
  </si>
  <si>
    <t>Amazon had the highest CPU, at  25 which has not performed well amoung all E-Commerce Platform</t>
  </si>
  <si>
    <t>E-Commerce Platform with Lowest CPU</t>
  </si>
  <si>
    <t>The DIWALI-ARL-20 coupon code achieved the lowest CPU at  14.</t>
  </si>
  <si>
    <t>E-Commerce Platform with Highest CPU</t>
  </si>
  <si>
    <t>The REPUBLIC-PTM-10 coupon code recorded the highest CPU, at  27.</t>
  </si>
  <si>
    <t>Coupon Code   Performance</t>
  </si>
  <si>
    <t xml:space="preserve">Coupon Code  </t>
  </si>
  <si>
    <t>Coupon Code  with Lowest CPU</t>
  </si>
  <si>
    <t>Coupon Code with Highest CPU</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</si>
</sst>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0.0"/>
      <color theme="1"/>
      <name val="Noto Serif Georgian"/>
    </font>
    <font>
      <color rgb="FF000000"/>
      <name val="&quot;docs-Noto Serif Georgian&quot;"/>
    </font>
    <font>
      <color rgb="FF000000"/>
      <name val="Noto Serif Georgian"/>
    </font>
    <font>
      <b/>
      <sz val="11.0"/>
      <color theme="1"/>
      <name val="Noto Serif Georgian"/>
    </font>
    <font>
      <sz val="11.0"/>
      <color theme="1"/>
      <name val="Noto Serif Georgian"/>
    </font>
    <font>
      <b/>
      <color theme="1"/>
      <name val="Noto Serif Georgian"/>
    </font>
    <font>
      <color theme="1"/>
      <name val="Noto Serif Georgian"/>
    </font>
    <font>
      <b/>
      <sz val="16.0"/>
      <color theme="1"/>
      <name val="Noto Serif Georgian"/>
    </font>
    <font/>
    <font>
      <b/>
      <sz val="14.0"/>
      <color theme="1"/>
      <name val="Noto Serif Georgian"/>
    </font>
    <font>
      <color theme="1"/>
      <name val="Arial"/>
      <scheme val="minor"/>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C9DAF8"/>
        <bgColor rgb="FFC9DAF8"/>
      </patternFill>
    </fill>
    <fill>
      <patternFill patternType="solid">
        <fgColor rgb="FFCFE2F3"/>
        <bgColor rgb="FFCFE2F3"/>
      </patternFill>
    </fill>
  </fills>
  <borders count="6">
    <border/>
    <border>
      <left style="thin">
        <color rgb="FFE9E9E7"/>
      </left>
      <right style="thin">
        <color rgb="FFE9E9E7"/>
      </right>
      <top style="thin">
        <color rgb="FFE9E9E7"/>
      </top>
      <bottom style="thin">
        <color rgb="FFE9E9E7"/>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readingOrder="0" vertical="top"/>
    </xf>
    <xf borderId="0" fillId="0" fontId="1" numFmtId="0" xfId="0" applyFont="1"/>
    <xf borderId="0" fillId="2" fontId="1" numFmtId="0" xfId="0" applyAlignment="1" applyFill="1" applyFont="1">
      <alignment readingOrder="0"/>
    </xf>
    <xf borderId="0" fillId="2" fontId="1" numFmtId="1" xfId="0" applyFont="1" applyNumberFormat="1"/>
    <xf borderId="0" fillId="0" fontId="1" numFmtId="0" xfId="0" applyAlignment="1" applyFont="1">
      <alignment readingOrder="0"/>
    </xf>
    <xf borderId="0" fillId="0" fontId="1" numFmtId="1" xfId="0" applyFont="1" applyNumberFormat="1"/>
    <xf borderId="0" fillId="3" fontId="2" numFmtId="0" xfId="0" applyAlignment="1" applyFill="1" applyFont="1">
      <alignment horizontal="left" readingOrder="0"/>
    </xf>
    <xf borderId="0" fillId="3" fontId="3" numFmtId="0" xfId="0" applyAlignment="1" applyFont="1">
      <alignment horizontal="left" readingOrder="0"/>
    </xf>
    <xf borderId="0" fillId="4" fontId="4" numFmtId="0" xfId="0" applyAlignment="1" applyFill="1" applyFont="1">
      <alignment readingOrder="0"/>
    </xf>
    <xf borderId="0" fillId="0" fontId="5" numFmtId="0" xfId="0" applyFont="1"/>
    <xf borderId="0" fillId="0" fontId="5" numFmtId="0" xfId="0" applyAlignment="1" applyFont="1">
      <alignment readingOrder="0" shrinkToFit="0" wrapText="1"/>
    </xf>
    <xf borderId="2" fillId="4" fontId="6" numFmtId="0" xfId="0" applyAlignment="1" applyBorder="1" applyFont="1">
      <alignment readingOrder="0"/>
    </xf>
    <xf borderId="0" fillId="0" fontId="7" numFmtId="0" xfId="0" applyFont="1"/>
    <xf borderId="2" fillId="0" fontId="7" numFmtId="0" xfId="0" applyBorder="1" applyFont="1"/>
    <xf borderId="2" fillId="0" fontId="7" numFmtId="0" xfId="0" applyAlignment="1" applyBorder="1" applyFont="1">
      <alignment readingOrder="0"/>
    </xf>
    <xf borderId="0" fillId="0" fontId="7" numFmtId="0" xfId="0" applyAlignment="1" applyFont="1">
      <alignment readingOrder="0"/>
    </xf>
    <xf borderId="2" fillId="4" fontId="6" numFmtId="1" xfId="0" applyAlignment="1" applyBorder="1" applyFont="1" applyNumberFormat="1">
      <alignment readingOrder="0"/>
    </xf>
    <xf borderId="2" fillId="0" fontId="7" numFmtId="1" xfId="0" applyAlignment="1" applyBorder="1" applyFont="1" applyNumberFormat="1">
      <alignment readingOrder="0"/>
    </xf>
    <xf borderId="0" fillId="0" fontId="7" numFmtId="1" xfId="0" applyFont="1" applyNumberFormat="1"/>
    <xf borderId="3" fillId="4" fontId="8" numFmtId="0" xfId="0" applyAlignment="1" applyBorder="1" applyFont="1">
      <alignment horizontal="center" readingOrder="0" vertical="bottom"/>
    </xf>
    <xf borderId="4" fillId="0" fontId="9" numFmtId="0" xfId="0" applyBorder="1" applyFont="1"/>
    <xf borderId="2" fillId="0" fontId="7" numFmtId="0" xfId="0" applyAlignment="1" applyBorder="1" applyFont="1">
      <alignment readingOrder="0" vertical="bottom"/>
    </xf>
    <xf borderId="2" fillId="0" fontId="7" numFmtId="0" xfId="0" applyAlignment="1" applyBorder="1" applyFont="1">
      <alignment horizontal="right" vertical="bottom"/>
    </xf>
    <xf borderId="2" fillId="0" fontId="7" numFmtId="1" xfId="0" applyAlignment="1" applyBorder="1" applyFont="1" applyNumberFormat="1">
      <alignment horizontal="right" vertical="bottom"/>
    </xf>
    <xf borderId="2" fillId="0" fontId="7" numFmtId="1" xfId="0" applyAlignment="1" applyBorder="1" applyFont="1" applyNumberFormat="1">
      <alignment horizontal="right" readingOrder="0" vertical="bottom"/>
    </xf>
    <xf borderId="3" fillId="4" fontId="10" numFmtId="0" xfId="0" applyAlignment="1" applyBorder="1" applyFont="1">
      <alignment horizontal="center" readingOrder="0" vertical="bottom"/>
    </xf>
    <xf borderId="5" fillId="0" fontId="9" numFmtId="0" xfId="0" applyBorder="1" applyFont="1"/>
    <xf borderId="2" fillId="0" fontId="6" numFmtId="0" xfId="0" applyAlignment="1" applyBorder="1" applyFont="1">
      <alignment readingOrder="0" vertical="bottom"/>
    </xf>
    <xf borderId="2" fillId="0" fontId="6" numFmtId="0" xfId="0" applyAlignment="1" applyBorder="1" applyFont="1">
      <alignment vertical="bottom"/>
    </xf>
    <xf borderId="2" fillId="0" fontId="6" numFmtId="1" xfId="0" applyAlignment="1" applyBorder="1" applyFont="1" applyNumberFormat="1">
      <alignment readingOrder="0" vertical="bottom"/>
    </xf>
    <xf borderId="2" fillId="0" fontId="7" numFmtId="0" xfId="0" applyAlignment="1" applyBorder="1" applyFont="1">
      <alignment vertical="bottom"/>
    </xf>
    <xf borderId="2" fillId="0" fontId="11" numFmtId="1" xfId="0" applyBorder="1" applyFont="1" applyNumberFormat="1"/>
    <xf borderId="2" fillId="0" fontId="11" numFmtId="0" xfId="0" applyBorder="1" applyFont="1"/>
    <xf borderId="0" fillId="0" fontId="11" numFmtId="1" xfId="0" applyFont="1" applyNumberFormat="1"/>
    <xf borderId="0" fillId="4" fontId="8" numFmtId="0" xfId="0" applyAlignment="1" applyFont="1">
      <alignment horizontal="center" readingOrder="0" vertical="bottom"/>
    </xf>
    <xf borderId="3" fillId="4" fontId="8" numFmtId="0" xfId="0" applyAlignment="1" applyBorder="1" applyFont="1">
      <alignment horizontal="center" vertical="bottom"/>
    </xf>
    <xf borderId="0" fillId="5" fontId="8" numFmtId="0" xfId="0" applyAlignment="1" applyFill="1" applyFont="1">
      <alignment horizontal="center" vertical="bottom"/>
    </xf>
    <xf borderId="3" fillId="4" fontId="6" numFmtId="0" xfId="0" applyAlignment="1" applyBorder="1" applyFont="1">
      <alignment horizontal="center" readingOrder="0" vertical="bottom"/>
    </xf>
    <xf borderId="2" fillId="4" fontId="7" numFmtId="0" xfId="0" applyAlignment="1" applyBorder="1" applyFont="1">
      <alignment vertical="bottom"/>
    </xf>
    <xf borderId="2" fillId="4" fontId="7" numFmtId="0" xfId="0" applyAlignment="1" applyBorder="1" applyFont="1">
      <alignment readingOrder="0" vertical="bottom"/>
    </xf>
    <xf borderId="2" fillId="0" fontId="7" numFmtId="0" xfId="0" applyAlignment="1" applyBorder="1" applyFont="1">
      <alignment horizontal="right" readingOrder="0" vertical="bottom"/>
    </xf>
    <xf borderId="0" fillId="0" fontId="7" numFmtId="0" xfId="0" applyAlignment="1" applyFont="1">
      <alignment vertical="bottom"/>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E-Commerce Platform - wise CPU</a:t>
            </a:r>
          </a:p>
        </c:rich>
      </c:tx>
      <c:overlay val="0"/>
    </c:title>
    <c:plotArea>
      <c:layout/>
      <c:barChart>
        <c:barDir val="col"/>
        <c:ser>
          <c:idx val="0"/>
          <c:order val="0"/>
          <c:tx>
            <c:strRef>
              <c:f>'E-Commerce Platform Performance'!$E$1:$E$2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'E-Commerce Platform Performance'!$A$3:$A$8</c:f>
            </c:strRef>
          </c:cat>
          <c:val>
            <c:numRef>
              <c:f>'E-Commerce Platform Performance'!$E$3:$E$8</c:f>
              <c:numCache/>
            </c:numRef>
          </c:val>
        </c:ser>
        <c:axId val="1874051428"/>
        <c:axId val="1265208415"/>
      </c:barChart>
      <c:catAx>
        <c:axId val="18740514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E-Commerce 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1265208415"/>
      </c:catAx>
      <c:valAx>
        <c:axId val="1265208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05142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E-Commerce Platform</a:t>
            </a:r>
          </a:p>
        </c:rich>
      </c:tx>
      <c:overlay val="0"/>
    </c:title>
    <c:plotArea>
      <c:layout/>
      <c:pieChart>
        <c:varyColors val="1"/>
        <c:ser>
          <c:idx val="0"/>
          <c:order val="0"/>
          <c:tx>
            <c:strRef>
              <c:f>'E-Commerce Platform Performance'!$D$1:$D$2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'E-Commerce Platform Performance'!$A$3:$A$8</c:f>
            </c:strRef>
          </c:cat>
          <c:val>
            <c:numRef>
              <c:f>'E-Commerce Platform Performance'!$D$3:$D$8</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Coupon Code-wise CPU</a:t>
            </a:r>
          </a:p>
        </c:rich>
      </c:tx>
      <c:overlay val="0"/>
    </c:title>
    <c:plotArea>
      <c:layout/>
      <c:barChart>
        <c:barDir val="col"/>
        <c:ser>
          <c:idx val="0"/>
          <c:order val="0"/>
          <c:tx>
            <c:strRef>
              <c:f>'Coupon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'Coupon Performance Analysis'!$A$3:$A$6</c:f>
            </c:strRef>
          </c:cat>
          <c:val>
            <c:numRef>
              <c:f>'Coupon Performance Analysis'!$E$3:$E$6</c:f>
              <c:numCache/>
            </c:numRef>
          </c:val>
        </c:ser>
        <c:axId val="341018104"/>
        <c:axId val="1705137059"/>
      </c:barChart>
      <c:catAx>
        <c:axId val="3410181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Coupon Code</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705137059"/>
      </c:catAx>
      <c:valAx>
        <c:axId val="1705137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Spend per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101810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Coupon </a:t>
            </a:r>
          </a:p>
        </c:rich>
      </c:tx>
      <c:overlay val="0"/>
    </c:title>
    <c:plotArea>
      <c:layout/>
      <c:doughnutChart>
        <c:varyColors val="1"/>
        <c:ser>
          <c:idx val="0"/>
          <c:order val="0"/>
          <c:tx>
            <c:strRef>
              <c:f>'Coupon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'Coupon Performance Analysis'!$A$3:$A$6</c:f>
            </c:strRef>
          </c:cat>
          <c:val>
            <c:numRef>
              <c:f>'Coupon Performance Analysis'!$D$3:$D$6</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Coupon Code-wise CPU</a:t>
            </a:r>
          </a:p>
        </c:rich>
      </c:tx>
      <c:overlay val="0"/>
    </c:title>
    <c:plotArea>
      <c:layout/>
      <c:barChart>
        <c:barDir val="col"/>
        <c:ser>
          <c:idx val="0"/>
          <c:order val="0"/>
          <c:tx>
            <c:strRef>
              <c:f>'Coupon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'Coupon Performance Analysis'!$A$3:$A$6</c:f>
            </c:strRef>
          </c:cat>
          <c:val>
            <c:numRef>
              <c:f>'Coupon Performance Analysis'!$E$3:$E$6</c:f>
              <c:numCache/>
            </c:numRef>
          </c:val>
        </c:ser>
        <c:axId val="514433218"/>
        <c:axId val="1343982843"/>
      </c:barChart>
      <c:catAx>
        <c:axId val="5144332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Coupon Code</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343982843"/>
      </c:catAx>
      <c:valAx>
        <c:axId val="1343982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Spend per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443321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Coupon </a:t>
            </a:r>
          </a:p>
        </c:rich>
      </c:tx>
      <c:overlay val="0"/>
    </c:title>
    <c:plotArea>
      <c:layout/>
      <c:doughnutChart>
        <c:varyColors val="1"/>
        <c:ser>
          <c:idx val="0"/>
          <c:order val="0"/>
          <c:tx>
            <c:strRef>
              <c:f>'Coupon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'Coupon Performance Analysis'!$A$3:$A$6</c:f>
            </c:strRef>
          </c:cat>
          <c:val>
            <c:numRef>
              <c:f>'Coupon Performance Analysis'!$D$3:$D$6</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E-Commerce Platform - wise CPU</a:t>
            </a:r>
          </a:p>
        </c:rich>
      </c:tx>
      <c:overlay val="0"/>
    </c:title>
    <c:plotArea>
      <c:layout/>
      <c:barChart>
        <c:barDir val="col"/>
        <c:ser>
          <c:idx val="0"/>
          <c:order val="0"/>
          <c:tx>
            <c:strRef>
              <c:f>'E-Commerce Platform Performance'!$E$1:$E$2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'E-Commerce Platform Performance'!$A$3:$A$8</c:f>
            </c:strRef>
          </c:cat>
          <c:val>
            <c:numRef>
              <c:f>'E-Commerce Platform Performance'!$E$3:$E$8</c:f>
              <c:numCache/>
            </c:numRef>
          </c:val>
        </c:ser>
        <c:axId val="174168660"/>
        <c:axId val="886711122"/>
      </c:barChart>
      <c:catAx>
        <c:axId val="1741686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E-Commerce 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886711122"/>
      </c:catAx>
      <c:valAx>
        <c:axId val="8867111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16866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E-Commerce Platform</a:t>
            </a:r>
          </a:p>
        </c:rich>
      </c:tx>
      <c:overlay val="0"/>
    </c:title>
    <c:plotArea>
      <c:layout/>
      <c:pieChart>
        <c:varyColors val="1"/>
        <c:ser>
          <c:idx val="0"/>
          <c:order val="0"/>
          <c:tx>
            <c:strRef>
              <c:f>'E-Commerce Platform Performance'!$D$1:$D$2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'E-Commerce Platform Performance'!$A$3:$A$8</c:f>
            </c:strRef>
          </c:cat>
          <c:val>
            <c:numRef>
              <c:f>'E-Commerce Platform Performance'!$D$3:$D$8</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9</xdr:row>
      <xdr:rowOff>76200</xdr:rowOff>
    </xdr:from>
    <xdr:ext cx="4762500"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85725</xdr:colOff>
      <xdr:row>9</xdr:row>
      <xdr:rowOff>76200</xdr:rowOff>
    </xdr:from>
    <xdr:ext cx="3771900" cy="29432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8</xdr:row>
      <xdr:rowOff>114300</xdr:rowOff>
    </xdr:from>
    <xdr:ext cx="3933825" cy="30956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723900</xdr:colOff>
      <xdr:row>8</xdr:row>
      <xdr:rowOff>114300</xdr:rowOff>
    </xdr:from>
    <xdr:ext cx="4276725" cy="30956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4038600" cy="32099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180975</xdr:colOff>
      <xdr:row>3</xdr:row>
      <xdr:rowOff>0</xdr:rowOff>
    </xdr:from>
    <xdr:ext cx="3695700" cy="32099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18</xdr:row>
      <xdr:rowOff>161925</xdr:rowOff>
    </xdr:from>
    <xdr:ext cx="4038600" cy="29432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180975</xdr:colOff>
      <xdr:row>18</xdr:row>
      <xdr:rowOff>161925</xdr:rowOff>
    </xdr:from>
    <xdr:ext cx="3695700" cy="29432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2"/>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2"/>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2"/>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2"/>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2"/>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2"/>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2"/>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2"/>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2" max="2" width="19.38"/>
  </cols>
  <sheetData>
    <row r="1">
      <c r="A1" s="36" t="s">
        <v>86</v>
      </c>
      <c r="B1" s="27"/>
      <c r="C1" s="21"/>
      <c r="D1" s="13"/>
      <c r="E1" s="37"/>
      <c r="F1" s="37" t="s">
        <v>87</v>
      </c>
      <c r="L1" s="13"/>
      <c r="M1" s="13"/>
      <c r="N1" s="13"/>
      <c r="O1" s="13"/>
      <c r="P1" s="13"/>
      <c r="Q1" s="13"/>
      <c r="R1" s="13"/>
      <c r="S1" s="13"/>
      <c r="T1" s="13"/>
      <c r="U1" s="13"/>
      <c r="V1" s="13"/>
      <c r="W1" s="13"/>
      <c r="X1" s="13"/>
      <c r="Y1" s="13"/>
      <c r="Z1" s="13"/>
      <c r="AA1" s="13"/>
    </row>
    <row r="2">
      <c r="A2" s="38" t="s">
        <v>88</v>
      </c>
      <c r="B2" s="27"/>
      <c r="C2" s="21"/>
      <c r="D2" s="13"/>
      <c r="E2" s="16">
        <v>1.0</v>
      </c>
      <c r="F2" s="16" t="s">
        <v>89</v>
      </c>
      <c r="G2" s="13"/>
      <c r="H2" s="13"/>
      <c r="I2" s="13"/>
      <c r="J2" s="13"/>
      <c r="K2" s="13"/>
      <c r="L2" s="13"/>
      <c r="M2" s="13"/>
      <c r="N2" s="13"/>
      <c r="O2" s="13"/>
      <c r="P2" s="13"/>
      <c r="Q2" s="13"/>
      <c r="R2" s="13"/>
      <c r="S2" s="13"/>
      <c r="T2" s="13"/>
      <c r="U2" s="13"/>
      <c r="V2" s="13"/>
      <c r="W2" s="13"/>
      <c r="X2" s="13"/>
      <c r="Y2" s="13"/>
      <c r="Z2" s="13"/>
      <c r="AA2" s="13"/>
    </row>
    <row r="3">
      <c r="A3" s="39" t="s">
        <v>90</v>
      </c>
      <c r="B3" s="40" t="s">
        <v>91</v>
      </c>
      <c r="C3" s="40" t="s">
        <v>83</v>
      </c>
      <c r="D3" s="13"/>
      <c r="E3" s="16">
        <v>2.0</v>
      </c>
      <c r="F3" s="16" t="s">
        <v>92</v>
      </c>
      <c r="G3" s="13"/>
      <c r="H3" s="13"/>
      <c r="I3" s="13"/>
      <c r="J3" s="13"/>
      <c r="K3" s="13"/>
      <c r="L3" s="13"/>
      <c r="M3" s="13"/>
      <c r="N3" s="13"/>
      <c r="O3" s="13"/>
      <c r="P3" s="13"/>
      <c r="Q3" s="13"/>
      <c r="R3" s="13"/>
      <c r="S3" s="13"/>
      <c r="T3" s="13"/>
      <c r="U3" s="13"/>
      <c r="V3" s="13"/>
      <c r="W3" s="13"/>
      <c r="X3" s="13"/>
      <c r="Y3" s="13"/>
      <c r="Z3" s="13"/>
      <c r="AA3" s="13"/>
    </row>
    <row r="4">
      <c r="A4" s="22" t="s">
        <v>93</v>
      </c>
      <c r="B4" s="31" t="str">
        <f>'E-Commerce Platform Performance'!A5</f>
        <v>Blinkit</v>
      </c>
      <c r="C4" s="41">
        <v>15.0</v>
      </c>
      <c r="D4" s="13"/>
      <c r="E4" s="16">
        <v>3.0</v>
      </c>
      <c r="F4" s="16" t="s">
        <v>94</v>
      </c>
      <c r="G4" s="13"/>
      <c r="H4" s="13"/>
      <c r="I4" s="13"/>
      <c r="J4" s="13"/>
      <c r="K4" s="13"/>
      <c r="L4" s="13"/>
      <c r="M4" s="13"/>
      <c r="N4" s="13"/>
      <c r="O4" s="13"/>
      <c r="P4" s="13"/>
      <c r="Q4" s="13"/>
      <c r="R4" s="13"/>
      <c r="S4" s="13"/>
      <c r="T4" s="13"/>
      <c r="U4" s="13"/>
      <c r="V4" s="13"/>
      <c r="W4" s="13"/>
      <c r="X4" s="13"/>
      <c r="Y4" s="13"/>
      <c r="Z4" s="13"/>
      <c r="AA4" s="13"/>
    </row>
    <row r="5">
      <c r="A5" s="22" t="s">
        <v>95</v>
      </c>
      <c r="B5" s="31" t="str">
        <f>'E-Commerce Platform Performance'!A3</f>
        <v>Amazon</v>
      </c>
      <c r="C5" s="41">
        <v>25.0</v>
      </c>
      <c r="D5" s="13"/>
      <c r="E5" s="16">
        <v>4.0</v>
      </c>
      <c r="F5" s="16" t="s">
        <v>96</v>
      </c>
      <c r="G5" s="13"/>
      <c r="H5" s="13"/>
      <c r="I5" s="13"/>
      <c r="J5" s="13"/>
      <c r="K5" s="13"/>
      <c r="L5" s="13"/>
      <c r="M5" s="13"/>
      <c r="N5" s="13"/>
      <c r="O5" s="13"/>
      <c r="P5" s="13"/>
      <c r="Q5" s="13"/>
      <c r="R5" s="13"/>
      <c r="S5" s="13"/>
      <c r="T5" s="13"/>
      <c r="U5" s="13"/>
      <c r="V5" s="13"/>
      <c r="W5" s="13"/>
      <c r="X5" s="13"/>
      <c r="Y5" s="13"/>
      <c r="Z5" s="13"/>
      <c r="AA5" s="13"/>
    </row>
    <row r="6">
      <c r="A6" s="42"/>
      <c r="B6" s="42"/>
      <c r="C6" s="42"/>
      <c r="D6" s="13"/>
      <c r="E6" s="13"/>
      <c r="F6" s="13"/>
      <c r="G6" s="13"/>
      <c r="H6" s="13"/>
      <c r="I6" s="13"/>
      <c r="J6" s="13"/>
      <c r="K6" s="13"/>
      <c r="L6" s="13"/>
      <c r="M6" s="13"/>
      <c r="N6" s="13"/>
      <c r="O6" s="13"/>
      <c r="P6" s="13"/>
      <c r="Q6" s="13"/>
      <c r="R6" s="13"/>
      <c r="S6" s="13"/>
      <c r="T6" s="13"/>
      <c r="U6" s="13"/>
      <c r="V6" s="13"/>
      <c r="W6" s="13"/>
      <c r="X6" s="13"/>
      <c r="Y6" s="13"/>
      <c r="Z6" s="13"/>
      <c r="AA6" s="13"/>
    </row>
    <row r="7">
      <c r="A7" s="38" t="s">
        <v>97</v>
      </c>
      <c r="B7" s="27"/>
      <c r="C7" s="21"/>
      <c r="D7" s="13"/>
      <c r="E7" s="13"/>
      <c r="F7" s="13"/>
      <c r="G7" s="13"/>
      <c r="H7" s="13"/>
      <c r="I7" s="13"/>
      <c r="J7" s="13"/>
      <c r="K7" s="13"/>
      <c r="L7" s="13"/>
      <c r="M7" s="13"/>
      <c r="N7" s="13"/>
      <c r="O7" s="13"/>
      <c r="P7" s="13"/>
      <c r="Q7" s="13"/>
      <c r="R7" s="13"/>
      <c r="S7" s="13"/>
      <c r="T7" s="13"/>
      <c r="U7" s="13"/>
      <c r="V7" s="13"/>
      <c r="W7" s="13"/>
      <c r="X7" s="13"/>
      <c r="Y7" s="13"/>
      <c r="Z7" s="13"/>
      <c r="AA7" s="13"/>
    </row>
    <row r="8">
      <c r="A8" s="39" t="s">
        <v>90</v>
      </c>
      <c r="B8" s="40" t="s">
        <v>98</v>
      </c>
      <c r="C8" s="40" t="s">
        <v>83</v>
      </c>
      <c r="D8" s="13"/>
      <c r="E8" s="13"/>
      <c r="F8" s="13"/>
      <c r="G8" s="13"/>
      <c r="H8" s="13"/>
      <c r="I8" s="13"/>
      <c r="J8" s="13"/>
      <c r="K8" s="13"/>
      <c r="L8" s="13"/>
      <c r="M8" s="13"/>
      <c r="N8" s="13"/>
      <c r="O8" s="13"/>
      <c r="P8" s="13"/>
      <c r="Q8" s="13"/>
      <c r="R8" s="13"/>
      <c r="S8" s="13"/>
      <c r="T8" s="13"/>
      <c r="U8" s="13"/>
      <c r="V8" s="13"/>
      <c r="W8" s="13"/>
      <c r="X8" s="13"/>
      <c r="Y8" s="13"/>
      <c r="Z8" s="13"/>
      <c r="AA8" s="13"/>
    </row>
    <row r="9">
      <c r="A9" s="22" t="s">
        <v>99</v>
      </c>
      <c r="B9" s="31" t="str">
        <f>'Coupon Performance Analysis'!A5</f>
        <v>DIWALI-ARL-20</v>
      </c>
      <c r="C9" s="25">
        <v>14.0</v>
      </c>
      <c r="D9" s="13"/>
      <c r="E9" s="13"/>
      <c r="F9" s="13"/>
      <c r="G9" s="13"/>
      <c r="H9" s="13"/>
      <c r="I9" s="13"/>
      <c r="J9" s="13"/>
      <c r="K9" s="13"/>
      <c r="L9" s="13"/>
      <c r="M9" s="13"/>
      <c r="N9" s="13"/>
      <c r="O9" s="13"/>
      <c r="P9" s="13"/>
      <c r="Q9" s="13"/>
      <c r="R9" s="13"/>
      <c r="S9" s="13"/>
      <c r="T9" s="13"/>
      <c r="U9" s="13"/>
      <c r="V9" s="13"/>
      <c r="W9" s="13"/>
      <c r="X9" s="13"/>
      <c r="Y9" s="13"/>
      <c r="Z9" s="13"/>
      <c r="AA9" s="13"/>
    </row>
    <row r="10">
      <c r="A10" s="22" t="s">
        <v>100</v>
      </c>
      <c r="B10" s="31" t="str">
        <f>'Coupon Performance Analysis'!A3</f>
        <v>REPUBLIC-PTM-10</v>
      </c>
      <c r="C10" s="25">
        <v>27.0</v>
      </c>
      <c r="D10" s="13"/>
      <c r="E10" s="13"/>
      <c r="F10" s="13"/>
      <c r="G10" s="13"/>
      <c r="H10" s="13"/>
      <c r="I10" s="13"/>
      <c r="J10" s="13"/>
      <c r="K10" s="13"/>
      <c r="L10" s="13"/>
      <c r="M10" s="13"/>
      <c r="N10" s="13"/>
      <c r="O10" s="13"/>
      <c r="P10" s="13"/>
      <c r="Q10" s="13"/>
      <c r="R10" s="13"/>
      <c r="S10" s="13"/>
      <c r="T10" s="13"/>
      <c r="U10" s="13"/>
      <c r="V10" s="13"/>
      <c r="W10" s="13"/>
      <c r="X10" s="13"/>
      <c r="Y10" s="13"/>
      <c r="Z10" s="13"/>
      <c r="AA10" s="13"/>
    </row>
    <row r="11">
      <c r="A11" s="42"/>
      <c r="B11" s="42"/>
      <c r="C11" s="42"/>
      <c r="D11" s="13"/>
      <c r="E11" s="13"/>
      <c r="F11" s="13"/>
      <c r="G11" s="13"/>
      <c r="H11" s="13"/>
      <c r="I11" s="13"/>
      <c r="J11" s="13"/>
      <c r="K11" s="13"/>
      <c r="L11" s="13"/>
      <c r="M11" s="13"/>
      <c r="N11" s="13"/>
      <c r="O11" s="13"/>
      <c r="P11" s="13"/>
      <c r="Q11" s="13"/>
      <c r="R11" s="13"/>
      <c r="S11" s="13"/>
      <c r="T11" s="13"/>
      <c r="U11" s="13"/>
      <c r="V11" s="13"/>
      <c r="W11" s="13"/>
      <c r="X11" s="13"/>
      <c r="Y11" s="13"/>
      <c r="Z11" s="13"/>
      <c r="AA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mergeCells count="4">
    <mergeCell ref="A1:C1"/>
    <mergeCell ref="A2:C2"/>
    <mergeCell ref="A7:C7"/>
    <mergeCell ref="F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3" t="s">
        <v>29</v>
      </c>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4">
        <f t="shared" ref="F2:F10" si="1">D2/E2</f>
        <v>25</v>
      </c>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4">
        <f t="shared" si="1"/>
        <v>24.61538462</v>
      </c>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4">
        <f t="shared" si="1"/>
        <v>24.44444444</v>
      </c>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4">
        <f t="shared" si="1"/>
        <v>25.26315789</v>
      </c>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4">
        <f t="shared" si="1"/>
        <v>31.25</v>
      </c>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4">
        <f t="shared" si="1"/>
        <v>31.76470588</v>
      </c>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4">
        <f t="shared" si="1"/>
        <v>23.33333333</v>
      </c>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4">
        <f t="shared" si="1"/>
        <v>27.5</v>
      </c>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4">
        <f t="shared" si="1"/>
        <v>31.11111111</v>
      </c>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1"/>
      <c r="C13" s="2"/>
      <c r="D13" s="2"/>
      <c r="E13" s="2"/>
      <c r="F13" s="2"/>
      <c r="G13" s="2"/>
      <c r="H13" s="2"/>
      <c r="I13" s="2"/>
      <c r="J13" s="2"/>
      <c r="K13" s="2"/>
      <c r="L13" s="2"/>
      <c r="M13" s="2"/>
      <c r="N13" s="2"/>
      <c r="O13" s="2"/>
      <c r="P13" s="2"/>
      <c r="Q13" s="2"/>
      <c r="R13" s="2"/>
      <c r="S13" s="2"/>
      <c r="T13" s="2"/>
      <c r="U13" s="2"/>
      <c r="V13" s="2"/>
      <c r="W13" s="2"/>
      <c r="X13" s="2"/>
      <c r="Y13" s="2"/>
      <c r="Z13" s="2"/>
    </row>
    <row r="14">
      <c r="A14" s="2"/>
      <c r="B14" s="1" t="str">
        <f>IFERROR(__xludf.DUMMYFUNCTION("UNIQUE(B1:B10)"),"Coupon Code")</f>
        <v>Coupon Code</v>
      </c>
      <c r="C14" s="5" t="s">
        <v>30</v>
      </c>
      <c r="D14" s="1" t="s">
        <v>3</v>
      </c>
      <c r="E14" s="1" t="s">
        <v>4</v>
      </c>
      <c r="F14" s="3" t="s">
        <v>29</v>
      </c>
      <c r="G14" s="2"/>
      <c r="H14" s="2"/>
      <c r="I14" s="2"/>
      <c r="J14" s="2"/>
      <c r="K14" s="2"/>
      <c r="L14" s="2"/>
      <c r="M14" s="2"/>
      <c r="N14" s="2"/>
      <c r="O14" s="2"/>
      <c r="P14" s="2"/>
      <c r="Q14" s="2"/>
      <c r="R14" s="2"/>
      <c r="S14" s="2"/>
      <c r="T14" s="2"/>
      <c r="U14" s="2"/>
      <c r="V14" s="2"/>
      <c r="W14" s="2"/>
      <c r="X14" s="2"/>
      <c r="Y14" s="2"/>
      <c r="Z14" s="2"/>
    </row>
    <row r="15">
      <c r="A15" s="2"/>
      <c r="B15" s="1" t="str">
        <f>IFERROR(__xludf.DUMMYFUNCTION("""COMPUTED_VALUE"""),"REPUBLIC-AMZN-10")</f>
        <v>REPUBLIC-AMZN-10</v>
      </c>
      <c r="C15" s="2">
        <f t="shared" ref="C15:C23" si="2">COUNTIFS($B$14:$B$23,B15)</f>
        <v>1</v>
      </c>
      <c r="D15" s="2">
        <f t="shared" ref="D15:D23" si="3">D2</f>
        <v>30000</v>
      </c>
      <c r="E15" s="2"/>
      <c r="F15" s="2"/>
      <c r="G15" s="2"/>
      <c r="H15" s="2"/>
      <c r="I15" s="2"/>
      <c r="J15" s="2"/>
      <c r="K15" s="2"/>
      <c r="L15" s="2"/>
      <c r="M15" s="2"/>
      <c r="N15" s="2"/>
      <c r="O15" s="2"/>
      <c r="P15" s="2"/>
      <c r="Q15" s="2"/>
      <c r="R15" s="2"/>
      <c r="S15" s="2"/>
      <c r="T15" s="2"/>
      <c r="U15" s="2"/>
      <c r="V15" s="2"/>
      <c r="W15" s="2"/>
      <c r="X15" s="2"/>
      <c r="Y15" s="2"/>
      <c r="Z15" s="2"/>
    </row>
    <row r="16">
      <c r="A16" s="2"/>
      <c r="B16" s="1" t="str">
        <f>IFERROR(__xludf.DUMMYFUNCTION("""COMPUTED_VALUE"""),"REPUBLIC-AMZN-12")</f>
        <v>REPUBLIC-AMZN-12</v>
      </c>
      <c r="C16" s="2">
        <f t="shared" si="2"/>
        <v>1</v>
      </c>
      <c r="D16" s="2">
        <f t="shared" si="3"/>
        <v>32000</v>
      </c>
      <c r="E16" s="2"/>
      <c r="F16" s="2"/>
      <c r="G16" s="2"/>
      <c r="H16" s="2"/>
      <c r="I16" s="2"/>
      <c r="J16" s="2"/>
      <c r="K16" s="2"/>
      <c r="L16" s="2"/>
      <c r="M16" s="2"/>
      <c r="N16" s="2"/>
      <c r="O16" s="2"/>
      <c r="P16" s="2"/>
      <c r="Q16" s="2"/>
      <c r="R16" s="2"/>
      <c r="S16" s="2"/>
      <c r="T16" s="2"/>
      <c r="U16" s="2"/>
      <c r="V16" s="2"/>
      <c r="W16" s="2"/>
      <c r="X16" s="2"/>
      <c r="Y16" s="2"/>
      <c r="Z16" s="2"/>
    </row>
    <row r="17">
      <c r="A17" s="2"/>
      <c r="B17" s="1" t="str">
        <f>IFERROR(__xludf.DUMMYFUNCTION("""COMPUTED_VALUE"""),"INDEPENDENCE-FLIPKRT-15")</f>
        <v>INDEPENDENCE-FLIPKRT-15</v>
      </c>
      <c r="C17" s="2">
        <f t="shared" si="2"/>
        <v>1</v>
      </c>
      <c r="D17" s="2">
        <f t="shared" si="3"/>
        <v>22000</v>
      </c>
      <c r="E17" s="2"/>
      <c r="F17" s="2"/>
      <c r="G17" s="2"/>
      <c r="H17" s="2"/>
      <c r="I17" s="2"/>
      <c r="J17" s="2"/>
      <c r="K17" s="2"/>
      <c r="L17" s="2"/>
      <c r="M17" s="2"/>
      <c r="N17" s="2"/>
      <c r="O17" s="2"/>
      <c r="P17" s="2"/>
      <c r="Q17" s="2"/>
      <c r="R17" s="2"/>
      <c r="S17" s="2"/>
      <c r="T17" s="2"/>
      <c r="U17" s="2"/>
      <c r="V17" s="2"/>
      <c r="W17" s="2"/>
      <c r="X17" s="2"/>
      <c r="Y17" s="2"/>
      <c r="Z17" s="2"/>
    </row>
    <row r="18">
      <c r="A18" s="2"/>
      <c r="B18" s="2" t="str">
        <f>IFERROR(__xludf.DUMMYFUNCTION("""COMPUTED_VALUE"""),"INDEPENDENCE-FLIPKRT-18")</f>
        <v>INDEPENDENCE-FLIPKRT-18</v>
      </c>
      <c r="C18" s="2">
        <f t="shared" si="2"/>
        <v>1</v>
      </c>
      <c r="D18" s="2">
        <f t="shared" si="3"/>
        <v>24000</v>
      </c>
      <c r="E18" s="2"/>
      <c r="F18" s="2"/>
      <c r="G18" s="2"/>
      <c r="H18" s="2"/>
      <c r="I18" s="2"/>
      <c r="J18" s="2"/>
      <c r="K18" s="2"/>
      <c r="L18" s="2"/>
      <c r="M18" s="2"/>
      <c r="N18" s="2"/>
      <c r="O18" s="2"/>
      <c r="P18" s="2"/>
      <c r="Q18" s="2"/>
      <c r="R18" s="2"/>
      <c r="S18" s="2"/>
      <c r="T18" s="2"/>
      <c r="U18" s="2"/>
      <c r="V18" s="2"/>
      <c r="W18" s="2"/>
      <c r="X18" s="2"/>
      <c r="Y18" s="2"/>
      <c r="Z18" s="2"/>
    </row>
    <row r="19">
      <c r="A19" s="2"/>
      <c r="B19" s="2" t="str">
        <f>IFERROR(__xludf.DUMMYFUNCTION("""COMPUTED_VALUE"""),"DIWALI-BLINKIT-20")</f>
        <v>DIWALI-BLINKIT-20</v>
      </c>
      <c r="C19" s="2">
        <f t="shared" si="2"/>
        <v>1</v>
      </c>
      <c r="D19" s="2">
        <f t="shared" si="3"/>
        <v>25000</v>
      </c>
      <c r="E19" s="2"/>
      <c r="F19" s="2"/>
      <c r="G19" s="2"/>
      <c r="H19" s="2"/>
      <c r="I19" s="2"/>
      <c r="J19" s="2"/>
      <c r="K19" s="2"/>
      <c r="L19" s="2"/>
      <c r="M19" s="2"/>
      <c r="N19" s="2"/>
      <c r="O19" s="2"/>
      <c r="P19" s="2"/>
      <c r="Q19" s="2"/>
      <c r="R19" s="2"/>
      <c r="S19" s="2"/>
      <c r="T19" s="2"/>
      <c r="U19" s="2"/>
      <c r="V19" s="2"/>
      <c r="W19" s="2"/>
      <c r="X19" s="2"/>
      <c r="Y19" s="2"/>
      <c r="Z19" s="2"/>
    </row>
    <row r="20">
      <c r="A20" s="2"/>
      <c r="B20" s="2" t="str">
        <f>IFERROR(__xludf.DUMMYFUNCTION("""COMPUTED_VALUE"""),"DIWALI-BLINKIT-25")</f>
        <v>DIWALI-BLINKIT-25</v>
      </c>
      <c r="C20" s="2">
        <f t="shared" si="2"/>
        <v>1</v>
      </c>
      <c r="D20" s="2">
        <f t="shared" si="3"/>
        <v>27000</v>
      </c>
      <c r="E20" s="2"/>
      <c r="F20" s="2"/>
      <c r="G20" s="2"/>
      <c r="H20" s="2"/>
      <c r="I20" s="2"/>
      <c r="J20" s="2"/>
      <c r="K20" s="2"/>
      <c r="L20" s="2"/>
      <c r="M20" s="2"/>
      <c r="N20" s="2"/>
      <c r="O20" s="2"/>
      <c r="P20" s="2"/>
      <c r="Q20" s="2"/>
      <c r="R20" s="2"/>
      <c r="S20" s="2"/>
      <c r="T20" s="2"/>
      <c r="U20" s="2"/>
      <c r="V20" s="2"/>
      <c r="W20" s="2"/>
      <c r="X20" s="2"/>
      <c r="Y20" s="2"/>
      <c r="Z20" s="2"/>
    </row>
    <row r="21">
      <c r="A21" s="2"/>
      <c r="B21" s="2" t="str">
        <f>IFERROR(__xludf.DUMMYFUNCTION("""COMPUTED_VALUE"""),"NEWYEAR-MEESHO-30")</f>
        <v>NEWYEAR-MEESHO-30</v>
      </c>
      <c r="C21" s="2">
        <f t="shared" si="2"/>
        <v>1</v>
      </c>
      <c r="D21" s="2">
        <f t="shared" si="3"/>
        <v>35000</v>
      </c>
      <c r="E21" s="2"/>
      <c r="F21" s="2"/>
      <c r="G21" s="2"/>
      <c r="H21" s="2"/>
      <c r="I21" s="2"/>
      <c r="J21" s="2"/>
      <c r="K21" s="2"/>
      <c r="L21" s="2"/>
      <c r="M21" s="2"/>
      <c r="N21" s="2"/>
      <c r="O21" s="2"/>
      <c r="P21" s="2"/>
      <c r="Q21" s="2"/>
      <c r="R21" s="2"/>
      <c r="S21" s="2"/>
      <c r="T21" s="2"/>
      <c r="U21" s="2"/>
      <c r="V21" s="2"/>
      <c r="W21" s="2"/>
      <c r="X21" s="2"/>
      <c r="Y21" s="2"/>
      <c r="Z21" s="2"/>
    </row>
    <row r="22">
      <c r="A22" s="2"/>
      <c r="B22" s="2" t="str">
        <f>IFERROR(__xludf.DUMMYFUNCTION("""COMPUTED_VALUE"""),"NEWYEAR-SHPFY-28")</f>
        <v>NEWYEAR-SHPFY-28</v>
      </c>
      <c r="C22" s="2">
        <f t="shared" si="2"/>
        <v>1</v>
      </c>
      <c r="D22" s="2">
        <f t="shared" si="3"/>
        <v>33000</v>
      </c>
      <c r="E22" s="2"/>
      <c r="F22" s="2"/>
      <c r="G22" s="2"/>
      <c r="H22" s="2"/>
      <c r="I22" s="2"/>
      <c r="J22" s="2"/>
      <c r="K22" s="2"/>
      <c r="L22" s="2"/>
      <c r="M22" s="2"/>
      <c r="N22" s="2"/>
      <c r="O22" s="2"/>
      <c r="P22" s="2"/>
      <c r="Q22" s="2"/>
      <c r="R22" s="2"/>
      <c r="S22" s="2"/>
      <c r="T22" s="2"/>
      <c r="U22" s="2"/>
      <c r="V22" s="2"/>
      <c r="W22" s="2"/>
      <c r="X22" s="2"/>
      <c r="Y22" s="2"/>
      <c r="Z22" s="2"/>
    </row>
    <row r="23">
      <c r="A23" s="2"/>
      <c r="B23" s="2" t="str">
        <f>IFERROR(__xludf.DUMMYFUNCTION("""COMPUTED_VALUE"""),"DIWALI-SNAPDL-25")</f>
        <v>DIWALI-SNAPDL-25</v>
      </c>
      <c r="C23" s="2">
        <f t="shared" si="2"/>
        <v>1</v>
      </c>
      <c r="D23" s="2">
        <f t="shared" si="3"/>
        <v>28000</v>
      </c>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5" t="s">
        <v>0</v>
      </c>
      <c r="B30" s="5" t="s">
        <v>1</v>
      </c>
      <c r="C30" s="5" t="s">
        <v>2</v>
      </c>
      <c r="D30" s="5" t="s">
        <v>3</v>
      </c>
      <c r="E30" s="5" t="s">
        <v>4</v>
      </c>
      <c r="F30" s="5" t="s">
        <v>29</v>
      </c>
      <c r="G30" s="2"/>
      <c r="H30" s="2"/>
      <c r="I30" s="2"/>
      <c r="J30" s="2"/>
      <c r="K30" s="2"/>
      <c r="L30" s="2"/>
      <c r="M30" s="2"/>
      <c r="N30" s="2"/>
      <c r="O30" s="2"/>
      <c r="P30" s="2"/>
      <c r="Q30" s="2"/>
      <c r="R30" s="2"/>
      <c r="S30" s="2"/>
      <c r="T30" s="2"/>
      <c r="U30" s="2"/>
      <c r="V30" s="2"/>
      <c r="W30" s="2"/>
      <c r="X30" s="2"/>
      <c r="Y30" s="2"/>
      <c r="Z30" s="2"/>
    </row>
    <row r="31">
      <c r="A31" s="2" t="s">
        <v>31</v>
      </c>
      <c r="B31" s="1" t="s">
        <v>32</v>
      </c>
      <c r="C31" s="2" t="s">
        <v>7</v>
      </c>
      <c r="D31" s="5">
        <v>30000.0</v>
      </c>
      <c r="E31" s="5">
        <v>1200.0</v>
      </c>
      <c r="F31" s="6">
        <f t="shared" ref="F31:F54" si="4">D31/E31</f>
        <v>25</v>
      </c>
      <c r="G31" s="7" t="s">
        <v>33</v>
      </c>
      <c r="H31" s="2" t="str">
        <f t="shared" ref="H31:H36" si="5">$G$31&amp;"-"&amp;LEFT(C31,1)&amp;1</f>
        <v>PTM-10-A1</v>
      </c>
      <c r="I31" s="5">
        <v>1.0</v>
      </c>
      <c r="J31" s="2" t="str">
        <f t="shared" ref="J31:J54" si="6">H31&amp;I31</f>
        <v>PTM-10-A11</v>
      </c>
      <c r="K31" s="2"/>
      <c r="L31" s="2"/>
      <c r="M31" s="2"/>
      <c r="N31" s="2"/>
      <c r="O31" s="2"/>
      <c r="P31" s="2"/>
      <c r="Q31" s="2"/>
      <c r="R31" s="2"/>
      <c r="S31" s="2"/>
      <c r="T31" s="2"/>
      <c r="U31" s="2"/>
      <c r="V31" s="2"/>
      <c r="W31" s="2"/>
      <c r="X31" s="2"/>
      <c r="Y31" s="2"/>
      <c r="Z31" s="2"/>
    </row>
    <row r="32">
      <c r="A32" s="2" t="s">
        <v>34</v>
      </c>
      <c r="B32" s="1" t="s">
        <v>32</v>
      </c>
      <c r="C32" s="2" t="s">
        <v>12</v>
      </c>
      <c r="D32" s="5">
        <v>32000.0</v>
      </c>
      <c r="E32" s="5">
        <v>1300.0</v>
      </c>
      <c r="F32" s="6">
        <f t="shared" si="4"/>
        <v>24.61538462</v>
      </c>
      <c r="G32" s="2"/>
      <c r="H32" s="2" t="str">
        <f t="shared" si="5"/>
        <v>PTM-10-F1</v>
      </c>
      <c r="I32" s="5">
        <v>2.0</v>
      </c>
      <c r="J32" s="2" t="str">
        <f t="shared" si="6"/>
        <v>PTM-10-F12</v>
      </c>
      <c r="K32" s="2"/>
      <c r="L32" s="2"/>
      <c r="M32" s="2"/>
      <c r="N32" s="2"/>
      <c r="O32" s="2"/>
      <c r="P32" s="2"/>
      <c r="Q32" s="2"/>
      <c r="R32" s="2"/>
      <c r="S32" s="2"/>
      <c r="T32" s="2"/>
      <c r="U32" s="2"/>
      <c r="V32" s="2"/>
      <c r="W32" s="2"/>
      <c r="X32" s="2"/>
      <c r="Y32" s="2"/>
      <c r="Z32" s="2"/>
    </row>
    <row r="33">
      <c r="A33" s="2" t="s">
        <v>35</v>
      </c>
      <c r="B33" s="1" t="s">
        <v>32</v>
      </c>
      <c r="C33" s="2" t="s">
        <v>17</v>
      </c>
      <c r="D33" s="5">
        <v>22000.0</v>
      </c>
      <c r="E33" s="5">
        <v>900.0</v>
      </c>
      <c r="F33" s="6">
        <f t="shared" si="4"/>
        <v>24.44444444</v>
      </c>
      <c r="G33" s="2"/>
      <c r="H33" s="2" t="str">
        <f t="shared" si="5"/>
        <v>PTM-10-B1</v>
      </c>
      <c r="I33" s="5">
        <v>3.0</v>
      </c>
      <c r="J33" s="2" t="str">
        <f t="shared" si="6"/>
        <v>PTM-10-B13</v>
      </c>
      <c r="K33" s="2"/>
      <c r="L33" s="2"/>
      <c r="M33" s="2"/>
      <c r="N33" s="2"/>
      <c r="O33" s="2"/>
      <c r="P33" s="2"/>
      <c r="Q33" s="2"/>
      <c r="R33" s="2"/>
      <c r="S33" s="2"/>
      <c r="T33" s="2"/>
      <c r="U33" s="2"/>
      <c r="V33" s="2"/>
      <c r="W33" s="2"/>
      <c r="X33" s="2"/>
      <c r="Y33" s="2"/>
      <c r="Z33" s="2"/>
    </row>
    <row r="34">
      <c r="A34" s="2" t="s">
        <v>36</v>
      </c>
      <c r="B34" s="1" t="s">
        <v>32</v>
      </c>
      <c r="C34" s="2" t="s">
        <v>22</v>
      </c>
      <c r="D34" s="5">
        <v>24000.0</v>
      </c>
      <c r="E34" s="5">
        <v>950.0</v>
      </c>
      <c r="F34" s="6">
        <f t="shared" si="4"/>
        <v>25.26315789</v>
      </c>
      <c r="G34" s="2"/>
      <c r="H34" s="2" t="str">
        <f t="shared" si="5"/>
        <v>PTM-10-M1</v>
      </c>
      <c r="I34" s="5">
        <v>4.0</v>
      </c>
      <c r="J34" s="2" t="str">
        <f t="shared" si="6"/>
        <v>PTM-10-M14</v>
      </c>
      <c r="K34" s="2"/>
      <c r="L34" s="2"/>
      <c r="M34" s="2"/>
      <c r="N34" s="2"/>
      <c r="O34" s="2"/>
      <c r="P34" s="2"/>
      <c r="Q34" s="2"/>
      <c r="R34" s="2"/>
      <c r="S34" s="2"/>
      <c r="T34" s="2"/>
      <c r="U34" s="2"/>
      <c r="V34" s="2"/>
      <c r="W34" s="2"/>
      <c r="X34" s="2"/>
      <c r="Y34" s="2"/>
      <c r="Z34" s="2"/>
    </row>
    <row r="35">
      <c r="A35" s="2" t="s">
        <v>37</v>
      </c>
      <c r="B35" s="1" t="s">
        <v>32</v>
      </c>
      <c r="C35" s="2" t="s">
        <v>25</v>
      </c>
      <c r="D35" s="5">
        <v>25000.0</v>
      </c>
      <c r="E35" s="5">
        <v>800.0</v>
      </c>
      <c r="F35" s="6">
        <f t="shared" si="4"/>
        <v>31.25</v>
      </c>
      <c r="G35" s="2"/>
      <c r="H35" s="2" t="str">
        <f t="shared" si="5"/>
        <v>PTM-10-S1</v>
      </c>
      <c r="I35" s="5">
        <v>5.0</v>
      </c>
      <c r="J35" s="2" t="str">
        <f t="shared" si="6"/>
        <v>PTM-10-S15</v>
      </c>
      <c r="K35" s="2"/>
      <c r="L35" s="2"/>
      <c r="M35" s="2"/>
      <c r="N35" s="2"/>
      <c r="O35" s="2"/>
      <c r="P35" s="2"/>
      <c r="Q35" s="2"/>
      <c r="R35" s="2"/>
      <c r="S35" s="2"/>
      <c r="T35" s="2"/>
      <c r="U35" s="2"/>
      <c r="V35" s="2"/>
      <c r="W35" s="2"/>
      <c r="X35" s="2"/>
      <c r="Y35" s="2"/>
      <c r="Z35" s="2"/>
    </row>
    <row r="36">
      <c r="A36" s="2" t="s">
        <v>38</v>
      </c>
      <c r="B36" s="1" t="s">
        <v>32</v>
      </c>
      <c r="C36" s="5" t="s">
        <v>28</v>
      </c>
      <c r="D36" s="5">
        <v>27000.0</v>
      </c>
      <c r="E36" s="5">
        <v>850.0</v>
      </c>
      <c r="F36" s="6">
        <f t="shared" si="4"/>
        <v>31.76470588</v>
      </c>
      <c r="G36" s="2"/>
      <c r="H36" s="2" t="str">
        <f t="shared" si="5"/>
        <v>PTM-10-Z1</v>
      </c>
      <c r="I36" s="5">
        <v>6.0</v>
      </c>
      <c r="J36" s="2" t="str">
        <f t="shared" si="6"/>
        <v>PTM-10-Z16</v>
      </c>
      <c r="K36" s="2"/>
      <c r="L36" s="2"/>
      <c r="M36" s="2"/>
      <c r="N36" s="2"/>
      <c r="O36" s="2"/>
      <c r="P36" s="2"/>
      <c r="Q36" s="2"/>
      <c r="R36" s="2"/>
      <c r="S36" s="2"/>
      <c r="T36" s="2"/>
      <c r="U36" s="2"/>
      <c r="V36" s="2"/>
      <c r="W36" s="2"/>
      <c r="X36" s="2"/>
      <c r="Y36" s="2"/>
      <c r="Z36" s="2"/>
    </row>
    <row r="37">
      <c r="A37" s="2" t="s">
        <v>39</v>
      </c>
      <c r="B37" s="1" t="s">
        <v>40</v>
      </c>
      <c r="C37" s="2" t="s">
        <v>7</v>
      </c>
      <c r="D37" s="5">
        <v>35000.0</v>
      </c>
      <c r="E37" s="5">
        <v>1500.0</v>
      </c>
      <c r="F37" s="6">
        <f t="shared" si="4"/>
        <v>23.33333333</v>
      </c>
      <c r="G37" s="8" t="s">
        <v>41</v>
      </c>
      <c r="H37" s="2" t="str">
        <f t="shared" ref="H37:H42" si="7">$G$37&amp;"-"&amp;LEFT(C37,1)&amp;1</f>
        <v>CRD-15-A1</v>
      </c>
      <c r="I37" s="5">
        <v>7.0</v>
      </c>
      <c r="J37" s="2" t="str">
        <f t="shared" si="6"/>
        <v>CRD-15-A17</v>
      </c>
      <c r="K37" s="2"/>
      <c r="L37" s="2"/>
      <c r="M37" s="2"/>
      <c r="N37" s="2"/>
      <c r="O37" s="2"/>
      <c r="P37" s="2"/>
      <c r="Q37" s="2"/>
      <c r="R37" s="2"/>
      <c r="S37" s="2"/>
      <c r="T37" s="2"/>
      <c r="U37" s="2"/>
      <c r="V37" s="2"/>
      <c r="W37" s="2"/>
      <c r="X37" s="2"/>
      <c r="Y37" s="2"/>
      <c r="Z37" s="2"/>
    </row>
    <row r="38">
      <c r="A38" s="2" t="s">
        <v>42</v>
      </c>
      <c r="B38" s="1" t="s">
        <v>40</v>
      </c>
      <c r="C38" s="2" t="s">
        <v>12</v>
      </c>
      <c r="D38" s="5">
        <v>33000.0</v>
      </c>
      <c r="E38" s="5">
        <v>1200.0</v>
      </c>
      <c r="F38" s="6">
        <f t="shared" si="4"/>
        <v>27.5</v>
      </c>
      <c r="G38" s="2"/>
      <c r="H38" s="2" t="str">
        <f t="shared" si="7"/>
        <v>CRD-15-F1</v>
      </c>
      <c r="I38" s="5">
        <v>8.0</v>
      </c>
      <c r="J38" s="2" t="str">
        <f t="shared" si="6"/>
        <v>CRD-15-F18</v>
      </c>
      <c r="K38" s="2"/>
      <c r="L38" s="2"/>
      <c r="M38" s="2"/>
      <c r="N38" s="2"/>
      <c r="O38" s="2"/>
      <c r="P38" s="2"/>
      <c r="Q38" s="2"/>
      <c r="R38" s="2"/>
      <c r="S38" s="2"/>
      <c r="T38" s="2"/>
      <c r="U38" s="2"/>
      <c r="V38" s="2"/>
      <c r="W38" s="2"/>
      <c r="X38" s="2"/>
      <c r="Y38" s="2"/>
      <c r="Z38" s="2"/>
    </row>
    <row r="39">
      <c r="A39" s="2" t="s">
        <v>43</v>
      </c>
      <c r="B39" s="1" t="s">
        <v>40</v>
      </c>
      <c r="C39" s="2" t="s">
        <v>17</v>
      </c>
      <c r="D39" s="5">
        <v>28000.0</v>
      </c>
      <c r="E39" s="5">
        <v>900.0</v>
      </c>
      <c r="F39" s="6">
        <f t="shared" si="4"/>
        <v>31.11111111</v>
      </c>
      <c r="G39" s="2"/>
      <c r="H39" s="2" t="str">
        <f t="shared" si="7"/>
        <v>CRD-15-B1</v>
      </c>
      <c r="I39" s="5">
        <v>9.0</v>
      </c>
      <c r="J39" s="2" t="str">
        <f t="shared" si="6"/>
        <v>CRD-15-B19</v>
      </c>
      <c r="K39" s="2"/>
      <c r="L39" s="2"/>
      <c r="M39" s="2"/>
      <c r="N39" s="2"/>
      <c r="O39" s="2"/>
      <c r="P39" s="2"/>
      <c r="Q39" s="2"/>
      <c r="R39" s="2"/>
      <c r="S39" s="2"/>
      <c r="T39" s="2"/>
      <c r="U39" s="2"/>
      <c r="V39" s="2"/>
      <c r="W39" s="2"/>
      <c r="X39" s="2"/>
      <c r="Y39" s="2"/>
      <c r="Z39" s="2"/>
    </row>
    <row r="40">
      <c r="A40" s="2" t="s">
        <v>44</v>
      </c>
      <c r="B40" s="1" t="s">
        <v>40</v>
      </c>
      <c r="C40" s="2" t="s">
        <v>22</v>
      </c>
      <c r="D40" s="2">
        <v>32000.0</v>
      </c>
      <c r="E40" s="2">
        <v>5000.0</v>
      </c>
      <c r="F40" s="6">
        <f t="shared" si="4"/>
        <v>6.4</v>
      </c>
      <c r="G40" s="2"/>
      <c r="H40" s="2" t="str">
        <f t="shared" si="7"/>
        <v>CRD-15-M1</v>
      </c>
      <c r="I40" s="5">
        <v>10.0</v>
      </c>
      <c r="J40" s="2" t="str">
        <f t="shared" si="6"/>
        <v>CRD-15-M110</v>
      </c>
      <c r="K40" s="2"/>
      <c r="L40" s="2"/>
      <c r="M40" s="2"/>
      <c r="N40" s="2"/>
      <c r="O40" s="2"/>
      <c r="P40" s="2"/>
      <c r="Q40" s="2"/>
      <c r="R40" s="2"/>
      <c r="S40" s="2"/>
      <c r="T40" s="2"/>
      <c r="U40" s="2"/>
      <c r="V40" s="2"/>
      <c r="W40" s="2"/>
      <c r="X40" s="2"/>
      <c r="Y40" s="2"/>
      <c r="Z40" s="2"/>
    </row>
    <row r="41">
      <c r="A41" s="2" t="s">
        <v>45</v>
      </c>
      <c r="B41" s="1" t="s">
        <v>40</v>
      </c>
      <c r="C41" s="2" t="s">
        <v>25</v>
      </c>
      <c r="D41" s="2">
        <v>42000.0</v>
      </c>
      <c r="E41" s="2">
        <v>1900.0</v>
      </c>
      <c r="F41" s="6">
        <f t="shared" si="4"/>
        <v>22.10526316</v>
      </c>
      <c r="G41" s="2"/>
      <c r="H41" s="2" t="str">
        <f t="shared" si="7"/>
        <v>CRD-15-S1</v>
      </c>
      <c r="I41" s="5">
        <v>11.0</v>
      </c>
      <c r="J41" s="2" t="str">
        <f t="shared" si="6"/>
        <v>CRD-15-S111</v>
      </c>
      <c r="K41" s="2"/>
      <c r="L41" s="2"/>
      <c r="M41" s="2"/>
      <c r="N41" s="2"/>
      <c r="O41" s="2"/>
      <c r="P41" s="2"/>
      <c r="Q41" s="2"/>
      <c r="R41" s="2"/>
      <c r="S41" s="2"/>
      <c r="T41" s="2"/>
      <c r="U41" s="2"/>
      <c r="V41" s="2"/>
      <c r="W41" s="2"/>
      <c r="X41" s="2"/>
      <c r="Y41" s="2"/>
      <c r="Z41" s="2"/>
    </row>
    <row r="42">
      <c r="A42" s="2" t="s">
        <v>46</v>
      </c>
      <c r="B42" s="1" t="s">
        <v>40</v>
      </c>
      <c r="C42" s="5" t="s">
        <v>28</v>
      </c>
      <c r="D42" s="2">
        <v>91000.0</v>
      </c>
      <c r="E42" s="2">
        <v>400.0</v>
      </c>
      <c r="F42" s="6">
        <f t="shared" si="4"/>
        <v>227.5</v>
      </c>
      <c r="G42" s="2"/>
      <c r="H42" s="2" t="str">
        <f t="shared" si="7"/>
        <v>CRD-15-Z1</v>
      </c>
      <c r="I42" s="5">
        <v>12.0</v>
      </c>
      <c r="J42" s="2" t="str">
        <f t="shared" si="6"/>
        <v>CRD-15-Z112</v>
      </c>
      <c r="K42" s="2"/>
      <c r="L42" s="2"/>
      <c r="M42" s="2"/>
      <c r="N42" s="2"/>
      <c r="O42" s="2"/>
      <c r="P42" s="2"/>
      <c r="Q42" s="2"/>
      <c r="R42" s="2"/>
      <c r="S42" s="2"/>
      <c r="T42" s="2"/>
      <c r="U42" s="2"/>
      <c r="V42" s="2"/>
      <c r="W42" s="2"/>
      <c r="X42" s="2"/>
      <c r="Y42" s="2"/>
      <c r="Z42" s="2"/>
    </row>
    <row r="43">
      <c r="A43" s="2" t="s">
        <v>47</v>
      </c>
      <c r="B43" s="5" t="s">
        <v>48</v>
      </c>
      <c r="C43" s="2" t="s">
        <v>7</v>
      </c>
      <c r="D43" s="2">
        <v>46000.0</v>
      </c>
      <c r="E43" s="2">
        <v>1000.0</v>
      </c>
      <c r="F43" s="6">
        <f t="shared" si="4"/>
        <v>46</v>
      </c>
      <c r="G43" s="5" t="s">
        <v>49</v>
      </c>
      <c r="H43" s="2" t="str">
        <f t="shared" ref="H43:H48" si="8">$G$43&amp;"-"&amp;LEFT(C43,1)&amp;1</f>
        <v>ARL-20-A1</v>
      </c>
      <c r="I43" s="5">
        <v>13.0</v>
      </c>
      <c r="J43" s="2" t="str">
        <f t="shared" si="6"/>
        <v>ARL-20-A113</v>
      </c>
      <c r="K43" s="2"/>
      <c r="L43" s="2"/>
      <c r="M43" s="2"/>
      <c r="N43" s="2"/>
      <c r="O43" s="2"/>
      <c r="P43" s="2"/>
      <c r="Q43" s="2"/>
      <c r="R43" s="2"/>
      <c r="S43" s="2"/>
      <c r="T43" s="2"/>
      <c r="U43" s="2"/>
      <c r="V43" s="2"/>
      <c r="W43" s="2"/>
      <c r="X43" s="2"/>
      <c r="Y43" s="2"/>
      <c r="Z43" s="2"/>
    </row>
    <row r="44">
      <c r="A44" s="2" t="s">
        <v>50</v>
      </c>
      <c r="B44" s="5" t="s">
        <v>48</v>
      </c>
      <c r="C44" s="2" t="s">
        <v>12</v>
      </c>
      <c r="D44" s="2">
        <v>29000.0</v>
      </c>
      <c r="E44" s="2">
        <v>2000.0</v>
      </c>
      <c r="F44" s="6">
        <f t="shared" si="4"/>
        <v>14.5</v>
      </c>
      <c r="G44" s="2"/>
      <c r="H44" s="2" t="str">
        <f t="shared" si="8"/>
        <v>ARL-20-F1</v>
      </c>
      <c r="I44" s="5">
        <v>14.0</v>
      </c>
      <c r="J44" s="2" t="str">
        <f t="shared" si="6"/>
        <v>ARL-20-F114</v>
      </c>
      <c r="K44" s="2"/>
      <c r="L44" s="2"/>
      <c r="M44" s="2"/>
      <c r="N44" s="2"/>
      <c r="O44" s="2"/>
      <c r="P44" s="2"/>
      <c r="Q44" s="2"/>
      <c r="R44" s="2"/>
      <c r="S44" s="2"/>
      <c r="T44" s="2"/>
      <c r="U44" s="2"/>
      <c r="V44" s="2"/>
      <c r="W44" s="2"/>
      <c r="X44" s="2"/>
      <c r="Y44" s="2"/>
      <c r="Z44" s="2"/>
    </row>
    <row r="45">
      <c r="A45" s="2" t="s">
        <v>51</v>
      </c>
      <c r="B45" s="5" t="s">
        <v>48</v>
      </c>
      <c r="C45" s="2" t="s">
        <v>17</v>
      </c>
      <c r="D45" s="2">
        <v>35000.0</v>
      </c>
      <c r="E45" s="2">
        <v>3700.0</v>
      </c>
      <c r="F45" s="6">
        <f t="shared" si="4"/>
        <v>9.459459459</v>
      </c>
      <c r="G45" s="2"/>
      <c r="H45" s="2" t="str">
        <f t="shared" si="8"/>
        <v>ARL-20-B1</v>
      </c>
      <c r="I45" s="5">
        <v>15.0</v>
      </c>
      <c r="J45" s="2" t="str">
        <f t="shared" si="6"/>
        <v>ARL-20-B115</v>
      </c>
      <c r="K45" s="2"/>
      <c r="L45" s="2"/>
      <c r="M45" s="2"/>
      <c r="N45" s="2"/>
      <c r="O45" s="2"/>
      <c r="P45" s="2"/>
      <c r="Q45" s="2"/>
      <c r="R45" s="2"/>
      <c r="S45" s="2"/>
      <c r="T45" s="2"/>
      <c r="U45" s="2"/>
      <c r="V45" s="2"/>
      <c r="W45" s="2"/>
      <c r="X45" s="2"/>
      <c r="Y45" s="2"/>
      <c r="Z45" s="2"/>
    </row>
    <row r="46">
      <c r="A46" s="2" t="s">
        <v>52</v>
      </c>
      <c r="B46" s="5" t="s">
        <v>48</v>
      </c>
      <c r="C46" s="2" t="s">
        <v>22</v>
      </c>
      <c r="D46" s="2">
        <v>93000.0</v>
      </c>
      <c r="E46" s="2">
        <v>600.0</v>
      </c>
      <c r="F46" s="6">
        <f t="shared" si="4"/>
        <v>155</v>
      </c>
      <c r="G46" s="2"/>
      <c r="H46" s="2" t="str">
        <f t="shared" si="8"/>
        <v>ARL-20-M1</v>
      </c>
      <c r="I46" s="5">
        <v>16.0</v>
      </c>
      <c r="J46" s="2" t="str">
        <f t="shared" si="6"/>
        <v>ARL-20-M116</v>
      </c>
      <c r="K46" s="2"/>
      <c r="L46" s="2"/>
      <c r="M46" s="2"/>
      <c r="N46" s="2"/>
      <c r="O46" s="2"/>
      <c r="P46" s="2"/>
      <c r="Q46" s="2"/>
      <c r="R46" s="2"/>
      <c r="S46" s="2"/>
      <c r="T46" s="2"/>
      <c r="U46" s="2"/>
      <c r="V46" s="2"/>
      <c r="W46" s="2"/>
      <c r="X46" s="2"/>
      <c r="Y46" s="2"/>
      <c r="Z46" s="2"/>
    </row>
    <row r="47">
      <c r="A47" s="2" t="s">
        <v>53</v>
      </c>
      <c r="B47" s="5" t="s">
        <v>48</v>
      </c>
      <c r="C47" s="2" t="s">
        <v>25</v>
      </c>
      <c r="D47" s="2">
        <v>62000.0</v>
      </c>
      <c r="E47" s="2">
        <v>4300.0</v>
      </c>
      <c r="F47" s="6">
        <f t="shared" si="4"/>
        <v>14.41860465</v>
      </c>
      <c r="G47" s="2"/>
      <c r="H47" s="2" t="str">
        <f t="shared" si="8"/>
        <v>ARL-20-S1</v>
      </c>
      <c r="I47" s="5">
        <v>17.0</v>
      </c>
      <c r="J47" s="2" t="str">
        <f t="shared" si="6"/>
        <v>ARL-20-S117</v>
      </c>
      <c r="K47" s="2"/>
      <c r="L47" s="2"/>
      <c r="M47" s="2"/>
      <c r="N47" s="2"/>
      <c r="O47" s="2"/>
      <c r="P47" s="2"/>
      <c r="Q47" s="2"/>
      <c r="R47" s="2"/>
      <c r="S47" s="2"/>
      <c r="T47" s="2"/>
      <c r="U47" s="2"/>
      <c r="V47" s="2"/>
      <c r="W47" s="2"/>
      <c r="X47" s="2"/>
      <c r="Y47" s="2"/>
      <c r="Z47" s="2"/>
    </row>
    <row r="48">
      <c r="A48" s="2" t="s">
        <v>54</v>
      </c>
      <c r="B48" s="5" t="s">
        <v>48</v>
      </c>
      <c r="C48" s="5" t="s">
        <v>28</v>
      </c>
      <c r="D48" s="2">
        <v>28000.0</v>
      </c>
      <c r="E48" s="2">
        <v>2600.0</v>
      </c>
      <c r="F48" s="6">
        <f t="shared" si="4"/>
        <v>10.76923077</v>
      </c>
      <c r="G48" s="2"/>
      <c r="H48" s="2" t="str">
        <f t="shared" si="8"/>
        <v>ARL-20-Z1</v>
      </c>
      <c r="I48" s="5">
        <v>18.0</v>
      </c>
      <c r="J48" s="2" t="str">
        <f t="shared" si="6"/>
        <v>ARL-20-Z118</v>
      </c>
      <c r="K48" s="2"/>
      <c r="L48" s="2"/>
      <c r="M48" s="2"/>
      <c r="N48" s="2"/>
      <c r="O48" s="2"/>
      <c r="P48" s="2"/>
      <c r="Q48" s="2"/>
      <c r="R48" s="2"/>
      <c r="S48" s="2"/>
      <c r="T48" s="2"/>
      <c r="U48" s="2"/>
      <c r="V48" s="2"/>
      <c r="W48" s="2"/>
      <c r="X48" s="2"/>
      <c r="Y48" s="2"/>
      <c r="Z48" s="2"/>
    </row>
    <row r="49">
      <c r="A49" s="2" t="s">
        <v>55</v>
      </c>
      <c r="B49" s="5" t="s">
        <v>56</v>
      </c>
      <c r="C49" s="2" t="s">
        <v>7</v>
      </c>
      <c r="D49" s="2">
        <v>84000.0</v>
      </c>
      <c r="E49" s="2">
        <v>4200.0</v>
      </c>
      <c r="F49" s="6">
        <f t="shared" si="4"/>
        <v>20</v>
      </c>
      <c r="G49" s="5" t="s">
        <v>57</v>
      </c>
      <c r="H49" s="2" t="str">
        <f t="shared" ref="H49:H54" si="9">$G$49&amp;"-"&amp;LEFT(C49,1)&amp;1</f>
        <v>PPAY-30-A1</v>
      </c>
      <c r="I49" s="5">
        <v>19.0</v>
      </c>
      <c r="J49" s="2" t="str">
        <f t="shared" si="6"/>
        <v>PPAY-30-A119</v>
      </c>
      <c r="K49" s="2"/>
      <c r="L49" s="2"/>
      <c r="M49" s="2"/>
      <c r="N49" s="2"/>
      <c r="O49" s="2"/>
      <c r="P49" s="2"/>
      <c r="Q49" s="2"/>
      <c r="R49" s="2"/>
      <c r="S49" s="2"/>
      <c r="T49" s="2"/>
      <c r="U49" s="2"/>
      <c r="V49" s="2"/>
      <c r="W49" s="2"/>
      <c r="X49" s="2"/>
      <c r="Y49" s="2"/>
      <c r="Z49" s="2"/>
    </row>
    <row r="50">
      <c r="A50" s="2" t="s">
        <v>58</v>
      </c>
      <c r="B50" s="5" t="s">
        <v>56</v>
      </c>
      <c r="C50" s="2" t="s">
        <v>12</v>
      </c>
      <c r="D50" s="2">
        <v>28000.0</v>
      </c>
      <c r="E50" s="2">
        <v>2000.0</v>
      </c>
      <c r="F50" s="6">
        <f t="shared" si="4"/>
        <v>14</v>
      </c>
      <c r="G50" s="2"/>
      <c r="H50" s="2" t="str">
        <f t="shared" si="9"/>
        <v>PPAY-30-F1</v>
      </c>
      <c r="I50" s="5">
        <v>20.0</v>
      </c>
      <c r="J50" s="2" t="str">
        <f t="shared" si="6"/>
        <v>PPAY-30-F120</v>
      </c>
      <c r="K50" s="2"/>
      <c r="L50" s="2"/>
      <c r="M50" s="2"/>
      <c r="N50" s="2"/>
      <c r="O50" s="2"/>
      <c r="P50" s="2"/>
      <c r="Q50" s="2"/>
      <c r="R50" s="2"/>
      <c r="S50" s="2"/>
      <c r="T50" s="2"/>
      <c r="U50" s="2"/>
      <c r="V50" s="2"/>
      <c r="W50" s="2"/>
      <c r="X50" s="2"/>
      <c r="Y50" s="2"/>
      <c r="Z50" s="2"/>
    </row>
    <row r="51">
      <c r="A51" s="2" t="s">
        <v>59</v>
      </c>
      <c r="B51" s="5" t="s">
        <v>56</v>
      </c>
      <c r="C51" s="2" t="s">
        <v>17</v>
      </c>
      <c r="D51" s="2">
        <v>3000.0</v>
      </c>
      <c r="E51" s="2">
        <v>500.0</v>
      </c>
      <c r="F51" s="6">
        <f t="shared" si="4"/>
        <v>6</v>
      </c>
      <c r="G51" s="2"/>
      <c r="H51" s="2" t="str">
        <f t="shared" si="9"/>
        <v>PPAY-30-B1</v>
      </c>
      <c r="I51" s="5">
        <v>21.0</v>
      </c>
      <c r="J51" s="2" t="str">
        <f t="shared" si="6"/>
        <v>PPAY-30-B121</v>
      </c>
      <c r="K51" s="2"/>
      <c r="L51" s="2"/>
      <c r="M51" s="2"/>
      <c r="N51" s="2"/>
      <c r="O51" s="2"/>
      <c r="P51" s="2"/>
      <c r="Q51" s="2"/>
      <c r="R51" s="2"/>
      <c r="S51" s="2"/>
      <c r="T51" s="2"/>
      <c r="U51" s="2"/>
      <c r="V51" s="2"/>
      <c r="W51" s="2"/>
      <c r="X51" s="2"/>
      <c r="Y51" s="2"/>
      <c r="Z51" s="2"/>
    </row>
    <row r="52">
      <c r="A52" s="2" t="s">
        <v>60</v>
      </c>
      <c r="B52" s="5" t="s">
        <v>56</v>
      </c>
      <c r="C52" s="2" t="s">
        <v>22</v>
      </c>
      <c r="D52" s="2">
        <v>25000.0</v>
      </c>
      <c r="E52" s="2">
        <v>800.0</v>
      </c>
      <c r="F52" s="6">
        <f t="shared" si="4"/>
        <v>31.25</v>
      </c>
      <c r="G52" s="2"/>
      <c r="H52" s="2" t="str">
        <f t="shared" si="9"/>
        <v>PPAY-30-M1</v>
      </c>
      <c r="I52" s="5">
        <v>22.0</v>
      </c>
      <c r="J52" s="2" t="str">
        <f t="shared" si="6"/>
        <v>PPAY-30-M122</v>
      </c>
      <c r="K52" s="2"/>
      <c r="L52" s="2"/>
      <c r="M52" s="2"/>
      <c r="N52" s="2"/>
      <c r="O52" s="2"/>
      <c r="P52" s="2"/>
      <c r="Q52" s="2"/>
      <c r="R52" s="2"/>
      <c r="S52" s="2"/>
      <c r="T52" s="2"/>
      <c r="U52" s="2"/>
      <c r="V52" s="2"/>
      <c r="W52" s="2"/>
      <c r="X52" s="2"/>
      <c r="Y52" s="2"/>
      <c r="Z52" s="2"/>
    </row>
    <row r="53">
      <c r="A53" s="2" t="s">
        <v>61</v>
      </c>
      <c r="B53" s="5" t="s">
        <v>56</v>
      </c>
      <c r="C53" s="2" t="s">
        <v>25</v>
      </c>
      <c r="D53" s="2">
        <v>54000.0</v>
      </c>
      <c r="E53" s="2">
        <v>3900.0</v>
      </c>
      <c r="F53" s="6">
        <f t="shared" si="4"/>
        <v>13.84615385</v>
      </c>
      <c r="G53" s="2"/>
      <c r="H53" s="2" t="str">
        <f t="shared" si="9"/>
        <v>PPAY-30-S1</v>
      </c>
      <c r="I53" s="5">
        <v>23.0</v>
      </c>
      <c r="J53" s="2" t="str">
        <f t="shared" si="6"/>
        <v>PPAY-30-S123</v>
      </c>
      <c r="K53" s="2"/>
      <c r="L53" s="2"/>
      <c r="M53" s="2"/>
      <c r="N53" s="2"/>
      <c r="O53" s="2"/>
      <c r="P53" s="2"/>
      <c r="Q53" s="2"/>
      <c r="R53" s="2"/>
      <c r="S53" s="2"/>
      <c r="T53" s="2"/>
      <c r="U53" s="2"/>
      <c r="V53" s="2"/>
      <c r="W53" s="2"/>
      <c r="X53" s="2"/>
      <c r="Y53" s="2"/>
      <c r="Z53" s="2"/>
    </row>
    <row r="54">
      <c r="A54" s="2" t="s">
        <v>62</v>
      </c>
      <c r="B54" s="5" t="s">
        <v>56</v>
      </c>
      <c r="C54" s="5" t="s">
        <v>28</v>
      </c>
      <c r="D54" s="2">
        <v>36000.0</v>
      </c>
      <c r="E54" s="2">
        <v>4500.0</v>
      </c>
      <c r="F54" s="6">
        <f t="shared" si="4"/>
        <v>8</v>
      </c>
      <c r="G54" s="2"/>
      <c r="H54" s="2" t="str">
        <f t="shared" si="9"/>
        <v>PPAY-30-Z1</v>
      </c>
      <c r="I54" s="5">
        <v>24.0</v>
      </c>
      <c r="J54" s="2" t="str">
        <f t="shared" si="6"/>
        <v>PPAY-30-Z124</v>
      </c>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0.88"/>
  </cols>
  <sheetData>
    <row r="1">
      <c r="A1" s="9" t="s">
        <v>63</v>
      </c>
      <c r="B1" s="10"/>
      <c r="C1" s="10"/>
      <c r="D1" s="10"/>
      <c r="E1" s="10"/>
      <c r="F1" s="10"/>
      <c r="G1" s="10"/>
      <c r="H1" s="10"/>
      <c r="I1" s="10"/>
      <c r="J1" s="10"/>
      <c r="K1" s="10"/>
      <c r="L1" s="10"/>
      <c r="M1" s="10"/>
      <c r="N1" s="10"/>
      <c r="O1" s="10"/>
      <c r="P1" s="10"/>
      <c r="Q1" s="10"/>
      <c r="R1" s="10"/>
      <c r="S1" s="10"/>
      <c r="T1" s="10"/>
      <c r="U1" s="10"/>
      <c r="V1" s="10"/>
      <c r="W1" s="10"/>
      <c r="X1" s="10"/>
      <c r="Y1" s="10"/>
      <c r="Z1" s="10"/>
    </row>
    <row r="2" ht="84.75" customHeight="1">
      <c r="A2" s="11" t="s">
        <v>64</v>
      </c>
      <c r="B2" s="10"/>
      <c r="C2" s="10"/>
      <c r="D2" s="10"/>
      <c r="E2" s="10"/>
      <c r="F2" s="10"/>
      <c r="G2" s="10"/>
      <c r="H2" s="10"/>
      <c r="I2" s="10"/>
      <c r="J2" s="10"/>
      <c r="K2" s="10"/>
      <c r="L2" s="10"/>
      <c r="M2" s="10"/>
      <c r="N2" s="10"/>
      <c r="O2" s="10"/>
      <c r="P2" s="10"/>
      <c r="Q2" s="10"/>
      <c r="R2" s="10"/>
      <c r="S2" s="10"/>
      <c r="T2" s="10"/>
      <c r="U2" s="10"/>
      <c r="V2" s="10"/>
      <c r="W2" s="10"/>
      <c r="X2" s="10"/>
      <c r="Y2" s="10"/>
      <c r="Z2" s="10"/>
    </row>
    <row r="3">
      <c r="A3" s="9" t="s">
        <v>65</v>
      </c>
      <c r="B3" s="10"/>
      <c r="C3" s="10"/>
      <c r="D3" s="10"/>
      <c r="E3" s="10"/>
      <c r="F3" s="10"/>
      <c r="G3" s="10"/>
      <c r="H3" s="10"/>
      <c r="I3" s="10"/>
      <c r="J3" s="10"/>
      <c r="K3" s="10"/>
      <c r="L3" s="10"/>
      <c r="M3" s="10"/>
      <c r="N3" s="10"/>
      <c r="O3" s="10"/>
      <c r="P3" s="10"/>
      <c r="Q3" s="10"/>
      <c r="R3" s="10"/>
      <c r="S3" s="10"/>
      <c r="T3" s="10"/>
      <c r="U3" s="10"/>
      <c r="V3" s="10"/>
      <c r="W3" s="10"/>
      <c r="X3" s="10"/>
      <c r="Y3" s="10"/>
      <c r="Z3" s="10"/>
    </row>
    <row r="4">
      <c r="A4" s="11" t="s">
        <v>66</v>
      </c>
      <c r="B4" s="10"/>
      <c r="C4" s="10"/>
      <c r="D4" s="10"/>
      <c r="E4" s="10"/>
      <c r="F4" s="10"/>
      <c r="G4" s="10"/>
      <c r="H4" s="10"/>
      <c r="I4" s="10"/>
      <c r="J4" s="10"/>
      <c r="K4" s="10"/>
      <c r="L4" s="10"/>
      <c r="M4" s="10"/>
      <c r="N4" s="10"/>
      <c r="O4" s="10"/>
      <c r="P4" s="10"/>
      <c r="Q4" s="10"/>
      <c r="R4" s="10"/>
      <c r="S4" s="10"/>
      <c r="T4" s="10"/>
      <c r="U4" s="10"/>
      <c r="V4" s="10"/>
      <c r="W4" s="10"/>
      <c r="X4" s="10"/>
      <c r="Y4" s="10"/>
      <c r="Z4" s="10"/>
    </row>
    <row r="5" ht="18.75" customHeight="1">
      <c r="A5" s="11"/>
      <c r="B5" s="10"/>
      <c r="C5" s="10"/>
      <c r="D5" s="10"/>
      <c r="E5" s="10"/>
      <c r="F5" s="10"/>
      <c r="G5" s="10"/>
      <c r="H5" s="10"/>
      <c r="I5" s="10"/>
      <c r="J5" s="10"/>
      <c r="K5" s="10"/>
      <c r="L5" s="10"/>
      <c r="M5" s="10"/>
      <c r="N5" s="10"/>
      <c r="O5" s="10"/>
      <c r="P5" s="10"/>
      <c r="Q5" s="10"/>
      <c r="R5" s="10"/>
      <c r="S5" s="10"/>
      <c r="T5" s="10"/>
      <c r="U5" s="10"/>
      <c r="V5" s="10"/>
      <c r="W5" s="10"/>
      <c r="X5" s="10"/>
      <c r="Y5" s="10"/>
      <c r="Z5" s="10"/>
    </row>
    <row r="6" ht="48.0" customHeight="1">
      <c r="A6" s="11" t="s">
        <v>67</v>
      </c>
      <c r="B6" s="10"/>
      <c r="C6" s="10"/>
      <c r="D6" s="10"/>
      <c r="E6" s="10"/>
      <c r="F6" s="10"/>
      <c r="G6" s="10"/>
      <c r="H6" s="10"/>
      <c r="I6" s="10"/>
      <c r="J6" s="10"/>
      <c r="K6" s="10"/>
      <c r="L6" s="10"/>
      <c r="M6" s="10"/>
      <c r="N6" s="10"/>
      <c r="O6" s="10"/>
      <c r="P6" s="10"/>
      <c r="Q6" s="10"/>
      <c r="R6" s="10"/>
      <c r="S6" s="10"/>
      <c r="T6" s="10"/>
      <c r="U6" s="10"/>
      <c r="V6" s="10"/>
      <c r="W6" s="10"/>
      <c r="X6" s="10"/>
      <c r="Y6" s="10"/>
      <c r="Z6" s="10"/>
    </row>
    <row r="7">
      <c r="A7" s="11"/>
      <c r="B7" s="10"/>
      <c r="C7" s="10"/>
      <c r="D7" s="10"/>
      <c r="E7" s="10"/>
      <c r="F7" s="10"/>
      <c r="G7" s="10"/>
      <c r="H7" s="10"/>
      <c r="I7" s="10"/>
      <c r="J7" s="10"/>
      <c r="K7" s="10"/>
      <c r="L7" s="10"/>
      <c r="M7" s="10"/>
      <c r="N7" s="10"/>
      <c r="O7" s="10"/>
      <c r="P7" s="10"/>
      <c r="Q7" s="10"/>
      <c r="R7" s="10"/>
      <c r="S7" s="10"/>
      <c r="T7" s="10"/>
      <c r="U7" s="10"/>
      <c r="V7" s="10"/>
      <c r="W7" s="10"/>
      <c r="X7" s="10"/>
      <c r="Y7" s="10"/>
      <c r="Z7" s="10"/>
    </row>
    <row r="8" ht="22.5" customHeight="1">
      <c r="A8" s="9" t="s">
        <v>68</v>
      </c>
      <c r="B8" s="10"/>
      <c r="C8" s="10"/>
      <c r="D8" s="10"/>
      <c r="E8" s="10"/>
      <c r="F8" s="10"/>
      <c r="G8" s="10"/>
      <c r="H8" s="10"/>
      <c r="I8" s="10"/>
      <c r="J8" s="10"/>
      <c r="K8" s="10"/>
      <c r="L8" s="10"/>
      <c r="M8" s="10"/>
      <c r="N8" s="10"/>
      <c r="O8" s="10"/>
      <c r="P8" s="10"/>
      <c r="Q8" s="10"/>
      <c r="R8" s="10"/>
      <c r="S8" s="10"/>
      <c r="T8" s="10"/>
      <c r="U8" s="10"/>
      <c r="V8" s="10"/>
      <c r="W8" s="10"/>
      <c r="X8" s="10"/>
      <c r="Y8" s="10"/>
      <c r="Z8" s="10"/>
    </row>
    <row r="9">
      <c r="A9" s="11" t="s">
        <v>69</v>
      </c>
      <c r="B9" s="10"/>
      <c r="C9" s="10"/>
      <c r="D9" s="10"/>
      <c r="E9" s="10"/>
      <c r="F9" s="10"/>
      <c r="G9" s="10"/>
      <c r="H9" s="10"/>
      <c r="I9" s="10"/>
      <c r="J9" s="10"/>
      <c r="K9" s="10"/>
      <c r="L9" s="10"/>
      <c r="M9" s="10"/>
      <c r="N9" s="10"/>
      <c r="O9" s="10"/>
      <c r="P9" s="10"/>
      <c r="Q9" s="10"/>
      <c r="R9" s="10"/>
      <c r="S9" s="10"/>
      <c r="T9" s="10"/>
      <c r="U9" s="10"/>
      <c r="V9" s="10"/>
      <c r="W9" s="10"/>
      <c r="X9" s="10"/>
      <c r="Y9" s="10"/>
      <c r="Z9" s="10"/>
    </row>
    <row r="10">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s>
  <sheetData>
    <row r="1">
      <c r="A1" s="12" t="s">
        <v>0</v>
      </c>
      <c r="B1" s="12" t="s">
        <v>1</v>
      </c>
      <c r="C1" s="12" t="s">
        <v>70</v>
      </c>
      <c r="D1" s="12" t="s">
        <v>71</v>
      </c>
      <c r="E1" s="12" t="s">
        <v>4</v>
      </c>
      <c r="F1" s="13"/>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3"/>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3"/>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3"/>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3"/>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3"/>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3"/>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3"/>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3"/>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3"/>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3"/>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3"/>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3"/>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3"/>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3"/>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3"/>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3"/>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3"/>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3"/>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3"/>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3"/>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3"/>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3"/>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3"/>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 customWidth="1" min="6" max="6" width="17.88"/>
  </cols>
  <sheetData>
    <row r="1">
      <c r="A1" s="12" t="s">
        <v>0</v>
      </c>
      <c r="B1" s="12" t="s">
        <v>1</v>
      </c>
      <c r="C1" s="12" t="s">
        <v>70</v>
      </c>
      <c r="D1" s="12" t="s">
        <v>71</v>
      </c>
      <c r="E1" s="12" t="s">
        <v>4</v>
      </c>
      <c r="F1" s="17" t="s">
        <v>72</v>
      </c>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8">
        <f t="shared" ref="F2:F25" si="1">D2/E2</f>
        <v>25</v>
      </c>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8">
        <f t="shared" si="1"/>
        <v>24.61538462</v>
      </c>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8">
        <f t="shared" si="1"/>
        <v>24.44444444</v>
      </c>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8">
        <f t="shared" si="1"/>
        <v>25.26315789</v>
      </c>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8">
        <f t="shared" si="1"/>
        <v>31.25</v>
      </c>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8">
        <f t="shared" si="1"/>
        <v>31.76470588</v>
      </c>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8">
        <f t="shared" si="1"/>
        <v>23.33333333</v>
      </c>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8">
        <f t="shared" si="1"/>
        <v>27.5</v>
      </c>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8">
        <f t="shared" si="1"/>
        <v>31.11111111</v>
      </c>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8">
        <f t="shared" si="1"/>
        <v>6.4</v>
      </c>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8">
        <f t="shared" si="1"/>
        <v>22.10526316</v>
      </c>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8">
        <f t="shared" si="1"/>
        <v>227.5</v>
      </c>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8">
        <f t="shared" si="1"/>
        <v>20</v>
      </c>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8">
        <f t="shared" si="1"/>
        <v>14</v>
      </c>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8">
        <f t="shared" si="1"/>
        <v>6</v>
      </c>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8">
        <f t="shared" si="1"/>
        <v>31.25</v>
      </c>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8">
        <f t="shared" si="1"/>
        <v>13.84615385</v>
      </c>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8">
        <f t="shared" si="1"/>
        <v>8</v>
      </c>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8">
        <f t="shared" si="1"/>
        <v>46</v>
      </c>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8">
        <f t="shared" si="1"/>
        <v>14.5</v>
      </c>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8">
        <f t="shared" si="1"/>
        <v>9.459459459</v>
      </c>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8">
        <f t="shared" si="1"/>
        <v>155</v>
      </c>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8">
        <f t="shared" si="1"/>
        <v>14.41860465</v>
      </c>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8">
        <f t="shared" si="1"/>
        <v>10.76923077</v>
      </c>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9"/>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9"/>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9"/>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9"/>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9"/>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9"/>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9"/>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9"/>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9"/>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9"/>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9"/>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9"/>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9"/>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9"/>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9"/>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9"/>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9"/>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9"/>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9"/>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9"/>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9"/>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9"/>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9"/>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9"/>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9"/>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9"/>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9"/>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9"/>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9"/>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9"/>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9"/>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9"/>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9"/>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9"/>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9"/>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9"/>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9"/>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9"/>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9"/>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9"/>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9"/>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9"/>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9"/>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9"/>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9"/>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9"/>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9"/>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9"/>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9"/>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9"/>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9"/>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9"/>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9"/>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9"/>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9"/>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9"/>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9"/>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9"/>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9"/>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9"/>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9"/>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9"/>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9"/>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9"/>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9"/>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9"/>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9"/>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9"/>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9"/>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9"/>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9"/>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9"/>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9"/>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9"/>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9"/>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9"/>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9"/>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9"/>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9"/>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9"/>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9"/>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9"/>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9"/>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9"/>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9"/>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9"/>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9"/>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9"/>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9"/>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9"/>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9"/>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9"/>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9"/>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9"/>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9"/>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9"/>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9"/>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9"/>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9"/>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9"/>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9"/>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9"/>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9"/>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9"/>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9"/>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9"/>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9"/>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9"/>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9"/>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9"/>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9"/>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9"/>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9"/>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9"/>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9"/>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9"/>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9"/>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9"/>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9"/>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9"/>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9"/>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9"/>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9"/>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9"/>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9"/>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9"/>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9"/>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9"/>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9"/>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9"/>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9"/>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9"/>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9"/>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9"/>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9"/>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9"/>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9"/>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9"/>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9"/>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9"/>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9"/>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9"/>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9"/>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9"/>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9"/>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9"/>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9"/>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9"/>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9"/>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9"/>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9"/>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9"/>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9"/>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9"/>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9"/>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9"/>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9"/>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9"/>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9"/>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9"/>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9"/>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9"/>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9"/>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9"/>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9"/>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9"/>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9"/>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9"/>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9"/>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9"/>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9"/>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9"/>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9"/>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9"/>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9"/>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9"/>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9"/>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9"/>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9"/>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9"/>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9"/>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9"/>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9"/>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9"/>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9"/>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9"/>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9"/>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9"/>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9"/>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9"/>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9"/>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9"/>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9"/>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9"/>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9"/>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9"/>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9"/>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9"/>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9"/>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9"/>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9"/>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9"/>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9"/>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9"/>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9"/>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9"/>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9"/>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9"/>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9"/>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9"/>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9"/>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9"/>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9"/>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9"/>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9"/>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9"/>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9"/>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9"/>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9"/>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9"/>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9"/>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9"/>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9"/>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9"/>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9"/>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9"/>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9"/>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9"/>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9"/>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9"/>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9"/>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9"/>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9"/>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9"/>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9"/>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9"/>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9"/>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9"/>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9"/>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9"/>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9"/>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9"/>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9"/>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9"/>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9"/>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9"/>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9"/>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9"/>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9"/>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9"/>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9"/>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9"/>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9"/>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9"/>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9"/>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9"/>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9"/>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9"/>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9"/>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9"/>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9"/>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9"/>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9"/>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9"/>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9"/>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9"/>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9"/>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9"/>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9"/>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9"/>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9"/>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9"/>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9"/>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9"/>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9"/>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9"/>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9"/>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9"/>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9"/>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9"/>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9"/>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9"/>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9"/>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9"/>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9"/>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9"/>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9"/>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9"/>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9"/>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9"/>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9"/>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9"/>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9"/>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9"/>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9"/>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9"/>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9"/>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9"/>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9"/>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9"/>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9"/>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9"/>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9"/>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9"/>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9"/>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9"/>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9"/>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9"/>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9"/>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9"/>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9"/>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9"/>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9"/>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9"/>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9"/>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9"/>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9"/>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9"/>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9"/>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9"/>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9"/>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9"/>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9"/>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9"/>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9"/>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9"/>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9"/>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9"/>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9"/>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9"/>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9"/>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9"/>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9"/>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9"/>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9"/>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9"/>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9"/>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9"/>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9"/>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9"/>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9"/>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9"/>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9"/>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9"/>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9"/>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9"/>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9"/>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9"/>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9"/>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9"/>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9"/>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9"/>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9"/>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9"/>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9"/>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9"/>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9"/>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9"/>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9"/>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9"/>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9"/>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9"/>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9"/>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9"/>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9"/>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9"/>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9"/>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9"/>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9"/>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9"/>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9"/>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9"/>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9"/>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9"/>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9"/>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9"/>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9"/>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9"/>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9"/>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9"/>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9"/>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9"/>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9"/>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9"/>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9"/>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9"/>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9"/>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9"/>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9"/>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9"/>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9"/>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9"/>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9"/>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9"/>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9"/>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9"/>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9"/>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9"/>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9"/>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9"/>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9"/>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9"/>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9"/>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9"/>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9"/>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9"/>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9"/>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9"/>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9"/>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9"/>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9"/>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9"/>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9"/>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9"/>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9"/>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9"/>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9"/>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9"/>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9"/>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9"/>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9"/>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9"/>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9"/>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9"/>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9"/>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9"/>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9"/>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9"/>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9"/>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9"/>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9"/>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9"/>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9"/>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9"/>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9"/>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9"/>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9"/>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9"/>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9"/>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9"/>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9"/>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9"/>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9"/>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9"/>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9"/>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9"/>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9"/>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9"/>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9"/>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9"/>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9"/>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9"/>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9"/>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9"/>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9"/>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9"/>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9"/>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9"/>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9"/>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9"/>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9"/>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9"/>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9"/>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9"/>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9"/>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9"/>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9"/>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9"/>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9"/>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9"/>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9"/>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9"/>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9"/>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9"/>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9"/>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9"/>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9"/>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9"/>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9"/>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9"/>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9"/>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9"/>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9"/>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9"/>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9"/>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9"/>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9"/>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9"/>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9"/>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9"/>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9"/>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9"/>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9"/>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9"/>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9"/>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9"/>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9"/>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9"/>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9"/>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9"/>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9"/>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9"/>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9"/>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9"/>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9"/>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9"/>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9"/>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9"/>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9"/>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9"/>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9"/>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9"/>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9"/>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9"/>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9"/>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9"/>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9"/>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9"/>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9"/>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9"/>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9"/>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9"/>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9"/>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9"/>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9"/>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9"/>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9"/>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9"/>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9"/>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9"/>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9"/>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9"/>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9"/>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9"/>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9"/>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9"/>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9"/>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9"/>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9"/>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9"/>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9"/>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9"/>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9"/>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9"/>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9"/>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9"/>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9"/>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9"/>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9"/>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9"/>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9"/>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9"/>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9"/>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9"/>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9"/>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9"/>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9"/>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9"/>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9"/>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9"/>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9"/>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9"/>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9"/>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9"/>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9"/>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9"/>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9"/>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9"/>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9"/>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9"/>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9"/>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9"/>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9"/>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9"/>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9"/>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9"/>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9"/>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9"/>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9"/>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9"/>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9"/>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9"/>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9"/>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9"/>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9"/>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9"/>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9"/>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9"/>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9"/>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9"/>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9"/>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9"/>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9"/>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9"/>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9"/>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9"/>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9"/>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9"/>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9"/>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9"/>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9"/>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9"/>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9"/>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9"/>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9"/>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9"/>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9"/>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9"/>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9"/>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9"/>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9"/>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9"/>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9"/>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9"/>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9"/>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9"/>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9"/>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9"/>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9"/>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9"/>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9"/>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9"/>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9"/>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9"/>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9"/>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9"/>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9"/>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9"/>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9"/>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9"/>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9"/>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9"/>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9"/>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9"/>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9"/>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9"/>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9"/>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9"/>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9"/>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9"/>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9"/>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9"/>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9"/>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9"/>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9"/>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9"/>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9"/>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9"/>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9"/>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9"/>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9"/>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9"/>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9"/>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9"/>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9"/>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9"/>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9"/>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9"/>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9"/>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9"/>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9"/>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9"/>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9"/>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9"/>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9"/>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9"/>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9"/>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9"/>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9"/>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9"/>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9"/>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9"/>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9"/>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9"/>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9"/>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9"/>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9"/>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9"/>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9"/>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9"/>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9"/>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9"/>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9"/>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9"/>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9"/>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9"/>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9"/>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9"/>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9"/>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9"/>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9"/>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9"/>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9"/>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9"/>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9"/>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9"/>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9"/>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9"/>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9"/>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9"/>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9"/>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9"/>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9"/>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9"/>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9"/>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9"/>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9"/>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9"/>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9"/>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9"/>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9"/>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9"/>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9"/>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9"/>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9"/>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9"/>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9"/>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9"/>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9"/>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9"/>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9"/>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9"/>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9"/>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9"/>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9"/>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9"/>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9"/>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9"/>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9"/>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9"/>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9"/>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9"/>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9"/>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9"/>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9"/>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9"/>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9"/>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9"/>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9"/>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9"/>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9"/>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9"/>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9"/>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9"/>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9"/>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9"/>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9"/>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9"/>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9"/>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9"/>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9"/>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9"/>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9"/>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9"/>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9"/>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9"/>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9"/>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9"/>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9"/>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9"/>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9"/>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9"/>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9"/>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9"/>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9"/>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9"/>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9"/>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9"/>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9"/>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9"/>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9"/>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9"/>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9"/>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9"/>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9"/>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9"/>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9"/>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9"/>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9"/>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9"/>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9"/>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9"/>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9"/>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9"/>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9"/>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9"/>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9"/>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9"/>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9"/>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9"/>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9"/>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9"/>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9"/>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9"/>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9"/>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9"/>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9"/>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9"/>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9"/>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9"/>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9"/>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9"/>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9"/>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9"/>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9"/>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9"/>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9"/>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9"/>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9"/>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9"/>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9"/>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9"/>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9"/>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9"/>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9"/>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9"/>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9"/>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9"/>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9"/>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9"/>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9"/>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9"/>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9"/>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9"/>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9"/>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9"/>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9"/>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9"/>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9"/>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9"/>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9"/>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9"/>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9"/>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9"/>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9"/>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9"/>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9"/>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9"/>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9"/>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9"/>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9"/>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9"/>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9"/>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9"/>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9"/>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9"/>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9"/>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9"/>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9"/>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9"/>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9"/>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9"/>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9"/>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9"/>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9"/>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9"/>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9"/>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9"/>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9"/>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9"/>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9"/>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9"/>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9"/>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9"/>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9"/>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9"/>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9"/>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9"/>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9"/>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9"/>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9"/>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9"/>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9"/>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9"/>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9"/>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9"/>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9"/>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9"/>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9"/>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9"/>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9"/>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9"/>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9"/>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9"/>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9"/>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9"/>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9"/>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9"/>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9"/>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9"/>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9"/>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9"/>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9"/>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9"/>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9"/>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9"/>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9"/>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9"/>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9"/>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9"/>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9"/>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9"/>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9"/>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9"/>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9"/>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9"/>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9"/>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9"/>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9"/>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9"/>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9"/>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9"/>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9"/>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9"/>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9"/>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9"/>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9"/>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9"/>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9"/>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9"/>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9"/>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9"/>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9"/>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9"/>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9"/>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9"/>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9"/>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9"/>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9"/>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9"/>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9"/>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9"/>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9"/>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9"/>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9"/>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9"/>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9"/>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9"/>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9"/>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9"/>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9"/>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9"/>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9"/>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9"/>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9"/>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9"/>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9"/>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9"/>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9"/>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9"/>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9"/>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9"/>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9"/>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9"/>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9"/>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9"/>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9"/>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9"/>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9"/>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9"/>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9"/>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9"/>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9"/>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9"/>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9"/>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9"/>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9"/>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9"/>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9"/>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9"/>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9"/>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9"/>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9"/>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9"/>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9"/>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6.0"/>
  </cols>
  <sheetData>
    <row r="1">
      <c r="A1" s="20" t="s">
        <v>73</v>
      </c>
      <c r="B1" s="21"/>
      <c r="C1" s="13"/>
      <c r="D1" s="13"/>
      <c r="E1" s="13"/>
      <c r="F1" s="13"/>
      <c r="G1" s="13"/>
      <c r="H1" s="13"/>
      <c r="I1" s="13"/>
      <c r="J1" s="13"/>
      <c r="K1" s="13"/>
      <c r="L1" s="13"/>
      <c r="M1" s="13"/>
      <c r="N1" s="13"/>
      <c r="O1" s="13"/>
      <c r="P1" s="13"/>
      <c r="Q1" s="13"/>
      <c r="R1" s="13"/>
      <c r="S1" s="13"/>
      <c r="T1" s="13"/>
      <c r="U1" s="13"/>
      <c r="V1" s="13"/>
      <c r="W1" s="13"/>
      <c r="X1" s="13"/>
      <c r="Y1" s="13"/>
      <c r="Z1" s="13"/>
    </row>
    <row r="2">
      <c r="A2" s="22" t="s">
        <v>74</v>
      </c>
      <c r="B2" s="23">
        <f>sum('Coupon Data'!D2:D25)</f>
        <v>944000</v>
      </c>
      <c r="C2" s="13"/>
      <c r="D2" s="13"/>
      <c r="E2" s="13"/>
      <c r="F2" s="13"/>
      <c r="G2" s="13"/>
      <c r="H2" s="13"/>
      <c r="I2" s="13"/>
      <c r="J2" s="13"/>
      <c r="K2" s="13"/>
      <c r="L2" s="13"/>
      <c r="M2" s="13"/>
      <c r="N2" s="13"/>
      <c r="O2" s="13"/>
      <c r="P2" s="13"/>
      <c r="Q2" s="13"/>
      <c r="R2" s="13"/>
      <c r="S2" s="13"/>
      <c r="T2" s="13"/>
      <c r="U2" s="13"/>
      <c r="V2" s="13"/>
      <c r="W2" s="13"/>
      <c r="X2" s="13"/>
      <c r="Y2" s="13"/>
      <c r="Z2" s="13"/>
    </row>
    <row r="3">
      <c r="A3" s="22" t="s">
        <v>75</v>
      </c>
      <c r="B3" s="23">
        <f>counta('Coupon Data'!B2:B25)</f>
        <v>24</v>
      </c>
      <c r="C3" s="13"/>
      <c r="D3" s="13"/>
      <c r="E3" s="13"/>
      <c r="F3" s="13"/>
      <c r="G3" s="13"/>
      <c r="H3" s="13"/>
      <c r="I3" s="13"/>
      <c r="J3" s="13"/>
      <c r="K3" s="13"/>
      <c r="L3" s="13"/>
      <c r="M3" s="13"/>
      <c r="N3" s="13"/>
      <c r="O3" s="13"/>
      <c r="P3" s="13"/>
      <c r="Q3" s="13"/>
      <c r="R3" s="13"/>
      <c r="S3" s="13"/>
      <c r="T3" s="13"/>
      <c r="U3" s="13"/>
      <c r="V3" s="13"/>
      <c r="W3" s="13"/>
      <c r="X3" s="13"/>
      <c r="Y3" s="13"/>
      <c r="Z3" s="13"/>
    </row>
    <row r="4">
      <c r="A4" s="22" t="s">
        <v>76</v>
      </c>
      <c r="B4" s="24">
        <f>B2/B3</f>
        <v>39333.33333</v>
      </c>
      <c r="C4" s="13"/>
      <c r="D4" s="13"/>
      <c r="E4" s="13"/>
      <c r="F4" s="13"/>
      <c r="G4" s="13"/>
      <c r="H4" s="13"/>
      <c r="I4" s="13"/>
      <c r="J4" s="13"/>
      <c r="K4" s="13"/>
      <c r="L4" s="13"/>
      <c r="M4" s="13"/>
      <c r="N4" s="13"/>
      <c r="O4" s="13"/>
      <c r="P4" s="13"/>
      <c r="Q4" s="13"/>
      <c r="R4" s="13"/>
      <c r="S4" s="13"/>
      <c r="T4" s="13"/>
      <c r="U4" s="13"/>
      <c r="V4" s="13"/>
      <c r="W4" s="13"/>
      <c r="X4" s="13"/>
      <c r="Y4" s="13"/>
      <c r="Z4" s="13"/>
    </row>
    <row r="5">
      <c r="A5" s="22" t="s">
        <v>77</v>
      </c>
      <c r="B5" s="23">
        <f>sum('Coupon Data'!E2:E25)</f>
        <v>47000</v>
      </c>
      <c r="C5" s="13"/>
      <c r="D5" s="13"/>
      <c r="E5" s="13"/>
      <c r="F5" s="13"/>
      <c r="G5" s="13"/>
      <c r="H5" s="13"/>
      <c r="I5" s="13"/>
      <c r="J5" s="13"/>
      <c r="K5" s="13"/>
      <c r="L5" s="13"/>
      <c r="M5" s="13"/>
      <c r="N5" s="13"/>
      <c r="O5" s="13"/>
      <c r="P5" s="13"/>
      <c r="Q5" s="13"/>
      <c r="R5" s="13"/>
      <c r="S5" s="13"/>
      <c r="T5" s="13"/>
      <c r="U5" s="13"/>
      <c r="V5" s="13"/>
      <c r="W5" s="13"/>
      <c r="X5" s="13"/>
      <c r="Y5" s="13"/>
      <c r="Z5" s="13"/>
    </row>
    <row r="6">
      <c r="A6" s="22" t="s">
        <v>78</v>
      </c>
      <c r="B6" s="25">
        <f>B5/B3</f>
        <v>1958.333333</v>
      </c>
      <c r="C6" s="13"/>
      <c r="D6" s="13"/>
      <c r="E6" s="13"/>
      <c r="F6" s="13"/>
      <c r="G6" s="13"/>
      <c r="H6" s="13"/>
      <c r="I6" s="13"/>
      <c r="J6" s="13"/>
      <c r="K6" s="13"/>
      <c r="L6" s="13"/>
      <c r="M6" s="13"/>
      <c r="N6" s="13"/>
      <c r="O6" s="13"/>
      <c r="P6" s="13"/>
      <c r="Q6" s="13"/>
      <c r="R6" s="13"/>
      <c r="S6" s="13"/>
      <c r="T6" s="13"/>
      <c r="U6" s="13"/>
      <c r="V6" s="13"/>
      <c r="W6" s="13"/>
      <c r="X6" s="13"/>
      <c r="Y6" s="13"/>
      <c r="Z6" s="13"/>
    </row>
    <row r="7">
      <c r="A7" s="22" t="s">
        <v>79</v>
      </c>
      <c r="B7" s="24">
        <f>B2/B5</f>
        <v>20.08510638</v>
      </c>
      <c r="C7" s="13"/>
      <c r="D7" s="13"/>
      <c r="E7" s="13"/>
      <c r="F7" s="13"/>
      <c r="G7" s="13"/>
      <c r="H7" s="13"/>
      <c r="I7" s="13"/>
      <c r="J7" s="13"/>
      <c r="K7" s="13"/>
      <c r="L7" s="13"/>
      <c r="M7" s="13"/>
      <c r="N7" s="13"/>
      <c r="O7" s="13"/>
      <c r="P7" s="13"/>
      <c r="Q7" s="13"/>
      <c r="R7" s="13"/>
      <c r="S7" s="13"/>
      <c r="T7" s="13"/>
      <c r="U7" s="13"/>
      <c r="V7" s="13"/>
      <c r="W7" s="13"/>
      <c r="X7" s="13"/>
      <c r="Y7" s="13"/>
      <c r="Z7" s="13"/>
    </row>
    <row r="8">
      <c r="A8" s="13"/>
      <c r="B8" s="13"/>
      <c r="C8" s="13"/>
      <c r="D8" s="13"/>
      <c r="E8" s="13"/>
      <c r="F8" s="13"/>
      <c r="G8" s="13"/>
      <c r="H8" s="13"/>
      <c r="I8" s="13"/>
      <c r="J8" s="13"/>
      <c r="K8" s="13"/>
      <c r="L8" s="13"/>
      <c r="M8" s="13"/>
      <c r="N8" s="13"/>
      <c r="O8" s="13"/>
      <c r="P8" s="13"/>
      <c r="Q8" s="13"/>
      <c r="R8" s="13"/>
      <c r="S8" s="13"/>
      <c r="T8" s="13"/>
      <c r="U8" s="13"/>
      <c r="V8" s="13"/>
      <c r="W8" s="13"/>
      <c r="X8" s="13"/>
      <c r="Y8" s="13"/>
      <c r="Z8" s="13"/>
    </row>
    <row r="9">
      <c r="A9" s="13"/>
      <c r="B9" s="13"/>
      <c r="C9" s="13"/>
      <c r="D9" s="13"/>
      <c r="E9" s="13"/>
      <c r="F9" s="13"/>
      <c r="G9" s="13"/>
      <c r="H9" s="13"/>
      <c r="I9" s="13"/>
      <c r="J9" s="13"/>
      <c r="K9" s="13"/>
      <c r="L9" s="13"/>
      <c r="M9" s="13"/>
      <c r="N9" s="13"/>
      <c r="O9" s="13"/>
      <c r="P9" s="13"/>
      <c r="Q9" s="13"/>
      <c r="R9" s="13"/>
      <c r="S9" s="13"/>
      <c r="T9" s="13"/>
      <c r="U9" s="13"/>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8.25"/>
    <col customWidth="1" min="4" max="4" width="14.63"/>
  </cols>
  <sheetData>
    <row r="1">
      <c r="A1" s="26" t="s">
        <v>80</v>
      </c>
      <c r="B1" s="27"/>
      <c r="C1" s="27"/>
      <c r="D1" s="27"/>
      <c r="E1" s="21"/>
    </row>
    <row r="2">
      <c r="A2" s="28" t="s">
        <v>70</v>
      </c>
      <c r="B2" s="28" t="s">
        <v>81</v>
      </c>
      <c r="C2" s="29" t="s">
        <v>82</v>
      </c>
      <c r="D2" s="28" t="s">
        <v>77</v>
      </c>
      <c r="E2" s="30" t="s">
        <v>83</v>
      </c>
    </row>
    <row r="3">
      <c r="A3" s="31" t="str">
        <f>IFERROR(__xludf.DUMMYFUNCTION("unique('Cost Per Unit(CPU)'!C2:C25)"),"Amazon")</f>
        <v>Amazon</v>
      </c>
      <c r="B3" s="23">
        <f>countifs('Cost Per Unit(CPU)'!$C$2:$C$25,A3)</f>
        <v>4</v>
      </c>
      <c r="C3" s="23">
        <f>sumifs('Cost Per Unit(CPU)'!$D$2:$D$25,'Cost Per Unit(CPU)'!$C$2:$C$25,A3)</f>
        <v>195000</v>
      </c>
      <c r="D3" s="23">
        <f>sumifs('Cost Per Unit(CPU)'!$E$2:$E$25,'Cost Per Unit(CPU)'!$C$2:$C$25,A3)</f>
        <v>7900</v>
      </c>
      <c r="E3" s="32">
        <f t="shared" ref="E3:E8" si="1">C3/D3</f>
        <v>24.6835443</v>
      </c>
    </row>
    <row r="4">
      <c r="A4" s="31" t="str">
        <f>IFERROR(__xludf.DUMMYFUNCTION("""COMPUTED_VALUE"""),"Flipkart")</f>
        <v>Flipkart</v>
      </c>
      <c r="B4" s="23">
        <f>countifs('Cost Per Unit(CPU)'!$C$2:$C$25,A4)</f>
        <v>4</v>
      </c>
      <c r="C4" s="23">
        <f>sumifs('Cost Per Unit(CPU)'!$D$2:$D$25,'Cost Per Unit(CPU)'!$C$2:$C$25,A4)</f>
        <v>122000</v>
      </c>
      <c r="D4" s="23">
        <f>sumifs('Cost Per Unit(CPU)'!$E$2:$E$25,'Cost Per Unit(CPU)'!$C$2:$C$25,A4)</f>
        <v>6500</v>
      </c>
      <c r="E4" s="32">
        <f t="shared" si="1"/>
        <v>18.76923077</v>
      </c>
    </row>
    <row r="5">
      <c r="A5" s="31" t="str">
        <f>IFERROR(__xludf.DUMMYFUNCTION("""COMPUTED_VALUE"""),"Blinkit")</f>
        <v>Blinkit</v>
      </c>
      <c r="B5" s="23">
        <f>countifs('Cost Per Unit(CPU)'!$C$2:$C$25,A5)</f>
        <v>4</v>
      </c>
      <c r="C5" s="23">
        <f>sumifs('Cost Per Unit(CPU)'!$D$2:$D$25,'Cost Per Unit(CPU)'!$C$2:$C$25,A5)</f>
        <v>88000</v>
      </c>
      <c r="D5" s="23">
        <f>sumifs('Cost Per Unit(CPU)'!$E$2:$E$25,'Cost Per Unit(CPU)'!$C$2:$C$25,A5)</f>
        <v>6000</v>
      </c>
      <c r="E5" s="32">
        <f t="shared" si="1"/>
        <v>14.66666667</v>
      </c>
    </row>
    <row r="6">
      <c r="A6" s="33" t="str">
        <f>IFERROR(__xludf.DUMMYFUNCTION("""COMPUTED_VALUE"""),"Meesho")</f>
        <v>Meesho</v>
      </c>
      <c r="B6" s="23">
        <f>countifs('Cost Per Unit(CPU)'!$C$2:$C$25,A6)</f>
        <v>4</v>
      </c>
      <c r="C6" s="23">
        <f>sumifs('Cost Per Unit(CPU)'!$D$2:$D$25,'Cost Per Unit(CPU)'!$C$2:$C$25,A6)</f>
        <v>174000</v>
      </c>
      <c r="D6" s="23">
        <f>sumifs('Cost Per Unit(CPU)'!$E$2:$E$25,'Cost Per Unit(CPU)'!$C$2:$C$25,A6)</f>
        <v>7350</v>
      </c>
      <c r="E6" s="32">
        <f t="shared" si="1"/>
        <v>23.67346939</v>
      </c>
    </row>
    <row r="7">
      <c r="A7" s="33" t="str">
        <f>IFERROR(__xludf.DUMMYFUNCTION("""COMPUTED_VALUE"""),"Shopify")</f>
        <v>Shopify</v>
      </c>
      <c r="B7" s="23">
        <f>countifs('Cost Per Unit(CPU)'!$C$2:$C$25,A7)</f>
        <v>4</v>
      </c>
      <c r="C7" s="23">
        <f>sumifs('Cost Per Unit(CPU)'!$D$2:$D$25,'Cost Per Unit(CPU)'!$C$2:$C$25,A7)</f>
        <v>183000</v>
      </c>
      <c r="D7" s="23">
        <f>sumifs('Cost Per Unit(CPU)'!$E$2:$E$25,'Cost Per Unit(CPU)'!$C$2:$C$25,A7)</f>
        <v>10900</v>
      </c>
      <c r="E7" s="32">
        <f t="shared" si="1"/>
        <v>16.78899083</v>
      </c>
    </row>
    <row r="8">
      <c r="A8" s="33" t="str">
        <f>IFERROR(__xludf.DUMMYFUNCTION("""COMPUTED_VALUE"""),"Zepto")</f>
        <v>Zepto</v>
      </c>
      <c r="B8" s="23">
        <f>countifs('Cost Per Unit(CPU)'!$C$2:$C$25,A8)</f>
        <v>4</v>
      </c>
      <c r="C8" s="23">
        <f>sumifs('Cost Per Unit(CPU)'!$D$2:$D$25,'Cost Per Unit(CPU)'!$C$2:$C$25,A8)</f>
        <v>182000</v>
      </c>
      <c r="D8" s="23">
        <f>sumifs('Cost Per Unit(CPU)'!$E$2:$E$25,'Cost Per Unit(CPU)'!$C$2:$C$25,A8)</f>
        <v>8350</v>
      </c>
      <c r="E8" s="32">
        <f t="shared" si="1"/>
        <v>21.79640719</v>
      </c>
    </row>
    <row r="9">
      <c r="E9" s="34"/>
    </row>
    <row r="10">
      <c r="E10" s="34"/>
    </row>
    <row r="11">
      <c r="E11" s="34"/>
    </row>
    <row r="12">
      <c r="E12" s="34"/>
    </row>
    <row r="13">
      <c r="E13" s="34"/>
    </row>
    <row r="14">
      <c r="E14" s="34"/>
    </row>
    <row r="15">
      <c r="E15" s="34"/>
    </row>
    <row r="16">
      <c r="E16" s="34"/>
    </row>
    <row r="17">
      <c r="E17" s="34"/>
    </row>
    <row r="18">
      <c r="E18" s="34"/>
    </row>
    <row r="19">
      <c r="E19" s="34"/>
    </row>
    <row r="20">
      <c r="E20" s="34"/>
    </row>
    <row r="21">
      <c r="E21" s="34"/>
    </row>
    <row r="22">
      <c r="E22" s="34"/>
    </row>
    <row r="23">
      <c r="E23" s="34"/>
    </row>
    <row r="24">
      <c r="E24" s="34"/>
    </row>
    <row r="25">
      <c r="E25" s="34"/>
    </row>
    <row r="26">
      <c r="E26" s="34"/>
    </row>
    <row r="27">
      <c r="E27" s="34"/>
    </row>
    <row r="28">
      <c r="E28" s="34"/>
    </row>
    <row r="29">
      <c r="E29" s="34"/>
    </row>
    <row r="30">
      <c r="E30" s="34"/>
    </row>
    <row r="31">
      <c r="E31" s="34"/>
    </row>
    <row r="32">
      <c r="E32" s="34"/>
    </row>
    <row r="33">
      <c r="E33" s="34"/>
    </row>
    <row r="34">
      <c r="E34" s="34"/>
    </row>
    <row r="35">
      <c r="E35" s="34"/>
    </row>
    <row r="36">
      <c r="E36" s="34"/>
    </row>
    <row r="37">
      <c r="E37" s="34"/>
    </row>
    <row r="38">
      <c r="E38" s="34"/>
    </row>
    <row r="39">
      <c r="E39" s="34"/>
    </row>
    <row r="40">
      <c r="E40" s="34"/>
    </row>
    <row r="41">
      <c r="E41" s="34"/>
    </row>
    <row r="42">
      <c r="E42" s="34"/>
    </row>
    <row r="43">
      <c r="E43" s="34"/>
    </row>
    <row r="44">
      <c r="E44" s="34"/>
    </row>
    <row r="45">
      <c r="E45" s="34"/>
    </row>
    <row r="46">
      <c r="E46" s="34"/>
    </row>
    <row r="47">
      <c r="E47" s="34"/>
    </row>
    <row r="48">
      <c r="E48" s="34"/>
    </row>
    <row r="49">
      <c r="E49" s="34"/>
    </row>
    <row r="50">
      <c r="E50" s="34"/>
    </row>
    <row r="51">
      <c r="E51" s="34"/>
    </row>
    <row r="52">
      <c r="E52" s="34"/>
    </row>
    <row r="53">
      <c r="E53" s="34"/>
    </row>
    <row r="54">
      <c r="E54" s="34"/>
    </row>
    <row r="55">
      <c r="E55" s="34"/>
    </row>
    <row r="56">
      <c r="E56" s="34"/>
    </row>
    <row r="57">
      <c r="E57" s="34"/>
    </row>
    <row r="58">
      <c r="E58" s="34"/>
    </row>
    <row r="59">
      <c r="E59" s="34"/>
    </row>
    <row r="60">
      <c r="E60" s="34"/>
    </row>
    <row r="61">
      <c r="E61" s="34"/>
    </row>
    <row r="62">
      <c r="E62" s="34"/>
    </row>
    <row r="63">
      <c r="E63" s="34"/>
    </row>
    <row r="64">
      <c r="E64" s="34"/>
    </row>
    <row r="65">
      <c r="E65" s="34"/>
    </row>
    <row r="66">
      <c r="E66" s="34"/>
    </row>
    <row r="67">
      <c r="E67" s="34"/>
    </row>
    <row r="68">
      <c r="E68" s="34"/>
    </row>
    <row r="69">
      <c r="E69" s="34"/>
    </row>
    <row r="70">
      <c r="E70" s="34"/>
    </row>
    <row r="71">
      <c r="E71" s="34"/>
    </row>
    <row r="72">
      <c r="E72" s="34"/>
    </row>
    <row r="73">
      <c r="E73" s="34"/>
    </row>
    <row r="74">
      <c r="E74" s="34"/>
    </row>
    <row r="75">
      <c r="E75" s="34"/>
    </row>
    <row r="76">
      <c r="E76" s="34"/>
    </row>
    <row r="77">
      <c r="E77" s="34"/>
    </row>
    <row r="78">
      <c r="E78" s="34"/>
    </row>
    <row r="79">
      <c r="E79" s="34"/>
    </row>
    <row r="80">
      <c r="E80" s="34"/>
    </row>
    <row r="81">
      <c r="E81" s="34"/>
    </row>
    <row r="82">
      <c r="E82" s="34"/>
    </row>
    <row r="83">
      <c r="E83" s="34"/>
    </row>
    <row r="84">
      <c r="E84" s="34"/>
    </row>
    <row r="85">
      <c r="E85" s="34"/>
    </row>
    <row r="86">
      <c r="E86" s="34"/>
    </row>
    <row r="87">
      <c r="E87" s="34"/>
    </row>
    <row r="88">
      <c r="E88" s="34"/>
    </row>
    <row r="89">
      <c r="E89" s="34"/>
    </row>
    <row r="90">
      <c r="E90" s="34"/>
    </row>
    <row r="91">
      <c r="E91" s="34"/>
    </row>
    <row r="92">
      <c r="E92" s="34"/>
    </row>
    <row r="93">
      <c r="E93" s="34"/>
    </row>
    <row r="94">
      <c r="E94" s="34"/>
    </row>
    <row r="95">
      <c r="E95" s="34"/>
    </row>
    <row r="96">
      <c r="E96" s="34"/>
    </row>
    <row r="97">
      <c r="E97" s="34"/>
    </row>
    <row r="98">
      <c r="E98" s="34"/>
    </row>
    <row r="99">
      <c r="E99" s="34"/>
    </row>
    <row r="100">
      <c r="E100" s="34"/>
    </row>
    <row r="101">
      <c r="E101" s="34"/>
    </row>
    <row r="102">
      <c r="E102" s="34"/>
    </row>
    <row r="103">
      <c r="E103" s="34"/>
    </row>
    <row r="104">
      <c r="E104" s="34"/>
    </row>
    <row r="105">
      <c r="E105" s="34"/>
    </row>
    <row r="106">
      <c r="E106" s="34"/>
    </row>
    <row r="107">
      <c r="E107" s="34"/>
    </row>
    <row r="108">
      <c r="E108" s="34"/>
    </row>
    <row r="109">
      <c r="E109" s="34"/>
    </row>
    <row r="110">
      <c r="E110" s="34"/>
    </row>
    <row r="111">
      <c r="E111" s="34"/>
    </row>
    <row r="112">
      <c r="E112" s="34"/>
    </row>
    <row r="113">
      <c r="E113" s="34"/>
    </row>
    <row r="114">
      <c r="E114" s="34"/>
    </row>
    <row r="115">
      <c r="E115" s="34"/>
    </row>
    <row r="116">
      <c r="E116" s="34"/>
    </row>
    <row r="117">
      <c r="E117" s="34"/>
    </row>
    <row r="118">
      <c r="E118" s="34"/>
    </row>
    <row r="119">
      <c r="E119" s="34"/>
    </row>
    <row r="120">
      <c r="E120" s="34"/>
    </row>
    <row r="121">
      <c r="E121" s="34"/>
    </row>
    <row r="122">
      <c r="E122" s="34"/>
    </row>
    <row r="123">
      <c r="E123" s="34"/>
    </row>
    <row r="124">
      <c r="E124" s="34"/>
    </row>
    <row r="125">
      <c r="E125" s="34"/>
    </row>
    <row r="126">
      <c r="E126" s="34"/>
    </row>
    <row r="127">
      <c r="E127" s="34"/>
    </row>
    <row r="128">
      <c r="E128" s="34"/>
    </row>
    <row r="129">
      <c r="E129" s="34"/>
    </row>
    <row r="130">
      <c r="E130" s="34"/>
    </row>
    <row r="131">
      <c r="E131" s="34"/>
    </row>
    <row r="132">
      <c r="E132" s="34"/>
    </row>
    <row r="133">
      <c r="E133" s="34"/>
    </row>
    <row r="134">
      <c r="E134" s="34"/>
    </row>
    <row r="135">
      <c r="E135" s="34"/>
    </row>
    <row r="136">
      <c r="E136" s="34"/>
    </row>
    <row r="137">
      <c r="E137" s="34"/>
    </row>
    <row r="138">
      <c r="E138" s="34"/>
    </row>
    <row r="139">
      <c r="E139" s="34"/>
    </row>
    <row r="140">
      <c r="E140" s="34"/>
    </row>
    <row r="141">
      <c r="E141" s="34"/>
    </row>
    <row r="142">
      <c r="E142" s="34"/>
    </row>
    <row r="143">
      <c r="E143" s="34"/>
    </row>
    <row r="144">
      <c r="E144" s="34"/>
    </row>
    <row r="145">
      <c r="E145" s="34"/>
    </row>
    <row r="146">
      <c r="E146" s="34"/>
    </row>
    <row r="147">
      <c r="E147" s="34"/>
    </row>
    <row r="148">
      <c r="E148" s="34"/>
    </row>
    <row r="149">
      <c r="E149" s="34"/>
    </row>
    <row r="150">
      <c r="E150" s="34"/>
    </row>
    <row r="151">
      <c r="E151" s="34"/>
    </row>
    <row r="152">
      <c r="E152" s="34"/>
    </row>
    <row r="153">
      <c r="E153" s="34"/>
    </row>
    <row r="154">
      <c r="E154" s="34"/>
    </row>
    <row r="155">
      <c r="E155" s="34"/>
    </row>
    <row r="156">
      <c r="E156" s="34"/>
    </row>
    <row r="157">
      <c r="E157" s="34"/>
    </row>
    <row r="158">
      <c r="E158" s="34"/>
    </row>
    <row r="159">
      <c r="E159" s="34"/>
    </row>
    <row r="160">
      <c r="E160" s="34"/>
    </row>
    <row r="161">
      <c r="E161" s="34"/>
    </row>
    <row r="162">
      <c r="E162" s="34"/>
    </row>
    <row r="163">
      <c r="E163" s="34"/>
    </row>
    <row r="164">
      <c r="E164" s="34"/>
    </row>
    <row r="165">
      <c r="E165" s="34"/>
    </row>
    <row r="166">
      <c r="E166" s="34"/>
    </row>
    <row r="167">
      <c r="E167" s="34"/>
    </row>
    <row r="168">
      <c r="E168" s="34"/>
    </row>
    <row r="169">
      <c r="E169" s="34"/>
    </row>
    <row r="170">
      <c r="E170" s="34"/>
    </row>
    <row r="171">
      <c r="E171" s="34"/>
    </row>
    <row r="172">
      <c r="E172" s="34"/>
    </row>
    <row r="173">
      <c r="E173" s="34"/>
    </row>
    <row r="174">
      <c r="E174" s="34"/>
    </row>
    <row r="175">
      <c r="E175" s="34"/>
    </row>
    <row r="176">
      <c r="E176" s="34"/>
    </row>
    <row r="177">
      <c r="E177" s="34"/>
    </row>
    <row r="178">
      <c r="E178" s="34"/>
    </row>
    <row r="179">
      <c r="E179" s="34"/>
    </row>
    <row r="180">
      <c r="E180" s="34"/>
    </row>
    <row r="181">
      <c r="E181" s="34"/>
    </row>
    <row r="182">
      <c r="E182" s="34"/>
    </row>
    <row r="183">
      <c r="E183" s="34"/>
    </row>
    <row r="184">
      <c r="E184" s="34"/>
    </row>
    <row r="185">
      <c r="E185" s="34"/>
    </row>
    <row r="186">
      <c r="E186" s="34"/>
    </row>
    <row r="187">
      <c r="E187" s="34"/>
    </row>
    <row r="188">
      <c r="E188" s="34"/>
    </row>
    <row r="189">
      <c r="E189" s="34"/>
    </row>
    <row r="190">
      <c r="E190" s="34"/>
    </row>
    <row r="191">
      <c r="E191" s="34"/>
    </row>
    <row r="192">
      <c r="E192" s="34"/>
    </row>
    <row r="193">
      <c r="E193" s="34"/>
    </row>
    <row r="194">
      <c r="E194" s="34"/>
    </row>
    <row r="195">
      <c r="E195" s="34"/>
    </row>
    <row r="196">
      <c r="E196" s="34"/>
    </row>
    <row r="197">
      <c r="E197" s="34"/>
    </row>
    <row r="198">
      <c r="E198" s="34"/>
    </row>
    <row r="199">
      <c r="E199" s="34"/>
    </row>
    <row r="200">
      <c r="E200" s="34"/>
    </row>
    <row r="201">
      <c r="E201" s="34"/>
    </row>
    <row r="202">
      <c r="E202" s="34"/>
    </row>
    <row r="203">
      <c r="E203" s="34"/>
    </row>
    <row r="204">
      <c r="E204" s="34"/>
    </row>
    <row r="205">
      <c r="E205" s="34"/>
    </row>
    <row r="206">
      <c r="E206" s="34"/>
    </row>
    <row r="207">
      <c r="E207" s="34"/>
    </row>
    <row r="208">
      <c r="E208" s="34"/>
    </row>
    <row r="209">
      <c r="E209" s="34"/>
    </row>
    <row r="210">
      <c r="E210" s="34"/>
    </row>
    <row r="211">
      <c r="E211" s="34"/>
    </row>
    <row r="212">
      <c r="E212" s="34"/>
    </row>
    <row r="213">
      <c r="E213" s="34"/>
    </row>
    <row r="214">
      <c r="E214" s="34"/>
    </row>
    <row r="215">
      <c r="E215" s="34"/>
    </row>
    <row r="216">
      <c r="E216" s="34"/>
    </row>
    <row r="217">
      <c r="E217" s="34"/>
    </row>
    <row r="218">
      <c r="E218" s="34"/>
    </row>
    <row r="219">
      <c r="E219" s="34"/>
    </row>
    <row r="220">
      <c r="E220" s="34"/>
    </row>
    <row r="221">
      <c r="E221" s="34"/>
    </row>
    <row r="222">
      <c r="E222" s="34"/>
    </row>
    <row r="223">
      <c r="E223" s="34"/>
    </row>
    <row r="224">
      <c r="E224" s="34"/>
    </row>
    <row r="225">
      <c r="E225" s="34"/>
    </row>
    <row r="226">
      <c r="E226" s="34"/>
    </row>
    <row r="227">
      <c r="E227" s="34"/>
    </row>
    <row r="228">
      <c r="E228" s="34"/>
    </row>
    <row r="229">
      <c r="E229" s="34"/>
    </row>
    <row r="230">
      <c r="E230" s="34"/>
    </row>
    <row r="231">
      <c r="E231" s="34"/>
    </row>
    <row r="232">
      <c r="E232" s="34"/>
    </row>
    <row r="233">
      <c r="E233" s="34"/>
    </row>
    <row r="234">
      <c r="E234" s="34"/>
    </row>
    <row r="235">
      <c r="E235" s="34"/>
    </row>
    <row r="236">
      <c r="E236" s="34"/>
    </row>
    <row r="237">
      <c r="E237" s="34"/>
    </row>
    <row r="238">
      <c r="E238" s="34"/>
    </row>
    <row r="239">
      <c r="E239" s="34"/>
    </row>
    <row r="240">
      <c r="E240" s="34"/>
    </row>
    <row r="241">
      <c r="E241" s="34"/>
    </row>
    <row r="242">
      <c r="E242" s="34"/>
    </row>
    <row r="243">
      <c r="E243" s="34"/>
    </row>
    <row r="244">
      <c r="E244" s="34"/>
    </row>
    <row r="245">
      <c r="E245" s="34"/>
    </row>
    <row r="246">
      <c r="E246" s="34"/>
    </row>
    <row r="247">
      <c r="E247" s="34"/>
    </row>
    <row r="248">
      <c r="E248" s="34"/>
    </row>
    <row r="249">
      <c r="E249" s="34"/>
    </row>
    <row r="250">
      <c r="E250" s="34"/>
    </row>
    <row r="251">
      <c r="E251" s="34"/>
    </row>
    <row r="252">
      <c r="E252" s="34"/>
    </row>
    <row r="253">
      <c r="E253" s="34"/>
    </row>
    <row r="254">
      <c r="E254" s="34"/>
    </row>
    <row r="255">
      <c r="E255" s="34"/>
    </row>
    <row r="256">
      <c r="E256" s="34"/>
    </row>
    <row r="257">
      <c r="E257" s="34"/>
    </row>
    <row r="258">
      <c r="E258" s="34"/>
    </row>
    <row r="259">
      <c r="E259" s="34"/>
    </row>
    <row r="260">
      <c r="E260" s="34"/>
    </row>
    <row r="261">
      <c r="E261" s="34"/>
    </row>
    <row r="262">
      <c r="E262" s="34"/>
    </row>
    <row r="263">
      <c r="E263" s="34"/>
    </row>
    <row r="264">
      <c r="E264" s="34"/>
    </row>
    <row r="265">
      <c r="E265" s="34"/>
    </row>
    <row r="266">
      <c r="E266" s="34"/>
    </row>
    <row r="267">
      <c r="E267" s="34"/>
    </row>
    <row r="268">
      <c r="E268" s="34"/>
    </row>
    <row r="269">
      <c r="E269" s="34"/>
    </row>
    <row r="270">
      <c r="E270" s="34"/>
    </row>
    <row r="271">
      <c r="E271" s="34"/>
    </row>
    <row r="272">
      <c r="E272" s="34"/>
    </row>
    <row r="273">
      <c r="E273" s="34"/>
    </row>
    <row r="274">
      <c r="E274" s="34"/>
    </row>
    <row r="275">
      <c r="E275" s="34"/>
    </row>
    <row r="276">
      <c r="E276" s="34"/>
    </row>
    <row r="277">
      <c r="E277" s="34"/>
    </row>
    <row r="278">
      <c r="E278" s="34"/>
    </row>
    <row r="279">
      <c r="E279" s="34"/>
    </row>
    <row r="280">
      <c r="E280" s="34"/>
    </row>
    <row r="281">
      <c r="E281" s="34"/>
    </row>
    <row r="282">
      <c r="E282" s="34"/>
    </row>
    <row r="283">
      <c r="E283" s="34"/>
    </row>
    <row r="284">
      <c r="E284" s="34"/>
    </row>
    <row r="285">
      <c r="E285" s="34"/>
    </row>
    <row r="286">
      <c r="E286" s="34"/>
    </row>
    <row r="287">
      <c r="E287" s="34"/>
    </row>
    <row r="288">
      <c r="E288" s="34"/>
    </row>
    <row r="289">
      <c r="E289" s="34"/>
    </row>
    <row r="290">
      <c r="E290" s="34"/>
    </row>
    <row r="291">
      <c r="E291" s="34"/>
    </row>
    <row r="292">
      <c r="E292" s="34"/>
    </row>
    <row r="293">
      <c r="E293" s="34"/>
    </row>
    <row r="294">
      <c r="E294" s="34"/>
    </row>
    <row r="295">
      <c r="E295" s="34"/>
    </row>
    <row r="296">
      <c r="E296" s="34"/>
    </row>
    <row r="297">
      <c r="E297" s="34"/>
    </row>
    <row r="298">
      <c r="E298" s="34"/>
    </row>
    <row r="299">
      <c r="E299" s="34"/>
    </row>
    <row r="300">
      <c r="E300" s="34"/>
    </row>
    <row r="301">
      <c r="E301" s="34"/>
    </row>
    <row r="302">
      <c r="E302" s="34"/>
    </row>
    <row r="303">
      <c r="E303" s="34"/>
    </row>
    <row r="304">
      <c r="E304" s="34"/>
    </row>
    <row r="305">
      <c r="E305" s="34"/>
    </row>
    <row r="306">
      <c r="E306" s="34"/>
    </row>
    <row r="307">
      <c r="E307" s="34"/>
    </row>
    <row r="308">
      <c r="E308" s="34"/>
    </row>
    <row r="309">
      <c r="E309" s="34"/>
    </row>
    <row r="310">
      <c r="E310" s="34"/>
    </row>
    <row r="311">
      <c r="E311" s="34"/>
    </row>
    <row r="312">
      <c r="E312" s="34"/>
    </row>
    <row r="313">
      <c r="E313" s="34"/>
    </row>
    <row r="314">
      <c r="E314" s="34"/>
    </row>
    <row r="315">
      <c r="E315" s="34"/>
    </row>
    <row r="316">
      <c r="E316" s="34"/>
    </row>
    <row r="317">
      <c r="E317" s="34"/>
    </row>
    <row r="318">
      <c r="E318" s="34"/>
    </row>
    <row r="319">
      <c r="E319" s="34"/>
    </row>
    <row r="320">
      <c r="E320" s="34"/>
    </row>
    <row r="321">
      <c r="E321" s="34"/>
    </row>
    <row r="322">
      <c r="E322" s="34"/>
    </row>
    <row r="323">
      <c r="E323" s="34"/>
    </row>
    <row r="324">
      <c r="E324" s="34"/>
    </row>
    <row r="325">
      <c r="E325" s="34"/>
    </row>
    <row r="326">
      <c r="E326" s="34"/>
    </row>
    <row r="327">
      <c r="E327" s="34"/>
    </row>
    <row r="328">
      <c r="E328" s="34"/>
    </row>
    <row r="329">
      <c r="E329" s="34"/>
    </row>
    <row r="330">
      <c r="E330" s="34"/>
    </row>
    <row r="331">
      <c r="E331" s="34"/>
    </row>
    <row r="332">
      <c r="E332" s="34"/>
    </row>
    <row r="333">
      <c r="E333" s="34"/>
    </row>
    <row r="334">
      <c r="E334" s="34"/>
    </row>
    <row r="335">
      <c r="E335" s="34"/>
    </row>
    <row r="336">
      <c r="E336" s="34"/>
    </row>
    <row r="337">
      <c r="E337" s="34"/>
    </row>
    <row r="338">
      <c r="E338" s="34"/>
    </row>
    <row r="339">
      <c r="E339" s="34"/>
    </row>
    <row r="340">
      <c r="E340" s="34"/>
    </row>
    <row r="341">
      <c r="E341" s="34"/>
    </row>
    <row r="342">
      <c r="E342" s="34"/>
    </row>
    <row r="343">
      <c r="E343" s="34"/>
    </row>
    <row r="344">
      <c r="E344" s="34"/>
    </row>
    <row r="345">
      <c r="E345" s="34"/>
    </row>
    <row r="346">
      <c r="E346" s="34"/>
    </row>
    <row r="347">
      <c r="E347" s="34"/>
    </row>
    <row r="348">
      <c r="E348" s="34"/>
    </row>
    <row r="349">
      <c r="E349" s="34"/>
    </row>
    <row r="350">
      <c r="E350" s="34"/>
    </row>
    <row r="351">
      <c r="E351" s="34"/>
    </row>
    <row r="352">
      <c r="E352" s="34"/>
    </row>
    <row r="353">
      <c r="E353" s="34"/>
    </row>
    <row r="354">
      <c r="E354" s="34"/>
    </row>
    <row r="355">
      <c r="E355" s="34"/>
    </row>
    <row r="356">
      <c r="E356" s="34"/>
    </row>
    <row r="357">
      <c r="E357" s="34"/>
    </row>
    <row r="358">
      <c r="E358" s="34"/>
    </row>
    <row r="359">
      <c r="E359" s="34"/>
    </row>
    <row r="360">
      <c r="E360" s="34"/>
    </row>
    <row r="361">
      <c r="E361" s="34"/>
    </row>
    <row r="362">
      <c r="E362" s="34"/>
    </row>
    <row r="363">
      <c r="E363" s="34"/>
    </row>
    <row r="364">
      <c r="E364" s="34"/>
    </row>
    <row r="365">
      <c r="E365" s="34"/>
    </row>
    <row r="366">
      <c r="E366" s="34"/>
    </row>
    <row r="367">
      <c r="E367" s="34"/>
    </row>
    <row r="368">
      <c r="E368" s="34"/>
    </row>
    <row r="369">
      <c r="E369" s="34"/>
    </row>
    <row r="370">
      <c r="E370" s="34"/>
    </row>
    <row r="371">
      <c r="E371" s="34"/>
    </row>
    <row r="372">
      <c r="E372" s="34"/>
    </row>
    <row r="373">
      <c r="E373" s="34"/>
    </row>
    <row r="374">
      <c r="E374" s="34"/>
    </row>
    <row r="375">
      <c r="E375" s="34"/>
    </row>
    <row r="376">
      <c r="E376" s="34"/>
    </row>
    <row r="377">
      <c r="E377" s="34"/>
    </row>
    <row r="378">
      <c r="E378" s="34"/>
    </row>
    <row r="379">
      <c r="E379" s="34"/>
    </row>
    <row r="380">
      <c r="E380" s="34"/>
    </row>
    <row r="381">
      <c r="E381" s="34"/>
    </row>
    <row r="382">
      <c r="E382" s="34"/>
    </row>
    <row r="383">
      <c r="E383" s="34"/>
    </row>
    <row r="384">
      <c r="E384" s="34"/>
    </row>
    <row r="385">
      <c r="E385" s="34"/>
    </row>
    <row r="386">
      <c r="E386" s="34"/>
    </row>
    <row r="387">
      <c r="E387" s="34"/>
    </row>
    <row r="388">
      <c r="E388" s="34"/>
    </row>
    <row r="389">
      <c r="E389" s="34"/>
    </row>
    <row r="390">
      <c r="E390" s="34"/>
    </row>
    <row r="391">
      <c r="E391" s="34"/>
    </row>
    <row r="392">
      <c r="E392" s="34"/>
    </row>
    <row r="393">
      <c r="E393" s="34"/>
    </row>
    <row r="394">
      <c r="E394" s="34"/>
    </row>
    <row r="395">
      <c r="E395" s="34"/>
    </row>
    <row r="396">
      <c r="E396" s="34"/>
    </row>
    <row r="397">
      <c r="E397" s="34"/>
    </row>
    <row r="398">
      <c r="E398" s="34"/>
    </row>
    <row r="399">
      <c r="E399" s="34"/>
    </row>
    <row r="400">
      <c r="E400" s="34"/>
    </row>
    <row r="401">
      <c r="E401" s="34"/>
    </row>
    <row r="402">
      <c r="E402" s="34"/>
    </row>
    <row r="403">
      <c r="E403" s="34"/>
    </row>
    <row r="404">
      <c r="E404" s="34"/>
    </row>
    <row r="405">
      <c r="E405" s="34"/>
    </row>
    <row r="406">
      <c r="E406" s="34"/>
    </row>
    <row r="407">
      <c r="E407" s="34"/>
    </row>
    <row r="408">
      <c r="E408" s="34"/>
    </row>
    <row r="409">
      <c r="E409" s="34"/>
    </row>
    <row r="410">
      <c r="E410" s="34"/>
    </row>
    <row r="411">
      <c r="E411" s="34"/>
    </row>
    <row r="412">
      <c r="E412" s="34"/>
    </row>
    <row r="413">
      <c r="E413" s="34"/>
    </row>
    <row r="414">
      <c r="E414" s="34"/>
    </row>
    <row r="415">
      <c r="E415" s="34"/>
    </row>
    <row r="416">
      <c r="E416" s="34"/>
    </row>
    <row r="417">
      <c r="E417" s="34"/>
    </row>
    <row r="418">
      <c r="E418" s="34"/>
    </row>
    <row r="419">
      <c r="E419" s="34"/>
    </row>
    <row r="420">
      <c r="E420" s="34"/>
    </row>
    <row r="421">
      <c r="E421" s="34"/>
    </row>
    <row r="422">
      <c r="E422" s="34"/>
    </row>
    <row r="423">
      <c r="E423" s="34"/>
    </row>
    <row r="424">
      <c r="E424" s="34"/>
    </row>
    <row r="425">
      <c r="E425" s="34"/>
    </row>
    <row r="426">
      <c r="E426" s="34"/>
    </row>
    <row r="427">
      <c r="E427" s="34"/>
    </row>
    <row r="428">
      <c r="E428" s="34"/>
    </row>
    <row r="429">
      <c r="E429" s="34"/>
    </row>
    <row r="430">
      <c r="E430" s="34"/>
    </row>
    <row r="431">
      <c r="E431" s="34"/>
    </row>
    <row r="432">
      <c r="E432" s="34"/>
    </row>
    <row r="433">
      <c r="E433" s="34"/>
    </row>
    <row r="434">
      <c r="E434" s="34"/>
    </row>
    <row r="435">
      <c r="E435" s="34"/>
    </row>
    <row r="436">
      <c r="E436" s="34"/>
    </row>
    <row r="437">
      <c r="E437" s="34"/>
    </row>
    <row r="438">
      <c r="E438" s="34"/>
    </row>
    <row r="439">
      <c r="E439" s="34"/>
    </row>
    <row r="440">
      <c r="E440" s="34"/>
    </row>
    <row r="441">
      <c r="E441" s="34"/>
    </row>
    <row r="442">
      <c r="E442" s="34"/>
    </row>
    <row r="443">
      <c r="E443" s="34"/>
    </row>
    <row r="444">
      <c r="E444" s="34"/>
    </row>
    <row r="445">
      <c r="E445" s="34"/>
    </row>
    <row r="446">
      <c r="E446" s="34"/>
    </row>
    <row r="447">
      <c r="E447" s="34"/>
    </row>
    <row r="448">
      <c r="E448" s="34"/>
    </row>
    <row r="449">
      <c r="E449" s="34"/>
    </row>
    <row r="450">
      <c r="E450" s="34"/>
    </row>
    <row r="451">
      <c r="E451" s="34"/>
    </row>
    <row r="452">
      <c r="E452" s="34"/>
    </row>
    <row r="453">
      <c r="E453" s="34"/>
    </row>
    <row r="454">
      <c r="E454" s="34"/>
    </row>
    <row r="455">
      <c r="E455" s="34"/>
    </row>
    <row r="456">
      <c r="E456" s="34"/>
    </row>
    <row r="457">
      <c r="E457" s="34"/>
    </row>
    <row r="458">
      <c r="E458" s="34"/>
    </row>
    <row r="459">
      <c r="E459" s="34"/>
    </row>
    <row r="460">
      <c r="E460" s="34"/>
    </row>
    <row r="461">
      <c r="E461" s="34"/>
    </row>
    <row r="462">
      <c r="E462" s="34"/>
    </row>
    <row r="463">
      <c r="E463" s="34"/>
    </row>
    <row r="464">
      <c r="E464" s="34"/>
    </row>
    <row r="465">
      <c r="E465" s="34"/>
    </row>
    <row r="466">
      <c r="E466" s="34"/>
    </row>
    <row r="467">
      <c r="E467" s="34"/>
    </row>
    <row r="468">
      <c r="E468" s="34"/>
    </row>
    <row r="469">
      <c r="E469" s="34"/>
    </row>
    <row r="470">
      <c r="E470" s="34"/>
    </row>
    <row r="471">
      <c r="E471" s="34"/>
    </row>
    <row r="472">
      <c r="E472" s="34"/>
    </row>
    <row r="473">
      <c r="E473" s="34"/>
    </row>
    <row r="474">
      <c r="E474" s="34"/>
    </row>
    <row r="475">
      <c r="E475" s="34"/>
    </row>
    <row r="476">
      <c r="E476" s="34"/>
    </row>
    <row r="477">
      <c r="E477" s="34"/>
    </row>
    <row r="478">
      <c r="E478" s="34"/>
    </row>
    <row r="479">
      <c r="E479" s="34"/>
    </row>
    <row r="480">
      <c r="E480" s="34"/>
    </row>
    <row r="481">
      <c r="E481" s="34"/>
    </row>
    <row r="482">
      <c r="E482" s="34"/>
    </row>
    <row r="483">
      <c r="E483" s="34"/>
    </row>
    <row r="484">
      <c r="E484" s="34"/>
    </row>
    <row r="485">
      <c r="E485" s="34"/>
    </row>
    <row r="486">
      <c r="E486" s="34"/>
    </row>
    <row r="487">
      <c r="E487" s="34"/>
    </row>
    <row r="488">
      <c r="E488" s="34"/>
    </row>
    <row r="489">
      <c r="E489" s="34"/>
    </row>
    <row r="490">
      <c r="E490" s="34"/>
    </row>
    <row r="491">
      <c r="E491" s="34"/>
    </row>
    <row r="492">
      <c r="E492" s="34"/>
    </row>
    <row r="493">
      <c r="E493" s="34"/>
    </row>
    <row r="494">
      <c r="E494" s="34"/>
    </row>
    <row r="495">
      <c r="E495" s="34"/>
    </row>
    <row r="496">
      <c r="E496" s="34"/>
    </row>
    <row r="497">
      <c r="E497" s="34"/>
    </row>
    <row r="498">
      <c r="E498" s="34"/>
    </row>
    <row r="499">
      <c r="E499" s="34"/>
    </row>
    <row r="500">
      <c r="E500" s="34"/>
    </row>
    <row r="501">
      <c r="E501" s="34"/>
    </row>
    <row r="502">
      <c r="E502" s="34"/>
    </row>
    <row r="503">
      <c r="E503" s="34"/>
    </row>
    <row r="504">
      <c r="E504" s="34"/>
    </row>
    <row r="505">
      <c r="E505" s="34"/>
    </row>
    <row r="506">
      <c r="E506" s="34"/>
    </row>
    <row r="507">
      <c r="E507" s="34"/>
    </row>
    <row r="508">
      <c r="E508" s="34"/>
    </row>
    <row r="509">
      <c r="E509" s="34"/>
    </row>
    <row r="510">
      <c r="E510" s="34"/>
    </row>
    <row r="511">
      <c r="E511" s="34"/>
    </row>
    <row r="512">
      <c r="E512" s="34"/>
    </row>
    <row r="513">
      <c r="E513" s="34"/>
    </row>
    <row r="514">
      <c r="E514" s="34"/>
    </row>
    <row r="515">
      <c r="E515" s="34"/>
    </row>
    <row r="516">
      <c r="E516" s="34"/>
    </row>
    <row r="517">
      <c r="E517" s="34"/>
    </row>
    <row r="518">
      <c r="E518" s="34"/>
    </row>
    <row r="519">
      <c r="E519" s="34"/>
    </row>
    <row r="520">
      <c r="E520" s="34"/>
    </row>
    <row r="521">
      <c r="E521" s="34"/>
    </row>
    <row r="522">
      <c r="E522" s="34"/>
    </row>
    <row r="523">
      <c r="E523" s="34"/>
    </row>
    <row r="524">
      <c r="E524" s="34"/>
    </row>
    <row r="525">
      <c r="E525" s="34"/>
    </row>
    <row r="526">
      <c r="E526" s="34"/>
    </row>
    <row r="527">
      <c r="E527" s="34"/>
    </row>
    <row r="528">
      <c r="E528" s="34"/>
    </row>
    <row r="529">
      <c r="E529" s="34"/>
    </row>
    <row r="530">
      <c r="E530" s="34"/>
    </row>
    <row r="531">
      <c r="E531" s="34"/>
    </row>
    <row r="532">
      <c r="E532" s="34"/>
    </row>
    <row r="533">
      <c r="E533" s="34"/>
    </row>
    <row r="534">
      <c r="E534" s="34"/>
    </row>
    <row r="535">
      <c r="E535" s="34"/>
    </row>
    <row r="536">
      <c r="E536" s="34"/>
    </row>
    <row r="537">
      <c r="E537" s="34"/>
    </row>
    <row r="538">
      <c r="E538" s="34"/>
    </row>
    <row r="539">
      <c r="E539" s="34"/>
    </row>
    <row r="540">
      <c r="E540" s="34"/>
    </row>
    <row r="541">
      <c r="E541" s="34"/>
    </row>
    <row r="542">
      <c r="E542" s="34"/>
    </row>
    <row r="543">
      <c r="E543" s="34"/>
    </row>
    <row r="544">
      <c r="E544" s="34"/>
    </row>
    <row r="545">
      <c r="E545" s="34"/>
    </row>
    <row r="546">
      <c r="E546" s="34"/>
    </row>
    <row r="547">
      <c r="E547" s="34"/>
    </row>
    <row r="548">
      <c r="E548" s="34"/>
    </row>
    <row r="549">
      <c r="E549" s="34"/>
    </row>
    <row r="550">
      <c r="E550" s="34"/>
    </row>
    <row r="551">
      <c r="E551" s="34"/>
    </row>
    <row r="552">
      <c r="E552" s="34"/>
    </row>
    <row r="553">
      <c r="E553" s="34"/>
    </row>
    <row r="554">
      <c r="E554" s="34"/>
    </row>
    <row r="555">
      <c r="E555" s="34"/>
    </row>
    <row r="556">
      <c r="E556" s="34"/>
    </row>
    <row r="557">
      <c r="E557" s="34"/>
    </row>
    <row r="558">
      <c r="E558" s="34"/>
    </row>
    <row r="559">
      <c r="E559" s="34"/>
    </row>
    <row r="560">
      <c r="E560" s="34"/>
    </row>
    <row r="561">
      <c r="E561" s="34"/>
    </row>
    <row r="562">
      <c r="E562" s="34"/>
    </row>
    <row r="563">
      <c r="E563" s="34"/>
    </row>
    <row r="564">
      <c r="E564" s="34"/>
    </row>
    <row r="565">
      <c r="E565" s="34"/>
    </row>
    <row r="566">
      <c r="E566" s="34"/>
    </row>
    <row r="567">
      <c r="E567" s="34"/>
    </row>
    <row r="568">
      <c r="E568" s="34"/>
    </row>
    <row r="569">
      <c r="E569" s="34"/>
    </row>
    <row r="570">
      <c r="E570" s="34"/>
    </row>
    <row r="571">
      <c r="E571" s="34"/>
    </row>
    <row r="572">
      <c r="E572" s="34"/>
    </row>
    <row r="573">
      <c r="E573" s="34"/>
    </row>
    <row r="574">
      <c r="E574" s="34"/>
    </row>
    <row r="575">
      <c r="E575" s="34"/>
    </row>
    <row r="576">
      <c r="E576" s="34"/>
    </row>
    <row r="577">
      <c r="E577" s="34"/>
    </row>
    <row r="578">
      <c r="E578" s="34"/>
    </row>
    <row r="579">
      <c r="E579" s="34"/>
    </row>
    <row r="580">
      <c r="E580" s="34"/>
    </row>
    <row r="581">
      <c r="E581" s="34"/>
    </row>
    <row r="582">
      <c r="E582" s="34"/>
    </row>
    <row r="583">
      <c r="E583" s="34"/>
    </row>
    <row r="584">
      <c r="E584" s="34"/>
    </row>
    <row r="585">
      <c r="E585" s="34"/>
    </row>
    <row r="586">
      <c r="E586" s="34"/>
    </row>
    <row r="587">
      <c r="E587" s="34"/>
    </row>
    <row r="588">
      <c r="E588" s="34"/>
    </row>
    <row r="589">
      <c r="E589" s="34"/>
    </row>
    <row r="590">
      <c r="E590" s="34"/>
    </row>
    <row r="591">
      <c r="E591" s="34"/>
    </row>
    <row r="592">
      <c r="E592" s="34"/>
    </row>
    <row r="593">
      <c r="E593" s="34"/>
    </row>
    <row r="594">
      <c r="E594" s="34"/>
    </row>
    <row r="595">
      <c r="E595" s="34"/>
    </row>
    <row r="596">
      <c r="E596" s="34"/>
    </row>
    <row r="597">
      <c r="E597" s="34"/>
    </row>
    <row r="598">
      <c r="E598" s="34"/>
    </row>
    <row r="599">
      <c r="E599" s="34"/>
    </row>
    <row r="600">
      <c r="E600" s="34"/>
    </row>
    <row r="601">
      <c r="E601" s="34"/>
    </row>
    <row r="602">
      <c r="E602" s="34"/>
    </row>
    <row r="603">
      <c r="E603" s="34"/>
    </row>
    <row r="604">
      <c r="E604" s="34"/>
    </row>
    <row r="605">
      <c r="E605" s="34"/>
    </row>
    <row r="606">
      <c r="E606" s="34"/>
    </row>
    <row r="607">
      <c r="E607" s="34"/>
    </row>
    <row r="608">
      <c r="E608" s="34"/>
    </row>
    <row r="609">
      <c r="E609" s="34"/>
    </row>
    <row r="610">
      <c r="E610" s="34"/>
    </row>
    <row r="611">
      <c r="E611" s="34"/>
    </row>
    <row r="612">
      <c r="E612" s="34"/>
    </row>
    <row r="613">
      <c r="E613" s="34"/>
    </row>
    <row r="614">
      <c r="E614" s="34"/>
    </row>
    <row r="615">
      <c r="E615" s="34"/>
    </row>
    <row r="616">
      <c r="E616" s="34"/>
    </row>
    <row r="617">
      <c r="E617" s="34"/>
    </row>
    <row r="618">
      <c r="E618" s="34"/>
    </row>
    <row r="619">
      <c r="E619" s="34"/>
    </row>
    <row r="620">
      <c r="E620" s="34"/>
    </row>
    <row r="621">
      <c r="E621" s="34"/>
    </row>
    <row r="622">
      <c r="E622" s="34"/>
    </row>
    <row r="623">
      <c r="E623" s="34"/>
    </row>
    <row r="624">
      <c r="E624" s="34"/>
    </row>
    <row r="625">
      <c r="E625" s="34"/>
    </row>
    <row r="626">
      <c r="E626" s="34"/>
    </row>
    <row r="627">
      <c r="E627" s="34"/>
    </row>
    <row r="628">
      <c r="E628" s="34"/>
    </row>
    <row r="629">
      <c r="E629" s="34"/>
    </row>
    <row r="630">
      <c r="E630" s="34"/>
    </row>
    <row r="631">
      <c r="E631" s="34"/>
    </row>
    <row r="632">
      <c r="E632" s="34"/>
    </row>
    <row r="633">
      <c r="E633" s="34"/>
    </row>
    <row r="634">
      <c r="E634" s="34"/>
    </row>
    <row r="635">
      <c r="E635" s="34"/>
    </row>
    <row r="636">
      <c r="E636" s="34"/>
    </row>
    <row r="637">
      <c r="E637" s="34"/>
    </row>
    <row r="638">
      <c r="E638" s="34"/>
    </row>
    <row r="639">
      <c r="E639" s="34"/>
    </row>
    <row r="640">
      <c r="E640" s="34"/>
    </row>
    <row r="641">
      <c r="E641" s="34"/>
    </row>
    <row r="642">
      <c r="E642" s="34"/>
    </row>
    <row r="643">
      <c r="E643" s="34"/>
    </row>
    <row r="644">
      <c r="E644" s="34"/>
    </row>
    <row r="645">
      <c r="E645" s="34"/>
    </row>
    <row r="646">
      <c r="E646" s="34"/>
    </row>
    <row r="647">
      <c r="E647" s="34"/>
    </row>
    <row r="648">
      <c r="E648" s="34"/>
    </row>
    <row r="649">
      <c r="E649" s="34"/>
    </row>
    <row r="650">
      <c r="E650" s="34"/>
    </row>
    <row r="651">
      <c r="E651" s="34"/>
    </row>
    <row r="652">
      <c r="E652" s="34"/>
    </row>
    <row r="653">
      <c r="E653" s="34"/>
    </row>
    <row r="654">
      <c r="E654" s="34"/>
    </row>
    <row r="655">
      <c r="E655" s="34"/>
    </row>
    <row r="656">
      <c r="E656" s="34"/>
    </row>
    <row r="657">
      <c r="E657" s="34"/>
    </row>
    <row r="658">
      <c r="E658" s="34"/>
    </row>
    <row r="659">
      <c r="E659" s="34"/>
    </row>
    <row r="660">
      <c r="E660" s="34"/>
    </row>
    <row r="661">
      <c r="E661" s="34"/>
    </row>
    <row r="662">
      <c r="E662" s="34"/>
    </row>
    <row r="663">
      <c r="E663" s="34"/>
    </row>
    <row r="664">
      <c r="E664" s="34"/>
    </row>
    <row r="665">
      <c r="E665" s="34"/>
    </row>
    <row r="666">
      <c r="E666" s="34"/>
    </row>
    <row r="667">
      <c r="E667" s="34"/>
    </row>
    <row r="668">
      <c r="E668" s="34"/>
    </row>
    <row r="669">
      <c r="E669" s="34"/>
    </row>
    <row r="670">
      <c r="E670" s="34"/>
    </row>
    <row r="671">
      <c r="E671" s="34"/>
    </row>
    <row r="672">
      <c r="E672" s="34"/>
    </row>
    <row r="673">
      <c r="E673" s="34"/>
    </row>
    <row r="674">
      <c r="E674" s="34"/>
    </row>
    <row r="675">
      <c r="E675" s="34"/>
    </row>
    <row r="676">
      <c r="E676" s="34"/>
    </row>
    <row r="677">
      <c r="E677" s="34"/>
    </row>
    <row r="678">
      <c r="E678" s="34"/>
    </row>
    <row r="679">
      <c r="E679" s="34"/>
    </row>
    <row r="680">
      <c r="E680" s="34"/>
    </row>
    <row r="681">
      <c r="E681" s="34"/>
    </row>
    <row r="682">
      <c r="E682" s="34"/>
    </row>
    <row r="683">
      <c r="E683" s="34"/>
    </row>
    <row r="684">
      <c r="E684" s="34"/>
    </row>
    <row r="685">
      <c r="E685" s="34"/>
    </row>
    <row r="686">
      <c r="E686" s="34"/>
    </row>
    <row r="687">
      <c r="E687" s="34"/>
    </row>
    <row r="688">
      <c r="E688" s="34"/>
    </row>
    <row r="689">
      <c r="E689" s="34"/>
    </row>
    <row r="690">
      <c r="E690" s="34"/>
    </row>
    <row r="691">
      <c r="E691" s="34"/>
    </row>
    <row r="692">
      <c r="E692" s="34"/>
    </row>
    <row r="693">
      <c r="E693" s="34"/>
    </row>
    <row r="694">
      <c r="E694" s="34"/>
    </row>
    <row r="695">
      <c r="E695" s="34"/>
    </row>
    <row r="696">
      <c r="E696" s="34"/>
    </row>
    <row r="697">
      <c r="E697" s="34"/>
    </row>
    <row r="698">
      <c r="E698" s="34"/>
    </row>
    <row r="699">
      <c r="E699" s="34"/>
    </row>
    <row r="700">
      <c r="E700" s="34"/>
    </row>
    <row r="701">
      <c r="E701" s="34"/>
    </row>
    <row r="702">
      <c r="E702" s="34"/>
    </row>
    <row r="703">
      <c r="E703" s="34"/>
    </row>
    <row r="704">
      <c r="E704" s="34"/>
    </row>
    <row r="705">
      <c r="E705" s="34"/>
    </row>
    <row r="706">
      <c r="E706" s="34"/>
    </row>
    <row r="707">
      <c r="E707" s="34"/>
    </row>
    <row r="708">
      <c r="E708" s="34"/>
    </row>
    <row r="709">
      <c r="E709" s="34"/>
    </row>
    <row r="710">
      <c r="E710" s="34"/>
    </row>
    <row r="711">
      <c r="E711" s="34"/>
    </row>
    <row r="712">
      <c r="E712" s="34"/>
    </row>
    <row r="713">
      <c r="E713" s="34"/>
    </row>
    <row r="714">
      <c r="E714" s="34"/>
    </row>
    <row r="715">
      <c r="E715" s="34"/>
    </row>
    <row r="716">
      <c r="E716" s="34"/>
    </row>
    <row r="717">
      <c r="E717" s="34"/>
    </row>
    <row r="718">
      <c r="E718" s="34"/>
    </row>
    <row r="719">
      <c r="E719" s="34"/>
    </row>
    <row r="720">
      <c r="E720" s="34"/>
    </row>
    <row r="721">
      <c r="E721" s="34"/>
    </row>
    <row r="722">
      <c r="E722" s="34"/>
    </row>
    <row r="723">
      <c r="E723" s="34"/>
    </row>
    <row r="724">
      <c r="E724" s="34"/>
    </row>
    <row r="725">
      <c r="E725" s="34"/>
    </row>
    <row r="726">
      <c r="E726" s="34"/>
    </row>
    <row r="727">
      <c r="E727" s="34"/>
    </row>
    <row r="728">
      <c r="E728" s="34"/>
    </row>
    <row r="729">
      <c r="E729" s="34"/>
    </row>
    <row r="730">
      <c r="E730" s="34"/>
    </row>
    <row r="731">
      <c r="E731" s="34"/>
    </row>
    <row r="732">
      <c r="E732" s="34"/>
    </row>
    <row r="733">
      <c r="E733" s="34"/>
    </row>
    <row r="734">
      <c r="E734" s="34"/>
    </row>
    <row r="735">
      <c r="E735" s="34"/>
    </row>
    <row r="736">
      <c r="E736" s="34"/>
    </row>
    <row r="737">
      <c r="E737" s="34"/>
    </row>
    <row r="738">
      <c r="E738" s="34"/>
    </row>
    <row r="739">
      <c r="E739" s="34"/>
    </row>
    <row r="740">
      <c r="E740" s="34"/>
    </row>
    <row r="741">
      <c r="E741" s="34"/>
    </row>
    <row r="742">
      <c r="E742" s="34"/>
    </row>
    <row r="743">
      <c r="E743" s="34"/>
    </row>
    <row r="744">
      <c r="E744" s="34"/>
    </row>
    <row r="745">
      <c r="E745" s="34"/>
    </row>
    <row r="746">
      <c r="E746" s="34"/>
    </row>
    <row r="747">
      <c r="E747" s="34"/>
    </row>
    <row r="748">
      <c r="E748" s="34"/>
    </row>
    <row r="749">
      <c r="E749" s="34"/>
    </row>
    <row r="750">
      <c r="E750" s="34"/>
    </row>
    <row r="751">
      <c r="E751" s="34"/>
    </row>
    <row r="752">
      <c r="E752" s="34"/>
    </row>
    <row r="753">
      <c r="E753" s="34"/>
    </row>
    <row r="754">
      <c r="E754" s="34"/>
    </row>
    <row r="755">
      <c r="E755" s="34"/>
    </row>
    <row r="756">
      <c r="E756" s="34"/>
    </row>
    <row r="757">
      <c r="E757" s="34"/>
    </row>
    <row r="758">
      <c r="E758" s="34"/>
    </row>
    <row r="759">
      <c r="E759" s="34"/>
    </row>
    <row r="760">
      <c r="E760" s="34"/>
    </row>
    <row r="761">
      <c r="E761" s="34"/>
    </row>
    <row r="762">
      <c r="E762" s="34"/>
    </row>
    <row r="763">
      <c r="E763" s="34"/>
    </row>
    <row r="764">
      <c r="E764" s="34"/>
    </row>
    <row r="765">
      <c r="E765" s="34"/>
    </row>
    <row r="766">
      <c r="E766" s="34"/>
    </row>
    <row r="767">
      <c r="E767" s="34"/>
    </row>
    <row r="768">
      <c r="E768" s="34"/>
    </row>
    <row r="769">
      <c r="E769" s="34"/>
    </row>
    <row r="770">
      <c r="E770" s="34"/>
    </row>
    <row r="771">
      <c r="E771" s="34"/>
    </row>
    <row r="772">
      <c r="E772" s="34"/>
    </row>
    <row r="773">
      <c r="E773" s="34"/>
    </row>
    <row r="774">
      <c r="E774" s="34"/>
    </row>
    <row r="775">
      <c r="E775" s="34"/>
    </row>
    <row r="776">
      <c r="E776" s="34"/>
    </row>
    <row r="777">
      <c r="E777" s="34"/>
    </row>
    <row r="778">
      <c r="E778" s="34"/>
    </row>
    <row r="779">
      <c r="E779" s="34"/>
    </row>
    <row r="780">
      <c r="E780" s="34"/>
    </row>
    <row r="781">
      <c r="E781" s="34"/>
    </row>
    <row r="782">
      <c r="E782" s="34"/>
    </row>
    <row r="783">
      <c r="E783" s="34"/>
    </row>
    <row r="784">
      <c r="E784" s="34"/>
    </row>
    <row r="785">
      <c r="E785" s="34"/>
    </row>
    <row r="786">
      <c r="E786" s="34"/>
    </row>
    <row r="787">
      <c r="E787" s="34"/>
    </row>
    <row r="788">
      <c r="E788" s="34"/>
    </row>
    <row r="789">
      <c r="E789" s="34"/>
    </row>
    <row r="790">
      <c r="E790" s="34"/>
    </row>
    <row r="791">
      <c r="E791" s="34"/>
    </row>
    <row r="792">
      <c r="E792" s="34"/>
    </row>
    <row r="793">
      <c r="E793" s="34"/>
    </row>
    <row r="794">
      <c r="E794" s="34"/>
    </row>
    <row r="795">
      <c r="E795" s="34"/>
    </row>
    <row r="796">
      <c r="E796" s="34"/>
    </row>
    <row r="797">
      <c r="E797" s="34"/>
    </row>
    <row r="798">
      <c r="E798" s="34"/>
    </row>
    <row r="799">
      <c r="E799" s="34"/>
    </row>
    <row r="800">
      <c r="E800" s="34"/>
    </row>
    <row r="801">
      <c r="E801" s="34"/>
    </row>
    <row r="802">
      <c r="E802" s="34"/>
    </row>
    <row r="803">
      <c r="E803" s="34"/>
    </row>
    <row r="804">
      <c r="E804" s="34"/>
    </row>
    <row r="805">
      <c r="E805" s="34"/>
    </row>
    <row r="806">
      <c r="E806" s="34"/>
    </row>
    <row r="807">
      <c r="E807" s="34"/>
    </row>
    <row r="808">
      <c r="E808" s="34"/>
    </row>
    <row r="809">
      <c r="E809" s="34"/>
    </row>
    <row r="810">
      <c r="E810" s="34"/>
    </row>
    <row r="811">
      <c r="E811" s="34"/>
    </row>
    <row r="812">
      <c r="E812" s="34"/>
    </row>
    <row r="813">
      <c r="E813" s="34"/>
    </row>
    <row r="814">
      <c r="E814" s="34"/>
    </row>
    <row r="815">
      <c r="E815" s="34"/>
    </row>
    <row r="816">
      <c r="E816" s="34"/>
    </row>
    <row r="817">
      <c r="E817" s="34"/>
    </row>
    <row r="818">
      <c r="E818" s="34"/>
    </row>
    <row r="819">
      <c r="E819" s="34"/>
    </row>
    <row r="820">
      <c r="E820" s="34"/>
    </row>
    <row r="821">
      <c r="E821" s="34"/>
    </row>
    <row r="822">
      <c r="E822" s="34"/>
    </row>
    <row r="823">
      <c r="E823" s="34"/>
    </row>
    <row r="824">
      <c r="E824" s="34"/>
    </row>
    <row r="825">
      <c r="E825" s="34"/>
    </row>
    <row r="826">
      <c r="E826" s="34"/>
    </row>
    <row r="827">
      <c r="E827" s="34"/>
    </row>
    <row r="828">
      <c r="E828" s="34"/>
    </row>
    <row r="829">
      <c r="E829" s="34"/>
    </row>
    <row r="830">
      <c r="E830" s="34"/>
    </row>
    <row r="831">
      <c r="E831" s="34"/>
    </row>
    <row r="832">
      <c r="E832" s="34"/>
    </row>
    <row r="833">
      <c r="E833" s="34"/>
    </row>
    <row r="834">
      <c r="E834" s="34"/>
    </row>
    <row r="835">
      <c r="E835" s="34"/>
    </row>
    <row r="836">
      <c r="E836" s="34"/>
    </row>
    <row r="837">
      <c r="E837" s="34"/>
    </row>
    <row r="838">
      <c r="E838" s="34"/>
    </row>
    <row r="839">
      <c r="E839" s="34"/>
    </row>
    <row r="840">
      <c r="E840" s="34"/>
    </row>
    <row r="841">
      <c r="E841" s="34"/>
    </row>
    <row r="842">
      <c r="E842" s="34"/>
    </row>
    <row r="843">
      <c r="E843" s="34"/>
    </row>
    <row r="844">
      <c r="E844" s="34"/>
    </row>
    <row r="845">
      <c r="E845" s="34"/>
    </row>
    <row r="846">
      <c r="E846" s="34"/>
    </row>
    <row r="847">
      <c r="E847" s="34"/>
    </row>
    <row r="848">
      <c r="E848" s="34"/>
    </row>
    <row r="849">
      <c r="E849" s="34"/>
    </row>
    <row r="850">
      <c r="E850" s="34"/>
    </row>
    <row r="851">
      <c r="E851" s="34"/>
    </row>
    <row r="852">
      <c r="E852" s="34"/>
    </row>
    <row r="853">
      <c r="E853" s="34"/>
    </row>
    <row r="854">
      <c r="E854" s="34"/>
    </row>
    <row r="855">
      <c r="E855" s="34"/>
    </row>
    <row r="856">
      <c r="E856" s="34"/>
    </row>
    <row r="857">
      <c r="E857" s="34"/>
    </row>
    <row r="858">
      <c r="E858" s="34"/>
    </row>
    <row r="859">
      <c r="E859" s="34"/>
    </row>
    <row r="860">
      <c r="E860" s="34"/>
    </row>
    <row r="861">
      <c r="E861" s="34"/>
    </row>
    <row r="862">
      <c r="E862" s="34"/>
    </row>
    <row r="863">
      <c r="E863" s="34"/>
    </row>
    <row r="864">
      <c r="E864" s="34"/>
    </row>
    <row r="865">
      <c r="E865" s="34"/>
    </row>
    <row r="866">
      <c r="E866" s="34"/>
    </row>
    <row r="867">
      <c r="E867" s="34"/>
    </row>
    <row r="868">
      <c r="E868" s="34"/>
    </row>
    <row r="869">
      <c r="E869" s="34"/>
    </row>
    <row r="870">
      <c r="E870" s="34"/>
    </row>
    <row r="871">
      <c r="E871" s="34"/>
    </row>
    <row r="872">
      <c r="E872" s="34"/>
    </row>
    <row r="873">
      <c r="E873" s="34"/>
    </row>
    <row r="874">
      <c r="E874" s="34"/>
    </row>
    <row r="875">
      <c r="E875" s="34"/>
    </row>
    <row r="876">
      <c r="E876" s="34"/>
    </row>
    <row r="877">
      <c r="E877" s="34"/>
    </row>
    <row r="878">
      <c r="E878" s="34"/>
    </row>
    <row r="879">
      <c r="E879" s="34"/>
    </row>
    <row r="880">
      <c r="E880" s="34"/>
    </row>
    <row r="881">
      <c r="E881" s="34"/>
    </row>
    <row r="882">
      <c r="E882" s="34"/>
    </row>
    <row r="883">
      <c r="E883" s="34"/>
    </row>
    <row r="884">
      <c r="E884" s="34"/>
    </row>
    <row r="885">
      <c r="E885" s="34"/>
    </row>
    <row r="886">
      <c r="E886" s="34"/>
    </row>
    <row r="887">
      <c r="E887" s="34"/>
    </row>
    <row r="888">
      <c r="E888" s="34"/>
    </row>
    <row r="889">
      <c r="E889" s="34"/>
    </row>
    <row r="890">
      <c r="E890" s="34"/>
    </row>
    <row r="891">
      <c r="E891" s="34"/>
    </row>
    <row r="892">
      <c r="E892" s="34"/>
    </row>
    <row r="893">
      <c r="E893" s="34"/>
    </row>
    <row r="894">
      <c r="E894" s="34"/>
    </row>
    <row r="895">
      <c r="E895" s="34"/>
    </row>
    <row r="896">
      <c r="E896" s="34"/>
    </row>
    <row r="897">
      <c r="E897" s="34"/>
    </row>
    <row r="898">
      <c r="E898" s="34"/>
    </row>
    <row r="899">
      <c r="E899" s="34"/>
    </row>
    <row r="900">
      <c r="E900" s="34"/>
    </row>
    <row r="901">
      <c r="E901" s="34"/>
    </row>
    <row r="902">
      <c r="E902" s="34"/>
    </row>
    <row r="903">
      <c r="E903" s="34"/>
    </row>
    <row r="904">
      <c r="E904" s="34"/>
    </row>
    <row r="905">
      <c r="E905" s="34"/>
    </row>
    <row r="906">
      <c r="E906" s="34"/>
    </row>
    <row r="907">
      <c r="E907" s="34"/>
    </row>
    <row r="908">
      <c r="E908" s="34"/>
    </row>
    <row r="909">
      <c r="E909" s="34"/>
    </row>
    <row r="910">
      <c r="E910" s="34"/>
    </row>
    <row r="911">
      <c r="E911" s="34"/>
    </row>
    <row r="912">
      <c r="E912" s="34"/>
    </row>
    <row r="913">
      <c r="E913" s="34"/>
    </row>
    <row r="914">
      <c r="E914" s="34"/>
    </row>
    <row r="915">
      <c r="E915" s="34"/>
    </row>
    <row r="916">
      <c r="E916" s="34"/>
    </row>
    <row r="917">
      <c r="E917" s="34"/>
    </row>
    <row r="918">
      <c r="E918" s="34"/>
    </row>
    <row r="919">
      <c r="E919" s="34"/>
    </row>
    <row r="920">
      <c r="E920" s="34"/>
    </row>
    <row r="921">
      <c r="E921" s="34"/>
    </row>
    <row r="922">
      <c r="E922" s="34"/>
    </row>
    <row r="923">
      <c r="E923" s="34"/>
    </row>
    <row r="924">
      <c r="E924" s="34"/>
    </row>
    <row r="925">
      <c r="E925" s="34"/>
    </row>
    <row r="926">
      <c r="E926" s="34"/>
    </row>
    <row r="927">
      <c r="E927" s="34"/>
    </row>
    <row r="928">
      <c r="E928" s="34"/>
    </row>
    <row r="929">
      <c r="E929" s="34"/>
    </row>
    <row r="930">
      <c r="E930" s="34"/>
    </row>
    <row r="931">
      <c r="E931" s="34"/>
    </row>
    <row r="932">
      <c r="E932" s="34"/>
    </row>
    <row r="933">
      <c r="E933" s="34"/>
    </row>
    <row r="934">
      <c r="E934" s="34"/>
    </row>
    <row r="935">
      <c r="E935" s="34"/>
    </row>
    <row r="936">
      <c r="E936" s="34"/>
    </row>
    <row r="937">
      <c r="E937" s="34"/>
    </row>
    <row r="938">
      <c r="E938" s="34"/>
    </row>
    <row r="939">
      <c r="E939" s="34"/>
    </row>
    <row r="940">
      <c r="E940" s="34"/>
    </row>
    <row r="941">
      <c r="E941" s="34"/>
    </row>
    <row r="942">
      <c r="E942" s="34"/>
    </row>
    <row r="943">
      <c r="E943" s="34"/>
    </row>
    <row r="944">
      <c r="E944" s="34"/>
    </row>
    <row r="945">
      <c r="E945" s="34"/>
    </row>
    <row r="946">
      <c r="E946" s="34"/>
    </row>
    <row r="947">
      <c r="E947" s="34"/>
    </row>
    <row r="948">
      <c r="E948" s="34"/>
    </row>
    <row r="949">
      <c r="E949" s="34"/>
    </row>
    <row r="950">
      <c r="E950" s="34"/>
    </row>
    <row r="951">
      <c r="E951" s="34"/>
    </row>
    <row r="952">
      <c r="E952" s="34"/>
    </row>
    <row r="953">
      <c r="E953" s="34"/>
    </row>
    <row r="954">
      <c r="E954" s="34"/>
    </row>
    <row r="955">
      <c r="E955" s="34"/>
    </row>
    <row r="956">
      <c r="E956" s="34"/>
    </row>
    <row r="957">
      <c r="E957" s="34"/>
    </row>
    <row r="958">
      <c r="E958" s="34"/>
    </row>
    <row r="959">
      <c r="E959" s="34"/>
    </row>
    <row r="960">
      <c r="E960" s="34"/>
    </row>
    <row r="961">
      <c r="E961" s="34"/>
    </row>
    <row r="962">
      <c r="E962" s="34"/>
    </row>
    <row r="963">
      <c r="E963" s="34"/>
    </row>
    <row r="964">
      <c r="E964" s="34"/>
    </row>
    <row r="965">
      <c r="E965" s="34"/>
    </row>
    <row r="966">
      <c r="E966" s="34"/>
    </row>
    <row r="967">
      <c r="E967" s="34"/>
    </row>
    <row r="968">
      <c r="E968" s="34"/>
    </row>
    <row r="969">
      <c r="E969" s="34"/>
    </row>
    <row r="970">
      <c r="E970" s="34"/>
    </row>
    <row r="971">
      <c r="E971" s="34"/>
    </row>
    <row r="972">
      <c r="E972" s="34"/>
    </row>
    <row r="973">
      <c r="E973" s="34"/>
    </row>
    <row r="974">
      <c r="E974" s="34"/>
    </row>
    <row r="975">
      <c r="E975" s="34"/>
    </row>
    <row r="976">
      <c r="E976" s="34"/>
    </row>
    <row r="977">
      <c r="E977" s="34"/>
    </row>
    <row r="978">
      <c r="E978" s="34"/>
    </row>
    <row r="979">
      <c r="E979" s="34"/>
    </row>
    <row r="980">
      <c r="E980" s="34"/>
    </row>
    <row r="981">
      <c r="E981" s="34"/>
    </row>
    <row r="982">
      <c r="E982" s="34"/>
    </row>
    <row r="983">
      <c r="E983" s="34"/>
    </row>
    <row r="984">
      <c r="E984" s="34"/>
    </row>
    <row r="985">
      <c r="E985" s="34"/>
    </row>
    <row r="986">
      <c r="E986" s="34"/>
    </row>
    <row r="987">
      <c r="E987" s="34"/>
    </row>
    <row r="988">
      <c r="E988" s="34"/>
    </row>
    <row r="989">
      <c r="E989" s="34"/>
    </row>
    <row r="990">
      <c r="E990" s="34"/>
    </row>
    <row r="991">
      <c r="E991" s="34"/>
    </row>
    <row r="992">
      <c r="E992" s="34"/>
    </row>
    <row r="993">
      <c r="E993" s="34"/>
    </row>
    <row r="994">
      <c r="E994" s="34"/>
    </row>
    <row r="995">
      <c r="E995" s="34"/>
    </row>
    <row r="996">
      <c r="E996" s="34"/>
    </row>
    <row r="997">
      <c r="E997" s="34"/>
    </row>
    <row r="998">
      <c r="E998" s="34"/>
    </row>
    <row r="999">
      <c r="E999" s="34"/>
    </row>
    <row r="1000">
      <c r="E1000" s="34"/>
    </row>
  </sheetData>
  <mergeCells count="1">
    <mergeCell ref="A1:E1"/>
  </mergeCells>
  <conditionalFormatting sqref="E3:E8">
    <cfRule type="expression" dxfId="0" priority="1">
      <formula>E3=max($E$3:$E$8)</formula>
    </cfRule>
  </conditionalFormatting>
  <conditionalFormatting sqref="E3:E8">
    <cfRule type="expression" dxfId="1" priority="2">
      <formula>E3=min($E$3:$E$8)</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1.5"/>
    <col customWidth="1" min="4" max="4" width="15.0"/>
  </cols>
  <sheetData>
    <row r="1">
      <c r="A1" s="26" t="s">
        <v>84</v>
      </c>
      <c r="B1" s="27"/>
      <c r="C1" s="27"/>
      <c r="D1" s="27"/>
      <c r="E1" s="21"/>
    </row>
    <row r="2">
      <c r="A2" s="28" t="s">
        <v>1</v>
      </c>
      <c r="B2" s="28" t="s">
        <v>30</v>
      </c>
      <c r="C2" s="29" t="s">
        <v>82</v>
      </c>
      <c r="D2" s="28" t="s">
        <v>77</v>
      </c>
      <c r="E2" s="30" t="s">
        <v>83</v>
      </c>
    </row>
    <row r="3">
      <c r="A3" s="31" t="str">
        <f>IFERROR(__xludf.DUMMYFUNCTION("unique('Cost Per Unit(CPU)'!B2:B25)"),"REPUBLIC-PTM-10")</f>
        <v>REPUBLIC-PTM-10</v>
      </c>
      <c r="B3" s="23">
        <f>countifs('Cost Per Unit(CPU)'!$B$2:$B$25,A3)</f>
        <v>6</v>
      </c>
      <c r="C3" s="23">
        <f>sumifs('Cost Per Unit(CPU)'!$D$2:$D$25,'Cost Per Unit(CPU)'!$B$2:$B$25,A3)</f>
        <v>160000</v>
      </c>
      <c r="D3" s="23">
        <f>sumifs('Cost Per Unit(CPU)'!$E$2:$E$25,'Cost Per Unit(CPU)'!$B$2:$B$25,A3)</f>
        <v>6000</v>
      </c>
      <c r="E3" s="32">
        <f t="shared" ref="E3:E6" si="1">C3/D3</f>
        <v>26.66666667</v>
      </c>
    </row>
    <row r="4">
      <c r="A4" s="31" t="str">
        <f>IFERROR(__xludf.DUMMYFUNCTION("""COMPUTED_VALUE"""),"INDEPENDENCE-CRD-15")</f>
        <v>INDEPENDENCE-CRD-15</v>
      </c>
      <c r="B4" s="23">
        <f>countifs('Cost Per Unit(CPU)'!$B$2:$B$25,A4)</f>
        <v>6</v>
      </c>
      <c r="C4" s="23">
        <f>sumifs('Cost Per Unit(CPU)'!$D$2:$D$25,'Cost Per Unit(CPU)'!$B$2:$B$25,A4)</f>
        <v>261000</v>
      </c>
      <c r="D4" s="23">
        <f>sumifs('Cost Per Unit(CPU)'!$E$2:$E$25,'Cost Per Unit(CPU)'!$B$2:$B$25,A4)</f>
        <v>10900</v>
      </c>
      <c r="E4" s="32">
        <f t="shared" si="1"/>
        <v>23.94495413</v>
      </c>
    </row>
    <row r="5">
      <c r="A5" s="31" t="str">
        <f>IFERROR(__xludf.DUMMYFUNCTION("""COMPUTED_VALUE"""),"DIWALI-ARL-20")</f>
        <v>DIWALI-ARL-20</v>
      </c>
      <c r="B5" s="23">
        <f>countifs('Cost Per Unit(CPU)'!$B$2:$B$25,A5)</f>
        <v>6</v>
      </c>
      <c r="C5" s="23">
        <f>sumifs('Cost Per Unit(CPU)'!$D$2:$D$25,'Cost Per Unit(CPU)'!$B$2:$B$25,A5)</f>
        <v>230000</v>
      </c>
      <c r="D5" s="23">
        <f>sumifs('Cost Per Unit(CPU)'!$E$2:$E$25,'Cost Per Unit(CPU)'!$B$2:$B$25,A5)</f>
        <v>15900</v>
      </c>
      <c r="E5" s="32">
        <f t="shared" si="1"/>
        <v>14.46540881</v>
      </c>
    </row>
    <row r="6">
      <c r="A6" s="33" t="str">
        <f>IFERROR(__xludf.DUMMYFUNCTION("""COMPUTED_VALUE"""),"NEWYEAR-PPAY-30")</f>
        <v>NEWYEAR-PPAY-30</v>
      </c>
      <c r="B6" s="23">
        <f>countifs('Cost Per Unit(CPU)'!$B$2:$B$25,A6)</f>
        <v>6</v>
      </c>
      <c r="C6" s="23">
        <f>sumifs('Cost Per Unit(CPU)'!$D$2:$D$25,'Cost Per Unit(CPU)'!$B$2:$B$25,A6)</f>
        <v>293000</v>
      </c>
      <c r="D6" s="23">
        <f>sumifs('Cost Per Unit(CPU)'!$E$2:$E$25,'Cost Per Unit(CPU)'!$B$2:$B$25,A6)</f>
        <v>14200</v>
      </c>
      <c r="E6" s="32">
        <f t="shared" si="1"/>
        <v>20.63380282</v>
      </c>
    </row>
  </sheetData>
  <mergeCells count="1">
    <mergeCell ref="A1:E1"/>
  </mergeCells>
  <conditionalFormatting sqref="E3:E6">
    <cfRule type="expression" dxfId="0" priority="1">
      <formula>E3=max($E$3:$E$6)</formula>
    </cfRule>
  </conditionalFormatting>
  <conditionalFormatting sqref="E3:E6">
    <cfRule type="expression" dxfId="1" priority="2">
      <formula>E3=min($E$3:$E$6)</formula>
    </cfRule>
  </conditionalFormatting>
  <conditionalFormatting sqref="G6">
    <cfRule type="notContainsBlanks" dxfId="1" priority="3">
      <formula>LEN(TRIM(G6))&gt;0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85</v>
      </c>
      <c r="I1" s="13"/>
      <c r="J1" s="13"/>
      <c r="K1" s="13"/>
      <c r="L1" s="13"/>
      <c r="M1" s="13"/>
      <c r="N1" s="13"/>
      <c r="O1" s="13"/>
      <c r="P1" s="13"/>
      <c r="Q1" s="13"/>
      <c r="R1" s="13"/>
      <c r="S1" s="13"/>
      <c r="T1" s="13"/>
      <c r="U1" s="13"/>
      <c r="V1" s="13"/>
      <c r="W1" s="13"/>
      <c r="X1" s="13"/>
      <c r="Y1" s="13"/>
      <c r="Z1" s="13"/>
    </row>
    <row r="2">
      <c r="I2" s="13"/>
      <c r="J2" s="13"/>
      <c r="K2" s="13"/>
      <c r="L2" s="13"/>
      <c r="M2" s="13"/>
      <c r="N2" s="13"/>
      <c r="O2" s="13"/>
      <c r="P2" s="13"/>
      <c r="Q2" s="13"/>
      <c r="R2" s="13"/>
      <c r="S2" s="13"/>
      <c r="T2" s="13"/>
      <c r="U2" s="13"/>
      <c r="V2" s="13"/>
      <c r="W2" s="13"/>
      <c r="X2" s="13"/>
      <c r="Y2" s="13"/>
      <c r="Z2" s="13"/>
    </row>
    <row r="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c r="A5" s="13"/>
      <c r="B5" s="13"/>
      <c r="C5" s="13"/>
      <c r="D5" s="13"/>
      <c r="E5" s="13"/>
      <c r="F5" s="13"/>
      <c r="G5" s="13"/>
      <c r="H5" s="13"/>
      <c r="I5" s="13"/>
      <c r="J5" s="13"/>
      <c r="K5" s="13"/>
      <c r="L5" s="13"/>
      <c r="M5" s="13"/>
      <c r="N5" s="13"/>
      <c r="O5" s="13"/>
      <c r="P5" s="13"/>
      <c r="Q5" s="13"/>
      <c r="R5" s="13"/>
      <c r="S5" s="13"/>
      <c r="T5" s="13"/>
      <c r="U5" s="13"/>
      <c r="V5" s="13"/>
      <c r="W5" s="13"/>
      <c r="X5" s="13"/>
      <c r="Y5" s="13"/>
      <c r="Z5" s="13"/>
    </row>
    <row r="6">
      <c r="A6" s="13"/>
      <c r="B6" s="13"/>
      <c r="C6" s="13"/>
      <c r="D6" s="13"/>
      <c r="E6" s="13"/>
      <c r="F6" s="13"/>
      <c r="G6" s="13"/>
      <c r="H6" s="13"/>
      <c r="I6" s="13"/>
      <c r="J6" s="13"/>
      <c r="K6" s="13"/>
      <c r="L6" s="13"/>
      <c r="M6" s="13"/>
      <c r="N6" s="13"/>
      <c r="O6" s="13"/>
      <c r="P6" s="13"/>
      <c r="Q6" s="13"/>
      <c r="R6" s="13"/>
      <c r="S6" s="13"/>
      <c r="T6" s="13"/>
      <c r="U6" s="13"/>
      <c r="V6" s="13"/>
      <c r="W6" s="13"/>
      <c r="X6" s="13"/>
      <c r="Y6" s="13"/>
      <c r="Z6" s="13"/>
    </row>
    <row r="7">
      <c r="A7" s="13"/>
      <c r="B7" s="13"/>
      <c r="C7" s="13"/>
      <c r="D7" s="13"/>
      <c r="E7" s="13"/>
      <c r="F7" s="13"/>
      <c r="G7" s="13"/>
      <c r="H7" s="13"/>
      <c r="I7" s="13"/>
      <c r="J7" s="13"/>
      <c r="K7" s="13"/>
      <c r="L7" s="13"/>
      <c r="M7" s="13"/>
      <c r="N7" s="13"/>
      <c r="O7" s="13"/>
      <c r="P7" s="13"/>
      <c r="Q7" s="13"/>
      <c r="R7" s="13"/>
      <c r="S7" s="13"/>
      <c r="T7" s="13"/>
      <c r="U7" s="13"/>
      <c r="V7" s="13"/>
      <c r="W7" s="13"/>
      <c r="X7" s="13"/>
      <c r="Y7" s="13"/>
      <c r="Z7" s="13"/>
    </row>
    <row r="8">
      <c r="A8" s="13"/>
      <c r="B8" s="13"/>
      <c r="C8" s="13"/>
      <c r="D8" s="13"/>
      <c r="E8" s="13"/>
      <c r="F8" s="13"/>
      <c r="G8" s="13"/>
      <c r="H8" s="13"/>
      <c r="I8" s="13"/>
      <c r="J8" s="13"/>
      <c r="K8" s="13"/>
      <c r="L8" s="13"/>
      <c r="M8" s="13"/>
      <c r="N8" s="13"/>
      <c r="O8" s="13"/>
      <c r="P8" s="13"/>
      <c r="Q8" s="13"/>
      <c r="R8" s="13"/>
      <c r="S8" s="13"/>
      <c r="T8" s="13"/>
      <c r="U8" s="13"/>
      <c r="V8" s="13"/>
      <c r="W8" s="13"/>
      <c r="X8" s="13"/>
      <c r="Y8" s="13"/>
      <c r="Z8" s="13"/>
    </row>
    <row r="9">
      <c r="A9" s="13"/>
      <c r="B9" s="13"/>
      <c r="C9" s="13"/>
      <c r="D9" s="13"/>
      <c r="E9" s="13"/>
      <c r="F9" s="13"/>
      <c r="G9" s="13"/>
      <c r="H9" s="13"/>
      <c r="I9" s="13"/>
      <c r="J9" s="13"/>
      <c r="K9" s="13"/>
      <c r="L9" s="13"/>
      <c r="M9" s="13"/>
      <c r="N9" s="13"/>
      <c r="O9" s="13"/>
      <c r="P9" s="13"/>
      <c r="Q9" s="13"/>
      <c r="R9" s="13"/>
      <c r="S9" s="13"/>
      <c r="T9" s="13"/>
      <c r="U9" s="13"/>
      <c r="V9" s="13"/>
      <c r="W9" s="13"/>
      <c r="X9" s="13"/>
      <c r="Y9" s="13"/>
      <c r="Z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A1:H3"/>
  </mergeCells>
  <drawing r:id="rId1"/>
</worksheet>
</file>