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prabh\"/>
    </mc:Choice>
  </mc:AlternateContent>
  <bookViews>
    <workbookView xWindow="0" yWindow="0" windowWidth="14370" windowHeight="7515"/>
  </bookViews>
  <sheets>
    <sheet name="Eligibility" sheetId="1" r:id="rId1"/>
    <sheet name="RTR" sheetId="2" r:id="rId2"/>
    <sheet name="Sheet1" sheetId="5" state="hidden" r:id="rId3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52511"/>
  <fileRecoveryPr autoRecover="0"/>
</workbook>
</file>

<file path=xl/calcChain.xml><?xml version="1.0" encoding="utf-8"?>
<calcChain xmlns="http://schemas.openxmlformats.org/spreadsheetml/2006/main">
  <c r="D11" i="1" l="1"/>
  <c r="F11" i="1" s="1"/>
  <c r="D13" i="1"/>
  <c r="D14" i="1"/>
  <c r="D12" i="1"/>
  <c r="B5" i="1"/>
  <c r="J16" i="2"/>
  <c r="D3" i="1" l="1"/>
  <c r="D4" i="1"/>
  <c r="D7" i="1"/>
  <c r="D8" i="1"/>
  <c r="D9" i="1"/>
  <c r="C5" i="1"/>
  <c r="D5" i="1" s="1"/>
  <c r="C6" i="1"/>
  <c r="B6" i="1"/>
  <c r="D6" i="1" l="1"/>
  <c r="F9" i="1" l="1"/>
  <c r="F14" i="1"/>
  <c r="F5" i="1"/>
  <c r="F8" i="1"/>
  <c r="F7" i="1"/>
  <c r="F12" i="1"/>
  <c r="F13" i="1"/>
  <c r="F22" i="1"/>
  <c r="F17" i="1" l="1"/>
  <c r="F3" i="1"/>
  <c r="F4" i="1"/>
  <c r="F6" i="5"/>
  <c r="F7" i="5"/>
  <c r="F8" i="5"/>
  <c r="F9" i="5"/>
  <c r="F10" i="5"/>
  <c r="F11" i="5"/>
  <c r="F12" i="5"/>
  <c r="E13" i="5"/>
  <c r="F13" i="5" l="1"/>
  <c r="F6" i="1"/>
  <c r="F15" i="1" s="1"/>
  <c r="F16" i="1" s="1"/>
  <c r="F19" i="1" s="1"/>
  <c r="F23" i="1" s="1"/>
</calcChain>
</file>

<file path=xl/sharedStrings.xml><?xml version="1.0" encoding="utf-8"?>
<sst xmlns="http://schemas.openxmlformats.org/spreadsheetml/2006/main" count="130" uniqueCount="82">
  <si>
    <t>Eligibility</t>
  </si>
  <si>
    <t>Sr. No.</t>
  </si>
  <si>
    <t>LAN</t>
  </si>
  <si>
    <t>Customer Name</t>
  </si>
  <si>
    <t>Bank Name</t>
  </si>
  <si>
    <t>Type</t>
  </si>
  <si>
    <t>Loan Amt.</t>
  </si>
  <si>
    <t>Tenure</t>
  </si>
  <si>
    <t>EMI Amt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</si>
  <si>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</si>
  <si>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</si>
  <si>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</si>
  <si>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</si>
  <si>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</si>
  <si>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</si>
  <si>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</si>
  <si>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</si>
  <si>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</si>
  <si>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</si>
  <si>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t>Net profit of &gt; =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- 10                                Net profit of &lt; 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</si>
  <si>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</si>
  <si>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</si>
  <si>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</si>
  <si>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</si>
  <si>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</si>
  <si>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</si>
  <si>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</si>
  <si>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</si>
  <si>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</si>
  <si>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</si>
  <si>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</si>
  <si>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 xml:space="preserve">Average    </t>
  </si>
  <si>
    <t xml:space="preserve">Eligible Income    </t>
  </si>
  <si>
    <t xml:space="preserve">Less: Taxes Paid         </t>
  </si>
  <si>
    <t xml:space="preserve">Total  </t>
  </si>
  <si>
    <t xml:space="preserve">Appraised Monthly Income                </t>
  </si>
  <si>
    <t xml:space="preserve">Appraised Obligations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</si>
  <si>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</si>
  <si>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</si>
  <si>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</si>
  <si>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</si>
  <si>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</si>
  <si>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 xml:space="preserve">Net Profit </t>
  </si>
  <si>
    <t xml:space="preserve">Depreciation </t>
  </si>
  <si>
    <t>EMI Considered</t>
  </si>
  <si>
    <t>Income From Other Sources</t>
  </si>
  <si>
    <t>Paid</t>
  </si>
  <si>
    <t>Bank Interest</t>
  </si>
  <si>
    <t>y</t>
  </si>
  <si>
    <t>HDFC Bank</t>
  </si>
  <si>
    <t>Auto Loan</t>
  </si>
  <si>
    <t>ARB Fastners</t>
  </si>
  <si>
    <t>ARB Fastners (Prop. Rajnish Kumar)</t>
  </si>
  <si>
    <t>Assessment Year</t>
  </si>
  <si>
    <t>2018-19</t>
  </si>
  <si>
    <t>2019-20</t>
  </si>
  <si>
    <t>Payment Made U/s 40A(2)b (Purchases)</t>
  </si>
  <si>
    <t>Supriya Aggarwal</t>
  </si>
  <si>
    <t>Business Income u/s 44AD</t>
  </si>
  <si>
    <t>Rajnish Kumar</t>
  </si>
  <si>
    <t>Bank Of India</t>
  </si>
  <si>
    <t xml:space="preserve">Car Loan </t>
  </si>
  <si>
    <t>CC</t>
  </si>
  <si>
    <t>MTL</t>
  </si>
  <si>
    <t>IDFC First</t>
  </si>
  <si>
    <t>BL</t>
  </si>
  <si>
    <t>LEDLFL075897</t>
  </si>
  <si>
    <t>WCF</t>
  </si>
  <si>
    <t>Indusind Bank</t>
  </si>
  <si>
    <t xml:space="preserve">Rajnish Kumar </t>
  </si>
  <si>
    <t>Used Car Loan</t>
  </si>
  <si>
    <t>Tata Capital</t>
  </si>
  <si>
    <t>Toyota Finance</t>
  </si>
  <si>
    <t>Lending Kart</t>
  </si>
  <si>
    <t>Repayment Account</t>
  </si>
  <si>
    <t>HDFC - 50100084347891</t>
  </si>
  <si>
    <t>BOI - 652730110000073</t>
  </si>
  <si>
    <t>Bajaj Finance</t>
  </si>
  <si>
    <t>Share In Partnership Firm  ( Singla Fastners)</t>
  </si>
  <si>
    <t xml:space="preserve">Max FOIR)                </t>
  </si>
  <si>
    <t>n</t>
  </si>
  <si>
    <t>Income From A.R Industrial Fastners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</si>
</sst>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\ ;&quot; (&quot;#,##0.00\);&quot; -&quot;#\ ;@\ "/>
    <numFmt numFmtId="165" formatCode="0\ ;&quot; (&quot;0\);&quot; -&quot;#\ ;@\ "/>
    <numFmt numFmtId="166" formatCode="0\ ;\(0\)"/>
    <numFmt numFmtId="167" formatCode="#,###"/>
  </numFmts>
  <fonts count="12">
    <font>
      <sz val="10"/>
      <name val="Arial"/>
      <family val="2"/>
    </font>
    <font>
      <sz val="10"/>
      <name val="Arial1"/>
    </font>
    <font>
      <sz val="11"/>
      <name val="Zurich BT"/>
      <family val="2"/>
    </font>
    <font>
      <b/>
      <sz val="11"/>
      <color indexed="9"/>
      <name val="Zurich BT"/>
      <family val="2"/>
    </font>
    <font>
      <b/>
      <sz val="10"/>
      <color indexed="9"/>
      <name val="Arial"/>
      <family val="2"/>
    </font>
    <font>
      <sz val="11"/>
      <name val="Rupee Foradian"/>
      <family val="2"/>
    </font>
    <font>
      <sz val="11"/>
      <name val="Arial"/>
      <family val="2"/>
    </font>
    <font>
      <sz val="10"/>
      <name val="Arial"/>
      <family val="2"/>
    </font>
    <font>
      <sz val="9"/>
      <name val="Cambria"/>
      <family val="1"/>
      <scheme val="major"/>
    </font>
    <font>
      <sz val="8"/>
      <color indexed="8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indexed="31"/>
      </patternFill>
    </fill>
    <fill>
      <patternFill patternType="solid">
        <fgColor theme="0" tint="-0.249977111117893"/>
        <bgColor indexed="22"/>
      </patternFill>
    </fill>
    <fill>
      <patternFill patternType="solid">
        <fgColor theme="0"/>
        <bgColor indexed="26"/>
      </patternFill>
    </fill>
  </fills>
  <borders count="1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4" fontId="7" fillId="0" borderId="0" applyFill="0" applyAlignment="0" applyProtection="0"/>
    <xf numFmtId="9" fontId="7" fillId="0" borderId="0" applyFill="0" applyBorder="0" applyAlignment="0" applyProtection="0"/>
    <xf numFmtId="0" fontId="7" fillId="0" borderId="0"/>
    <xf numFmtId="164" fontId="1" fillId="0" borderId="0" applyBorder="0" applyProtection="0"/>
  </cellStyleXfs>
  <cellXfs count="80">
    <xf numFmtId="0" fontId="0" fillId="0" borderId="0" xfId="0"/>
    <xf numFmtId="0" fontId="3" fillId="5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4" fillId="5" borderId="1" xfId="0" applyFont="1" applyFill="1" applyBorder="1" applyAlignment="1" applyProtection="1">
      <alignment vertical="top" wrapText="1"/>
      <protection hidden="1"/>
    </xf>
    <xf numFmtId="0" fontId="3" fillId="5" borderId="1" xfId="0" applyFont="1" applyFill="1" applyBorder="1" applyAlignment="1" applyProtection="1">
      <alignment vertical="top" wrapText="1"/>
      <protection hidden="1"/>
    </xf>
    <xf numFmtId="0" fontId="3" fillId="5" borderId="1" xfId="0" applyFont="1" applyFill="1" applyBorder="1" applyAlignment="1" applyProtection="1">
      <alignment horizontal="center" vertical="top" wrapText="1"/>
      <protection locked="0" hidden="1"/>
    </xf>
    <xf numFmtId="0" fontId="2" fillId="0" borderId="1" xfId="0" applyFont="1" applyBorder="1" applyAlignment="1" applyProtection="1">
      <alignment vertical="top" wrapText="1"/>
      <protection hidden="1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 wrapText="1"/>
      <protection locked="0"/>
    </xf>
    <xf numFmtId="10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/>
      <protection locked="0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Fill="1" applyBorder="1" applyAlignment="1" applyProtection="1">
      <alignment vertical="top" wrapText="1"/>
      <protection hidden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6" borderId="1" xfId="0" applyFont="1" applyFill="1" applyBorder="1" applyAlignment="1" applyProtection="1">
      <alignment vertical="top" wrapText="1"/>
      <protection hidden="1"/>
    </xf>
    <xf numFmtId="0" fontId="3" fillId="6" borderId="1" xfId="0" applyFont="1" applyFill="1" applyBorder="1" applyAlignment="1" applyProtection="1">
      <alignment vertical="top" wrapText="1"/>
      <protection hidden="1"/>
    </xf>
    <xf numFmtId="0" fontId="3" fillId="6" borderId="1" xfId="2" applyNumberFormat="1" applyFont="1" applyFill="1" applyBorder="1" applyAlignment="1" applyProtection="1">
      <alignment horizontal="left" vertical="top" wrapText="1"/>
      <protection locked="0" hidden="1"/>
    </xf>
    <xf numFmtId="10" fontId="3" fillId="6" borderId="1" xfId="2" applyNumberFormat="1" applyFont="1" applyFill="1" applyBorder="1" applyAlignment="1" applyProtection="1">
      <alignment horizontal="left" vertical="top" wrapText="1"/>
      <protection hidden="1"/>
    </xf>
    <xf numFmtId="165" fontId="8" fillId="4" borderId="6" xfId="1" applyNumberFormat="1" applyFont="1" applyFill="1" applyBorder="1" applyAlignment="1" applyProtection="1">
      <alignment horizontal="left"/>
    </xf>
    <xf numFmtId="165" fontId="8" fillId="2" borderId="5" xfId="1" applyNumberFormat="1" applyFont="1" applyFill="1" applyBorder="1" applyAlignment="1" applyProtection="1">
      <alignment horizontal="left"/>
    </xf>
    <xf numFmtId="165" fontId="8" fillId="0" borderId="1" xfId="1" applyNumberFormat="1" applyFont="1" applyFill="1" applyBorder="1" applyAlignment="1" applyProtection="1">
      <alignment horizontal="left"/>
    </xf>
    <xf numFmtId="0" fontId="10" fillId="0" borderId="0" xfId="0" applyFont="1" applyBorder="1" applyAlignment="1">
      <alignment horizontal="center"/>
    </xf>
    <xf numFmtId="0" fontId="10" fillId="0" borderId="0" xfId="0" applyFont="1" applyAlignment="1"/>
    <xf numFmtId="1" fontId="10" fillId="2" borderId="7" xfId="0" applyNumberFormat="1" applyFont="1" applyFill="1" applyBorder="1" applyAlignment="1">
      <alignment horizontal="center" vertical="center"/>
    </xf>
    <xf numFmtId="165" fontId="8" fillId="3" borderId="1" xfId="1" applyNumberFormat="1" applyFont="1" applyFill="1" applyBorder="1" applyAlignment="1" applyProtection="1">
      <alignment horizontal="left"/>
    </xf>
    <xf numFmtId="0" fontId="8" fillId="2" borderId="0" xfId="3" applyFont="1" applyFill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0" xfId="0" applyFont="1" applyAlignment="1">
      <alignment horizontal="left"/>
    </xf>
    <xf numFmtId="9" fontId="8" fillId="4" borderId="6" xfId="1" applyNumberFormat="1" applyFont="1" applyFill="1" applyBorder="1" applyAlignment="1" applyProtection="1">
      <alignment horizontal="left"/>
    </xf>
    <xf numFmtId="164" fontId="8" fillId="4" borderId="7" xfId="1" applyFont="1" applyFill="1" applyBorder="1" applyAlignment="1" applyProtection="1">
      <alignment horizontal="left"/>
    </xf>
    <xf numFmtId="0" fontId="8" fillId="4" borderId="8" xfId="0" applyNumberFormat="1" applyFont="1" applyFill="1" applyBorder="1" applyAlignment="1">
      <alignment horizontal="left"/>
    </xf>
    <xf numFmtId="0" fontId="8" fillId="4" borderId="9" xfId="0" applyNumberFormat="1" applyFont="1" applyFill="1" applyBorder="1" applyAlignment="1">
      <alignment horizontal="left"/>
    </xf>
    <xf numFmtId="0" fontId="8" fillId="4" borderId="10" xfId="0" applyNumberFormat="1" applyFont="1" applyFill="1" applyBorder="1" applyAlignment="1">
      <alignment horizontal="left"/>
    </xf>
    <xf numFmtId="167" fontId="8" fillId="4" borderId="7" xfId="1" applyNumberFormat="1" applyFont="1" applyFill="1" applyBorder="1" applyAlignment="1" applyProtection="1">
      <alignment horizontal="left"/>
    </xf>
    <xf numFmtId="0" fontId="8" fillId="0" borderId="2" xfId="0" applyNumberFormat="1" applyFont="1" applyFill="1" applyBorder="1" applyAlignment="1">
      <alignment horizontal="left"/>
    </xf>
    <xf numFmtId="0" fontId="8" fillId="0" borderId="3" xfId="0" applyNumberFormat="1" applyFont="1" applyFill="1" applyBorder="1" applyAlignment="1">
      <alignment horizontal="left"/>
    </xf>
    <xf numFmtId="0" fontId="8" fillId="0" borderId="4" xfId="0" applyNumberFormat="1" applyFont="1" applyFill="1" applyBorder="1" applyAlignment="1">
      <alignment horizontal="left"/>
    </xf>
    <xf numFmtId="167" fontId="8" fillId="4" borderId="1" xfId="1" applyNumberFormat="1" applyFont="1" applyFill="1" applyBorder="1" applyAlignment="1" applyProtection="1">
      <alignment horizontal="left"/>
    </xf>
    <xf numFmtId="165" fontId="8" fillId="2" borderId="1" xfId="1" applyNumberFormat="1" applyFont="1" applyFill="1" applyBorder="1" applyAlignment="1" applyProtection="1">
      <alignment horizontal="left"/>
    </xf>
    <xf numFmtId="165" fontId="8" fillId="0" borderId="2" xfId="1" applyNumberFormat="1" applyFont="1" applyFill="1" applyBorder="1" applyAlignment="1" applyProtection="1">
      <alignment horizontal="left"/>
    </xf>
    <xf numFmtId="165" fontId="8" fillId="0" borderId="3" xfId="1" applyNumberFormat="1" applyFont="1" applyFill="1" applyBorder="1" applyAlignment="1" applyProtection="1">
      <alignment horizontal="left"/>
    </xf>
    <xf numFmtId="165" fontId="8" fillId="0" borderId="4" xfId="1" applyNumberFormat="1" applyFont="1" applyFill="1" applyBorder="1" applyAlignment="1" applyProtection="1">
      <alignment horizontal="left"/>
    </xf>
    <xf numFmtId="10" fontId="8" fillId="0" borderId="1" xfId="1" applyNumberFormat="1" applyFont="1" applyFill="1" applyBorder="1" applyAlignment="1" applyProtection="1">
      <alignment horizontal="left"/>
    </xf>
    <xf numFmtId="165" fontId="8" fillId="4" borderId="1" xfId="1" applyNumberFormat="1" applyFont="1" applyFill="1" applyBorder="1" applyAlignment="1" applyProtection="1">
      <alignment horizontal="left"/>
    </xf>
    <xf numFmtId="2" fontId="8" fillId="4" borderId="1" xfId="4" applyNumberFormat="1" applyFont="1" applyFill="1" applyBorder="1" applyAlignment="1" applyProtection="1">
      <alignment horizontal="left"/>
    </xf>
    <xf numFmtId="0" fontId="8" fillId="2" borderId="0" xfId="3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left" wrapText="1"/>
    </xf>
    <xf numFmtId="0" fontId="8" fillId="0" borderId="0" xfId="0" applyFont="1" applyAlignment="1">
      <alignment horizontal="left" wrapText="1"/>
    </xf>
    <xf numFmtId="0" fontId="11" fillId="0" borderId="0" xfId="0" applyFont="1" applyBorder="1" applyAlignment="1">
      <alignment horizontal="center"/>
    </xf>
    <xf numFmtId="0" fontId="11" fillId="0" borderId="0" xfId="0" applyFont="1" applyAlignment="1"/>
    <xf numFmtId="0" fontId="10" fillId="0" borderId="5" xfId="0" applyFont="1" applyFill="1" applyBorder="1" applyAlignment="1">
      <alignment horizontal="center" vertical="center"/>
    </xf>
    <xf numFmtId="1" fontId="10" fillId="0" borderId="5" xfId="0" applyNumberFormat="1" applyFont="1" applyBorder="1" applyAlignment="1">
      <alignment horizontal="center" vertical="center"/>
    </xf>
    <xf numFmtId="2" fontId="10" fillId="0" borderId="5" xfId="0" applyNumberFormat="1" applyFont="1" applyBorder="1" applyAlignment="1">
      <alignment horizontal="center" vertical="center"/>
    </xf>
    <xf numFmtId="164" fontId="8" fillId="4" borderId="1" xfId="4" applyNumberFormat="1" applyFont="1" applyFill="1" applyBorder="1" applyAlignment="1" applyProtection="1">
      <alignment horizontal="left"/>
    </xf>
    <xf numFmtId="1" fontId="10" fillId="7" borderId="5" xfId="0" applyNumberFormat="1" applyFont="1" applyFill="1" applyBorder="1" applyAlignment="1">
      <alignment horizontal="center" vertical="center"/>
    </xf>
    <xf numFmtId="1" fontId="10" fillId="8" borderId="5" xfId="0" applyNumberFormat="1" applyFont="1" applyFill="1" applyBorder="1" applyAlignment="1">
      <alignment horizontal="center" vertical="center"/>
    </xf>
    <xf numFmtId="2" fontId="10" fillId="7" borderId="5" xfId="0" applyNumberFormat="1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2" fontId="10" fillId="8" borderId="5" xfId="0" applyNumberFormat="1" applyFont="1" applyFill="1" applyBorder="1" applyAlignment="1">
      <alignment horizontal="center" vertical="center"/>
    </xf>
    <xf numFmtId="0" fontId="10" fillId="8" borderId="11" xfId="0" applyFont="1" applyFill="1" applyBorder="1" applyAlignment="1">
      <alignment horizontal="center" vertical="center"/>
    </xf>
    <xf numFmtId="1" fontId="10" fillId="0" borderId="11" xfId="0" applyNumberFormat="1" applyFont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2" fontId="10" fillId="0" borderId="11" xfId="0" applyNumberFormat="1" applyFont="1" applyBorder="1" applyAlignment="1">
      <alignment horizontal="center" vertical="center"/>
    </xf>
    <xf numFmtId="1" fontId="10" fillId="7" borderId="11" xfId="0" applyNumberFormat="1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7" borderId="5" xfId="0" applyFont="1" applyFill="1" applyBorder="1" applyAlignment="1">
      <alignment horizontal="center"/>
    </xf>
    <xf numFmtId="165" fontId="8" fillId="11" borderId="6" xfId="1" applyNumberFormat="1" applyFont="1" applyFill="1" applyBorder="1" applyAlignment="1" applyProtection="1">
      <alignment horizontal="left"/>
    </xf>
    <xf numFmtId="9" fontId="8" fillId="11" borderId="6" xfId="1" applyNumberFormat="1" applyFont="1" applyFill="1" applyBorder="1" applyAlignment="1" applyProtection="1">
      <alignment horizontal="left"/>
    </xf>
    <xf numFmtId="165" fontId="8" fillId="3" borderId="2" xfId="1" applyNumberFormat="1" applyFont="1" applyFill="1" applyBorder="1" applyAlignment="1" applyProtection="1">
      <alignment horizontal="left"/>
    </xf>
    <xf numFmtId="165" fontId="8" fillId="3" borderId="4" xfId="1" applyNumberFormat="1" applyFont="1" applyFill="1" applyBorder="1" applyAlignment="1" applyProtection="1">
      <alignment horizontal="left"/>
    </xf>
    <xf numFmtId="0" fontId="3" fillId="5" borderId="1" xfId="0" applyFont="1" applyFill="1" applyBorder="1" applyAlignment="1" applyProtection="1">
      <alignment horizontal="center" vertical="top" wrapText="1"/>
      <protection hidden="1"/>
    </xf>
    <xf numFmtId="165" fontId="8" fillId="12" borderId="5" xfId="1" applyNumberFormat="1" applyFont="1" applyFill="1" applyBorder="1" applyAlignment="1" applyProtection="1">
      <alignment horizontal="left"/>
    </xf>
    <xf numFmtId="166" fontId="8" fillId="12" borderId="5" xfId="1" applyNumberFormat="1" applyFont="1" applyFill="1" applyBorder="1" applyAlignment="1" applyProtection="1">
      <alignment horizontal="left"/>
    </xf>
    <xf numFmtId="166" fontId="8" fillId="8" borderId="5" xfId="1" applyNumberFormat="1" applyFont="1" applyFill="1" applyBorder="1" applyAlignment="1" applyProtection="1">
      <alignment horizontal="left"/>
    </xf>
    <xf numFmtId="9" fontId="8" fillId="12" borderId="5" xfId="1" applyNumberFormat="1" applyFont="1" applyFill="1" applyBorder="1" applyAlignment="1" applyProtection="1">
      <alignment horizontal="left"/>
    </xf>
  </cellXfs>
  <cellStyles count="5">
    <cellStyle name="Comma" xfId="1" builtinId="3"/>
    <cellStyle name="Excel_BuiltIn_Comma 2" xfId="4"/>
    <cellStyle name="Normal" xfId="0" builtinId="0"/>
    <cellStyle name="Normal_senp__eligibility" xfId="3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24"/>
  <sheetViews>
    <sheetView tabSelected="1" zoomScale="130" zoomScaleNormal="130" workbookViewId="0">
      <selection activeCell="D18" sqref="D18"/>
    </sheetView>
  </sheetViews>
  <sheetFormatPr defaultColWidth="31.28515625" defaultRowHeight="12"/>
  <cols>
    <col min="1" max="1" width="38.5703125" style="47" customWidth="1"/>
    <col min="2" max="2" width="12.42578125" style="47" customWidth="1"/>
    <col min="3" max="3" width="10" style="47" bestFit="1" customWidth="1"/>
    <col min="4" max="4" width="14.140625" style="47" customWidth="1"/>
    <col min="5" max="5" width="13.85546875" style="47" customWidth="1"/>
    <col min="6" max="6" width="17.85546875" style="47" customWidth="1"/>
    <col min="7" max="7" width="18.28515625" style="47" customWidth="1"/>
    <col min="8" max="8" width="14.7109375" style="47" customWidth="1"/>
    <col min="9" max="9" width="11.85546875" style="47" customWidth="1"/>
    <col min="10" max="10" width="14.5703125" style="47" customWidth="1"/>
    <col min="11" max="12" width="13.140625" style="47" customWidth="1"/>
    <col min="13" max="13" width="13.7109375" style="47" customWidth="1"/>
    <col min="14" max="14" width="14.140625" style="47" customWidth="1"/>
    <col min="15" max="15" width="11.85546875" style="47" customWidth="1"/>
    <col min="16" max="16" width="12" style="47" customWidth="1"/>
    <col min="17" max="17" width="11" style="47" customWidth="1"/>
    <col min="18" max="18" width="11.5703125" style="47" customWidth="1"/>
    <col min="19" max="19" width="12" style="47" customWidth="1"/>
    <col min="20" max="237" width="31.28515625" style="47"/>
    <col min="238" max="245" width="31.28515625" style="48"/>
    <col min="246" max="247" width="31.28515625" style="49"/>
    <col min="248" max="16384" width="31.28515625" style="29"/>
  </cols>
  <sheetData>
    <row r="1" spans="1:247" ht="12.75" customHeight="1">
      <c r="A1" s="26" t="s">
        <v>51</v>
      </c>
      <c r="B1" s="73" t="s">
        <v>53</v>
      </c>
      <c r="C1" s="74"/>
      <c r="D1" s="26"/>
      <c r="E1" s="26"/>
      <c r="F1" s="26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8"/>
      <c r="IE1" s="28"/>
      <c r="IF1" s="28"/>
      <c r="IG1" s="28"/>
      <c r="IH1" s="28"/>
      <c r="II1" s="28"/>
      <c r="IJ1" s="28"/>
      <c r="IK1" s="28"/>
      <c r="IL1" s="29"/>
      <c r="IM1" s="29"/>
    </row>
    <row r="2" spans="1:247">
      <c r="A2" s="20" t="s">
        <v>52</v>
      </c>
      <c r="B2" s="20" t="s">
        <v>55</v>
      </c>
      <c r="C2" s="20" t="s">
        <v>54</v>
      </c>
      <c r="D2" s="20" t="s">
        <v>31</v>
      </c>
      <c r="E2" s="30" t="s">
        <v>0</v>
      </c>
      <c r="F2" s="20" t="s">
        <v>32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  <c r="EG2" s="27"/>
      <c r="EH2" s="27"/>
      <c r="EI2" s="27"/>
      <c r="EJ2" s="27"/>
      <c r="EK2" s="27"/>
      <c r="EL2" s="27"/>
      <c r="EM2" s="27"/>
      <c r="EN2" s="27"/>
      <c r="EO2" s="27"/>
      <c r="EP2" s="27"/>
      <c r="EQ2" s="27"/>
      <c r="ER2" s="27"/>
      <c r="ES2" s="27"/>
      <c r="ET2" s="27"/>
      <c r="EU2" s="27"/>
      <c r="EV2" s="27"/>
      <c r="EW2" s="27"/>
      <c r="EX2" s="27"/>
      <c r="EY2" s="27"/>
      <c r="EZ2" s="27"/>
      <c r="FA2" s="27"/>
      <c r="FB2" s="27"/>
      <c r="FC2" s="27"/>
      <c r="FD2" s="27"/>
      <c r="FE2" s="27"/>
      <c r="FF2" s="27"/>
      <c r="FG2" s="27"/>
      <c r="FH2" s="27"/>
      <c r="FI2" s="27"/>
      <c r="FJ2" s="27"/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  <c r="GI2" s="27"/>
      <c r="GJ2" s="27"/>
      <c r="GK2" s="27"/>
      <c r="GL2" s="27"/>
      <c r="GM2" s="27"/>
      <c r="GN2" s="27"/>
      <c r="GO2" s="27"/>
      <c r="GP2" s="27"/>
      <c r="GQ2" s="27"/>
      <c r="GR2" s="27"/>
      <c r="GS2" s="27"/>
      <c r="GT2" s="27"/>
      <c r="GU2" s="27"/>
      <c r="GV2" s="27"/>
      <c r="GW2" s="27"/>
      <c r="GX2" s="27"/>
      <c r="GY2" s="27"/>
      <c r="GZ2" s="27"/>
      <c r="HA2" s="27"/>
      <c r="HB2" s="27"/>
      <c r="HC2" s="27"/>
      <c r="HD2" s="27"/>
      <c r="HE2" s="27"/>
      <c r="HF2" s="27"/>
      <c r="HG2" s="27"/>
      <c r="HH2" s="27"/>
      <c r="HI2" s="27"/>
      <c r="HJ2" s="27"/>
      <c r="HK2" s="27"/>
      <c r="HL2" s="27"/>
      <c r="HM2" s="27"/>
      <c r="HN2" s="27"/>
      <c r="HO2" s="27"/>
      <c r="HP2" s="27"/>
      <c r="HQ2" s="27"/>
      <c r="HR2" s="27"/>
      <c r="HS2" s="27"/>
      <c r="HT2" s="27"/>
      <c r="HU2" s="27"/>
      <c r="HV2" s="27"/>
      <c r="HW2" s="27"/>
      <c r="HX2" s="27"/>
      <c r="HY2" s="27"/>
      <c r="HZ2" s="27"/>
      <c r="IA2" s="27"/>
      <c r="IB2" s="27"/>
      <c r="IC2" s="27"/>
      <c r="ID2" s="28"/>
      <c r="IE2" s="28"/>
      <c r="IF2" s="28"/>
      <c r="IG2" s="28"/>
      <c r="IH2" s="28"/>
      <c r="II2" s="28"/>
      <c r="IJ2" s="28"/>
      <c r="IK2" s="28"/>
      <c r="IL2" s="29"/>
      <c r="IM2" s="29"/>
    </row>
    <row r="3" spans="1:247">
      <c r="A3" s="76" t="s">
        <v>42</v>
      </c>
      <c r="B3" s="77">
        <v>645624.32999999996</v>
      </c>
      <c r="C3" s="78">
        <v>627892.32999999996</v>
      </c>
      <c r="D3" s="76">
        <f t="shared" ref="D3:D9" si="0">AVERAGE(B3:C3)</f>
        <v>636758.32999999996</v>
      </c>
      <c r="E3" s="79">
        <v>1</v>
      </c>
      <c r="F3" s="21">
        <f t="shared" ref="F3:F8" si="1">E3*D3</f>
        <v>636758.32999999996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8"/>
      <c r="IE3" s="28"/>
      <c r="IF3" s="28"/>
      <c r="IG3" s="28"/>
      <c r="IH3" s="28"/>
      <c r="II3" s="28"/>
      <c r="IJ3" s="28"/>
      <c r="IK3" s="28"/>
      <c r="IL3" s="29"/>
      <c r="IM3" s="29"/>
    </row>
    <row r="4" spans="1:247">
      <c r="A4" s="76" t="s">
        <v>43</v>
      </c>
      <c r="B4" s="77">
        <v>971759</v>
      </c>
      <c r="C4" s="78">
        <v>1126816</v>
      </c>
      <c r="D4" s="76">
        <f t="shared" si="0"/>
        <v>1049287.5</v>
      </c>
      <c r="E4" s="79">
        <v>1</v>
      </c>
      <c r="F4" s="21">
        <f t="shared" si="1"/>
        <v>1049287.5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V4" s="27"/>
      <c r="HW4" s="27"/>
      <c r="HX4" s="27"/>
      <c r="HY4" s="27"/>
      <c r="HZ4" s="27"/>
      <c r="IA4" s="28"/>
      <c r="IB4" s="28"/>
      <c r="IC4" s="28"/>
      <c r="ID4" s="28"/>
      <c r="IE4" s="28"/>
      <c r="IF4" s="28"/>
      <c r="IG4" s="28"/>
      <c r="IH4" s="28"/>
      <c r="II4" s="29"/>
      <c r="IJ4" s="29"/>
      <c r="IK4" s="29"/>
      <c r="IL4" s="29"/>
      <c r="IM4" s="29"/>
    </row>
    <row r="5" spans="1:247">
      <c r="A5" s="76" t="s">
        <v>47</v>
      </c>
      <c r="B5" s="77">
        <f>38819+269427+69288+49835.2</f>
        <v>427369.2</v>
      </c>
      <c r="C5" s="78">
        <f>46865+227370+84734+63372.03</f>
        <v>422341.03</v>
      </c>
      <c r="D5" s="76">
        <f t="shared" si="0"/>
        <v>424855.11499999999</v>
      </c>
      <c r="E5" s="79">
        <v>0.5</v>
      </c>
      <c r="F5" s="21">
        <f t="shared" ref="F5" si="2">E5*D5</f>
        <v>212427.5575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7"/>
      <c r="HW5" s="27"/>
      <c r="HX5" s="27"/>
      <c r="HY5" s="27"/>
      <c r="HZ5" s="27"/>
      <c r="IA5" s="28"/>
      <c r="IB5" s="28"/>
      <c r="IC5" s="28"/>
      <c r="ID5" s="28"/>
      <c r="IE5" s="28"/>
      <c r="IF5" s="28"/>
      <c r="IG5" s="28"/>
      <c r="IH5" s="28"/>
      <c r="II5" s="29"/>
      <c r="IJ5" s="29"/>
      <c r="IK5" s="29"/>
      <c r="IL5" s="29"/>
      <c r="IM5" s="29"/>
    </row>
    <row r="6" spans="1:247">
      <c r="A6" s="76" t="s">
        <v>78</v>
      </c>
      <c r="B6" s="77">
        <f>120000+333257</f>
        <v>453257</v>
      </c>
      <c r="C6" s="78">
        <f>120000+278925</f>
        <v>398925</v>
      </c>
      <c r="D6" s="76">
        <f t="shared" si="0"/>
        <v>426091</v>
      </c>
      <c r="E6" s="79">
        <v>1</v>
      </c>
      <c r="F6" s="21">
        <f t="shared" si="1"/>
        <v>426091</v>
      </c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27"/>
      <c r="ES6" s="27"/>
      <c r="ET6" s="27"/>
      <c r="EU6" s="27"/>
      <c r="EV6" s="27"/>
      <c r="EW6" s="27"/>
      <c r="EX6" s="27"/>
      <c r="EY6" s="27"/>
      <c r="EZ6" s="27"/>
      <c r="FA6" s="27"/>
      <c r="FB6" s="27"/>
      <c r="FC6" s="27"/>
      <c r="FD6" s="27"/>
      <c r="FE6" s="27"/>
      <c r="FF6" s="27"/>
      <c r="FG6" s="27"/>
      <c r="FH6" s="27"/>
      <c r="FI6" s="27"/>
      <c r="FJ6" s="27"/>
      <c r="FK6" s="27"/>
      <c r="FL6" s="27"/>
      <c r="FM6" s="27"/>
      <c r="FN6" s="27"/>
      <c r="FO6" s="27"/>
      <c r="FP6" s="27"/>
      <c r="FQ6" s="27"/>
      <c r="FR6" s="27"/>
      <c r="FS6" s="27"/>
      <c r="FT6" s="27"/>
      <c r="FU6" s="27"/>
      <c r="FV6" s="27"/>
      <c r="FW6" s="27"/>
      <c r="FX6" s="27"/>
      <c r="FY6" s="27"/>
      <c r="FZ6" s="27"/>
      <c r="GA6" s="27"/>
      <c r="GB6" s="27"/>
      <c r="GC6" s="27"/>
      <c r="GD6" s="27"/>
      <c r="GE6" s="27"/>
      <c r="GF6" s="27"/>
      <c r="GG6" s="27"/>
      <c r="GH6" s="27"/>
      <c r="GI6" s="27"/>
      <c r="GJ6" s="27"/>
      <c r="GK6" s="27"/>
      <c r="GL6" s="27"/>
      <c r="GM6" s="27"/>
      <c r="GN6" s="27"/>
      <c r="GO6" s="27"/>
      <c r="GP6" s="27"/>
      <c r="GQ6" s="27"/>
      <c r="GR6" s="27"/>
      <c r="GS6" s="27"/>
      <c r="GT6" s="27"/>
      <c r="GU6" s="27"/>
      <c r="GV6" s="27"/>
      <c r="GW6" s="27"/>
      <c r="GX6" s="27"/>
      <c r="GY6" s="27"/>
      <c r="GZ6" s="27"/>
      <c r="HA6" s="27"/>
      <c r="HB6" s="27"/>
      <c r="HC6" s="27"/>
      <c r="HD6" s="27"/>
      <c r="HE6" s="27"/>
      <c r="HF6" s="27"/>
      <c r="HG6" s="27"/>
      <c r="HH6" s="27"/>
      <c r="HI6" s="27"/>
      <c r="HJ6" s="27"/>
      <c r="HK6" s="27"/>
      <c r="HL6" s="27"/>
      <c r="HM6" s="27"/>
      <c r="HN6" s="27"/>
      <c r="HO6" s="27"/>
      <c r="HP6" s="27"/>
      <c r="HQ6" s="27"/>
      <c r="HR6" s="27"/>
      <c r="HS6" s="27"/>
      <c r="HT6" s="27"/>
      <c r="HU6" s="27"/>
      <c r="HV6" s="27"/>
      <c r="HW6" s="27"/>
      <c r="HX6" s="27"/>
      <c r="HY6" s="27"/>
      <c r="HZ6" s="27"/>
      <c r="IA6" s="28"/>
      <c r="IB6" s="28"/>
      <c r="IC6" s="28"/>
      <c r="ID6" s="28"/>
      <c r="IE6" s="28"/>
      <c r="IF6" s="28"/>
      <c r="IG6" s="28"/>
      <c r="IH6" s="28"/>
      <c r="II6" s="29"/>
      <c r="IJ6" s="29"/>
      <c r="IK6" s="29"/>
      <c r="IL6" s="29"/>
      <c r="IM6" s="29"/>
    </row>
    <row r="7" spans="1:247">
      <c r="A7" s="76" t="s">
        <v>45</v>
      </c>
      <c r="B7" s="77">
        <v>15370</v>
      </c>
      <c r="C7" s="78">
        <v>5884</v>
      </c>
      <c r="D7" s="76">
        <f t="shared" si="0"/>
        <v>10627</v>
      </c>
      <c r="E7" s="79">
        <v>0.5</v>
      </c>
      <c r="F7" s="21">
        <f t="shared" si="1"/>
        <v>5313.5</v>
      </c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8"/>
      <c r="IB7" s="28"/>
      <c r="IC7" s="28"/>
      <c r="ID7" s="28"/>
      <c r="IE7" s="28"/>
      <c r="IF7" s="28"/>
      <c r="IG7" s="28"/>
      <c r="IH7" s="28"/>
      <c r="II7" s="29"/>
      <c r="IJ7" s="29"/>
      <c r="IK7" s="29"/>
      <c r="IL7" s="29"/>
      <c r="IM7" s="29"/>
    </row>
    <row r="8" spans="1:247">
      <c r="A8" s="76" t="s">
        <v>56</v>
      </c>
      <c r="B8" s="77">
        <v>1798232</v>
      </c>
      <c r="C8" s="78">
        <v>254108</v>
      </c>
      <c r="D8" s="76">
        <f t="shared" si="0"/>
        <v>1026170</v>
      </c>
      <c r="E8" s="79">
        <v>0</v>
      </c>
      <c r="F8" s="21">
        <f t="shared" si="1"/>
        <v>0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/>
      <c r="FB8" s="27"/>
      <c r="FC8" s="27"/>
      <c r="FD8" s="27"/>
      <c r="FE8" s="27"/>
      <c r="FF8" s="27"/>
      <c r="FG8" s="27"/>
      <c r="FH8" s="27"/>
      <c r="FI8" s="27"/>
      <c r="FJ8" s="27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7"/>
      <c r="GC8" s="27"/>
      <c r="GD8" s="27"/>
      <c r="GE8" s="27"/>
      <c r="GF8" s="27"/>
      <c r="GG8" s="27"/>
      <c r="GH8" s="27"/>
      <c r="GI8" s="27"/>
      <c r="GJ8" s="27"/>
      <c r="GK8" s="27"/>
      <c r="GL8" s="27"/>
      <c r="GM8" s="27"/>
      <c r="GN8" s="27"/>
      <c r="GO8" s="27"/>
      <c r="GP8" s="27"/>
      <c r="GQ8" s="27"/>
      <c r="GR8" s="27"/>
      <c r="GS8" s="27"/>
      <c r="GT8" s="27"/>
      <c r="GU8" s="27"/>
      <c r="GV8" s="27"/>
      <c r="GW8" s="27"/>
      <c r="GX8" s="27"/>
      <c r="GY8" s="27"/>
      <c r="GZ8" s="27"/>
      <c r="HA8" s="27"/>
      <c r="HB8" s="27"/>
      <c r="HC8" s="27"/>
      <c r="HD8" s="27"/>
      <c r="HE8" s="27"/>
      <c r="HF8" s="27"/>
      <c r="HG8" s="27"/>
      <c r="HH8" s="27"/>
      <c r="HI8" s="27"/>
      <c r="HJ8" s="27"/>
      <c r="HK8" s="27"/>
      <c r="HL8" s="27"/>
      <c r="HM8" s="27"/>
      <c r="HN8" s="27"/>
      <c r="HO8" s="27"/>
      <c r="HP8" s="27"/>
      <c r="HQ8" s="27"/>
      <c r="HR8" s="27"/>
      <c r="HS8" s="27"/>
      <c r="HT8" s="27"/>
      <c r="HU8" s="27"/>
      <c r="HV8" s="27"/>
      <c r="HW8" s="27"/>
      <c r="HX8" s="27"/>
      <c r="HY8" s="27"/>
      <c r="HZ8" s="27"/>
      <c r="IA8" s="28"/>
      <c r="IB8" s="28"/>
      <c r="IC8" s="28"/>
      <c r="ID8" s="28"/>
      <c r="IE8" s="28"/>
      <c r="IF8" s="28"/>
      <c r="IG8" s="28"/>
      <c r="IH8" s="28"/>
      <c r="II8" s="29"/>
      <c r="IJ8" s="29"/>
      <c r="IK8" s="29"/>
      <c r="IL8" s="29"/>
      <c r="IM8" s="29"/>
    </row>
    <row r="9" spans="1:247">
      <c r="A9" s="76" t="s">
        <v>33</v>
      </c>
      <c r="B9" s="77">
        <v>-130602</v>
      </c>
      <c r="C9" s="77">
        <v>-100585</v>
      </c>
      <c r="D9" s="76">
        <f t="shared" si="0"/>
        <v>-115593.5</v>
      </c>
      <c r="E9" s="79">
        <v>1</v>
      </c>
      <c r="F9" s="21">
        <f>E9*D9</f>
        <v>-115593.5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  <c r="EN9" s="27"/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7"/>
      <c r="FJ9" s="27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  <c r="FZ9" s="27"/>
      <c r="GA9" s="27"/>
      <c r="GB9" s="27"/>
      <c r="GC9" s="27"/>
      <c r="GD9" s="27"/>
      <c r="GE9" s="27"/>
      <c r="GF9" s="27"/>
      <c r="GG9" s="27"/>
      <c r="GH9" s="27"/>
      <c r="GI9" s="27"/>
      <c r="GJ9" s="27"/>
      <c r="GK9" s="27"/>
      <c r="GL9" s="27"/>
      <c r="GM9" s="27"/>
      <c r="GN9" s="27"/>
      <c r="GO9" s="27"/>
      <c r="GP9" s="27"/>
      <c r="GQ9" s="27"/>
      <c r="GR9" s="27"/>
      <c r="GS9" s="27"/>
      <c r="GT9" s="27"/>
      <c r="GU9" s="27"/>
      <c r="GV9" s="27"/>
      <c r="GW9" s="27"/>
      <c r="GX9" s="27"/>
      <c r="GY9" s="27"/>
      <c r="GZ9" s="27"/>
      <c r="HA9" s="27"/>
      <c r="HB9" s="27"/>
      <c r="HC9" s="27"/>
      <c r="HD9" s="27"/>
      <c r="HE9" s="27"/>
      <c r="HF9" s="27"/>
      <c r="HG9" s="27"/>
      <c r="HH9" s="27"/>
      <c r="HI9" s="27"/>
      <c r="HJ9" s="27"/>
      <c r="HK9" s="27"/>
      <c r="HL9" s="27"/>
      <c r="HM9" s="27"/>
      <c r="HN9" s="27"/>
      <c r="HO9" s="27"/>
      <c r="HP9" s="27"/>
      <c r="HQ9" s="27"/>
      <c r="HR9" s="27"/>
      <c r="HS9" s="27"/>
      <c r="HT9" s="27"/>
      <c r="HU9" s="27"/>
      <c r="HV9" s="27"/>
      <c r="HW9" s="27"/>
      <c r="HX9" s="27"/>
      <c r="HY9" s="27"/>
      <c r="HZ9" s="27"/>
      <c r="IA9" s="28"/>
      <c r="IB9" s="28"/>
      <c r="IC9" s="28"/>
      <c r="ID9" s="28"/>
      <c r="IE9" s="28"/>
      <c r="IF9" s="28"/>
      <c r="IG9" s="28"/>
      <c r="IH9" s="28"/>
      <c r="II9" s="29"/>
      <c r="IJ9" s="29"/>
      <c r="IK9" s="29"/>
      <c r="IL9" s="29"/>
      <c r="IM9" s="29"/>
    </row>
    <row r="10" spans="1:247">
      <c r="A10" s="71" t="s">
        <v>57</v>
      </c>
      <c r="B10" s="71" t="s">
        <v>55</v>
      </c>
      <c r="C10" s="71" t="s">
        <v>54</v>
      </c>
      <c r="D10" s="71" t="s">
        <v>31</v>
      </c>
      <c r="E10" s="72" t="s">
        <v>0</v>
      </c>
      <c r="F10" s="71" t="s">
        <v>32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8"/>
      <c r="IB10" s="28"/>
      <c r="IC10" s="28"/>
      <c r="ID10" s="28"/>
      <c r="IE10" s="28"/>
      <c r="IF10" s="28"/>
      <c r="IG10" s="28"/>
      <c r="IH10" s="28"/>
      <c r="II10" s="29"/>
      <c r="IJ10" s="29"/>
      <c r="IK10" s="29"/>
      <c r="IL10" s="29"/>
      <c r="IM10" s="29"/>
    </row>
    <row r="11" spans="1:247" ht="10.5" customHeight="1">
      <c r="A11" s="76" t="s">
        <v>81</v>
      </c>
      <c r="B11" s="78">
        <v>345172</v>
      </c>
      <c r="C11" s="47">
        <v>0</v>
      </c>
      <c r="D11" s="76">
        <f>AVERAGE(B11:B11)</f>
        <v>345172</v>
      </c>
      <c r="E11" s="79">
        <v>1</v>
      </c>
      <c r="F11" s="21">
        <f t="shared" ref="F11" si="3">E11*D11</f>
        <v>345172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7"/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7"/>
      <c r="HU11" s="27"/>
      <c r="HV11" s="27"/>
      <c r="HW11" s="27"/>
      <c r="HX11" s="27"/>
      <c r="HY11" s="27"/>
      <c r="HZ11" s="27"/>
      <c r="IA11" s="28"/>
      <c r="IB11" s="28"/>
      <c r="IC11" s="28"/>
      <c r="ID11" s="28"/>
      <c r="IE11" s="28"/>
      <c r="IF11" s="28"/>
      <c r="IG11" s="28"/>
      <c r="IH11" s="28"/>
      <c r="II11" s="29"/>
      <c r="IJ11" s="29"/>
      <c r="IK11" s="29"/>
      <c r="IL11" s="29"/>
      <c r="IM11" s="29"/>
    </row>
    <row r="12" spans="1:247" ht="10.5" customHeight="1">
      <c r="A12" s="76" t="s">
        <v>58</v>
      </c>
      <c r="B12" s="78">
        <v>0</v>
      </c>
      <c r="C12" s="78">
        <v>299300</v>
      </c>
      <c r="D12" s="76">
        <f>AVERAGE(B12:C12)</f>
        <v>149650</v>
      </c>
      <c r="E12" s="79">
        <v>1</v>
      </c>
      <c r="F12" s="21">
        <f t="shared" ref="F12:F14" si="4">E12*D12</f>
        <v>149650</v>
      </c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7"/>
      <c r="HU12" s="27"/>
      <c r="HV12" s="27"/>
      <c r="HW12" s="27"/>
      <c r="HX12" s="27"/>
      <c r="HY12" s="27"/>
      <c r="HZ12" s="27"/>
      <c r="IA12" s="28"/>
      <c r="IB12" s="28"/>
      <c r="IC12" s="28"/>
      <c r="ID12" s="28"/>
      <c r="IE12" s="28"/>
      <c r="IF12" s="28"/>
      <c r="IG12" s="28"/>
      <c r="IH12" s="28"/>
      <c r="II12" s="29"/>
      <c r="IJ12" s="29"/>
      <c r="IK12" s="29"/>
      <c r="IL12" s="29"/>
      <c r="IM12" s="29"/>
    </row>
    <row r="13" spans="1:247">
      <c r="A13" s="76" t="s">
        <v>45</v>
      </c>
      <c r="B13" s="77">
        <v>984</v>
      </c>
      <c r="C13" s="78">
        <v>1807</v>
      </c>
      <c r="D13" s="76">
        <f t="shared" ref="D13:D14" si="5">AVERAGE(B13:C13)</f>
        <v>1395.5</v>
      </c>
      <c r="E13" s="79">
        <v>0.5</v>
      </c>
      <c r="F13" s="21">
        <f t="shared" si="4"/>
        <v>697.75</v>
      </c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7"/>
      <c r="GO13" s="27"/>
      <c r="GP13" s="27"/>
      <c r="GQ13" s="27"/>
      <c r="GR13" s="27"/>
      <c r="GS13" s="27"/>
      <c r="GT13" s="27"/>
      <c r="GU13" s="27"/>
      <c r="GV13" s="27"/>
      <c r="GW13" s="27"/>
      <c r="GX13" s="27"/>
      <c r="GY13" s="27"/>
      <c r="GZ13" s="27"/>
      <c r="HA13" s="27"/>
      <c r="HB13" s="27"/>
      <c r="HC13" s="27"/>
      <c r="HD13" s="27"/>
      <c r="HE13" s="27"/>
      <c r="HF13" s="27"/>
      <c r="HG13" s="27"/>
      <c r="HH13" s="27"/>
      <c r="HI13" s="27"/>
      <c r="HJ13" s="27"/>
      <c r="HK13" s="27"/>
      <c r="HL13" s="27"/>
      <c r="HM13" s="27"/>
      <c r="HN13" s="27"/>
      <c r="HO13" s="27"/>
      <c r="HP13" s="27"/>
      <c r="HQ13" s="27"/>
      <c r="HR13" s="27"/>
      <c r="HS13" s="27"/>
      <c r="HT13" s="27"/>
      <c r="HU13" s="27"/>
      <c r="HV13" s="27"/>
      <c r="HW13" s="27"/>
      <c r="HX13" s="27"/>
      <c r="HY13" s="27"/>
      <c r="HZ13" s="27"/>
      <c r="IA13" s="27"/>
      <c r="IB13" s="27"/>
      <c r="IC13" s="28"/>
      <c r="ID13" s="28"/>
      <c r="IE13" s="28"/>
      <c r="IF13" s="28"/>
      <c r="IG13" s="28"/>
      <c r="IH13" s="28"/>
      <c r="II13" s="28"/>
      <c r="IJ13" s="28"/>
      <c r="IK13" s="29"/>
      <c r="IL13" s="29"/>
      <c r="IM13" s="29"/>
    </row>
    <row r="14" spans="1:247">
      <c r="A14" s="76" t="s">
        <v>33</v>
      </c>
      <c r="B14" s="77">
        <v>-2349</v>
      </c>
      <c r="C14" s="77">
        <v>0</v>
      </c>
      <c r="D14" s="76">
        <f t="shared" si="5"/>
        <v>-1174.5</v>
      </c>
      <c r="E14" s="79">
        <v>1</v>
      </c>
      <c r="F14" s="21">
        <f t="shared" si="4"/>
        <v>-1174.5</v>
      </c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  <c r="GX14" s="27"/>
      <c r="GY14" s="27"/>
      <c r="GZ14" s="27"/>
      <c r="HA14" s="27"/>
      <c r="HB14" s="27"/>
      <c r="HC14" s="27"/>
      <c r="HD14" s="27"/>
      <c r="HE14" s="27"/>
      <c r="HF14" s="27"/>
      <c r="HG14" s="27"/>
      <c r="HH14" s="27"/>
      <c r="HI14" s="27"/>
      <c r="HJ14" s="27"/>
      <c r="HK14" s="27"/>
      <c r="HL14" s="27"/>
      <c r="HM14" s="27"/>
      <c r="HN14" s="27"/>
      <c r="HO14" s="27"/>
      <c r="HP14" s="27"/>
      <c r="HQ14" s="27"/>
      <c r="HR14" s="27"/>
      <c r="HS14" s="27"/>
      <c r="HT14" s="27"/>
      <c r="HU14" s="27"/>
      <c r="HV14" s="27"/>
      <c r="HW14" s="27"/>
      <c r="HX14" s="27"/>
      <c r="HY14" s="27"/>
      <c r="HZ14" s="27"/>
      <c r="IA14" s="27"/>
      <c r="IB14" s="27"/>
      <c r="IC14" s="28"/>
      <c r="ID14" s="28"/>
      <c r="IE14" s="28"/>
      <c r="IF14" s="28"/>
      <c r="IG14" s="28"/>
      <c r="IH14" s="28"/>
      <c r="II14" s="28"/>
      <c r="IJ14" s="28"/>
      <c r="IK14" s="29"/>
      <c r="IL14" s="29"/>
      <c r="IM14" s="29"/>
    </row>
    <row r="15" spans="1:247" ht="10.5" customHeight="1">
      <c r="A15" s="31" t="s">
        <v>34</v>
      </c>
      <c r="B15" s="32"/>
      <c r="C15" s="33"/>
      <c r="D15" s="33"/>
      <c r="E15" s="34"/>
      <c r="F15" s="35">
        <f>+SUM(F3:F14)</f>
        <v>2708629.6375000002</v>
      </c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27"/>
      <c r="GI15" s="27"/>
      <c r="GJ15" s="27"/>
      <c r="GK15" s="27"/>
      <c r="GL15" s="27"/>
      <c r="GM15" s="27"/>
      <c r="GN15" s="27"/>
      <c r="GO15" s="27"/>
      <c r="GP15" s="27"/>
      <c r="GQ15" s="27"/>
      <c r="GR15" s="27"/>
      <c r="GS15" s="27"/>
      <c r="GT15" s="27"/>
      <c r="GU15" s="27"/>
      <c r="GV15" s="27"/>
      <c r="GW15" s="27"/>
      <c r="GX15" s="27"/>
      <c r="GY15" s="27"/>
      <c r="GZ15" s="27"/>
      <c r="HA15" s="27"/>
      <c r="HB15" s="27"/>
      <c r="HC15" s="27"/>
      <c r="HD15" s="27"/>
      <c r="HE15" s="27"/>
      <c r="HF15" s="27"/>
      <c r="HG15" s="27"/>
      <c r="HH15" s="27"/>
      <c r="HI15" s="27"/>
      <c r="HJ15" s="27"/>
      <c r="HK15" s="27"/>
      <c r="HL15" s="27"/>
      <c r="HM15" s="27"/>
      <c r="HN15" s="27"/>
      <c r="HO15" s="27"/>
      <c r="HP15" s="27"/>
      <c r="HQ15" s="27"/>
      <c r="HR15" s="27"/>
      <c r="HS15" s="27"/>
      <c r="HT15" s="27"/>
      <c r="HU15" s="27"/>
      <c r="HV15" s="27"/>
      <c r="HW15" s="27"/>
      <c r="HX15" s="27"/>
      <c r="HY15" s="27"/>
      <c r="HZ15" s="27"/>
      <c r="IA15" s="27"/>
      <c r="IB15" s="27"/>
      <c r="IC15" s="28"/>
      <c r="ID15" s="28"/>
      <c r="IE15" s="28"/>
      <c r="IF15" s="28"/>
      <c r="IG15" s="28"/>
      <c r="IH15" s="28"/>
      <c r="II15" s="28"/>
      <c r="IJ15" s="28"/>
      <c r="IK15" s="29"/>
      <c r="IL15" s="29"/>
      <c r="IM15" s="29"/>
    </row>
    <row r="16" spans="1:247" ht="10.5" customHeight="1">
      <c r="A16" s="22" t="s">
        <v>35</v>
      </c>
      <c r="B16" s="36"/>
      <c r="C16" s="37"/>
      <c r="D16" s="37"/>
      <c r="E16" s="38"/>
      <c r="F16" s="39">
        <f>F15/12</f>
        <v>225719.13645833335</v>
      </c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7"/>
      <c r="GI16" s="27"/>
      <c r="GJ16" s="27"/>
      <c r="GK16" s="27"/>
      <c r="GL16" s="27"/>
      <c r="GM16" s="27"/>
      <c r="GN16" s="27"/>
      <c r="GO16" s="27"/>
      <c r="GP16" s="27"/>
      <c r="GQ16" s="27"/>
      <c r="GR16" s="27"/>
      <c r="GS16" s="27"/>
      <c r="GT16" s="27"/>
      <c r="GU16" s="27"/>
      <c r="GV16" s="27"/>
      <c r="GW16" s="27"/>
      <c r="GX16" s="27"/>
      <c r="GY16" s="27"/>
      <c r="GZ16" s="27"/>
      <c r="HA16" s="27"/>
      <c r="HB16" s="27"/>
      <c r="HC16" s="27"/>
      <c r="HD16" s="27"/>
      <c r="HE16" s="27"/>
      <c r="HF16" s="27"/>
      <c r="HG16" s="27"/>
      <c r="HH16" s="27"/>
      <c r="HI16" s="27"/>
      <c r="HJ16" s="27"/>
      <c r="HK16" s="27"/>
      <c r="HL16" s="27"/>
      <c r="HM16" s="27"/>
      <c r="HN16" s="27"/>
      <c r="HO16" s="27"/>
      <c r="HP16" s="27"/>
      <c r="HQ16" s="27"/>
      <c r="HR16" s="27"/>
      <c r="HS16" s="27"/>
      <c r="HT16" s="27"/>
      <c r="HU16" s="27"/>
      <c r="HV16" s="27"/>
      <c r="HW16" s="27"/>
      <c r="HX16" s="27"/>
      <c r="HY16" s="27"/>
      <c r="HZ16" s="27"/>
      <c r="IA16" s="27"/>
      <c r="IB16" s="27"/>
      <c r="IC16" s="28"/>
      <c r="ID16" s="28"/>
      <c r="IE16" s="28"/>
      <c r="IF16" s="28"/>
      <c r="IG16" s="28"/>
      <c r="IH16" s="28"/>
      <c r="II16" s="28"/>
      <c r="IJ16" s="28"/>
      <c r="IK16" s="29"/>
      <c r="IL16" s="29"/>
      <c r="IM16" s="29"/>
    </row>
    <row r="17" spans="1:247" ht="10.5" customHeight="1">
      <c r="A17" s="22" t="s">
        <v>36</v>
      </c>
      <c r="B17" s="36"/>
      <c r="C17" s="37"/>
      <c r="D17" s="37"/>
      <c r="E17" s="38"/>
      <c r="F17" s="40">
        <f>RTR!J16</f>
        <v>250223</v>
      </c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7"/>
      <c r="GT17" s="27"/>
      <c r="GU17" s="27"/>
      <c r="GV17" s="27"/>
      <c r="GW17" s="27"/>
      <c r="GX17" s="27"/>
      <c r="GY17" s="27"/>
      <c r="GZ17" s="27"/>
      <c r="HA17" s="27"/>
      <c r="HB17" s="27"/>
      <c r="HC17" s="27"/>
      <c r="HD17" s="27"/>
      <c r="HE17" s="27"/>
      <c r="HF17" s="27"/>
      <c r="HG17" s="27"/>
      <c r="HH17" s="27"/>
      <c r="HI17" s="27"/>
      <c r="HJ17" s="27"/>
      <c r="HK17" s="27"/>
      <c r="HL17" s="27"/>
      <c r="HM17" s="27"/>
      <c r="HN17" s="27"/>
      <c r="HO17" s="27"/>
      <c r="HP17" s="27"/>
      <c r="HQ17" s="27"/>
      <c r="HR17" s="27"/>
      <c r="HS17" s="27"/>
      <c r="HT17" s="27"/>
      <c r="HU17" s="27"/>
      <c r="HV17" s="27"/>
      <c r="HW17" s="27"/>
      <c r="HX17" s="27"/>
      <c r="HY17" s="27"/>
      <c r="HZ17" s="27"/>
      <c r="IA17" s="27"/>
      <c r="IB17" s="27"/>
      <c r="IC17" s="28"/>
      <c r="ID17" s="28"/>
      <c r="IE17" s="28"/>
      <c r="IF17" s="28"/>
      <c r="IG17" s="28"/>
      <c r="IH17" s="28"/>
      <c r="II17" s="28"/>
      <c r="IJ17" s="28"/>
      <c r="IK17" s="29"/>
      <c r="IL17" s="29"/>
      <c r="IM17" s="29"/>
    </row>
    <row r="18" spans="1:247" ht="10.5" customHeight="1">
      <c r="A18" s="22" t="s">
        <v>79</v>
      </c>
      <c r="B18" s="41"/>
      <c r="C18" s="42"/>
      <c r="D18" s="42"/>
      <c r="E18" s="43"/>
      <c r="F18" s="44">
        <v>1.5</v>
      </c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  <c r="GG18" s="27"/>
      <c r="GH18" s="27"/>
      <c r="GI18" s="27"/>
      <c r="GJ18" s="27"/>
      <c r="GK18" s="27"/>
      <c r="GL18" s="27"/>
      <c r="GM18" s="27"/>
      <c r="GN18" s="27"/>
      <c r="GO18" s="27"/>
      <c r="GP18" s="27"/>
      <c r="GQ18" s="27"/>
      <c r="GR18" s="27"/>
      <c r="GS18" s="27"/>
      <c r="GT18" s="27"/>
      <c r="GU18" s="27"/>
      <c r="GV18" s="27"/>
      <c r="GW18" s="27"/>
      <c r="GX18" s="27"/>
      <c r="GY18" s="27"/>
      <c r="GZ18" s="27"/>
      <c r="HA18" s="27"/>
      <c r="HB18" s="27"/>
      <c r="HC18" s="27"/>
      <c r="HD18" s="27"/>
      <c r="HE18" s="27"/>
      <c r="HF18" s="27"/>
      <c r="HG18" s="27"/>
      <c r="HH18" s="27"/>
      <c r="HI18" s="27"/>
      <c r="HJ18" s="27"/>
      <c r="HK18" s="27"/>
      <c r="HL18" s="27"/>
      <c r="HM18" s="27"/>
      <c r="HN18" s="27"/>
      <c r="HO18" s="27"/>
      <c r="HP18" s="27"/>
      <c r="HQ18" s="27"/>
      <c r="HR18" s="27"/>
      <c r="HS18" s="27"/>
      <c r="HT18" s="27"/>
      <c r="HU18" s="27"/>
      <c r="HV18" s="27"/>
      <c r="HW18" s="27"/>
      <c r="HX18" s="27"/>
      <c r="HY18" s="27"/>
      <c r="HZ18" s="27"/>
      <c r="IA18" s="27"/>
      <c r="IB18" s="27"/>
      <c r="IC18" s="28"/>
      <c r="ID18" s="28"/>
      <c r="IE18" s="28"/>
      <c r="IF18" s="28"/>
      <c r="IG18" s="28"/>
      <c r="IH18" s="28"/>
      <c r="II18" s="28"/>
      <c r="IJ18" s="28"/>
      <c r="IK18" s="29"/>
      <c r="IL18" s="29"/>
      <c r="IM18" s="29"/>
    </row>
    <row r="19" spans="1:247" ht="10.5" customHeight="1">
      <c r="A19" s="22" t="s">
        <v>37</v>
      </c>
      <c r="B19" s="36"/>
      <c r="C19" s="37"/>
      <c r="D19" s="37"/>
      <c r="E19" s="38"/>
      <c r="F19" s="45">
        <f>(F16*F18)-F17</f>
        <v>88355.704687500023</v>
      </c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  <c r="GZ19" s="27"/>
      <c r="HA19" s="27"/>
      <c r="HB19" s="27"/>
      <c r="HC19" s="27"/>
      <c r="HD19" s="27"/>
      <c r="HE19" s="27"/>
      <c r="HF19" s="27"/>
      <c r="HG19" s="27"/>
      <c r="HH19" s="27"/>
      <c r="HI19" s="27"/>
      <c r="HJ19" s="27"/>
      <c r="HK19" s="27"/>
      <c r="HL19" s="27"/>
      <c r="HM19" s="27"/>
      <c r="HN19" s="27"/>
      <c r="HO19" s="27"/>
      <c r="HP19" s="27"/>
      <c r="HQ19" s="27"/>
      <c r="HR19" s="27"/>
      <c r="HS19" s="27"/>
      <c r="HT19" s="27"/>
      <c r="HU19" s="27"/>
      <c r="HV19" s="27"/>
      <c r="HW19" s="27"/>
      <c r="HX19" s="27"/>
      <c r="HY19" s="27"/>
      <c r="HZ19" s="27"/>
      <c r="IA19" s="27"/>
      <c r="IB19" s="27"/>
      <c r="IC19" s="28"/>
      <c r="ID19" s="28"/>
      <c r="IE19" s="28"/>
      <c r="IF19" s="28"/>
      <c r="IG19" s="28"/>
      <c r="IH19" s="28"/>
      <c r="II19" s="28"/>
      <c r="IJ19" s="28"/>
      <c r="IK19" s="29"/>
      <c r="IL19" s="29"/>
      <c r="IM19" s="29"/>
    </row>
    <row r="20" spans="1:247" ht="10.5" customHeight="1">
      <c r="A20" s="22" t="s">
        <v>38</v>
      </c>
      <c r="B20" s="36"/>
      <c r="C20" s="37"/>
      <c r="D20" s="37"/>
      <c r="E20" s="38"/>
      <c r="F20" s="22">
        <v>180</v>
      </c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7"/>
      <c r="HY20" s="27"/>
      <c r="HZ20" s="27"/>
      <c r="IA20" s="27"/>
      <c r="IB20" s="27"/>
      <c r="IC20" s="28"/>
      <c r="ID20" s="28"/>
      <c r="IE20" s="28"/>
      <c r="IF20" s="28"/>
      <c r="IG20" s="28"/>
      <c r="IH20" s="28"/>
      <c r="II20" s="28"/>
      <c r="IJ20" s="28"/>
      <c r="IK20" s="29"/>
      <c r="IL20" s="29"/>
      <c r="IM20" s="29"/>
    </row>
    <row r="21" spans="1:247" ht="10.5" customHeight="1">
      <c r="A21" s="22" t="s">
        <v>39</v>
      </c>
      <c r="B21" s="36"/>
      <c r="C21" s="37"/>
      <c r="D21" s="37"/>
      <c r="E21" s="38"/>
      <c r="F21" s="44">
        <v>0.1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8"/>
      <c r="ID21" s="28"/>
      <c r="IE21" s="28"/>
      <c r="IF21" s="28"/>
      <c r="IG21" s="28"/>
      <c r="IH21" s="28"/>
      <c r="II21" s="28"/>
      <c r="IJ21" s="28"/>
      <c r="IK21" s="29"/>
      <c r="IL21" s="29"/>
      <c r="IM21" s="29"/>
    </row>
    <row r="22" spans="1:247" ht="10.5" customHeight="1">
      <c r="A22" s="22" t="s">
        <v>40</v>
      </c>
      <c r="B22" s="36"/>
      <c r="C22" s="37"/>
      <c r="D22" s="37"/>
      <c r="E22" s="38"/>
      <c r="F22" s="46">
        <f>PMT(F21/12,F20,-100000)</f>
        <v>1074.6051177081163</v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7"/>
      <c r="GM22" s="27"/>
      <c r="GN22" s="27"/>
      <c r="GO22" s="27"/>
      <c r="GP22" s="27"/>
      <c r="GQ22" s="27"/>
      <c r="GR22" s="27"/>
      <c r="GS22" s="27"/>
      <c r="GT22" s="27"/>
      <c r="GU22" s="27"/>
      <c r="GV22" s="27"/>
      <c r="GW22" s="27"/>
      <c r="GX22" s="27"/>
      <c r="GY22" s="27"/>
      <c r="GZ22" s="27"/>
      <c r="HA22" s="27"/>
      <c r="HB22" s="27"/>
      <c r="HC22" s="27"/>
      <c r="HD22" s="27"/>
      <c r="HE22" s="27"/>
      <c r="HF22" s="27"/>
      <c r="HG22" s="27"/>
      <c r="HH22" s="27"/>
      <c r="HI22" s="27"/>
      <c r="HJ22" s="27"/>
      <c r="HK22" s="27"/>
      <c r="HL22" s="27"/>
      <c r="HM22" s="27"/>
      <c r="HN22" s="27"/>
      <c r="HO22" s="27"/>
      <c r="HP22" s="27"/>
      <c r="HQ22" s="27"/>
      <c r="HR22" s="27"/>
      <c r="HS22" s="27"/>
      <c r="HT22" s="27"/>
      <c r="HU22" s="27"/>
      <c r="HV22" s="27"/>
      <c r="HW22" s="27"/>
      <c r="HX22" s="27"/>
      <c r="HY22" s="27"/>
      <c r="HZ22" s="27"/>
      <c r="IA22" s="27"/>
      <c r="IB22" s="27"/>
      <c r="IC22" s="28"/>
      <c r="ID22" s="28"/>
      <c r="IE22" s="28"/>
      <c r="IF22" s="28"/>
      <c r="IG22" s="28"/>
      <c r="IH22" s="28"/>
      <c r="II22" s="28"/>
      <c r="IJ22" s="28"/>
      <c r="IK22" s="29"/>
      <c r="IL22" s="29"/>
      <c r="IM22" s="29"/>
    </row>
    <row r="23" spans="1:247" ht="10.5" customHeight="1">
      <c r="A23" s="22" t="s">
        <v>41</v>
      </c>
      <c r="B23" s="36"/>
      <c r="C23" s="37"/>
      <c r="D23" s="37"/>
      <c r="E23" s="38"/>
      <c r="F23" s="55">
        <f>F19/F22</f>
        <v>82.22155583619616</v>
      </c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  <c r="GI23" s="27"/>
      <c r="GJ23" s="27"/>
      <c r="GK23" s="27"/>
      <c r="GL23" s="27"/>
      <c r="GM23" s="27"/>
      <c r="GN23" s="27"/>
      <c r="GO23" s="27"/>
      <c r="GP23" s="27"/>
      <c r="GQ23" s="27"/>
      <c r="GR23" s="27"/>
      <c r="GS23" s="27"/>
      <c r="GT23" s="27"/>
      <c r="GU23" s="27"/>
      <c r="GV23" s="27"/>
      <c r="GW23" s="27"/>
      <c r="GX23" s="27"/>
      <c r="GY23" s="27"/>
      <c r="GZ23" s="27"/>
      <c r="HA23" s="27"/>
      <c r="HB23" s="27"/>
      <c r="HC23" s="27"/>
      <c r="HD23" s="27"/>
      <c r="HE23" s="27"/>
      <c r="HF23" s="27"/>
      <c r="HG23" s="27"/>
      <c r="HH23" s="27"/>
      <c r="HI23" s="27"/>
      <c r="HJ23" s="27"/>
      <c r="HK23" s="27"/>
      <c r="HL23" s="27"/>
      <c r="HM23" s="27"/>
      <c r="HN23" s="27"/>
      <c r="HO23" s="27"/>
      <c r="HP23" s="27"/>
      <c r="HQ23" s="27"/>
      <c r="HR23" s="27"/>
      <c r="HS23" s="27"/>
      <c r="HT23" s="27"/>
      <c r="HU23" s="27"/>
      <c r="HV23" s="27"/>
      <c r="HW23" s="27"/>
      <c r="HX23" s="27"/>
      <c r="HY23" s="27"/>
      <c r="HZ23" s="27"/>
      <c r="IA23" s="27"/>
      <c r="IB23" s="27"/>
      <c r="IC23" s="28"/>
      <c r="ID23" s="28"/>
      <c r="IE23" s="28"/>
      <c r="IF23" s="28"/>
      <c r="IG23" s="28"/>
      <c r="IH23" s="28"/>
      <c r="II23" s="28"/>
      <c r="IJ23" s="28"/>
      <c r="IK23" s="29"/>
      <c r="IL23" s="29"/>
      <c r="IM23" s="29"/>
    </row>
    <row r="24" spans="1:247">
      <c r="IC24" s="48"/>
      <c r="IK24" s="49"/>
      <c r="IM24" s="29"/>
    </row>
  </sheetData>
  <sheetProtection selectLockedCells="1" selectUnlockedCells="1"/>
  <mergeCells count="1">
    <mergeCell ref="B1:C1"/>
  </mergeCells>
  <pageMargins left="0.78749999999999998" right="0.78749999999999998" top="1.05277777777778" bottom="1.05277777777778" header="0.78749999999999998" footer="0.78749999999999998"/>
  <pageSetup firstPageNumber="0" orientation="landscape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4"/>
    <pageSetUpPr fitToPage="1"/>
  </sheetPr>
  <dimension ref="A1:IM16"/>
  <sheetViews>
    <sheetView zoomScale="136" zoomScaleNormal="136" workbookViewId="0">
      <selection activeCell="J13" sqref="J13"/>
    </sheetView>
  </sheetViews>
  <sheetFormatPr defaultColWidth="22.140625" defaultRowHeight="8.25" customHeight="1"/>
  <cols>
    <col min="1" max="1" width="5.42578125" style="23" customWidth="1"/>
    <col min="2" max="2" width="12.28515625" style="23" customWidth="1"/>
    <col min="3" max="3" width="11" style="23" customWidth="1"/>
    <col min="4" max="4" width="10.85546875" style="23" customWidth="1"/>
    <col min="5" max="5" width="11.140625" style="23" bestFit="1" customWidth="1"/>
    <col min="6" max="6" width="10.140625" style="23" customWidth="1"/>
    <col min="7" max="7" width="4.7109375" style="23" customWidth="1"/>
    <col min="8" max="8" width="7" style="23" customWidth="1"/>
    <col min="9" max="9" width="10.140625" style="23" customWidth="1"/>
    <col min="10" max="10" width="13.140625" style="23" customWidth="1"/>
    <col min="11" max="247" width="22.140625" style="23"/>
    <col min="248" max="16384" width="22.140625" style="24"/>
  </cols>
  <sheetData>
    <row r="1" spans="1:247" ht="11.25">
      <c r="A1" s="67" t="s">
        <v>1</v>
      </c>
      <c r="B1" s="67" t="s">
        <v>2</v>
      </c>
      <c r="C1" s="67" t="s">
        <v>3</v>
      </c>
      <c r="D1" s="67" t="s">
        <v>4</v>
      </c>
      <c r="E1" s="67" t="s">
        <v>5</v>
      </c>
      <c r="F1" s="67" t="s">
        <v>6</v>
      </c>
      <c r="G1" s="67" t="s">
        <v>7</v>
      </c>
      <c r="H1" s="67" t="s">
        <v>46</v>
      </c>
      <c r="I1" s="67" t="s">
        <v>8</v>
      </c>
      <c r="J1" s="67" t="s">
        <v>44</v>
      </c>
      <c r="K1" s="68" t="s">
        <v>74</v>
      </c>
    </row>
    <row r="2" spans="1:247" s="51" customFormat="1" ht="11.25">
      <c r="A2" s="62">
        <v>1</v>
      </c>
      <c r="B2" s="63">
        <v>652760510000166</v>
      </c>
      <c r="C2" s="64" t="s">
        <v>59</v>
      </c>
      <c r="D2" s="64" t="s">
        <v>60</v>
      </c>
      <c r="E2" s="63" t="s">
        <v>61</v>
      </c>
      <c r="F2" s="65">
        <v>600000</v>
      </c>
      <c r="G2" s="66"/>
      <c r="H2" s="66"/>
      <c r="I2" s="63">
        <v>10086</v>
      </c>
      <c r="J2" s="63" t="s">
        <v>48</v>
      </c>
      <c r="K2" s="69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</row>
    <row r="3" spans="1:247" s="51" customFormat="1" ht="11.25">
      <c r="A3" s="52">
        <v>2</v>
      </c>
      <c r="B3" s="53">
        <v>652730110000073</v>
      </c>
      <c r="C3" s="52" t="s">
        <v>51</v>
      </c>
      <c r="D3" s="52" t="s">
        <v>60</v>
      </c>
      <c r="E3" s="57" t="s">
        <v>62</v>
      </c>
      <c r="F3" s="58"/>
      <c r="G3" s="56"/>
      <c r="H3" s="56"/>
      <c r="I3" s="56"/>
      <c r="J3" s="70"/>
      <c r="K3" s="7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0"/>
      <c r="DO3" s="50"/>
      <c r="DP3" s="50"/>
      <c r="DQ3" s="50"/>
      <c r="DR3" s="50"/>
      <c r="DS3" s="50"/>
      <c r="DT3" s="50"/>
      <c r="DU3" s="50"/>
      <c r="DV3" s="50"/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0"/>
      <c r="FM3" s="50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0"/>
      <c r="FY3" s="50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0"/>
      <c r="GK3" s="50"/>
      <c r="GL3" s="50"/>
      <c r="GM3" s="50"/>
      <c r="GN3" s="50"/>
      <c r="GO3" s="50"/>
      <c r="GP3" s="50"/>
      <c r="GQ3" s="50"/>
      <c r="GR3" s="50"/>
      <c r="GS3" s="50"/>
      <c r="GT3" s="50"/>
      <c r="GU3" s="50"/>
      <c r="GV3" s="50"/>
      <c r="GW3" s="50"/>
      <c r="GX3" s="50"/>
      <c r="GY3" s="50"/>
      <c r="GZ3" s="50"/>
      <c r="HA3" s="50"/>
      <c r="HB3" s="50"/>
      <c r="HC3" s="50"/>
      <c r="HD3" s="50"/>
      <c r="HE3" s="50"/>
      <c r="HF3" s="50"/>
      <c r="HG3" s="50"/>
      <c r="HH3" s="50"/>
      <c r="HI3" s="50"/>
      <c r="HJ3" s="50"/>
      <c r="HK3" s="50"/>
      <c r="HL3" s="50"/>
      <c r="HM3" s="50"/>
      <c r="HN3" s="50"/>
      <c r="HO3" s="50"/>
      <c r="HP3" s="50"/>
      <c r="HQ3" s="50"/>
      <c r="HR3" s="50"/>
      <c r="HS3" s="50"/>
      <c r="HT3" s="50"/>
      <c r="HU3" s="50"/>
      <c r="HV3" s="50"/>
      <c r="HW3" s="50"/>
      <c r="HX3" s="50"/>
      <c r="HY3" s="50"/>
      <c r="HZ3" s="50"/>
      <c r="IA3" s="50"/>
      <c r="IB3" s="50"/>
      <c r="IC3" s="50"/>
      <c r="ID3" s="50"/>
      <c r="IE3" s="50"/>
      <c r="IF3" s="50"/>
      <c r="IG3" s="50"/>
      <c r="IH3" s="50"/>
      <c r="II3" s="50"/>
      <c r="IJ3" s="50"/>
      <c r="IK3" s="50"/>
      <c r="IL3" s="50"/>
      <c r="IM3" s="50"/>
    </row>
    <row r="4" spans="1:247" s="51" customFormat="1" ht="11.25">
      <c r="A4" s="60">
        <v>3</v>
      </c>
      <c r="B4" s="53">
        <v>652770210000024</v>
      </c>
      <c r="C4" s="52" t="s">
        <v>51</v>
      </c>
      <c r="D4" s="52" t="s">
        <v>60</v>
      </c>
      <c r="E4" s="57" t="s">
        <v>63</v>
      </c>
      <c r="F4" s="61">
        <v>3000000</v>
      </c>
      <c r="G4" s="56"/>
      <c r="H4" s="56"/>
      <c r="I4" s="53">
        <v>50555</v>
      </c>
      <c r="J4" s="53" t="s">
        <v>48</v>
      </c>
      <c r="K4" s="69" t="s">
        <v>76</v>
      </c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0"/>
      <c r="DR4" s="50"/>
      <c r="DS4" s="50"/>
      <c r="DT4" s="50"/>
      <c r="DU4" s="50"/>
      <c r="DV4" s="50"/>
      <c r="DW4" s="50"/>
      <c r="DX4" s="50"/>
      <c r="DY4" s="50"/>
      <c r="DZ4" s="50"/>
      <c r="EA4" s="50"/>
      <c r="EB4" s="50"/>
      <c r="EC4" s="50"/>
      <c r="ED4" s="50"/>
      <c r="EE4" s="50"/>
      <c r="EF4" s="50"/>
      <c r="EG4" s="50"/>
      <c r="EH4" s="50"/>
      <c r="EI4" s="50"/>
      <c r="EJ4" s="50"/>
      <c r="EK4" s="50"/>
      <c r="EL4" s="50"/>
      <c r="EM4" s="50"/>
      <c r="EN4" s="50"/>
      <c r="EO4" s="50"/>
      <c r="EP4" s="50"/>
      <c r="EQ4" s="50"/>
      <c r="ER4" s="50"/>
      <c r="ES4" s="50"/>
      <c r="ET4" s="50"/>
      <c r="EU4" s="50"/>
      <c r="EV4" s="50"/>
      <c r="EW4" s="50"/>
      <c r="EX4" s="50"/>
      <c r="EY4" s="50"/>
      <c r="EZ4" s="50"/>
      <c r="FA4" s="50"/>
      <c r="FB4" s="50"/>
      <c r="FC4" s="50"/>
      <c r="FD4" s="50"/>
      <c r="FE4" s="50"/>
      <c r="FF4" s="50"/>
      <c r="FG4" s="50"/>
      <c r="FH4" s="50"/>
      <c r="FI4" s="50"/>
      <c r="FJ4" s="50"/>
      <c r="FK4" s="50"/>
      <c r="FL4" s="50"/>
      <c r="FM4" s="50"/>
      <c r="FN4" s="50"/>
      <c r="FO4" s="50"/>
      <c r="FP4" s="50"/>
      <c r="FQ4" s="50"/>
      <c r="FR4" s="50"/>
      <c r="FS4" s="50"/>
      <c r="FT4" s="50"/>
      <c r="FU4" s="50"/>
      <c r="FV4" s="50"/>
      <c r="FW4" s="50"/>
      <c r="FX4" s="50"/>
      <c r="FY4" s="50"/>
      <c r="FZ4" s="50"/>
      <c r="GA4" s="50"/>
      <c r="GB4" s="50"/>
      <c r="GC4" s="50"/>
      <c r="GD4" s="50"/>
      <c r="GE4" s="50"/>
      <c r="GF4" s="50"/>
      <c r="GG4" s="50"/>
      <c r="GH4" s="50"/>
      <c r="GI4" s="50"/>
      <c r="GJ4" s="50"/>
      <c r="GK4" s="50"/>
      <c r="GL4" s="50"/>
      <c r="GM4" s="50"/>
      <c r="GN4" s="50"/>
      <c r="GO4" s="50"/>
      <c r="GP4" s="50"/>
      <c r="GQ4" s="50"/>
      <c r="GR4" s="50"/>
      <c r="GS4" s="50"/>
      <c r="GT4" s="50"/>
      <c r="GU4" s="50"/>
      <c r="GV4" s="50"/>
      <c r="GW4" s="50"/>
      <c r="GX4" s="50"/>
      <c r="GY4" s="50"/>
      <c r="GZ4" s="50"/>
      <c r="HA4" s="50"/>
      <c r="HB4" s="50"/>
      <c r="HC4" s="50"/>
      <c r="HD4" s="50"/>
      <c r="HE4" s="50"/>
      <c r="HF4" s="50"/>
      <c r="HG4" s="50"/>
      <c r="HH4" s="50"/>
      <c r="HI4" s="50"/>
      <c r="HJ4" s="50"/>
      <c r="HK4" s="50"/>
      <c r="HL4" s="50"/>
      <c r="HM4" s="50"/>
      <c r="HN4" s="50"/>
      <c r="HO4" s="50"/>
      <c r="HP4" s="50"/>
      <c r="HQ4" s="50"/>
      <c r="HR4" s="50"/>
      <c r="HS4" s="50"/>
      <c r="HT4" s="50"/>
      <c r="HU4" s="50"/>
      <c r="HV4" s="50"/>
      <c r="HW4" s="50"/>
      <c r="HX4" s="50"/>
      <c r="HY4" s="50"/>
      <c r="HZ4" s="50"/>
      <c r="IA4" s="50"/>
      <c r="IB4" s="50"/>
      <c r="IC4" s="50"/>
      <c r="ID4" s="50"/>
      <c r="IE4" s="50"/>
      <c r="IF4" s="50"/>
      <c r="IG4" s="50"/>
      <c r="IH4" s="50"/>
      <c r="II4" s="50"/>
      <c r="IJ4" s="50"/>
      <c r="IK4" s="50"/>
      <c r="IL4" s="50"/>
      <c r="IM4" s="50"/>
    </row>
    <row r="5" spans="1:247" ht="11.25">
      <c r="A5" s="60">
        <v>4</v>
      </c>
      <c r="B5" s="53">
        <v>652770410000046</v>
      </c>
      <c r="C5" s="52" t="s">
        <v>51</v>
      </c>
      <c r="D5" s="52" t="s">
        <v>60</v>
      </c>
      <c r="E5" s="53" t="s">
        <v>63</v>
      </c>
      <c r="F5" s="61">
        <v>1000000</v>
      </c>
      <c r="G5" s="56"/>
      <c r="H5" s="56"/>
      <c r="I5" s="53">
        <v>17520</v>
      </c>
      <c r="J5" s="53" t="s">
        <v>48</v>
      </c>
      <c r="K5" s="69" t="s">
        <v>76</v>
      </c>
    </row>
    <row r="6" spans="1:247" s="51" customFormat="1" ht="11.25">
      <c r="A6" s="60">
        <v>5</v>
      </c>
      <c r="B6" s="53">
        <v>41808178</v>
      </c>
      <c r="C6" s="52" t="s">
        <v>59</v>
      </c>
      <c r="D6" s="52" t="s">
        <v>49</v>
      </c>
      <c r="E6" s="53" t="s">
        <v>61</v>
      </c>
      <c r="F6" s="54">
        <v>800000</v>
      </c>
      <c r="G6" s="53">
        <v>60</v>
      </c>
      <c r="H6" s="53">
        <v>39</v>
      </c>
      <c r="I6" s="53">
        <v>16765</v>
      </c>
      <c r="J6" s="53" t="s">
        <v>80</v>
      </c>
      <c r="K6" s="69" t="s">
        <v>75</v>
      </c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  <c r="DD6" s="50"/>
      <c r="DE6" s="50"/>
      <c r="DF6" s="50"/>
      <c r="DG6" s="50"/>
      <c r="DH6" s="50"/>
      <c r="DI6" s="50"/>
      <c r="DJ6" s="50"/>
      <c r="DK6" s="50"/>
      <c r="DL6" s="50"/>
      <c r="DM6" s="50"/>
      <c r="DN6" s="50"/>
      <c r="DO6" s="50"/>
      <c r="DP6" s="50"/>
      <c r="DQ6" s="50"/>
      <c r="DR6" s="50"/>
      <c r="DS6" s="50"/>
      <c r="DT6" s="50"/>
      <c r="DU6" s="50"/>
      <c r="DV6" s="50"/>
      <c r="DW6" s="50"/>
      <c r="DX6" s="50"/>
      <c r="DY6" s="50"/>
      <c r="DZ6" s="50"/>
      <c r="EA6" s="50"/>
      <c r="EB6" s="50"/>
      <c r="EC6" s="50"/>
      <c r="ED6" s="50"/>
      <c r="EE6" s="50"/>
      <c r="EF6" s="50"/>
      <c r="EG6" s="50"/>
      <c r="EH6" s="50"/>
      <c r="EI6" s="50"/>
      <c r="EJ6" s="50"/>
      <c r="EK6" s="50"/>
      <c r="EL6" s="50"/>
      <c r="EM6" s="50"/>
      <c r="EN6" s="50"/>
      <c r="EO6" s="50"/>
      <c r="EP6" s="50"/>
      <c r="EQ6" s="50"/>
      <c r="ER6" s="50"/>
      <c r="ES6" s="50"/>
      <c r="ET6" s="50"/>
      <c r="EU6" s="50"/>
      <c r="EV6" s="50"/>
      <c r="EW6" s="50"/>
      <c r="EX6" s="50"/>
      <c r="EY6" s="50"/>
      <c r="EZ6" s="50"/>
      <c r="FA6" s="50"/>
      <c r="FB6" s="50"/>
      <c r="FC6" s="50"/>
      <c r="FD6" s="50"/>
      <c r="FE6" s="50"/>
      <c r="FF6" s="50"/>
      <c r="FG6" s="50"/>
      <c r="FH6" s="50"/>
      <c r="FI6" s="50"/>
      <c r="FJ6" s="50"/>
      <c r="FK6" s="50"/>
      <c r="FL6" s="50"/>
      <c r="FM6" s="50"/>
      <c r="FN6" s="50"/>
      <c r="FO6" s="50"/>
      <c r="FP6" s="50"/>
      <c r="FQ6" s="50"/>
      <c r="FR6" s="50"/>
      <c r="FS6" s="50"/>
      <c r="FT6" s="50"/>
      <c r="FU6" s="50"/>
      <c r="FV6" s="50"/>
      <c r="FW6" s="50"/>
      <c r="FX6" s="50"/>
      <c r="FY6" s="50"/>
      <c r="FZ6" s="50"/>
      <c r="GA6" s="50"/>
      <c r="GB6" s="50"/>
      <c r="GC6" s="50"/>
      <c r="GD6" s="50"/>
      <c r="GE6" s="50"/>
      <c r="GF6" s="50"/>
      <c r="GG6" s="50"/>
      <c r="GH6" s="50"/>
      <c r="GI6" s="50"/>
      <c r="GJ6" s="50"/>
      <c r="GK6" s="50"/>
      <c r="GL6" s="50"/>
      <c r="GM6" s="50"/>
      <c r="GN6" s="50"/>
      <c r="GO6" s="50"/>
      <c r="GP6" s="50"/>
      <c r="GQ6" s="50"/>
      <c r="GR6" s="50"/>
      <c r="GS6" s="50"/>
      <c r="GT6" s="50"/>
      <c r="GU6" s="50"/>
      <c r="GV6" s="50"/>
      <c r="GW6" s="50"/>
      <c r="GX6" s="50"/>
      <c r="GY6" s="50"/>
      <c r="GZ6" s="50"/>
      <c r="HA6" s="50"/>
      <c r="HB6" s="50"/>
      <c r="HC6" s="50"/>
      <c r="HD6" s="50"/>
      <c r="HE6" s="50"/>
      <c r="HF6" s="50"/>
      <c r="HG6" s="50"/>
      <c r="HH6" s="50"/>
      <c r="HI6" s="50"/>
      <c r="HJ6" s="50"/>
      <c r="HK6" s="50"/>
      <c r="HL6" s="50"/>
      <c r="HM6" s="50"/>
      <c r="HN6" s="50"/>
      <c r="HO6" s="50"/>
      <c r="HP6" s="50"/>
      <c r="HQ6" s="50"/>
      <c r="HR6" s="50"/>
      <c r="HS6" s="50"/>
      <c r="HT6" s="50"/>
      <c r="HU6" s="50"/>
      <c r="HV6" s="50"/>
      <c r="HW6" s="50"/>
      <c r="HX6" s="50"/>
      <c r="HY6" s="50"/>
      <c r="HZ6" s="50"/>
      <c r="IA6" s="50"/>
      <c r="IB6" s="50"/>
      <c r="IC6" s="50"/>
      <c r="ID6" s="50"/>
      <c r="IE6" s="50"/>
      <c r="IF6" s="50"/>
      <c r="IG6" s="50"/>
      <c r="IH6" s="50"/>
      <c r="II6" s="50"/>
      <c r="IJ6" s="50"/>
      <c r="IK6" s="50"/>
      <c r="IL6" s="50"/>
      <c r="IM6" s="50"/>
    </row>
    <row r="7" spans="1:247" s="51" customFormat="1" ht="11.25">
      <c r="A7" s="60">
        <v>6</v>
      </c>
      <c r="B7" s="53">
        <v>24815356</v>
      </c>
      <c r="C7" s="52" t="s">
        <v>51</v>
      </c>
      <c r="D7" s="52" t="s">
        <v>64</v>
      </c>
      <c r="E7" s="53" t="s">
        <v>65</v>
      </c>
      <c r="F7" s="54">
        <v>2040000</v>
      </c>
      <c r="G7" s="53">
        <v>36</v>
      </c>
      <c r="H7" s="56"/>
      <c r="I7" s="53">
        <v>73241</v>
      </c>
      <c r="J7" s="53" t="s">
        <v>48</v>
      </c>
      <c r="K7" s="69" t="s">
        <v>76</v>
      </c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0"/>
      <c r="CE7" s="50"/>
      <c r="CF7" s="50"/>
      <c r="CG7" s="50"/>
      <c r="CH7" s="50"/>
      <c r="CI7" s="50"/>
      <c r="CJ7" s="50"/>
      <c r="CK7" s="50"/>
      <c r="CL7" s="50"/>
      <c r="CM7" s="50"/>
      <c r="CN7" s="50"/>
      <c r="CO7" s="50"/>
      <c r="CP7" s="50"/>
      <c r="CQ7" s="50"/>
      <c r="CR7" s="50"/>
      <c r="CS7" s="50"/>
      <c r="CT7" s="50"/>
      <c r="CU7" s="50"/>
      <c r="CV7" s="50"/>
      <c r="CW7" s="50"/>
      <c r="CX7" s="50"/>
      <c r="CY7" s="50"/>
      <c r="CZ7" s="50"/>
      <c r="DA7" s="50"/>
      <c r="DB7" s="50"/>
      <c r="DC7" s="50"/>
      <c r="DD7" s="50"/>
      <c r="DE7" s="50"/>
      <c r="DF7" s="50"/>
      <c r="DG7" s="50"/>
      <c r="DH7" s="50"/>
      <c r="DI7" s="50"/>
      <c r="DJ7" s="50"/>
      <c r="DK7" s="50"/>
      <c r="DL7" s="50"/>
      <c r="DM7" s="50"/>
      <c r="DN7" s="50"/>
      <c r="DO7" s="50"/>
      <c r="DP7" s="50"/>
      <c r="DQ7" s="50"/>
      <c r="DR7" s="50"/>
      <c r="DS7" s="50"/>
      <c r="DT7" s="50"/>
      <c r="DU7" s="50"/>
      <c r="DV7" s="50"/>
      <c r="DW7" s="50"/>
      <c r="DX7" s="50"/>
      <c r="DY7" s="50"/>
      <c r="DZ7" s="50"/>
      <c r="EA7" s="50"/>
      <c r="EB7" s="50"/>
      <c r="EC7" s="50"/>
      <c r="ED7" s="50"/>
      <c r="EE7" s="50"/>
      <c r="EF7" s="50"/>
      <c r="EG7" s="50"/>
      <c r="EH7" s="50"/>
      <c r="EI7" s="50"/>
      <c r="EJ7" s="50"/>
      <c r="EK7" s="50"/>
      <c r="EL7" s="50"/>
      <c r="EM7" s="50"/>
      <c r="EN7" s="50"/>
      <c r="EO7" s="50"/>
      <c r="EP7" s="50"/>
      <c r="EQ7" s="50"/>
      <c r="ER7" s="50"/>
      <c r="ES7" s="50"/>
      <c r="ET7" s="50"/>
      <c r="EU7" s="50"/>
      <c r="EV7" s="50"/>
      <c r="EW7" s="50"/>
      <c r="EX7" s="50"/>
      <c r="EY7" s="50"/>
      <c r="EZ7" s="50"/>
      <c r="FA7" s="50"/>
      <c r="FB7" s="50"/>
      <c r="FC7" s="50"/>
      <c r="FD7" s="50"/>
      <c r="FE7" s="50"/>
      <c r="FF7" s="50"/>
      <c r="FG7" s="50"/>
      <c r="FH7" s="50"/>
      <c r="FI7" s="50"/>
      <c r="FJ7" s="50"/>
      <c r="FK7" s="50"/>
      <c r="FL7" s="50"/>
      <c r="FM7" s="50"/>
      <c r="FN7" s="50"/>
      <c r="FO7" s="50"/>
      <c r="FP7" s="50"/>
      <c r="FQ7" s="50"/>
      <c r="FR7" s="50"/>
      <c r="FS7" s="50"/>
      <c r="FT7" s="50"/>
      <c r="FU7" s="50"/>
      <c r="FV7" s="50"/>
      <c r="FW7" s="50"/>
      <c r="FX7" s="50"/>
      <c r="FY7" s="50"/>
      <c r="FZ7" s="50"/>
      <c r="GA7" s="50"/>
      <c r="GB7" s="50"/>
      <c r="GC7" s="50"/>
      <c r="GD7" s="50"/>
      <c r="GE7" s="50"/>
      <c r="GF7" s="50"/>
      <c r="GG7" s="50"/>
      <c r="GH7" s="50"/>
      <c r="GI7" s="50"/>
      <c r="GJ7" s="50"/>
      <c r="GK7" s="50"/>
      <c r="GL7" s="50"/>
      <c r="GM7" s="50"/>
      <c r="GN7" s="50"/>
      <c r="GO7" s="50"/>
      <c r="GP7" s="50"/>
      <c r="GQ7" s="50"/>
      <c r="GR7" s="50"/>
      <c r="GS7" s="50"/>
      <c r="GT7" s="50"/>
      <c r="GU7" s="50"/>
      <c r="GV7" s="50"/>
      <c r="GW7" s="50"/>
      <c r="GX7" s="50"/>
      <c r="GY7" s="50"/>
      <c r="GZ7" s="50"/>
      <c r="HA7" s="50"/>
      <c r="HB7" s="50"/>
      <c r="HC7" s="50"/>
      <c r="HD7" s="50"/>
      <c r="HE7" s="50"/>
      <c r="HF7" s="50"/>
      <c r="HG7" s="50"/>
      <c r="HH7" s="50"/>
      <c r="HI7" s="50"/>
      <c r="HJ7" s="50"/>
      <c r="HK7" s="50"/>
      <c r="HL7" s="50"/>
      <c r="HM7" s="50"/>
      <c r="HN7" s="50"/>
      <c r="HO7" s="50"/>
      <c r="HP7" s="50"/>
      <c r="HQ7" s="50"/>
      <c r="HR7" s="50"/>
      <c r="HS7" s="50"/>
      <c r="HT7" s="50"/>
      <c r="HU7" s="50"/>
      <c r="HV7" s="50"/>
      <c r="HW7" s="50"/>
      <c r="HX7" s="50"/>
      <c r="HY7" s="50"/>
      <c r="HZ7" s="50"/>
      <c r="IA7" s="50"/>
      <c r="IB7" s="50"/>
      <c r="IC7" s="50"/>
      <c r="ID7" s="50"/>
      <c r="IE7" s="50"/>
      <c r="IF7" s="50"/>
      <c r="IG7" s="50"/>
      <c r="IH7" s="50"/>
      <c r="II7" s="50"/>
      <c r="IJ7" s="50"/>
      <c r="IK7" s="50"/>
      <c r="IL7" s="50"/>
      <c r="IM7" s="50"/>
    </row>
    <row r="8" spans="1:247" s="51" customFormat="1" ht="11.25">
      <c r="A8" s="60">
        <v>7</v>
      </c>
      <c r="B8" s="53" t="s">
        <v>66</v>
      </c>
      <c r="C8" s="52" t="s">
        <v>51</v>
      </c>
      <c r="D8" s="60" t="s">
        <v>73</v>
      </c>
      <c r="E8" s="57" t="s">
        <v>67</v>
      </c>
      <c r="F8" s="54">
        <v>500000</v>
      </c>
      <c r="G8" s="56"/>
      <c r="H8" s="56"/>
      <c r="I8" s="53">
        <v>18592</v>
      </c>
      <c r="J8" s="53" t="s">
        <v>48</v>
      </c>
      <c r="K8" s="69" t="s">
        <v>76</v>
      </c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50"/>
      <c r="BE8" s="50"/>
      <c r="BF8" s="50"/>
      <c r="BG8" s="50"/>
      <c r="BH8" s="50"/>
      <c r="BI8" s="50"/>
      <c r="BJ8" s="50"/>
      <c r="BK8" s="50"/>
      <c r="BL8" s="50"/>
      <c r="BM8" s="50"/>
      <c r="BN8" s="50"/>
      <c r="BO8" s="50"/>
      <c r="BP8" s="50"/>
      <c r="BQ8" s="50"/>
      <c r="BR8" s="50"/>
      <c r="BS8" s="50"/>
      <c r="BT8" s="50"/>
      <c r="BU8" s="50"/>
      <c r="BV8" s="50"/>
      <c r="BW8" s="50"/>
      <c r="BX8" s="50"/>
      <c r="BY8" s="50"/>
      <c r="BZ8" s="50"/>
      <c r="CA8" s="50"/>
      <c r="CB8" s="50"/>
      <c r="CC8" s="50"/>
      <c r="CD8" s="50"/>
      <c r="CE8" s="50"/>
      <c r="CF8" s="50"/>
      <c r="CG8" s="50"/>
      <c r="CH8" s="50"/>
      <c r="CI8" s="50"/>
      <c r="CJ8" s="50"/>
      <c r="CK8" s="50"/>
      <c r="CL8" s="50"/>
      <c r="CM8" s="50"/>
      <c r="CN8" s="50"/>
      <c r="CO8" s="50"/>
      <c r="CP8" s="50"/>
      <c r="CQ8" s="50"/>
      <c r="CR8" s="50"/>
      <c r="CS8" s="50"/>
      <c r="CT8" s="50"/>
      <c r="CU8" s="50"/>
      <c r="CV8" s="50"/>
      <c r="CW8" s="50"/>
      <c r="CX8" s="50"/>
      <c r="CY8" s="50"/>
      <c r="CZ8" s="50"/>
      <c r="DA8" s="50"/>
      <c r="DB8" s="50"/>
      <c r="DC8" s="50"/>
      <c r="DD8" s="50"/>
      <c r="DE8" s="50"/>
      <c r="DF8" s="50"/>
      <c r="DG8" s="50"/>
      <c r="DH8" s="50"/>
      <c r="DI8" s="50"/>
      <c r="DJ8" s="50"/>
      <c r="DK8" s="50"/>
      <c r="DL8" s="50"/>
      <c r="DM8" s="50"/>
      <c r="DN8" s="50"/>
      <c r="DO8" s="50"/>
      <c r="DP8" s="50"/>
      <c r="DQ8" s="50"/>
      <c r="DR8" s="50"/>
      <c r="DS8" s="50"/>
      <c r="DT8" s="50"/>
      <c r="DU8" s="50"/>
      <c r="DV8" s="50"/>
      <c r="DW8" s="50"/>
      <c r="DX8" s="50"/>
      <c r="DY8" s="50"/>
      <c r="DZ8" s="50"/>
      <c r="EA8" s="50"/>
      <c r="EB8" s="50"/>
      <c r="EC8" s="50"/>
      <c r="ED8" s="50"/>
      <c r="EE8" s="50"/>
      <c r="EF8" s="50"/>
      <c r="EG8" s="50"/>
      <c r="EH8" s="50"/>
      <c r="EI8" s="50"/>
      <c r="EJ8" s="50"/>
      <c r="EK8" s="50"/>
      <c r="EL8" s="50"/>
      <c r="EM8" s="50"/>
      <c r="EN8" s="50"/>
      <c r="EO8" s="50"/>
      <c r="EP8" s="50"/>
      <c r="EQ8" s="50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0"/>
      <c r="FM8" s="50"/>
      <c r="FN8" s="50"/>
      <c r="FO8" s="50"/>
      <c r="FP8" s="50"/>
      <c r="FQ8" s="50"/>
      <c r="FR8" s="50"/>
      <c r="FS8" s="50"/>
      <c r="FT8" s="50"/>
      <c r="FU8" s="50"/>
      <c r="FV8" s="50"/>
      <c r="FW8" s="50"/>
      <c r="FX8" s="50"/>
      <c r="FY8" s="50"/>
      <c r="FZ8" s="50"/>
      <c r="GA8" s="50"/>
      <c r="GB8" s="50"/>
      <c r="GC8" s="50"/>
      <c r="GD8" s="50"/>
      <c r="GE8" s="50"/>
      <c r="GF8" s="50"/>
      <c r="GG8" s="50"/>
      <c r="GH8" s="50"/>
      <c r="GI8" s="50"/>
      <c r="GJ8" s="50"/>
      <c r="GK8" s="50"/>
      <c r="GL8" s="50"/>
      <c r="GM8" s="50"/>
      <c r="GN8" s="50"/>
      <c r="GO8" s="50"/>
      <c r="GP8" s="50"/>
      <c r="GQ8" s="50"/>
      <c r="GR8" s="50"/>
      <c r="GS8" s="50"/>
      <c r="GT8" s="50"/>
      <c r="GU8" s="50"/>
      <c r="GV8" s="50"/>
      <c r="GW8" s="50"/>
      <c r="GX8" s="50"/>
      <c r="GY8" s="50"/>
      <c r="GZ8" s="50"/>
      <c r="HA8" s="50"/>
      <c r="HB8" s="50"/>
      <c r="HC8" s="50"/>
      <c r="HD8" s="50"/>
      <c r="HE8" s="50"/>
      <c r="HF8" s="50"/>
      <c r="HG8" s="50"/>
      <c r="HH8" s="50"/>
      <c r="HI8" s="50"/>
      <c r="HJ8" s="50"/>
      <c r="HK8" s="50"/>
      <c r="HL8" s="50"/>
      <c r="HM8" s="50"/>
      <c r="HN8" s="50"/>
      <c r="HO8" s="50"/>
      <c r="HP8" s="50"/>
      <c r="HQ8" s="50"/>
      <c r="HR8" s="50"/>
      <c r="HS8" s="50"/>
      <c r="HT8" s="50"/>
      <c r="HU8" s="50"/>
      <c r="HV8" s="50"/>
      <c r="HW8" s="50"/>
      <c r="HX8" s="50"/>
      <c r="HY8" s="50"/>
      <c r="HZ8" s="50"/>
      <c r="IA8" s="50"/>
      <c r="IB8" s="50"/>
      <c r="IC8" s="50"/>
      <c r="ID8" s="50"/>
      <c r="IE8" s="50"/>
      <c r="IF8" s="50"/>
      <c r="IG8" s="50"/>
      <c r="IH8" s="50"/>
      <c r="II8" s="50"/>
      <c r="IJ8" s="50"/>
      <c r="IK8" s="50"/>
      <c r="IL8" s="50"/>
      <c r="IM8" s="50"/>
    </row>
    <row r="9" spans="1:247" s="51" customFormat="1" ht="11.25">
      <c r="A9" s="60">
        <v>8</v>
      </c>
      <c r="B9" s="53">
        <v>706000140202</v>
      </c>
      <c r="C9" s="52" t="s">
        <v>51</v>
      </c>
      <c r="D9" s="52" t="s">
        <v>68</v>
      </c>
      <c r="E9" s="57" t="s">
        <v>65</v>
      </c>
      <c r="F9" s="54">
        <v>1000000</v>
      </c>
      <c r="G9" s="57">
        <v>24</v>
      </c>
      <c r="H9" s="57">
        <v>4</v>
      </c>
      <c r="I9" s="53">
        <v>50166</v>
      </c>
      <c r="J9" s="53" t="s">
        <v>80</v>
      </c>
      <c r="K9" s="69" t="s">
        <v>76</v>
      </c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0"/>
      <c r="CJ9" s="50"/>
      <c r="CK9" s="50"/>
      <c r="CL9" s="50"/>
      <c r="CM9" s="50"/>
      <c r="CN9" s="50"/>
      <c r="CO9" s="50"/>
      <c r="CP9" s="50"/>
      <c r="CQ9" s="50"/>
      <c r="CR9" s="50"/>
      <c r="CS9" s="50"/>
      <c r="CT9" s="50"/>
      <c r="CU9" s="50"/>
      <c r="CV9" s="50"/>
      <c r="CW9" s="50"/>
      <c r="CX9" s="50"/>
      <c r="CY9" s="50"/>
      <c r="CZ9" s="50"/>
      <c r="DA9" s="50"/>
      <c r="DB9" s="50"/>
      <c r="DC9" s="50"/>
      <c r="DD9" s="50"/>
      <c r="DE9" s="50"/>
      <c r="DF9" s="50"/>
      <c r="DG9" s="50"/>
      <c r="DH9" s="50"/>
      <c r="DI9" s="50"/>
      <c r="DJ9" s="50"/>
      <c r="DK9" s="50"/>
      <c r="DL9" s="50"/>
      <c r="DM9" s="50"/>
      <c r="DN9" s="50"/>
      <c r="DO9" s="50"/>
      <c r="DP9" s="50"/>
      <c r="DQ9" s="50"/>
      <c r="DR9" s="50"/>
      <c r="DS9" s="50"/>
      <c r="DT9" s="50"/>
      <c r="DU9" s="50"/>
      <c r="DV9" s="50"/>
      <c r="DW9" s="50"/>
      <c r="DX9" s="50"/>
      <c r="DY9" s="50"/>
      <c r="DZ9" s="50"/>
      <c r="EA9" s="50"/>
      <c r="EB9" s="50"/>
      <c r="EC9" s="50"/>
      <c r="ED9" s="50"/>
      <c r="EE9" s="50"/>
      <c r="EF9" s="50"/>
      <c r="EG9" s="50"/>
      <c r="EH9" s="50"/>
      <c r="EI9" s="50"/>
      <c r="EJ9" s="50"/>
      <c r="EK9" s="50"/>
      <c r="EL9" s="50"/>
      <c r="EM9" s="50"/>
      <c r="EN9" s="50"/>
      <c r="EO9" s="50"/>
      <c r="EP9" s="50"/>
      <c r="EQ9" s="50"/>
      <c r="ER9" s="50"/>
      <c r="ES9" s="50"/>
      <c r="ET9" s="50"/>
      <c r="EU9" s="50"/>
      <c r="EV9" s="50"/>
      <c r="EW9" s="50"/>
      <c r="EX9" s="50"/>
      <c r="EY9" s="50"/>
      <c r="EZ9" s="50"/>
      <c r="FA9" s="50"/>
      <c r="FB9" s="50"/>
      <c r="FC9" s="50"/>
      <c r="FD9" s="50"/>
      <c r="FE9" s="50"/>
      <c r="FF9" s="50"/>
      <c r="FG9" s="50"/>
      <c r="FH9" s="50"/>
      <c r="FI9" s="50"/>
      <c r="FJ9" s="50"/>
      <c r="FK9" s="50"/>
      <c r="FL9" s="50"/>
      <c r="FM9" s="50"/>
      <c r="FN9" s="50"/>
      <c r="FO9" s="50"/>
      <c r="FP9" s="50"/>
      <c r="FQ9" s="50"/>
      <c r="FR9" s="50"/>
      <c r="FS9" s="50"/>
      <c r="FT9" s="50"/>
      <c r="FU9" s="50"/>
      <c r="FV9" s="50"/>
      <c r="FW9" s="50"/>
      <c r="FX9" s="50"/>
      <c r="FY9" s="50"/>
      <c r="FZ9" s="50"/>
      <c r="GA9" s="50"/>
      <c r="GB9" s="50"/>
      <c r="GC9" s="50"/>
      <c r="GD9" s="50"/>
      <c r="GE9" s="50"/>
      <c r="GF9" s="50"/>
      <c r="GG9" s="50"/>
      <c r="GH9" s="50"/>
      <c r="GI9" s="50"/>
      <c r="GJ9" s="50"/>
      <c r="GK9" s="50"/>
      <c r="GL9" s="50"/>
      <c r="GM9" s="50"/>
      <c r="GN9" s="50"/>
      <c r="GO9" s="50"/>
      <c r="GP9" s="50"/>
      <c r="GQ9" s="50"/>
      <c r="GR9" s="50"/>
      <c r="GS9" s="50"/>
      <c r="GT9" s="50"/>
      <c r="GU9" s="50"/>
      <c r="GV9" s="50"/>
      <c r="GW9" s="50"/>
      <c r="GX9" s="50"/>
      <c r="GY9" s="50"/>
      <c r="GZ9" s="50"/>
      <c r="HA9" s="50"/>
      <c r="HB9" s="50"/>
      <c r="HC9" s="50"/>
      <c r="HD9" s="50"/>
      <c r="HE9" s="50"/>
      <c r="HF9" s="50"/>
      <c r="HG9" s="50"/>
      <c r="HH9" s="50"/>
      <c r="HI9" s="50"/>
      <c r="HJ9" s="50"/>
      <c r="HK9" s="50"/>
      <c r="HL9" s="50"/>
      <c r="HM9" s="50"/>
      <c r="HN9" s="50"/>
      <c r="HO9" s="50"/>
      <c r="HP9" s="50"/>
      <c r="HQ9" s="50"/>
      <c r="HR9" s="50"/>
      <c r="HS9" s="50"/>
      <c r="HT9" s="50"/>
      <c r="HU9" s="50"/>
      <c r="HV9" s="50"/>
      <c r="HW9" s="50"/>
      <c r="HX9" s="50"/>
      <c r="HY9" s="50"/>
      <c r="HZ9" s="50"/>
      <c r="IA9" s="50"/>
      <c r="IB9" s="50"/>
      <c r="IC9" s="50"/>
      <c r="ID9" s="50"/>
      <c r="IE9" s="50"/>
      <c r="IF9" s="50"/>
      <c r="IG9" s="50"/>
      <c r="IH9" s="50"/>
      <c r="II9" s="50"/>
      <c r="IJ9" s="50"/>
      <c r="IK9" s="50"/>
      <c r="IL9" s="50"/>
      <c r="IM9" s="50"/>
    </row>
    <row r="10" spans="1:247" ht="11.25">
      <c r="A10" s="60">
        <v>9</v>
      </c>
      <c r="B10" s="53">
        <v>5467325</v>
      </c>
      <c r="C10" s="52" t="s">
        <v>69</v>
      </c>
      <c r="D10" s="52" t="s">
        <v>49</v>
      </c>
      <c r="E10" s="53" t="s">
        <v>70</v>
      </c>
      <c r="F10" s="54">
        <v>536480</v>
      </c>
      <c r="G10" s="53">
        <v>36</v>
      </c>
      <c r="H10" s="53">
        <v>17</v>
      </c>
      <c r="I10" s="53">
        <v>18141</v>
      </c>
      <c r="J10" s="53" t="s">
        <v>48</v>
      </c>
      <c r="K10" s="69" t="s">
        <v>75</v>
      </c>
    </row>
    <row r="11" spans="1:247" s="51" customFormat="1" ht="11.25">
      <c r="A11" s="60">
        <v>10</v>
      </c>
      <c r="B11" s="53">
        <v>93872546</v>
      </c>
      <c r="C11" s="52" t="s">
        <v>59</v>
      </c>
      <c r="D11" s="52" t="s">
        <v>49</v>
      </c>
      <c r="E11" s="53" t="s">
        <v>50</v>
      </c>
      <c r="F11" s="54">
        <v>2181761</v>
      </c>
      <c r="G11" s="53">
        <v>60</v>
      </c>
      <c r="H11" s="53">
        <v>3</v>
      </c>
      <c r="I11" s="53">
        <v>46088</v>
      </c>
      <c r="J11" s="53" t="s">
        <v>48</v>
      </c>
      <c r="K11" s="69" t="s">
        <v>75</v>
      </c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0"/>
      <c r="CE11" s="50"/>
      <c r="CF11" s="50"/>
      <c r="CG11" s="50"/>
      <c r="CH11" s="50"/>
      <c r="CI11" s="50"/>
      <c r="CJ11" s="50"/>
      <c r="CK11" s="50"/>
      <c r="CL11" s="50"/>
      <c r="CM11" s="50"/>
      <c r="CN11" s="50"/>
      <c r="CO11" s="50"/>
      <c r="CP11" s="50"/>
      <c r="CQ11" s="50"/>
      <c r="CR11" s="50"/>
      <c r="CS11" s="50"/>
      <c r="CT11" s="50"/>
      <c r="CU11" s="50"/>
      <c r="CV11" s="50"/>
      <c r="CW11" s="50"/>
      <c r="CX11" s="50"/>
      <c r="CY11" s="50"/>
      <c r="CZ11" s="50"/>
      <c r="DA11" s="50"/>
      <c r="DB11" s="50"/>
      <c r="DC11" s="50"/>
      <c r="DD11" s="50"/>
      <c r="DE11" s="50"/>
      <c r="DF11" s="50"/>
      <c r="DG11" s="50"/>
      <c r="DH11" s="50"/>
      <c r="DI11" s="50"/>
      <c r="DJ11" s="50"/>
      <c r="DK11" s="50"/>
      <c r="DL11" s="50"/>
      <c r="DM11" s="50"/>
      <c r="DN11" s="50"/>
      <c r="DO11" s="50"/>
      <c r="DP11" s="50"/>
      <c r="DQ11" s="50"/>
      <c r="DR11" s="50"/>
      <c r="DS11" s="50"/>
      <c r="DT11" s="50"/>
      <c r="DU11" s="50"/>
      <c r="DV11" s="50"/>
      <c r="DW11" s="50"/>
      <c r="DX11" s="50"/>
      <c r="DY11" s="50"/>
      <c r="DZ11" s="50"/>
      <c r="EA11" s="50"/>
      <c r="EB11" s="50"/>
      <c r="EC11" s="50"/>
      <c r="ED11" s="50"/>
      <c r="EE11" s="50"/>
      <c r="EF11" s="50"/>
      <c r="EG11" s="50"/>
      <c r="EH11" s="50"/>
      <c r="EI11" s="50"/>
      <c r="EJ11" s="50"/>
      <c r="EK11" s="50"/>
      <c r="EL11" s="50"/>
      <c r="EM11" s="50"/>
      <c r="EN11" s="50"/>
      <c r="EO11" s="50"/>
      <c r="EP11" s="50"/>
      <c r="EQ11" s="50"/>
      <c r="ER11" s="50"/>
      <c r="ES11" s="50"/>
      <c r="ET11" s="50"/>
      <c r="EU11" s="50"/>
      <c r="EV11" s="50"/>
      <c r="EW11" s="50"/>
      <c r="EX11" s="50"/>
      <c r="EY11" s="50"/>
      <c r="EZ11" s="50"/>
      <c r="FA11" s="50"/>
      <c r="FB11" s="50"/>
      <c r="FC11" s="50"/>
      <c r="FD11" s="50"/>
      <c r="FE11" s="50"/>
      <c r="FF11" s="50"/>
      <c r="FG11" s="50"/>
      <c r="FH11" s="50"/>
      <c r="FI11" s="50"/>
      <c r="FJ11" s="50"/>
      <c r="FK11" s="50"/>
      <c r="FL11" s="50"/>
      <c r="FM11" s="50"/>
      <c r="FN11" s="50"/>
      <c r="FO11" s="50"/>
      <c r="FP11" s="50"/>
      <c r="FQ11" s="50"/>
      <c r="FR11" s="50"/>
      <c r="FS11" s="50"/>
      <c r="FT11" s="50"/>
      <c r="FU11" s="50"/>
      <c r="FV11" s="50"/>
      <c r="FW11" s="50"/>
      <c r="FX11" s="50"/>
      <c r="FY11" s="50"/>
      <c r="FZ11" s="50"/>
      <c r="GA11" s="50"/>
      <c r="GB11" s="50"/>
      <c r="GC11" s="50"/>
      <c r="GD11" s="50"/>
      <c r="GE11" s="50"/>
      <c r="GF11" s="50"/>
      <c r="GG11" s="50"/>
      <c r="GH11" s="50"/>
      <c r="GI11" s="50"/>
      <c r="GJ11" s="50"/>
      <c r="GK11" s="50"/>
      <c r="GL11" s="50"/>
      <c r="GM11" s="50"/>
      <c r="GN11" s="50"/>
      <c r="GO11" s="50"/>
      <c r="GP11" s="50"/>
      <c r="GQ11" s="50"/>
      <c r="GR11" s="50"/>
      <c r="GS11" s="50"/>
      <c r="GT11" s="50"/>
      <c r="GU11" s="50"/>
      <c r="GV11" s="50"/>
      <c r="GW11" s="50"/>
      <c r="GX11" s="50"/>
      <c r="GY11" s="50"/>
      <c r="GZ11" s="50"/>
      <c r="HA11" s="50"/>
      <c r="HB11" s="50"/>
      <c r="HC11" s="50"/>
      <c r="HD11" s="50"/>
      <c r="HE11" s="50"/>
      <c r="HF11" s="50"/>
      <c r="HG11" s="50"/>
      <c r="HH11" s="50"/>
      <c r="HI11" s="50"/>
      <c r="HJ11" s="50"/>
      <c r="HK11" s="50"/>
      <c r="HL11" s="50"/>
      <c r="HM11" s="50"/>
      <c r="HN11" s="50"/>
      <c r="HO11" s="50"/>
      <c r="HP11" s="50"/>
      <c r="HQ11" s="50"/>
      <c r="HR11" s="50"/>
      <c r="HS11" s="50"/>
      <c r="HT11" s="50"/>
      <c r="HU11" s="50"/>
      <c r="HV11" s="50"/>
      <c r="HW11" s="50"/>
      <c r="HX11" s="50"/>
      <c r="HY11" s="50"/>
      <c r="HZ11" s="50"/>
      <c r="IA11" s="50"/>
      <c r="IB11" s="50"/>
      <c r="IC11" s="50"/>
      <c r="ID11" s="50"/>
      <c r="IE11" s="50"/>
      <c r="IF11" s="50"/>
      <c r="IG11" s="50"/>
      <c r="IH11" s="50"/>
      <c r="II11" s="50"/>
      <c r="IJ11" s="50"/>
      <c r="IK11" s="50"/>
      <c r="IL11" s="50"/>
      <c r="IM11" s="50"/>
    </row>
    <row r="12" spans="1:247" s="51" customFormat="1" ht="11.25">
      <c r="A12" s="60">
        <v>11</v>
      </c>
      <c r="B12" s="53">
        <v>7000425467</v>
      </c>
      <c r="C12" s="52" t="s">
        <v>59</v>
      </c>
      <c r="D12" s="52" t="s">
        <v>71</v>
      </c>
      <c r="E12" s="53" t="s">
        <v>72</v>
      </c>
      <c r="F12" s="54">
        <v>675000</v>
      </c>
      <c r="G12" s="53">
        <v>60</v>
      </c>
      <c r="H12" s="53">
        <v>31</v>
      </c>
      <c r="I12" s="53">
        <v>16000</v>
      </c>
      <c r="J12" s="53" t="s">
        <v>48</v>
      </c>
      <c r="K12" s="69" t="s">
        <v>75</v>
      </c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0"/>
      <c r="CE12" s="50"/>
      <c r="CF12" s="50"/>
      <c r="CG12" s="50"/>
      <c r="CH12" s="50"/>
      <c r="CI12" s="50"/>
      <c r="CJ12" s="50"/>
      <c r="CK12" s="50"/>
      <c r="CL12" s="50"/>
      <c r="CM12" s="50"/>
      <c r="CN12" s="50"/>
      <c r="CO12" s="50"/>
      <c r="CP12" s="50"/>
      <c r="CQ12" s="50"/>
      <c r="CR12" s="50"/>
      <c r="CS12" s="50"/>
      <c r="CT12" s="50"/>
      <c r="CU12" s="50"/>
      <c r="CV12" s="50"/>
      <c r="CW12" s="50"/>
      <c r="CX12" s="50"/>
      <c r="CY12" s="50"/>
      <c r="CZ12" s="50"/>
      <c r="DA12" s="50"/>
      <c r="DB12" s="50"/>
      <c r="DC12" s="50"/>
      <c r="DD12" s="50"/>
      <c r="DE12" s="50"/>
      <c r="DF12" s="50"/>
      <c r="DG12" s="50"/>
      <c r="DH12" s="50"/>
      <c r="DI12" s="50"/>
      <c r="DJ12" s="50"/>
      <c r="DK12" s="50"/>
      <c r="DL12" s="50"/>
      <c r="DM12" s="50"/>
      <c r="DN12" s="50"/>
      <c r="DO12" s="50"/>
      <c r="DP12" s="50"/>
      <c r="DQ12" s="50"/>
      <c r="DR12" s="50"/>
      <c r="DS12" s="50"/>
      <c r="DT12" s="50"/>
      <c r="DU12" s="50"/>
      <c r="DV12" s="50"/>
      <c r="DW12" s="50"/>
      <c r="DX12" s="50"/>
      <c r="DY12" s="50"/>
      <c r="DZ12" s="50"/>
      <c r="EA12" s="50"/>
      <c r="EB12" s="50"/>
      <c r="EC12" s="50"/>
      <c r="ED12" s="50"/>
      <c r="EE12" s="50"/>
      <c r="EF12" s="50"/>
      <c r="EG12" s="50"/>
      <c r="EH12" s="50"/>
      <c r="EI12" s="50"/>
      <c r="EJ12" s="50"/>
      <c r="EK12" s="50"/>
      <c r="EL12" s="50"/>
      <c r="EM12" s="50"/>
      <c r="EN12" s="50"/>
      <c r="EO12" s="50"/>
      <c r="EP12" s="50"/>
      <c r="EQ12" s="50"/>
      <c r="ER12" s="50"/>
      <c r="ES12" s="50"/>
      <c r="ET12" s="50"/>
      <c r="EU12" s="50"/>
      <c r="EV12" s="50"/>
      <c r="EW12" s="50"/>
      <c r="EX12" s="50"/>
      <c r="EY12" s="50"/>
      <c r="EZ12" s="50"/>
      <c r="FA12" s="50"/>
      <c r="FB12" s="50"/>
      <c r="FC12" s="50"/>
      <c r="FD12" s="50"/>
      <c r="FE12" s="50"/>
      <c r="FF12" s="50"/>
      <c r="FG12" s="50"/>
      <c r="FH12" s="50"/>
      <c r="FI12" s="50"/>
      <c r="FJ12" s="50"/>
      <c r="FK12" s="50"/>
      <c r="FL12" s="50"/>
      <c r="FM12" s="50"/>
      <c r="FN12" s="50"/>
      <c r="FO12" s="50"/>
      <c r="FP12" s="50"/>
      <c r="FQ12" s="50"/>
      <c r="FR12" s="50"/>
      <c r="FS12" s="50"/>
      <c r="FT12" s="50"/>
      <c r="FU12" s="50"/>
      <c r="FV12" s="50"/>
      <c r="FW12" s="50"/>
      <c r="FX12" s="50"/>
      <c r="FY12" s="50"/>
      <c r="FZ12" s="50"/>
      <c r="GA12" s="50"/>
      <c r="GB12" s="50"/>
      <c r="GC12" s="50"/>
      <c r="GD12" s="50"/>
      <c r="GE12" s="50"/>
      <c r="GF12" s="50"/>
      <c r="GG12" s="50"/>
      <c r="GH12" s="50"/>
      <c r="GI12" s="50"/>
      <c r="GJ12" s="50"/>
      <c r="GK12" s="50"/>
      <c r="GL12" s="50"/>
      <c r="GM12" s="50"/>
      <c r="GN12" s="50"/>
      <c r="GO12" s="50"/>
      <c r="GP12" s="50"/>
      <c r="GQ12" s="50"/>
      <c r="GR12" s="50"/>
      <c r="GS12" s="50"/>
      <c r="GT12" s="50"/>
      <c r="GU12" s="50"/>
      <c r="GV12" s="50"/>
      <c r="GW12" s="50"/>
      <c r="GX12" s="50"/>
      <c r="GY12" s="50"/>
      <c r="GZ12" s="50"/>
      <c r="HA12" s="50"/>
      <c r="HB12" s="50"/>
      <c r="HC12" s="50"/>
      <c r="HD12" s="50"/>
      <c r="HE12" s="50"/>
      <c r="HF12" s="50"/>
      <c r="HG12" s="50"/>
      <c r="HH12" s="50"/>
      <c r="HI12" s="50"/>
      <c r="HJ12" s="50"/>
      <c r="HK12" s="50"/>
      <c r="HL12" s="50"/>
      <c r="HM12" s="50"/>
      <c r="HN12" s="50"/>
      <c r="HO12" s="50"/>
      <c r="HP12" s="50"/>
      <c r="HQ12" s="50"/>
      <c r="HR12" s="50"/>
      <c r="HS12" s="50"/>
      <c r="HT12" s="50"/>
      <c r="HU12" s="50"/>
      <c r="HV12" s="50"/>
      <c r="HW12" s="50"/>
      <c r="HX12" s="50"/>
      <c r="HY12" s="50"/>
      <c r="HZ12" s="50"/>
      <c r="IA12" s="50"/>
      <c r="IB12" s="50"/>
      <c r="IC12" s="50"/>
      <c r="ID12" s="50"/>
      <c r="IE12" s="50"/>
      <c r="IF12" s="50"/>
      <c r="IG12" s="50"/>
      <c r="IH12" s="50"/>
      <c r="II12" s="50"/>
      <c r="IJ12" s="50"/>
      <c r="IK12" s="50"/>
      <c r="IL12" s="50"/>
      <c r="IM12" s="50"/>
    </row>
    <row r="13" spans="1:247" ht="11.25">
      <c r="A13" s="60">
        <v>12</v>
      </c>
      <c r="B13" s="56"/>
      <c r="C13" s="59"/>
      <c r="D13" s="52" t="s">
        <v>64</v>
      </c>
      <c r="E13" s="56"/>
      <c r="F13" s="58"/>
      <c r="G13" s="56"/>
      <c r="H13" s="56"/>
      <c r="I13" s="53">
        <v>3350</v>
      </c>
      <c r="J13" s="53" t="s">
        <v>80</v>
      </c>
      <c r="K13" s="69" t="s">
        <v>75</v>
      </c>
    </row>
    <row r="14" spans="1:247" s="51" customFormat="1" ht="11.25">
      <c r="A14" s="60">
        <v>13</v>
      </c>
      <c r="B14" s="56"/>
      <c r="C14" s="59"/>
      <c r="D14" s="52" t="s">
        <v>77</v>
      </c>
      <c r="E14" s="56"/>
      <c r="F14" s="58"/>
      <c r="G14" s="56"/>
      <c r="H14" s="56"/>
      <c r="I14" s="53">
        <v>2709</v>
      </c>
      <c r="J14" s="53" t="s">
        <v>80</v>
      </c>
      <c r="K14" s="69" t="s">
        <v>75</v>
      </c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0"/>
      <c r="CA14" s="50"/>
      <c r="CB14" s="50"/>
      <c r="CC14" s="50"/>
      <c r="CD14" s="50"/>
      <c r="CE14" s="50"/>
      <c r="CF14" s="50"/>
      <c r="CG14" s="50"/>
      <c r="CH14" s="50"/>
      <c r="CI14" s="50"/>
      <c r="CJ14" s="50"/>
      <c r="CK14" s="50"/>
      <c r="CL14" s="50"/>
      <c r="CM14" s="50"/>
      <c r="CN14" s="50"/>
      <c r="CO14" s="50"/>
      <c r="CP14" s="50"/>
      <c r="CQ14" s="50"/>
      <c r="CR14" s="50"/>
      <c r="CS14" s="50"/>
      <c r="CT14" s="50"/>
      <c r="CU14" s="50"/>
      <c r="CV14" s="50"/>
      <c r="CW14" s="50"/>
      <c r="CX14" s="50"/>
      <c r="CY14" s="50"/>
      <c r="CZ14" s="50"/>
      <c r="DA14" s="50"/>
      <c r="DB14" s="50"/>
      <c r="DC14" s="50"/>
      <c r="DD14" s="50"/>
      <c r="DE14" s="50"/>
      <c r="DF14" s="50"/>
      <c r="DG14" s="50"/>
      <c r="DH14" s="50"/>
      <c r="DI14" s="50"/>
      <c r="DJ14" s="50"/>
      <c r="DK14" s="50"/>
      <c r="DL14" s="50"/>
      <c r="DM14" s="50"/>
      <c r="DN14" s="50"/>
      <c r="DO14" s="50"/>
      <c r="DP14" s="50"/>
      <c r="DQ14" s="50"/>
      <c r="DR14" s="50"/>
      <c r="DS14" s="50"/>
      <c r="DT14" s="50"/>
      <c r="DU14" s="50"/>
      <c r="DV14" s="50"/>
      <c r="DW14" s="50"/>
      <c r="DX14" s="50"/>
      <c r="DY14" s="50"/>
      <c r="DZ14" s="50"/>
      <c r="EA14" s="50"/>
      <c r="EB14" s="50"/>
      <c r="EC14" s="50"/>
      <c r="ED14" s="50"/>
      <c r="EE14" s="50"/>
      <c r="EF14" s="50"/>
      <c r="EG14" s="50"/>
      <c r="EH14" s="50"/>
      <c r="EI14" s="50"/>
      <c r="EJ14" s="50"/>
      <c r="EK14" s="50"/>
      <c r="EL14" s="50"/>
      <c r="EM14" s="50"/>
      <c r="EN14" s="50"/>
      <c r="EO14" s="50"/>
      <c r="EP14" s="50"/>
      <c r="EQ14" s="50"/>
      <c r="ER14" s="50"/>
      <c r="ES14" s="50"/>
      <c r="ET14" s="50"/>
      <c r="EU14" s="50"/>
      <c r="EV14" s="50"/>
      <c r="EW14" s="50"/>
      <c r="EX14" s="50"/>
      <c r="EY14" s="50"/>
      <c r="EZ14" s="50"/>
      <c r="FA14" s="50"/>
      <c r="FB14" s="50"/>
      <c r="FC14" s="50"/>
      <c r="FD14" s="50"/>
      <c r="FE14" s="50"/>
      <c r="FF14" s="50"/>
      <c r="FG14" s="50"/>
      <c r="FH14" s="50"/>
      <c r="FI14" s="50"/>
      <c r="FJ14" s="50"/>
      <c r="FK14" s="50"/>
      <c r="FL14" s="50"/>
      <c r="FM14" s="50"/>
      <c r="FN14" s="50"/>
      <c r="FO14" s="50"/>
      <c r="FP14" s="50"/>
      <c r="FQ14" s="50"/>
      <c r="FR14" s="50"/>
      <c r="FS14" s="50"/>
      <c r="FT14" s="50"/>
      <c r="FU14" s="50"/>
      <c r="FV14" s="50"/>
      <c r="FW14" s="50"/>
      <c r="FX14" s="50"/>
      <c r="FY14" s="50"/>
      <c r="FZ14" s="50"/>
      <c r="GA14" s="50"/>
      <c r="GB14" s="50"/>
      <c r="GC14" s="50"/>
      <c r="GD14" s="50"/>
      <c r="GE14" s="50"/>
      <c r="GF14" s="50"/>
      <c r="GG14" s="50"/>
      <c r="GH14" s="50"/>
      <c r="GI14" s="50"/>
      <c r="GJ14" s="50"/>
      <c r="GK14" s="50"/>
      <c r="GL14" s="50"/>
      <c r="GM14" s="50"/>
      <c r="GN14" s="50"/>
      <c r="GO14" s="50"/>
      <c r="GP14" s="50"/>
      <c r="GQ14" s="50"/>
      <c r="GR14" s="50"/>
      <c r="GS14" s="50"/>
      <c r="GT14" s="50"/>
      <c r="GU14" s="50"/>
      <c r="GV14" s="50"/>
      <c r="GW14" s="50"/>
      <c r="GX14" s="50"/>
      <c r="GY14" s="50"/>
      <c r="GZ14" s="50"/>
      <c r="HA14" s="50"/>
      <c r="HB14" s="50"/>
      <c r="HC14" s="50"/>
      <c r="HD14" s="50"/>
      <c r="HE14" s="50"/>
      <c r="HF14" s="50"/>
      <c r="HG14" s="50"/>
      <c r="HH14" s="50"/>
      <c r="HI14" s="50"/>
      <c r="HJ14" s="50"/>
      <c r="HK14" s="50"/>
      <c r="HL14" s="50"/>
      <c r="HM14" s="50"/>
      <c r="HN14" s="50"/>
      <c r="HO14" s="50"/>
      <c r="HP14" s="50"/>
      <c r="HQ14" s="50"/>
      <c r="HR14" s="50"/>
      <c r="HS14" s="50"/>
      <c r="HT14" s="50"/>
      <c r="HU14" s="50"/>
      <c r="HV14" s="50"/>
      <c r="HW14" s="50"/>
      <c r="HX14" s="50"/>
      <c r="HY14" s="50"/>
      <c r="HZ14" s="50"/>
      <c r="IA14" s="50"/>
      <c r="IB14" s="50"/>
      <c r="IC14" s="50"/>
      <c r="ID14" s="50"/>
      <c r="IE14" s="50"/>
      <c r="IF14" s="50"/>
      <c r="IG14" s="50"/>
      <c r="IH14" s="50"/>
      <c r="II14" s="50"/>
      <c r="IJ14" s="50"/>
      <c r="IK14" s="50"/>
      <c r="IL14" s="50"/>
      <c r="IM14" s="50"/>
    </row>
    <row r="15" spans="1:247" s="51" customFormat="1" ht="11.25">
      <c r="A15" s="60">
        <v>14</v>
      </c>
      <c r="B15" s="56"/>
      <c r="C15" s="59"/>
      <c r="D15" s="52" t="s">
        <v>77</v>
      </c>
      <c r="E15" s="56"/>
      <c r="F15" s="58"/>
      <c r="G15" s="56"/>
      <c r="H15" s="56"/>
      <c r="I15" s="53">
        <v>2709</v>
      </c>
      <c r="J15" s="53" t="s">
        <v>80</v>
      </c>
      <c r="K15" s="69" t="s">
        <v>75</v>
      </c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0"/>
      <c r="CE15" s="50"/>
      <c r="CF15" s="50"/>
      <c r="CG15" s="50"/>
      <c r="CH15" s="50"/>
      <c r="CI15" s="50"/>
      <c r="CJ15" s="50"/>
      <c r="CK15" s="50"/>
      <c r="CL15" s="50"/>
      <c r="CM15" s="50"/>
      <c r="CN15" s="50"/>
      <c r="CO15" s="50"/>
      <c r="CP15" s="50"/>
      <c r="CQ15" s="50"/>
      <c r="CR15" s="50"/>
      <c r="CS15" s="50"/>
      <c r="CT15" s="50"/>
      <c r="CU15" s="50"/>
      <c r="CV15" s="50"/>
      <c r="CW15" s="50"/>
      <c r="CX15" s="50"/>
      <c r="CY15" s="50"/>
      <c r="CZ15" s="50"/>
      <c r="DA15" s="50"/>
      <c r="DB15" s="50"/>
      <c r="DC15" s="50"/>
      <c r="DD15" s="50"/>
      <c r="DE15" s="50"/>
      <c r="DF15" s="50"/>
      <c r="DG15" s="50"/>
      <c r="DH15" s="50"/>
      <c r="DI15" s="50"/>
      <c r="DJ15" s="50"/>
      <c r="DK15" s="50"/>
      <c r="DL15" s="50"/>
      <c r="DM15" s="50"/>
      <c r="DN15" s="50"/>
      <c r="DO15" s="50"/>
      <c r="DP15" s="50"/>
      <c r="DQ15" s="50"/>
      <c r="DR15" s="50"/>
      <c r="DS15" s="50"/>
      <c r="DT15" s="50"/>
      <c r="DU15" s="50"/>
      <c r="DV15" s="50"/>
      <c r="DW15" s="50"/>
      <c r="DX15" s="50"/>
      <c r="DY15" s="50"/>
      <c r="DZ15" s="50"/>
      <c r="EA15" s="50"/>
      <c r="EB15" s="50"/>
      <c r="EC15" s="50"/>
      <c r="ED15" s="50"/>
      <c r="EE15" s="50"/>
      <c r="EF15" s="50"/>
      <c r="EG15" s="50"/>
      <c r="EH15" s="50"/>
      <c r="EI15" s="50"/>
      <c r="EJ15" s="50"/>
      <c r="EK15" s="50"/>
      <c r="EL15" s="50"/>
      <c r="EM15" s="50"/>
      <c r="EN15" s="50"/>
      <c r="EO15" s="50"/>
      <c r="EP15" s="50"/>
      <c r="EQ15" s="50"/>
      <c r="ER15" s="50"/>
      <c r="ES15" s="50"/>
      <c r="ET15" s="50"/>
      <c r="EU15" s="50"/>
      <c r="EV15" s="50"/>
      <c r="EW15" s="50"/>
      <c r="EX15" s="50"/>
      <c r="EY15" s="50"/>
      <c r="EZ15" s="50"/>
      <c r="FA15" s="50"/>
      <c r="FB15" s="50"/>
      <c r="FC15" s="50"/>
      <c r="FD15" s="50"/>
      <c r="FE15" s="50"/>
      <c r="FF15" s="50"/>
      <c r="FG15" s="50"/>
      <c r="FH15" s="50"/>
      <c r="FI15" s="50"/>
      <c r="FJ15" s="50"/>
      <c r="FK15" s="50"/>
      <c r="FL15" s="50"/>
      <c r="FM15" s="50"/>
      <c r="FN15" s="50"/>
      <c r="FO15" s="50"/>
      <c r="FP15" s="50"/>
      <c r="FQ15" s="50"/>
      <c r="FR15" s="50"/>
      <c r="FS15" s="50"/>
      <c r="FT15" s="50"/>
      <c r="FU15" s="50"/>
      <c r="FV15" s="50"/>
      <c r="FW15" s="50"/>
      <c r="FX15" s="50"/>
      <c r="FY15" s="50"/>
      <c r="FZ15" s="50"/>
      <c r="GA15" s="50"/>
      <c r="GB15" s="50"/>
      <c r="GC15" s="50"/>
      <c r="GD15" s="50"/>
      <c r="GE15" s="50"/>
      <c r="GF15" s="50"/>
      <c r="GG15" s="50"/>
      <c r="GH15" s="50"/>
      <c r="GI15" s="50"/>
      <c r="GJ15" s="50"/>
      <c r="GK15" s="50"/>
      <c r="GL15" s="50"/>
      <c r="GM15" s="50"/>
      <c r="GN15" s="50"/>
      <c r="GO15" s="50"/>
      <c r="GP15" s="50"/>
      <c r="GQ15" s="50"/>
      <c r="GR15" s="50"/>
      <c r="GS15" s="50"/>
      <c r="GT15" s="50"/>
      <c r="GU15" s="50"/>
      <c r="GV15" s="50"/>
      <c r="GW15" s="50"/>
      <c r="GX15" s="50"/>
      <c r="GY15" s="50"/>
      <c r="GZ15" s="50"/>
      <c r="HA15" s="50"/>
      <c r="HB15" s="50"/>
      <c r="HC15" s="50"/>
      <c r="HD15" s="50"/>
      <c r="HE15" s="50"/>
      <c r="HF15" s="50"/>
      <c r="HG15" s="50"/>
      <c r="HH15" s="50"/>
      <c r="HI15" s="50"/>
      <c r="HJ15" s="50"/>
      <c r="HK15" s="50"/>
      <c r="HL15" s="50"/>
      <c r="HM15" s="50"/>
      <c r="HN15" s="50"/>
      <c r="HO15" s="50"/>
      <c r="HP15" s="50"/>
      <c r="HQ15" s="50"/>
      <c r="HR15" s="50"/>
      <c r="HS15" s="50"/>
      <c r="HT15" s="50"/>
      <c r="HU15" s="50"/>
      <c r="HV15" s="50"/>
      <c r="HW15" s="50"/>
      <c r="HX15" s="50"/>
      <c r="HY15" s="50"/>
      <c r="HZ15" s="50"/>
      <c r="IA15" s="50"/>
      <c r="IB15" s="50"/>
      <c r="IC15" s="50"/>
      <c r="ID15" s="50"/>
      <c r="IE15" s="50"/>
      <c r="IF15" s="50"/>
      <c r="IG15" s="50"/>
      <c r="IH15" s="50"/>
      <c r="II15" s="50"/>
      <c r="IJ15" s="50"/>
      <c r="IK15" s="50"/>
      <c r="IL15" s="50"/>
      <c r="IM15" s="50"/>
    </row>
    <row r="16" spans="1:247" ht="11.25">
      <c r="J16" s="25">
        <f>SUMIF(J2:J15,"Y",I2:I15)</f>
        <v>250223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87" firstPageNumber="0" orientation="landscape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2.75"/>
  <cols>
    <col min="2" max="2" width="23.28515625" customWidth="1"/>
    <col min="3" max="3" width="28.5703125" customWidth="1"/>
    <col min="4" max="4" width="10.5703125" customWidth="1"/>
    <col min="5" max="5" width="19" customWidth="1"/>
    <col min="6" max="6" width="14.85546875" customWidth="1"/>
  </cols>
  <sheetData>
    <row r="1" spans="1:6" ht="17.25" customHeight="1">
      <c r="A1" s="75" t="s">
        <v>9</v>
      </c>
      <c r="B1" s="75"/>
      <c r="C1" s="2"/>
    </row>
    <row r="2" spans="1:6" ht="14.25" customHeight="1">
      <c r="A2" s="75" t="s">
        <v>10</v>
      </c>
      <c r="B2" s="75"/>
      <c r="C2" s="2"/>
    </row>
    <row r="5" spans="1:6" ht="30">
      <c r="A5" s="3" t="s">
        <v>1</v>
      </c>
      <c r="B5" s="4" t="s">
        <v>11</v>
      </c>
      <c r="C5" s="4" t="s">
        <v>12</v>
      </c>
      <c r="D5" s="5" t="s">
        <v>13</v>
      </c>
      <c r="E5" s="1" t="s">
        <v>14</v>
      </c>
      <c r="F5" s="1" t="s">
        <v>15</v>
      </c>
    </row>
    <row r="6" spans="1:6" ht="42.75">
      <c r="A6" s="6">
        <v>1</v>
      </c>
      <c r="B6" s="7" t="s">
        <v>16</v>
      </c>
      <c r="C6" s="8" t="s">
        <v>17</v>
      </c>
      <c r="D6" s="9"/>
      <c r="E6" s="10">
        <v>0.2</v>
      </c>
      <c r="F6" s="10">
        <f t="shared" ref="F6:F12" si="0">E6/10*D6</f>
        <v>0</v>
      </c>
    </row>
    <row r="7" spans="1:6" ht="42.75">
      <c r="A7" s="6">
        <v>2</v>
      </c>
      <c r="B7" s="7" t="s">
        <v>18</v>
      </c>
      <c r="C7" s="8" t="s">
        <v>19</v>
      </c>
      <c r="D7" s="11"/>
      <c r="E7" s="10">
        <v>0.15</v>
      </c>
      <c r="F7" s="10">
        <f t="shared" si="0"/>
        <v>0</v>
      </c>
    </row>
    <row r="8" spans="1:6" ht="42.75">
      <c r="A8" s="6">
        <v>3</v>
      </c>
      <c r="B8" s="7" t="s">
        <v>20</v>
      </c>
      <c r="C8" s="8" t="s">
        <v>21</v>
      </c>
      <c r="D8" s="11"/>
      <c r="E8" s="10">
        <v>0.1</v>
      </c>
      <c r="F8" s="10">
        <f t="shared" si="0"/>
        <v>0</v>
      </c>
    </row>
    <row r="9" spans="1:6" ht="57">
      <c r="A9" s="6">
        <v>4</v>
      </c>
      <c r="B9" s="7" t="s">
        <v>22</v>
      </c>
      <c r="C9" s="12" t="s">
        <v>23</v>
      </c>
      <c r="D9" s="11"/>
      <c r="E9" s="10">
        <v>0.1</v>
      </c>
      <c r="F9" s="10">
        <f t="shared" si="0"/>
        <v>0</v>
      </c>
    </row>
    <row r="10" spans="1:6" ht="85.5">
      <c r="A10" s="6">
        <v>5</v>
      </c>
      <c r="B10" s="7" t="s">
        <v>24</v>
      </c>
      <c r="C10" s="8" t="s">
        <v>25</v>
      </c>
      <c r="D10" s="11"/>
      <c r="E10" s="10">
        <v>0.1</v>
      </c>
      <c r="F10" s="10">
        <f t="shared" si="0"/>
        <v>0</v>
      </c>
    </row>
    <row r="11" spans="1:6" ht="128.25">
      <c r="A11" s="6">
        <v>6</v>
      </c>
      <c r="B11" s="13" t="s">
        <v>26</v>
      </c>
      <c r="C11" s="14" t="s">
        <v>27</v>
      </c>
      <c r="D11" s="11"/>
      <c r="E11" s="10">
        <v>0.1</v>
      </c>
      <c r="F11" s="10">
        <f t="shared" si="0"/>
        <v>0</v>
      </c>
    </row>
    <row r="12" spans="1:6" ht="28.5">
      <c r="A12" s="6">
        <v>7</v>
      </c>
      <c r="B12" s="6" t="s">
        <v>28</v>
      </c>
      <c r="C12" s="15" t="s">
        <v>29</v>
      </c>
      <c r="D12" s="11"/>
      <c r="E12" s="10">
        <v>0.25</v>
      </c>
      <c r="F12" s="10">
        <f t="shared" si="0"/>
        <v>0</v>
      </c>
    </row>
    <row r="13" spans="1:6" ht="15">
      <c r="A13" s="16"/>
      <c r="B13" s="17" t="s">
        <v>30</v>
      </c>
      <c r="C13" s="17"/>
      <c r="D13" s="18"/>
      <c r="E13" s="19">
        <f>SUM(E6:E12)</f>
        <v>0.99999999999999989</v>
      </c>
      <c r="F13" s="19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Eligibility</vt:lpstr>
      <vt:lpstr>RTR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ADMIN</cp:lastModifiedBy>
  <cp:lastPrinted>2019-07-18T09:46:33Z</cp:lastPrinted>
  <dcterms:created xsi:type="dcterms:W3CDTF">2015-09-25T09:25:31Z</dcterms:created>
  <dcterms:modified xsi:type="dcterms:W3CDTF">2019-12-14T06:47:50Z</dcterms:modified>
</cp:coreProperties>
</file>