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/>
  <c r="F14" s="1"/>
  <c r="D13"/>
  <c r="F13" s="1"/>
  <c r="D12"/>
  <c r="F12" s="1"/>
  <c r="D11"/>
  <c r="F11" s="1"/>
  <c r="D10"/>
  <c r="F10" s="1"/>
  <c r="C6"/>
  <c r="B6"/>
  <c r="D6" l="1"/>
  <c r="F6" s="1"/>
  <c r="K3" i="2"/>
  <c r="D5" i="1" l="1"/>
  <c r="F5" s="1"/>
  <c r="D7"/>
  <c r="F7" s="1"/>
  <c r="D3"/>
  <c r="D4"/>
  <c r="D8"/>
  <c r="F3" l="1"/>
  <c r="F4"/>
  <c r="F8"/>
  <c r="E13" i="5"/>
  <c r="F12"/>
  <c r="F11"/>
  <c r="F10"/>
  <c r="F9"/>
  <c r="F8"/>
  <c r="F7"/>
  <c r="F6"/>
  <c r="F13"/>
  <c r="F17" i="1"/>
  <c r="F22"/>
  <c r="F15" l="1"/>
  <c r="F16" s="1"/>
  <c r="F19" s="1"/>
  <c r="F23" s="1"/>
</calcChain>
</file>

<file path=xl/sharedStrings.xml><?xml version="1.0" encoding="utf-8"?>
<sst xmlns="http://schemas.openxmlformats.org/spreadsheetml/2006/main" count="74" uniqueCount="63">
  <si>
    <t>ASSESSMENT YEAR</t>
  </si>
  <si>
    <t xml:space="preserve">Application No.    </t>
  </si>
  <si>
    <t xml:space="preserve">TOP UP 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</si>
  <si>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</si>
  <si>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</si>
  <si>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</si>
  <si>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</si>
  <si>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</si>
  <si>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</si>
  <si>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</si>
  <si>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</si>
  <si>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</si>
  <si>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</si>
  <si>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</si>
  <si>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</si>
  <si>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</si>
  <si>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</si>
  <si>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</si>
  <si>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</si>
  <si>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</si>
  <si>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</si>
  <si>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</si>
  <si>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</si>
  <si>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</si>
  <si>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</si>
  <si>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</si>
  <si>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</si>
  <si>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</si>
  <si>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</si>
  <si>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</si>
  <si>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</si>
  <si>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</si>
  <si>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</si>
  <si>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</si>
  <si>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</si>
  <si>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</si>
  <si>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</si>
  <si>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</si>
  <si>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</si>
  <si>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</si>
  <si>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</si>
  <si>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</si>
  <si>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</si>
  <si>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</si>
  <si>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</si>
  <si>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</si>
  <si>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</si>
  <si>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</si>
  <si>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</si>
  <si>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</si>
  <si>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</si>
  <si>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</si>
  <si>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</si>
  <si>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</si>
  <si>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Income From Other Sources</t>
  </si>
  <si>
    <t xml:space="preserve">Bank Interest </t>
  </si>
  <si>
    <t xml:space="preserve">Aggarwal Coal Company </t>
  </si>
  <si>
    <t>Aggarwal Coal Company (Prop.Deepak Garg)</t>
  </si>
  <si>
    <t>Payment Made u/s 40A(2)b</t>
  </si>
  <si>
    <t>Sukhija Brick Works (Prop. Rachita Garg)</t>
  </si>
  <si>
    <t>Deepak Garg</t>
  </si>
  <si>
    <t>IDFC First Bank Limited</t>
  </si>
  <si>
    <t>Lap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</si>
</sst>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6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5" fillId="0" borderId="0"/>
  </cellStyleXfs>
  <cellXfs count="65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7" borderId="1" xfId="1" applyNumberFormat="1" applyFont="1" applyFill="1" applyBorder="1" applyAlignment="1" applyProtection="1">
      <alignment horizontal="left" vertical="center" wrapText="1"/>
    </xf>
    <xf numFmtId="164" fontId="11" fillId="8" borderId="1" xfId="1" applyNumberFormat="1" applyFont="1" applyFill="1" applyBorder="1" applyAlignment="1" applyProtection="1">
      <alignment horizontal="center" vertical="center" wrapText="1"/>
    </xf>
    <xf numFmtId="9" fontId="11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6" fontId="12" fillId="6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top"/>
    </xf>
    <xf numFmtId="9" fontId="12" fillId="6" borderId="1" xfId="1" applyNumberFormat="1" applyFont="1" applyFill="1" applyBorder="1" applyAlignment="1" applyProtection="1">
      <alignment horizontal="center" vertical="top"/>
    </xf>
    <xf numFmtId="165" fontId="11" fillId="8" borderId="1" xfId="1" applyFont="1" applyFill="1" applyBorder="1" applyAlignment="1" applyProtection="1">
      <alignment vertical="top" wrapText="1"/>
    </xf>
    <xf numFmtId="167" fontId="11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2" fontId="12" fillId="8" borderId="1" xfId="5" applyNumberFormat="1" applyFont="1" applyFill="1" applyBorder="1" applyAlignment="1" applyProtection="1">
      <alignment horizontal="center" vertical="top"/>
    </xf>
    <xf numFmtId="165" fontId="12" fillId="8" borderId="1" xfId="5" applyNumberFormat="1" applyFont="1" applyFill="1" applyBorder="1" applyAlignment="1" applyProtection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5" xfId="0" applyFont="1" applyFill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1" fontId="14" fillId="4" borderId="5" xfId="0" applyNumberFormat="1" applyFont="1" applyFill="1" applyBorder="1" applyAlignment="1">
      <alignment horizontal="center" vertical="center" wrapText="1"/>
    </xf>
    <xf numFmtId="2" fontId="12" fillId="6" borderId="5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0" borderId="1" xfId="0" applyNumberFormat="1" applyFont="1" applyFill="1" applyBorder="1"/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8" borderId="3" xfId="0" applyNumberFormat="1" applyFont="1" applyFill="1" applyBorder="1"/>
    <xf numFmtId="0" fontId="12" fillId="8" borderId="4" xfId="0" applyNumberFormat="1" applyFont="1" applyFill="1" applyBorder="1"/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center" vertical="center"/>
    </xf>
    <xf numFmtId="164" fontId="11" fillId="0" borderId="4" xfId="1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3"/>
  <sheetViews>
    <sheetView tabSelected="1" zoomScale="107" zoomScaleNormal="107" workbookViewId="0">
      <selection activeCell="B20" sqref="B20:E20"/>
    </sheetView>
  </sheetViews>
  <sheetFormatPr defaultColWidth="31.28515625" defaultRowHeight="13.5"/>
  <cols>
    <col min="1" max="1" width="47.855468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44.140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6" ht="26.85" customHeight="1">
      <c r="A1" s="52" t="s">
        <v>56</v>
      </c>
      <c r="B1" s="54" t="s">
        <v>0</v>
      </c>
      <c r="C1" s="54"/>
      <c r="D1" s="25" t="s">
        <v>1</v>
      </c>
      <c r="E1" s="25"/>
      <c r="F1" s="25" t="s">
        <v>2</v>
      </c>
    </row>
    <row r="2" spans="1:6">
      <c r="A2" s="26" t="s">
        <v>57</v>
      </c>
      <c r="B2" s="27" t="s">
        <v>51</v>
      </c>
      <c r="C2" s="27" t="s">
        <v>3</v>
      </c>
      <c r="D2" s="27" t="s">
        <v>4</v>
      </c>
      <c r="E2" s="28" t="s">
        <v>5</v>
      </c>
      <c r="F2" s="27" t="s">
        <v>6</v>
      </c>
    </row>
    <row r="3" spans="1:6">
      <c r="A3" s="29" t="s">
        <v>52</v>
      </c>
      <c r="B3" s="30">
        <v>2918496.97</v>
      </c>
      <c r="C3" s="31">
        <v>4166083.65</v>
      </c>
      <c r="D3" s="32">
        <f>AVERAGE(B3:C3)</f>
        <v>3542290.31</v>
      </c>
      <c r="E3" s="33">
        <v>1</v>
      </c>
      <c r="F3" s="32">
        <f t="shared" ref="F3:F8" si="0">E3*D3</f>
        <v>3542290.31</v>
      </c>
    </row>
    <row r="4" spans="1:6">
      <c r="A4" s="29" t="s">
        <v>53</v>
      </c>
      <c r="B4" s="30">
        <v>25687</v>
      </c>
      <c r="C4" s="31">
        <v>30261</v>
      </c>
      <c r="D4" s="32">
        <f t="shared" ref="D4:D8" si="1">AVERAGE(B4:C4)</f>
        <v>27974</v>
      </c>
      <c r="E4" s="33">
        <v>1</v>
      </c>
      <c r="F4" s="32">
        <f t="shared" si="0"/>
        <v>27974</v>
      </c>
    </row>
    <row r="5" spans="1:6" ht="15" customHeight="1">
      <c r="A5" s="29" t="s">
        <v>55</v>
      </c>
      <c r="B5" s="30">
        <v>21732685</v>
      </c>
      <c r="C5" s="31">
        <v>23738826</v>
      </c>
      <c r="D5" s="32">
        <f t="shared" si="1"/>
        <v>22735755.5</v>
      </c>
      <c r="E5" s="33">
        <v>0</v>
      </c>
      <c r="F5" s="32">
        <f t="shared" ref="F5:F6" si="2">E5*D5</f>
        <v>0</v>
      </c>
    </row>
    <row r="6" spans="1:6" ht="15" customHeight="1">
      <c r="A6" s="29" t="s">
        <v>58</v>
      </c>
      <c r="B6" s="30">
        <f>116928+103190+503610+166555</f>
        <v>890283</v>
      </c>
      <c r="C6" s="31">
        <f>162300+175500+698808+168000</f>
        <v>1204608</v>
      </c>
      <c r="D6" s="32">
        <f t="shared" si="1"/>
        <v>1047445.5</v>
      </c>
      <c r="E6" s="33">
        <v>1</v>
      </c>
      <c r="F6" s="32">
        <f t="shared" si="2"/>
        <v>1047445.5</v>
      </c>
    </row>
    <row r="7" spans="1:6" ht="15" customHeight="1">
      <c r="A7" s="29" t="s">
        <v>54</v>
      </c>
      <c r="B7" s="30">
        <v>133639</v>
      </c>
      <c r="C7" s="31">
        <v>35624</v>
      </c>
      <c r="D7" s="32">
        <f t="shared" ref="D7" si="3">AVERAGE(B7:C7)</f>
        <v>84631.5</v>
      </c>
      <c r="E7" s="33">
        <v>1</v>
      </c>
      <c r="F7" s="32">
        <f t="shared" ref="F7" si="4">E7*D7</f>
        <v>84631.5</v>
      </c>
    </row>
    <row r="8" spans="1:6">
      <c r="A8" s="29" t="s">
        <v>7</v>
      </c>
      <c r="B8" s="30">
        <v>-654214</v>
      </c>
      <c r="C8" s="30">
        <v>-1024492</v>
      </c>
      <c r="D8" s="32">
        <f t="shared" si="1"/>
        <v>-839353</v>
      </c>
      <c r="E8" s="33">
        <v>1</v>
      </c>
      <c r="F8" s="32">
        <f t="shared" si="0"/>
        <v>-839353</v>
      </c>
    </row>
    <row r="9" spans="1:6">
      <c r="A9" s="26" t="s">
        <v>59</v>
      </c>
      <c r="B9" s="27" t="s">
        <v>51</v>
      </c>
      <c r="C9" s="27" t="s">
        <v>3</v>
      </c>
      <c r="D9" s="27" t="s">
        <v>4</v>
      </c>
      <c r="E9" s="28" t="s">
        <v>5</v>
      </c>
      <c r="F9" s="27" t="s">
        <v>6</v>
      </c>
    </row>
    <row r="10" spans="1:6">
      <c r="A10" s="29" t="s">
        <v>52</v>
      </c>
      <c r="B10" s="30">
        <v>1080955</v>
      </c>
      <c r="C10" s="31">
        <v>1268532.32</v>
      </c>
      <c r="D10" s="32">
        <f>AVERAGE(B10:C10)</f>
        <v>1174743.6600000001</v>
      </c>
      <c r="E10" s="33">
        <v>1</v>
      </c>
      <c r="F10" s="32">
        <f t="shared" ref="F10:F14" si="5">E10*D10</f>
        <v>1174743.6600000001</v>
      </c>
    </row>
    <row r="11" spans="1:6">
      <c r="A11" s="29" t="s">
        <v>53</v>
      </c>
      <c r="B11" s="30">
        <v>452278</v>
      </c>
      <c r="C11" s="31">
        <v>194246</v>
      </c>
      <c r="D11" s="32">
        <f t="shared" ref="D11:D14" si="6">AVERAGE(B11:C11)</f>
        <v>323262</v>
      </c>
      <c r="E11" s="33">
        <v>1</v>
      </c>
      <c r="F11" s="32">
        <f t="shared" si="5"/>
        <v>323262</v>
      </c>
    </row>
    <row r="12" spans="1:6" ht="15" customHeight="1">
      <c r="A12" s="29" t="s">
        <v>55</v>
      </c>
      <c r="B12" s="30">
        <v>0</v>
      </c>
      <c r="C12" s="31">
        <v>62582</v>
      </c>
      <c r="D12" s="32">
        <f t="shared" si="6"/>
        <v>31291</v>
      </c>
      <c r="E12" s="33">
        <v>0</v>
      </c>
      <c r="F12" s="32">
        <f t="shared" si="5"/>
        <v>0</v>
      </c>
    </row>
    <row r="13" spans="1:6" ht="15" customHeight="1">
      <c r="A13" s="29" t="s">
        <v>54</v>
      </c>
      <c r="B13" s="30">
        <v>1036</v>
      </c>
      <c r="C13" s="31">
        <v>4014</v>
      </c>
      <c r="D13" s="32">
        <f t="shared" si="6"/>
        <v>2525</v>
      </c>
      <c r="E13" s="33">
        <v>1</v>
      </c>
      <c r="F13" s="32">
        <f t="shared" si="5"/>
        <v>2525</v>
      </c>
    </row>
    <row r="14" spans="1:6">
      <c r="A14" s="29" t="s">
        <v>7</v>
      </c>
      <c r="B14" s="30">
        <v>-102723</v>
      </c>
      <c r="C14" s="30">
        <v>-221997</v>
      </c>
      <c r="D14" s="32">
        <f t="shared" si="6"/>
        <v>-162360</v>
      </c>
      <c r="E14" s="33">
        <v>1</v>
      </c>
      <c r="F14" s="32">
        <f t="shared" si="5"/>
        <v>-162360</v>
      </c>
    </row>
    <row r="15" spans="1:6" ht="15.4" customHeight="1">
      <c r="A15" s="34" t="s">
        <v>8</v>
      </c>
      <c r="B15" s="55"/>
      <c r="C15" s="56"/>
      <c r="D15" s="56"/>
      <c r="E15" s="57"/>
      <c r="F15" s="35">
        <f>+SUM(F3:F8)</f>
        <v>3862988.3100000005</v>
      </c>
    </row>
    <row r="16" spans="1:6" ht="16.350000000000001" customHeight="1">
      <c r="A16" s="36" t="s">
        <v>9</v>
      </c>
      <c r="B16" s="58"/>
      <c r="C16" s="59"/>
      <c r="D16" s="59"/>
      <c r="E16" s="60"/>
      <c r="F16" s="35">
        <f>F15/12</f>
        <v>321915.69250000006</v>
      </c>
    </row>
    <row r="17" spans="1:6">
      <c r="A17" s="36" t="s">
        <v>10</v>
      </c>
      <c r="B17" s="58"/>
      <c r="C17" s="59"/>
      <c r="D17" s="59"/>
      <c r="E17" s="60"/>
      <c r="F17" s="32">
        <f>RTR!K3</f>
        <v>741558</v>
      </c>
    </row>
    <row r="18" spans="1:6" ht="16.350000000000001" customHeight="1">
      <c r="A18" s="37" t="s">
        <v>11</v>
      </c>
      <c r="B18" s="61"/>
      <c r="C18" s="62"/>
      <c r="D18" s="62"/>
      <c r="E18" s="63"/>
      <c r="F18" s="38">
        <v>0.85</v>
      </c>
    </row>
    <row r="19" spans="1:6" ht="16.350000000000001" customHeight="1">
      <c r="A19" s="36" t="s">
        <v>12</v>
      </c>
      <c r="B19" s="53"/>
      <c r="C19" s="53"/>
      <c r="D19" s="53"/>
      <c r="E19" s="53"/>
      <c r="F19" s="39">
        <f>(F16*F18)-F17</f>
        <v>-467929.66137499997</v>
      </c>
    </row>
    <row r="20" spans="1:6" ht="16.350000000000001" customHeight="1">
      <c r="A20" s="36" t="s">
        <v>13</v>
      </c>
      <c r="B20" s="53"/>
      <c r="C20" s="53"/>
      <c r="D20" s="53"/>
      <c r="E20" s="53"/>
      <c r="F20" s="40">
        <v>180</v>
      </c>
    </row>
    <row r="21" spans="1:6" ht="14.25" customHeight="1">
      <c r="A21" s="36" t="s">
        <v>14</v>
      </c>
      <c r="B21" s="53"/>
      <c r="C21" s="53"/>
      <c r="D21" s="53"/>
      <c r="E21" s="53"/>
      <c r="F21" s="38">
        <v>0.105</v>
      </c>
    </row>
    <row r="22" spans="1:6">
      <c r="A22" s="36" t="s">
        <v>15</v>
      </c>
      <c r="B22" s="53"/>
      <c r="C22" s="53"/>
      <c r="D22" s="53"/>
      <c r="E22" s="53"/>
      <c r="F22" s="41">
        <f>PMT(F21/12,F20,-100000)</f>
        <v>1105.3989236971659</v>
      </c>
    </row>
    <row r="23" spans="1:6">
      <c r="A23" s="36" t="s">
        <v>16</v>
      </c>
      <c r="B23" s="53"/>
      <c r="C23" s="53"/>
      <c r="D23" s="53"/>
      <c r="E23" s="53"/>
      <c r="F23" s="42">
        <f>F19/F22</f>
        <v>-423.31293376869036</v>
      </c>
    </row>
  </sheetData>
  <sheetProtection selectLockedCells="1" selectUnlockedCells="1"/>
  <mergeCells count="10">
    <mergeCell ref="B1:C1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M3"/>
  <sheetViews>
    <sheetView zoomScale="89" zoomScaleNormal="89" workbookViewId="0">
      <selection activeCell="H14" sqref="H14"/>
    </sheetView>
  </sheetViews>
  <sheetFormatPr defaultColWidth="22.140625" defaultRowHeight="13.5"/>
  <cols>
    <col min="1" max="1" width="5.42578125" style="43" customWidth="1"/>
    <col min="2" max="2" width="21.28515625" style="43" customWidth="1"/>
    <col min="3" max="3" width="25.85546875" style="43" customWidth="1"/>
    <col min="4" max="4" width="22.42578125" style="43" bestFit="1" customWidth="1"/>
    <col min="5" max="5" width="13.28515625" style="43" customWidth="1"/>
    <col min="6" max="6" width="10.28515625" style="43" bestFit="1" customWidth="1"/>
    <col min="7" max="7" width="10.140625" style="43" customWidth="1"/>
    <col min="8" max="8" width="6.5703125" style="43" customWidth="1"/>
    <col min="9" max="9" width="6.42578125" style="43" customWidth="1"/>
    <col min="10" max="10" width="8.7109375" style="43" bestFit="1" customWidth="1"/>
    <col min="11" max="11" width="13.140625" style="43" customWidth="1"/>
    <col min="12" max="247" width="22.140625" style="43"/>
    <col min="248" max="16384" width="22.140625" style="44"/>
  </cols>
  <sheetData>
    <row r="1" spans="1:11" ht="27">
      <c r="A1" s="51" t="s">
        <v>17</v>
      </c>
      <c r="B1" s="51" t="s">
        <v>18</v>
      </c>
      <c r="C1" s="51" t="s">
        <v>19</v>
      </c>
      <c r="D1" s="51" t="s">
        <v>20</v>
      </c>
      <c r="E1" s="51" t="s">
        <v>21</v>
      </c>
      <c r="F1" s="51" t="s">
        <v>22</v>
      </c>
      <c r="G1" s="51" t="s">
        <v>23</v>
      </c>
      <c r="H1" s="51" t="s">
        <v>24</v>
      </c>
      <c r="I1" s="51" t="s">
        <v>25</v>
      </c>
      <c r="J1" s="51" t="s">
        <v>26</v>
      </c>
      <c r="K1" s="51" t="s">
        <v>27</v>
      </c>
    </row>
    <row r="2" spans="1:11" ht="15.75" customHeight="1">
      <c r="A2" s="45">
        <v>1</v>
      </c>
      <c r="B2" s="46">
        <v>21245642</v>
      </c>
      <c r="C2" s="45" t="s">
        <v>60</v>
      </c>
      <c r="D2" s="45" t="s">
        <v>61</v>
      </c>
      <c r="E2" s="46" t="s">
        <v>62</v>
      </c>
      <c r="F2" s="46">
        <v>69800000</v>
      </c>
      <c r="G2" s="47">
        <v>180</v>
      </c>
      <c r="H2" s="47">
        <v>10</v>
      </c>
      <c r="I2" s="47">
        <v>170</v>
      </c>
      <c r="J2" s="47">
        <v>741558</v>
      </c>
      <c r="K2" s="48" t="s">
        <v>28</v>
      </c>
    </row>
    <row r="3" spans="1:11">
      <c r="A3" s="49"/>
      <c r="B3" s="45"/>
      <c r="C3" s="45"/>
      <c r="D3" s="45"/>
      <c r="E3" s="46"/>
      <c r="F3" s="45"/>
      <c r="G3" s="45"/>
      <c r="H3" s="45"/>
      <c r="I3" s="45"/>
      <c r="J3" s="45"/>
      <c r="K3" s="50">
        <f>SUMIF(K2:K2,"Y",J2:J2)</f>
        <v>741558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4" t="s">
        <v>29</v>
      </c>
      <c r="B1" s="64"/>
      <c r="C1" s="2"/>
    </row>
    <row r="2" spans="1:6" ht="14.25" customHeight="1">
      <c r="A2" s="64" t="s">
        <v>30</v>
      </c>
      <c r="B2" s="64"/>
      <c r="C2" s="2"/>
    </row>
    <row r="5" spans="1:6" ht="27">
      <c r="A5" s="3" t="s">
        <v>17</v>
      </c>
      <c r="B5" s="4" t="s">
        <v>31</v>
      </c>
      <c r="C5" s="4" t="s">
        <v>32</v>
      </c>
      <c r="D5" s="5" t="s">
        <v>33</v>
      </c>
      <c r="E5" s="1" t="s">
        <v>34</v>
      </c>
      <c r="F5" s="1" t="s">
        <v>35</v>
      </c>
    </row>
    <row r="6" spans="1:6" ht="40.5">
      <c r="A6" s="6">
        <v>1</v>
      </c>
      <c r="B6" s="7" t="s">
        <v>36</v>
      </c>
      <c r="C6" s="8" t="s">
        <v>37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38</v>
      </c>
      <c r="C7" s="8" t="s">
        <v>39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40</v>
      </c>
      <c r="C8" s="8" t="s">
        <v>41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42</v>
      </c>
      <c r="C9" s="12" t="s">
        <v>43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44</v>
      </c>
      <c r="C10" s="8" t="s">
        <v>45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46</v>
      </c>
      <c r="C11" s="14" t="s">
        <v>47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48</v>
      </c>
      <c r="C12" s="15" t="s">
        <v>49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50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2020-02-28T07:05:15Z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