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eelu\Elegiblity sheet\"/>
    </mc:Choice>
  </mc:AlternateContent>
  <bookViews>
    <workbookView xWindow="0" yWindow="0" windowWidth="16395" windowHeight="5475" activeTab="1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J7" i="2" l="1"/>
  <c r="F19" i="1"/>
  <c r="B5" i="1" l="1"/>
  <c r="D14" i="1"/>
  <c r="F14" i="1" s="1"/>
  <c r="D13" i="1"/>
  <c r="F13" i="1" s="1"/>
  <c r="C5" i="1"/>
  <c r="D18" i="1" l="1"/>
  <c r="F18" i="1" s="1"/>
  <c r="D17" i="1"/>
  <c r="F17" i="1" s="1"/>
  <c r="D16" i="1"/>
  <c r="F16" i="1" s="1"/>
  <c r="D6" i="1" l="1"/>
  <c r="F6" i="1" s="1"/>
  <c r="D9" i="1" l="1"/>
  <c r="F9" i="1" s="1"/>
  <c r="D10" i="1"/>
  <c r="F10" i="1" s="1"/>
  <c r="D11" i="1"/>
  <c r="F11" i="1" s="1"/>
  <c r="D3" i="1" l="1"/>
  <c r="D4" i="1"/>
  <c r="D5" i="1"/>
  <c r="D7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5" i="1" l="1"/>
  <c r="F7" i="1" l="1"/>
  <c r="F4" i="1"/>
  <c r="F3" i="1"/>
  <c r="B32" i="1"/>
  <c r="F31" i="1"/>
  <c r="F33" i="1" s="1"/>
  <c r="F26" i="1"/>
  <c r="F21" i="1"/>
  <c r="F6" i="5"/>
  <c r="F7" i="5"/>
  <c r="F8" i="5"/>
  <c r="F9" i="5"/>
  <c r="F10" i="5"/>
  <c r="F11" i="5"/>
  <c r="F12" i="5"/>
  <c r="E13" i="5"/>
  <c r="F13" i="5" l="1"/>
  <c r="F20" i="1" l="1"/>
  <c r="F34" i="1" s="1"/>
  <c r="F23" i="1" l="1"/>
  <c r="F27" i="1" s="1"/>
</calcChain>
</file>

<file path=xl/sharedStrings.xml><?xml version="1.0" encoding="utf-8"?>
<sst xmlns="http://schemas.openxmlformats.org/spreadsheetml/2006/main" count="131" uniqueCount="90">
  <si>
    <t xml:space="preserve">TOP UP </t>
  </si>
  <si>
    <t>Eligibility</t>
  </si>
  <si>
    <t>Market Value</t>
  </si>
  <si>
    <t>Sr. No.</t>
  </si>
  <si>
    <t>LAN</t>
  </si>
  <si>
    <t>Customer Name</t>
  </si>
  <si>
    <t>Bank Name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</si>
  <si>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</si>
  <si>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</si>
  <si>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</si>
  <si>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</si>
  <si>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</si>
  <si>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</si>
  <si>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</si>
  <si>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</si>
  <si>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</si>
  <si>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</si>
  <si>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</si>
  <si>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</si>
  <si>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</si>
  <si>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</si>
  <si>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</si>
  <si>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</si>
  <si>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</si>
  <si>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</si>
  <si>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</si>
  <si>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</si>
  <si>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</si>
  <si>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</si>
  <si>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</si>
  <si>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</si>
  <si>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</si>
  <si>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</si>
  <si>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</si>
  <si>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</si>
  <si>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</si>
  <si>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</si>
  <si>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</si>
  <si>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</si>
  <si>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</si>
  <si>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</si>
  <si>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</si>
  <si>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</si>
  <si>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</si>
  <si>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</si>
  <si>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</si>
  <si>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</si>
  <si>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>EMI Considered</t>
  </si>
  <si>
    <t>Income From Other Sources</t>
  </si>
  <si>
    <t>ASSESSMENT YEAR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</si>
  <si>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</si>
  <si>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</si>
  <si>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</si>
  <si>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</si>
  <si>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</si>
  <si>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</si>
  <si>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</si>
  <si>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</si>
  <si>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</si>
  <si>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</si>
  <si>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</si>
  <si>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</si>
  <si>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</si>
  <si>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</si>
  <si>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</si>
  <si>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</si>
  <si>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Net profit</t>
  </si>
  <si>
    <t>Depriciation</t>
  </si>
  <si>
    <t>Income U/S 40A (2)b</t>
  </si>
  <si>
    <t>2019-20</t>
  </si>
  <si>
    <t>N</t>
  </si>
  <si>
    <t>2018-2019</t>
  </si>
  <si>
    <t xml:space="preserve">Income From Other Sources </t>
  </si>
  <si>
    <t>Y</t>
  </si>
  <si>
    <t>Ajay Forgings</t>
  </si>
  <si>
    <t>Bank Interest</t>
  </si>
  <si>
    <t>ajay garg</t>
  </si>
  <si>
    <t>income from Business</t>
  </si>
  <si>
    <t>Nancy garg</t>
  </si>
  <si>
    <t>income from salary</t>
  </si>
  <si>
    <t>Amrit pal Garg</t>
  </si>
  <si>
    <t>Income From business</t>
  </si>
  <si>
    <t>LDB0/30012020/OUT/04290</t>
  </si>
  <si>
    <t>sidbi bank</t>
  </si>
  <si>
    <t>y</t>
  </si>
  <si>
    <t>LALUD000372232894</t>
  </si>
  <si>
    <t>ICICI Bank</t>
  </si>
  <si>
    <t>TATA</t>
  </si>
  <si>
    <t>Lap-17808270</t>
  </si>
  <si>
    <t>KMBL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</si>
</sst>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22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name val="Cambria"/>
      <family val="1"/>
      <scheme val="major"/>
    </font>
    <font>
      <b/>
      <sz val="10.5"/>
      <name val="Zurich BT"/>
    </font>
    <font>
      <b/>
      <sz val="9"/>
      <name val="Zurich BT"/>
    </font>
    <font>
      <sz val="9"/>
      <name val="Zurich BT"/>
    </font>
    <font>
      <sz val="9"/>
      <color indexed="8"/>
      <name val="Cambria"/>
      <family val="1"/>
      <scheme val="major"/>
    </font>
    <font>
      <b/>
      <sz val="16"/>
      <name val="Zurich BT"/>
    </font>
    <font>
      <b/>
      <sz val="9"/>
      <color indexed="8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6">
    <xf numFmtId="0" fontId="0" fillId="0" borderId="0"/>
    <xf numFmtId="164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164" fontId="2" fillId="0" borderId="0" applyBorder="0" applyProtection="0"/>
    <xf numFmtId="0" fontId="1" fillId="0" borderId="0"/>
  </cellStyleXfs>
  <cellXfs count="113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/>
    </xf>
    <xf numFmtId="0" fontId="6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7" fillId="5" borderId="1" xfId="0" applyFont="1" applyFill="1" applyBorder="1" applyAlignment="1" applyProtection="1">
      <alignment vertical="top" wrapText="1"/>
      <protection hidden="1"/>
    </xf>
    <xf numFmtId="0" fontId="6" fillId="5" borderId="1" xfId="0" applyFont="1" applyFill="1" applyBorder="1" applyAlignment="1" applyProtection="1">
      <alignment vertical="top" wrapText="1"/>
      <protection hidden="1"/>
    </xf>
    <xf numFmtId="0" fontId="6" fillId="5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9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6" borderId="1" xfId="0" applyFont="1" applyFill="1" applyBorder="1" applyAlignment="1" applyProtection="1">
      <alignment vertical="top" wrapText="1"/>
      <protection hidden="1"/>
    </xf>
    <xf numFmtId="0" fontId="6" fillId="6" borderId="1" xfId="0" applyFont="1" applyFill="1" applyBorder="1" applyAlignment="1" applyProtection="1">
      <alignment vertical="top" wrapText="1"/>
      <protection hidden="1"/>
    </xf>
    <xf numFmtId="0" fontId="6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6" fillId="6" borderId="1" xfId="2" applyNumberFormat="1" applyFont="1" applyFill="1" applyBorder="1" applyAlignment="1" applyProtection="1">
      <alignment horizontal="left" vertical="top" wrapText="1"/>
      <protection hidden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2" fillId="9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165" fontId="16" fillId="3" borderId="1" xfId="1" applyNumberFormat="1" applyFont="1" applyFill="1" applyBorder="1" applyAlignment="1" applyProtection="1">
      <alignment horizontal="center" vertical="center" wrapText="1"/>
    </xf>
    <xf numFmtId="0" fontId="11" fillId="2" borderId="0" xfId="3" applyFont="1" applyFill="1" applyBorder="1" applyAlignment="1">
      <alignment vertical="top"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165" fontId="16" fillId="7" borderId="1" xfId="1" applyNumberFormat="1" applyFont="1" applyFill="1" applyBorder="1" applyAlignment="1" applyProtection="1">
      <alignment horizontal="left" vertical="center" wrapText="1"/>
    </xf>
    <xf numFmtId="165" fontId="17" fillId="4" borderId="5" xfId="1" applyNumberFormat="1" applyFont="1" applyFill="1" applyBorder="1" applyAlignment="1" applyProtection="1">
      <alignment horizontal="left" vertical="center" wrapText="1"/>
    </xf>
    <xf numFmtId="165" fontId="16" fillId="4" borderId="1" xfId="1" applyNumberFormat="1" applyFont="1" applyFill="1" applyBorder="1" applyAlignment="1" applyProtection="1">
      <alignment horizontal="center" vertical="center" wrapText="1"/>
    </xf>
    <xf numFmtId="9" fontId="16" fillId="4" borderId="1" xfId="1" applyNumberFormat="1" applyFont="1" applyFill="1" applyBorder="1" applyAlignment="1" applyProtection="1">
      <alignment horizontal="center" vertical="center" wrapText="1"/>
    </xf>
    <xf numFmtId="165" fontId="11" fillId="2" borderId="1" xfId="1" applyNumberFormat="1" applyFont="1" applyFill="1" applyBorder="1" applyAlignment="1" applyProtection="1">
      <alignment horizontal="left" vertical="center" wrapText="1"/>
    </xf>
    <xf numFmtId="165" fontId="11" fillId="2" borderId="1" xfId="1" applyNumberFormat="1" applyFont="1" applyFill="1" applyBorder="1" applyAlignment="1" applyProtection="1">
      <alignment horizontal="center" vertical="top"/>
    </xf>
    <xf numFmtId="9" fontId="11" fillId="2" borderId="1" xfId="1" applyNumberFormat="1" applyFont="1" applyFill="1" applyBorder="1" applyAlignment="1" applyProtection="1">
      <alignment horizontal="center" vertical="top"/>
    </xf>
    <xf numFmtId="164" fontId="16" fillId="4" borderId="1" xfId="1" applyFont="1" applyFill="1" applyBorder="1" applyAlignment="1" applyProtection="1">
      <alignment vertical="top" wrapText="1"/>
    </xf>
    <xf numFmtId="167" fontId="16" fillId="4" borderId="1" xfId="1" applyNumberFormat="1" applyFont="1" applyFill="1" applyBorder="1" applyAlignment="1" applyProtection="1">
      <alignment horizontal="center" vertical="top"/>
    </xf>
    <xf numFmtId="165" fontId="11" fillId="0" borderId="1" xfId="1" applyNumberFormat="1" applyFont="1" applyFill="1" applyBorder="1" applyAlignment="1" applyProtection="1">
      <alignment vertical="top" wrapText="1"/>
    </xf>
    <xf numFmtId="165" fontId="11" fillId="0" borderId="1" xfId="1" applyNumberFormat="1" applyFont="1" applyFill="1" applyBorder="1" applyAlignment="1" applyProtection="1">
      <alignment horizontal="left" vertical="top" wrapText="1"/>
    </xf>
    <xf numFmtId="10" fontId="11" fillId="0" borderId="1" xfId="1" applyNumberFormat="1" applyFont="1" applyFill="1" applyBorder="1" applyAlignment="1" applyProtection="1">
      <alignment horizontal="center" vertical="top"/>
    </xf>
    <xf numFmtId="165" fontId="11" fillId="4" borderId="1" xfId="1" applyNumberFormat="1" applyFont="1" applyFill="1" applyBorder="1" applyAlignment="1" applyProtection="1">
      <alignment horizontal="center" vertical="top"/>
    </xf>
    <xf numFmtId="165" fontId="11" fillId="0" borderId="1" xfId="1" applyNumberFormat="1" applyFont="1" applyFill="1" applyBorder="1" applyAlignment="1" applyProtection="1">
      <alignment horizontal="center" vertical="top"/>
    </xf>
    <xf numFmtId="2" fontId="11" fillId="4" borderId="1" xfId="4" applyNumberFormat="1" applyFont="1" applyFill="1" applyBorder="1" applyAlignment="1" applyProtection="1">
      <alignment horizontal="center" vertical="top"/>
    </xf>
    <xf numFmtId="164" fontId="11" fillId="4" borderId="1" xfId="4" applyNumberFormat="1" applyFont="1" applyFill="1" applyBorder="1" applyAlignment="1" applyProtection="1">
      <alignment horizontal="center" vertical="top"/>
    </xf>
    <xf numFmtId="10" fontId="11" fillId="4" borderId="1" xfId="1" applyNumberFormat="1" applyFont="1" applyFill="1" applyBorder="1" applyAlignment="1" applyProtection="1">
      <alignment horizontal="center" vertical="top"/>
    </xf>
    <xf numFmtId="164" fontId="11" fillId="0" borderId="1" xfId="1" applyNumberFormat="1" applyFont="1" applyFill="1" applyBorder="1" applyAlignment="1" applyProtection="1">
      <alignment horizontal="center" vertical="top"/>
    </xf>
    <xf numFmtId="165" fontId="11" fillId="4" borderId="1" xfId="4" applyNumberFormat="1" applyFont="1" applyFill="1" applyBorder="1" applyAlignment="1" applyProtection="1">
      <alignment horizontal="center" vertical="top"/>
    </xf>
    <xf numFmtId="10" fontId="11" fillId="4" borderId="1" xfId="4" applyNumberFormat="1" applyFont="1" applyFill="1" applyBorder="1" applyAlignment="1" applyProtection="1">
      <alignment horizontal="center" vertical="top"/>
    </xf>
    <xf numFmtId="164" fontId="11" fillId="0" borderId="1" xfId="1" applyNumberFormat="1" applyFont="1" applyFill="1" applyBorder="1" applyAlignment="1" applyProtection="1">
      <alignment vertical="top" wrapText="1"/>
    </xf>
    <xf numFmtId="2" fontId="11" fillId="0" borderId="1" xfId="4" applyNumberFormat="1" applyFont="1" applyFill="1" applyBorder="1" applyAlignment="1" applyProtection="1">
      <alignment horizontal="center" vertical="top"/>
    </xf>
    <xf numFmtId="0" fontId="11" fillId="0" borderId="0" xfId="3" applyFont="1" applyFill="1" applyBorder="1" applyAlignment="1">
      <alignment vertical="top" wrapText="1"/>
    </xf>
    <xf numFmtId="0" fontId="11" fillId="0" borderId="0" xfId="0" applyFont="1" applyFill="1" applyBorder="1" applyAlignment="1">
      <alignment wrapText="1"/>
    </xf>
    <xf numFmtId="165" fontId="18" fillId="2" borderId="5" xfId="1" applyNumberFormat="1" applyFont="1" applyFill="1" applyBorder="1" applyAlignment="1" applyProtection="1">
      <alignment horizontal="left" vertical="center" wrapText="1"/>
    </xf>
    <xf numFmtId="1" fontId="19" fillId="0" borderId="5" xfId="0" applyNumberFormat="1" applyFont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2" fontId="15" fillId="2" borderId="5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65" fontId="20" fillId="3" borderId="14" xfId="1" applyNumberFormat="1" applyFont="1" applyFill="1" applyBorder="1" applyAlignment="1" applyProtection="1">
      <alignment horizontal="left" vertical="center" wrapText="1"/>
    </xf>
    <xf numFmtId="165" fontId="17" fillId="4" borderId="5" xfId="1" applyNumberFormat="1" applyFont="1" applyFill="1" applyBorder="1" applyAlignment="1" applyProtection="1">
      <alignment horizontal="center" vertical="center" wrapText="1"/>
    </xf>
    <xf numFmtId="166" fontId="18" fillId="2" borderId="5" xfId="1" applyNumberFormat="1" applyFont="1" applyFill="1" applyBorder="1" applyAlignment="1" applyProtection="1">
      <alignment horizontal="center" vertical="center"/>
    </xf>
    <xf numFmtId="0" fontId="18" fillId="2" borderId="5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top" wrapText="1"/>
    </xf>
    <xf numFmtId="165" fontId="16" fillId="0" borderId="1" xfId="1" applyNumberFormat="1" applyFont="1" applyFill="1" applyBorder="1" applyAlignment="1" applyProtection="1">
      <alignment horizontal="center" vertical="top"/>
    </xf>
    <xf numFmtId="0" fontId="11" fillId="0" borderId="1" xfId="0" applyNumberFormat="1" applyFont="1" applyFill="1" applyBorder="1"/>
    <xf numFmtId="0" fontId="16" fillId="0" borderId="2" xfId="0" applyNumberFormat="1" applyFont="1" applyFill="1" applyBorder="1" applyAlignment="1">
      <alignment horizontal="center"/>
    </xf>
    <xf numFmtId="0" fontId="16" fillId="0" borderId="3" xfId="0" applyNumberFormat="1" applyFont="1" applyFill="1" applyBorder="1" applyAlignment="1">
      <alignment horizontal="center"/>
    </xf>
    <xf numFmtId="0" fontId="16" fillId="0" borderId="4" xfId="0" applyNumberFormat="1" applyFont="1" applyFill="1" applyBorder="1" applyAlignment="1">
      <alignment horizontal="center"/>
    </xf>
    <xf numFmtId="0" fontId="11" fillId="0" borderId="2" xfId="0" applyNumberFormat="1" applyFont="1" applyFill="1" applyBorder="1"/>
    <xf numFmtId="0" fontId="11" fillId="0" borderId="3" xfId="0" applyNumberFormat="1" applyFont="1" applyFill="1" applyBorder="1"/>
    <xf numFmtId="0" fontId="11" fillId="0" borderId="4" xfId="0" applyNumberFormat="1" applyFont="1" applyFill="1" applyBorder="1"/>
    <xf numFmtId="165" fontId="16" fillId="3" borderId="1" xfId="1" applyNumberFormat="1" applyFont="1" applyFill="1" applyBorder="1" applyAlignment="1" applyProtection="1">
      <alignment horizontal="center" vertical="center" wrapText="1"/>
    </xf>
    <xf numFmtId="0" fontId="11" fillId="4" borderId="2" xfId="0" applyNumberFormat="1" applyFont="1" applyFill="1" applyBorder="1"/>
    <xf numFmtId="0" fontId="11" fillId="4" borderId="3" xfId="0" applyNumberFormat="1" applyFont="1" applyFill="1" applyBorder="1"/>
    <xf numFmtId="0" fontId="11" fillId="4" borderId="4" xfId="0" applyNumberFormat="1" applyFont="1" applyFill="1" applyBorder="1"/>
    <xf numFmtId="165" fontId="16" fillId="0" borderId="2" xfId="1" applyNumberFormat="1" applyFont="1" applyFill="1" applyBorder="1" applyAlignment="1" applyProtection="1">
      <alignment horizontal="center" vertical="center"/>
    </xf>
    <xf numFmtId="165" fontId="16" fillId="0" borderId="3" xfId="1" applyNumberFormat="1" applyFont="1" applyFill="1" applyBorder="1" applyAlignment="1" applyProtection="1">
      <alignment horizontal="center" vertical="center"/>
    </xf>
    <xf numFmtId="165" fontId="16" fillId="0" borderId="4" xfId="1" applyNumberFormat="1" applyFont="1" applyFill="1" applyBorder="1" applyAlignment="1" applyProtection="1">
      <alignment horizontal="center" vertical="center"/>
    </xf>
    <xf numFmtId="168" fontId="16" fillId="3" borderId="1" xfId="1" applyNumberFormat="1" applyFont="1" applyFill="1" applyBorder="1" applyAlignment="1" applyProtection="1">
      <alignment horizontal="center" vertical="center" wrapText="1"/>
    </xf>
    <xf numFmtId="0" fontId="14" fillId="9" borderId="8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top" wrapText="1"/>
      <protection hidden="1"/>
    </xf>
    <xf numFmtId="0" fontId="15" fillId="0" borderId="0" xfId="0" applyFont="1" applyBorder="1" applyAlignment="1">
      <alignment horizontal="center"/>
    </xf>
    <xf numFmtId="0" fontId="15" fillId="0" borderId="0" xfId="0" applyFont="1"/>
    <xf numFmtId="0" fontId="21" fillId="3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1" fontId="4" fillId="2" borderId="15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86"/>
  <sheetViews>
    <sheetView topLeftCell="A16" zoomScale="107" zoomScaleNormal="107" workbookViewId="0">
      <selection activeCell="F22" sqref="F22"/>
    </sheetView>
  </sheetViews>
  <sheetFormatPr defaultColWidth="31.28515625" defaultRowHeight="13.5"/>
  <cols>
    <col min="1" max="1" width="46.7109375" style="40" customWidth="1"/>
    <col min="2" max="2" width="12.42578125" style="79" customWidth="1"/>
    <col min="3" max="3" width="12" style="79" customWidth="1"/>
    <col min="4" max="4" width="14.140625" style="40" customWidth="1"/>
    <col min="5" max="5" width="14.7109375" style="40" customWidth="1"/>
    <col min="6" max="6" width="19.5703125" style="40" customWidth="1"/>
    <col min="7" max="7" width="16.28515625" style="40" customWidth="1"/>
    <col min="8" max="8" width="14.7109375" style="40" customWidth="1"/>
    <col min="9" max="9" width="11.85546875" style="40" customWidth="1"/>
    <col min="10" max="10" width="14.5703125" style="40" customWidth="1"/>
    <col min="11" max="12" width="13.140625" style="40" customWidth="1"/>
    <col min="13" max="13" width="13.7109375" style="40" customWidth="1"/>
    <col min="14" max="14" width="14.140625" style="40" customWidth="1"/>
    <col min="15" max="15" width="11.85546875" style="40" customWidth="1"/>
    <col min="16" max="16" width="12" style="40" customWidth="1"/>
    <col min="17" max="17" width="11" style="40" customWidth="1"/>
    <col min="18" max="18" width="11.5703125" style="40" customWidth="1"/>
    <col min="19" max="19" width="12" style="40" customWidth="1"/>
    <col min="20" max="237" width="31.28515625" style="40"/>
    <col min="238" max="245" width="31.28515625" style="41"/>
    <col min="246" max="247" width="31.28515625" style="42"/>
    <col min="248" max="16384" width="31.28515625" style="43"/>
  </cols>
  <sheetData>
    <row r="1" spans="1:6" ht="26.85" customHeight="1">
      <c r="A1" s="75" t="s">
        <v>74</v>
      </c>
      <c r="B1" s="88" t="s">
        <v>49</v>
      </c>
      <c r="C1" s="88"/>
      <c r="D1" s="39"/>
      <c r="E1" s="39"/>
      <c r="F1" s="39" t="s">
        <v>0</v>
      </c>
    </row>
    <row r="2" spans="1:6">
      <c r="A2" s="45" t="s">
        <v>74</v>
      </c>
      <c r="B2" s="76" t="s">
        <v>69</v>
      </c>
      <c r="C2" s="76" t="s">
        <v>71</v>
      </c>
      <c r="D2" s="46" t="s">
        <v>30</v>
      </c>
      <c r="E2" s="47" t="s">
        <v>1</v>
      </c>
      <c r="F2" s="46" t="s">
        <v>31</v>
      </c>
    </row>
    <row r="3" spans="1:6">
      <c r="A3" s="48" t="s">
        <v>66</v>
      </c>
      <c r="B3" s="77">
        <v>5150710</v>
      </c>
      <c r="C3" s="78">
        <v>2859041</v>
      </c>
      <c r="D3" s="49">
        <f t="shared" ref="D3:D7" si="0">AVERAGE(B3:C3)</f>
        <v>4004875.5</v>
      </c>
      <c r="E3" s="50">
        <v>1</v>
      </c>
      <c r="F3" s="49">
        <f t="shared" ref="F3:F7" si="1">E3*D3</f>
        <v>4004875.5</v>
      </c>
    </row>
    <row r="4" spans="1:6">
      <c r="A4" s="48" t="s">
        <v>67</v>
      </c>
      <c r="B4" s="78">
        <v>2492022</v>
      </c>
      <c r="C4" s="78">
        <v>2262432</v>
      </c>
      <c r="D4" s="49">
        <f t="shared" si="0"/>
        <v>2377227</v>
      </c>
      <c r="E4" s="50">
        <v>1</v>
      </c>
      <c r="F4" s="49">
        <f t="shared" si="1"/>
        <v>2377227</v>
      </c>
    </row>
    <row r="5" spans="1:6">
      <c r="A5" s="48" t="s">
        <v>68</v>
      </c>
      <c r="B5" s="78">
        <f>779985+1320000+900000</f>
        <v>2999985</v>
      </c>
      <c r="C5" s="78">
        <f>380940+960000+720000</f>
        <v>2060940</v>
      </c>
      <c r="D5" s="49">
        <f t="shared" si="0"/>
        <v>2530462.5</v>
      </c>
      <c r="E5" s="50">
        <v>1</v>
      </c>
      <c r="F5" s="49">
        <f t="shared" ref="F5" si="2">E5*D5</f>
        <v>2530462.5</v>
      </c>
    </row>
    <row r="6" spans="1:6">
      <c r="A6" s="48" t="s">
        <v>75</v>
      </c>
      <c r="B6" s="78">
        <v>2655897</v>
      </c>
      <c r="C6" s="78">
        <v>46488</v>
      </c>
      <c r="D6" s="49">
        <f t="shared" ref="D6" si="3">AVERAGE(B6:C6)</f>
        <v>1351192.5</v>
      </c>
      <c r="E6" s="50">
        <v>1</v>
      </c>
      <c r="F6" s="49">
        <f t="shared" ref="F6" si="4">E6*D6</f>
        <v>1351192.5</v>
      </c>
    </row>
    <row r="7" spans="1:6" ht="14.45" customHeight="1">
      <c r="A7" s="48" t="s">
        <v>32</v>
      </c>
      <c r="B7" s="77">
        <v>-1638765</v>
      </c>
      <c r="C7" s="77">
        <v>-770621</v>
      </c>
      <c r="D7" s="49">
        <f t="shared" si="0"/>
        <v>-1204693</v>
      </c>
      <c r="E7" s="50">
        <v>1</v>
      </c>
      <c r="F7" s="49">
        <f t="shared" si="1"/>
        <v>-1204693</v>
      </c>
    </row>
    <row r="8" spans="1:6">
      <c r="A8" s="45" t="s">
        <v>76</v>
      </c>
      <c r="B8" s="76" t="s">
        <v>69</v>
      </c>
      <c r="C8" s="76" t="s">
        <v>71</v>
      </c>
      <c r="D8" s="46" t="s">
        <v>30</v>
      </c>
      <c r="E8" s="47" t="s">
        <v>1</v>
      </c>
      <c r="F8" s="46" t="s">
        <v>31</v>
      </c>
    </row>
    <row r="9" spans="1:6">
      <c r="A9" s="48" t="s">
        <v>77</v>
      </c>
      <c r="B9" s="77">
        <v>1320000</v>
      </c>
      <c r="C9" s="77">
        <v>960000</v>
      </c>
      <c r="D9" s="49">
        <f>AVERAGE(B9:C9)</f>
        <v>1140000</v>
      </c>
      <c r="E9" s="50">
        <v>0</v>
      </c>
      <c r="F9" s="49">
        <f t="shared" ref="F9:F11" si="5">E9*D9</f>
        <v>0</v>
      </c>
    </row>
    <row r="10" spans="1:6">
      <c r="A10" s="48" t="s">
        <v>48</v>
      </c>
      <c r="B10" s="77">
        <v>11362</v>
      </c>
      <c r="C10" s="77">
        <v>74428</v>
      </c>
      <c r="D10" s="49">
        <f>AVERAGE(B10:C10)</f>
        <v>42895</v>
      </c>
      <c r="E10" s="50">
        <v>0.5</v>
      </c>
      <c r="F10" s="49">
        <f t="shared" si="5"/>
        <v>21447.5</v>
      </c>
    </row>
    <row r="11" spans="1:6">
      <c r="A11" s="48" t="s">
        <v>32</v>
      </c>
      <c r="B11" s="77">
        <v>-115605</v>
      </c>
      <c r="C11" s="77">
        <v>-116042</v>
      </c>
      <c r="D11" s="49">
        <f>AVERAGE(B11:C11)</f>
        <v>-115823.5</v>
      </c>
      <c r="E11" s="50">
        <v>1</v>
      </c>
      <c r="F11" s="49">
        <f t="shared" si="5"/>
        <v>-115823.5</v>
      </c>
    </row>
    <row r="12" spans="1:6">
      <c r="A12" s="45" t="s">
        <v>78</v>
      </c>
      <c r="B12" s="76" t="s">
        <v>69</v>
      </c>
      <c r="C12" s="76" t="s">
        <v>71</v>
      </c>
      <c r="D12" s="46" t="s">
        <v>30</v>
      </c>
      <c r="E12" s="47" t="s">
        <v>1</v>
      </c>
      <c r="F12" s="46" t="s">
        <v>31</v>
      </c>
    </row>
    <row r="13" spans="1:6">
      <c r="A13" s="48" t="s">
        <v>79</v>
      </c>
      <c r="B13" s="77">
        <v>755010</v>
      </c>
      <c r="C13" s="77">
        <v>380940</v>
      </c>
      <c r="D13" s="49">
        <f>AVERAGE(B13:C13)</f>
        <v>567975</v>
      </c>
      <c r="E13" s="50">
        <v>0</v>
      </c>
      <c r="F13" s="49">
        <f t="shared" ref="F13:F14" si="6">E13*D13</f>
        <v>0</v>
      </c>
    </row>
    <row r="14" spans="1:6">
      <c r="A14" s="48" t="s">
        <v>32</v>
      </c>
      <c r="B14" s="77">
        <v>-39772</v>
      </c>
      <c r="C14" s="77">
        <v>-1566</v>
      </c>
      <c r="D14" s="49">
        <f>AVERAGE(B14:C14)</f>
        <v>-20669</v>
      </c>
      <c r="E14" s="50">
        <v>1</v>
      </c>
      <c r="F14" s="49">
        <f t="shared" si="6"/>
        <v>-20669</v>
      </c>
    </row>
    <row r="15" spans="1:6">
      <c r="A15" s="44" t="s">
        <v>80</v>
      </c>
      <c r="B15" s="76" t="s">
        <v>69</v>
      </c>
      <c r="C15" s="76" t="s">
        <v>71</v>
      </c>
      <c r="D15" s="46" t="s">
        <v>30</v>
      </c>
      <c r="E15" s="47" t="s">
        <v>1</v>
      </c>
      <c r="F15" s="46" t="s">
        <v>31</v>
      </c>
    </row>
    <row r="16" spans="1:6">
      <c r="A16" s="68" t="s">
        <v>81</v>
      </c>
      <c r="B16" s="77">
        <v>900000</v>
      </c>
      <c r="C16" s="77">
        <v>720000</v>
      </c>
      <c r="D16" s="49">
        <f>AVERAGE(B16:C16)</f>
        <v>810000</v>
      </c>
      <c r="E16" s="50">
        <v>0</v>
      </c>
      <c r="F16" s="49">
        <f t="shared" ref="F16:F18" si="7">E16*D16</f>
        <v>0</v>
      </c>
    </row>
    <row r="17" spans="1:8">
      <c r="A17" s="68" t="s">
        <v>72</v>
      </c>
      <c r="B17" s="77">
        <v>20854</v>
      </c>
      <c r="C17" s="77">
        <v>0</v>
      </c>
      <c r="D17" s="49">
        <f>AVERAGE(B17:C17)</f>
        <v>10427</v>
      </c>
      <c r="E17" s="50">
        <v>1</v>
      </c>
      <c r="F17" s="49">
        <f t="shared" si="7"/>
        <v>10427</v>
      </c>
    </row>
    <row r="18" spans="1:8">
      <c r="A18" s="68" t="s">
        <v>32</v>
      </c>
      <c r="B18" s="77">
        <v>-91585</v>
      </c>
      <c r="C18" s="77">
        <v>-54956</v>
      </c>
      <c r="D18" s="49">
        <f>AVERAGE(B18:C18)</f>
        <v>-73270.5</v>
      </c>
      <c r="E18" s="50">
        <v>0.5</v>
      </c>
      <c r="F18" s="49">
        <f t="shared" si="7"/>
        <v>-36635.25</v>
      </c>
    </row>
    <row r="19" spans="1:8" ht="15.4" customHeight="1">
      <c r="A19" s="51" t="s">
        <v>33</v>
      </c>
      <c r="B19" s="89"/>
      <c r="C19" s="90"/>
      <c r="D19" s="90"/>
      <c r="E19" s="91"/>
      <c r="F19" s="52">
        <f>+SUM(F3:F18)</f>
        <v>8917811.25</v>
      </c>
    </row>
    <row r="20" spans="1:8" ht="16.350000000000001" customHeight="1">
      <c r="A20" s="53" t="s">
        <v>34</v>
      </c>
      <c r="B20" s="85"/>
      <c r="C20" s="86"/>
      <c r="D20" s="86"/>
      <c r="E20" s="87"/>
      <c r="F20" s="52">
        <f>F19/12</f>
        <v>743150.9375</v>
      </c>
    </row>
    <row r="21" spans="1:8">
      <c r="A21" s="53" t="s">
        <v>35</v>
      </c>
      <c r="B21" s="85"/>
      <c r="C21" s="86"/>
      <c r="D21" s="86"/>
      <c r="E21" s="87"/>
      <c r="F21" s="49">
        <f>RTR!J7</f>
        <v>1141028</v>
      </c>
    </row>
    <row r="22" spans="1:8" ht="16.350000000000001" customHeight="1">
      <c r="A22" s="54" t="s">
        <v>36</v>
      </c>
      <c r="B22" s="92"/>
      <c r="C22" s="93"/>
      <c r="D22" s="93"/>
      <c r="E22" s="94"/>
      <c r="F22" s="55">
        <v>1</v>
      </c>
    </row>
    <row r="23" spans="1:8" ht="16.350000000000001" customHeight="1">
      <c r="A23" s="53" t="s">
        <v>37</v>
      </c>
      <c r="B23" s="81"/>
      <c r="C23" s="81"/>
      <c r="D23" s="81"/>
      <c r="E23" s="81"/>
      <c r="F23" s="56">
        <f>(F20*F22)-F21</f>
        <v>-397877.0625</v>
      </c>
    </row>
    <row r="24" spans="1:8" ht="16.350000000000001" customHeight="1">
      <c r="A24" s="53" t="s">
        <v>38</v>
      </c>
      <c r="B24" s="81"/>
      <c r="C24" s="81"/>
      <c r="D24" s="81"/>
      <c r="E24" s="81"/>
      <c r="F24" s="57">
        <v>180</v>
      </c>
    </row>
    <row r="25" spans="1:8" ht="14.25" customHeight="1">
      <c r="A25" s="53" t="s">
        <v>39</v>
      </c>
      <c r="B25" s="81"/>
      <c r="C25" s="81"/>
      <c r="D25" s="81"/>
      <c r="E25" s="81"/>
      <c r="F25" s="55">
        <v>0.1</v>
      </c>
    </row>
    <row r="26" spans="1:8">
      <c r="A26" s="53" t="s">
        <v>40</v>
      </c>
      <c r="B26" s="81"/>
      <c r="C26" s="81"/>
      <c r="D26" s="81"/>
      <c r="E26" s="81"/>
      <c r="F26" s="58">
        <f>PMT(F25/12,F24,-100000)</f>
        <v>1074.6051177081163</v>
      </c>
    </row>
    <row r="27" spans="1:8">
      <c r="A27" s="53" t="s">
        <v>41</v>
      </c>
      <c r="B27" s="81"/>
      <c r="C27" s="81"/>
      <c r="D27" s="81"/>
      <c r="E27" s="81"/>
      <c r="F27" s="59">
        <f>F23/F26</f>
        <v>-370.25420402666572</v>
      </c>
    </row>
    <row r="28" spans="1:8" ht="15.4" customHeight="1">
      <c r="A28" s="95" t="s">
        <v>42</v>
      </c>
      <c r="B28" s="95"/>
      <c r="C28" s="95"/>
      <c r="D28" s="95"/>
      <c r="E28" s="95"/>
      <c r="F28" s="95"/>
    </row>
    <row r="29" spans="1:8">
      <c r="A29" s="53" t="s">
        <v>38</v>
      </c>
      <c r="B29" s="81"/>
      <c r="C29" s="81"/>
      <c r="D29" s="81"/>
      <c r="E29" s="81"/>
      <c r="F29" s="56">
        <v>180</v>
      </c>
      <c r="H29" s="43"/>
    </row>
    <row r="30" spans="1:8">
      <c r="A30" s="53" t="s">
        <v>39</v>
      </c>
      <c r="B30" s="81"/>
      <c r="C30" s="81"/>
      <c r="D30" s="81"/>
      <c r="E30" s="81"/>
      <c r="F30" s="60">
        <v>9.5500000000000002E-2</v>
      </c>
    </row>
    <row r="31" spans="1:8">
      <c r="A31" s="53" t="s">
        <v>40</v>
      </c>
      <c r="B31" s="81"/>
      <c r="C31" s="81"/>
      <c r="D31" s="81"/>
      <c r="E31" s="81"/>
      <c r="F31" s="59">
        <f>PMT(F30/12,F29,-100000)</f>
        <v>1047.2438674424525</v>
      </c>
    </row>
    <row r="32" spans="1:8">
      <c r="A32" s="53" t="s">
        <v>43</v>
      </c>
      <c r="B32" s="80">
        <f>B22</f>
        <v>0</v>
      </c>
      <c r="C32" s="80"/>
      <c r="D32" s="80"/>
      <c r="E32" s="80"/>
      <c r="F32" s="61">
        <v>0</v>
      </c>
    </row>
    <row r="33" spans="1:247">
      <c r="A33" s="53" t="s">
        <v>44</v>
      </c>
      <c r="B33" s="81"/>
      <c r="C33" s="81"/>
      <c r="D33" s="81"/>
      <c r="E33" s="81"/>
      <c r="F33" s="62">
        <f>F32*F31</f>
        <v>0</v>
      </c>
    </row>
    <row r="34" spans="1:247">
      <c r="A34" s="53" t="s">
        <v>45</v>
      </c>
      <c r="B34" s="85"/>
      <c r="C34" s="86"/>
      <c r="D34" s="86"/>
      <c r="E34" s="87"/>
      <c r="F34" s="63">
        <f>(F33+F21)/F20</f>
        <v>1.5353919943080203</v>
      </c>
    </row>
    <row r="35" spans="1:247">
      <c r="A35" s="64" t="s">
        <v>46</v>
      </c>
      <c r="B35" s="82" t="s">
        <v>2</v>
      </c>
      <c r="C35" s="83"/>
      <c r="D35" s="83"/>
      <c r="E35" s="84"/>
      <c r="F35" s="65">
        <v>0</v>
      </c>
    </row>
    <row r="36" spans="1:247" ht="18.75" customHeight="1">
      <c r="B36" s="40"/>
      <c r="C36" s="40"/>
      <c r="HX36" s="41"/>
      <c r="HY36" s="41"/>
      <c r="HZ36" s="41"/>
      <c r="IA36" s="41"/>
      <c r="IB36" s="41"/>
      <c r="IC36" s="41"/>
      <c r="IF36" s="42"/>
      <c r="IG36" s="42"/>
      <c r="IH36" s="43"/>
      <c r="II36" s="43"/>
      <c r="IJ36" s="43"/>
      <c r="IK36" s="43"/>
      <c r="IL36" s="43"/>
      <c r="IM36" s="43"/>
    </row>
    <row r="37" spans="1:247">
      <c r="B37" s="40"/>
      <c r="C37" s="40"/>
      <c r="HX37" s="41"/>
      <c r="HY37" s="41"/>
      <c r="HZ37" s="41"/>
      <c r="IA37" s="41"/>
      <c r="IB37" s="41"/>
      <c r="IC37" s="41"/>
      <c r="IF37" s="42"/>
      <c r="IG37" s="42"/>
      <c r="IH37" s="43"/>
      <c r="II37" s="43"/>
      <c r="IJ37" s="43"/>
      <c r="IK37" s="43"/>
      <c r="IL37" s="43"/>
      <c r="IM37" s="43"/>
    </row>
    <row r="38" spans="1:247">
      <c r="B38" s="40"/>
      <c r="C38" s="40"/>
      <c r="HX38" s="41"/>
      <c r="HY38" s="41"/>
      <c r="HZ38" s="41"/>
      <c r="IA38" s="41"/>
      <c r="IB38" s="41"/>
      <c r="IC38" s="41"/>
      <c r="IF38" s="42"/>
      <c r="IG38" s="42"/>
      <c r="IH38" s="43"/>
      <c r="II38" s="43"/>
      <c r="IJ38" s="43"/>
      <c r="IK38" s="43"/>
      <c r="IL38" s="43"/>
      <c r="IM38" s="43"/>
    </row>
    <row r="39" spans="1:247">
      <c r="B39" s="40"/>
      <c r="C39" s="40"/>
      <c r="HX39" s="41"/>
      <c r="HY39" s="41"/>
      <c r="HZ39" s="41"/>
      <c r="IA39" s="41"/>
      <c r="IB39" s="41"/>
      <c r="IC39" s="41"/>
      <c r="IF39" s="42"/>
      <c r="IG39" s="42"/>
      <c r="IH39" s="43"/>
      <c r="II39" s="43"/>
      <c r="IJ39" s="43"/>
      <c r="IK39" s="43"/>
      <c r="IL39" s="43"/>
      <c r="IM39" s="43"/>
    </row>
    <row r="40" spans="1:247" ht="15.4" customHeight="1">
      <c r="B40" s="40"/>
      <c r="C40" s="40"/>
      <c r="HX40" s="41"/>
      <c r="HY40" s="41"/>
      <c r="HZ40" s="41"/>
      <c r="IA40" s="41"/>
      <c r="IB40" s="41"/>
      <c r="IC40" s="41"/>
      <c r="IF40" s="42"/>
      <c r="IG40" s="42"/>
      <c r="IH40" s="43"/>
      <c r="II40" s="43"/>
      <c r="IJ40" s="43"/>
      <c r="IK40" s="43"/>
      <c r="IL40" s="43"/>
      <c r="IM40" s="43"/>
    </row>
    <row r="41" spans="1:247">
      <c r="B41" s="40"/>
      <c r="C41" s="40"/>
      <c r="HX41" s="41"/>
      <c r="HY41" s="41"/>
      <c r="HZ41" s="41"/>
      <c r="IA41" s="41"/>
      <c r="IB41" s="41"/>
      <c r="IC41" s="41"/>
      <c r="IF41" s="42"/>
      <c r="IG41" s="42"/>
      <c r="IH41" s="43"/>
      <c r="II41" s="43"/>
      <c r="IJ41" s="43"/>
      <c r="IK41" s="43"/>
      <c r="IL41" s="43"/>
      <c r="IM41" s="43"/>
    </row>
    <row r="42" spans="1:247" ht="15.4" customHeight="1">
      <c r="B42" s="40"/>
      <c r="C42" s="40"/>
      <c r="HX42" s="41"/>
      <c r="HY42" s="41"/>
      <c r="HZ42" s="41"/>
      <c r="IA42" s="41"/>
      <c r="IB42" s="41"/>
      <c r="IC42" s="41"/>
      <c r="IF42" s="42"/>
      <c r="IG42" s="42"/>
      <c r="IH42" s="43"/>
      <c r="II42" s="43"/>
      <c r="IJ42" s="43"/>
      <c r="IK42" s="43"/>
      <c r="IL42" s="43"/>
      <c r="IM42" s="43"/>
    </row>
    <row r="43" spans="1:247">
      <c r="B43" s="40"/>
      <c r="C43" s="40"/>
      <c r="HX43" s="41"/>
      <c r="HY43" s="41"/>
      <c r="HZ43" s="41"/>
      <c r="IA43" s="41"/>
      <c r="IB43" s="41"/>
      <c r="IC43" s="41"/>
      <c r="IF43" s="42"/>
      <c r="IG43" s="42"/>
      <c r="IH43" s="43"/>
      <c r="II43" s="43"/>
      <c r="IJ43" s="43"/>
      <c r="IK43" s="43"/>
      <c r="IL43" s="43"/>
      <c r="IM43" s="43"/>
    </row>
    <row r="44" spans="1:247">
      <c r="B44" s="40"/>
      <c r="C44" s="40"/>
      <c r="HX44" s="41"/>
      <c r="HY44" s="41"/>
      <c r="HZ44" s="41"/>
      <c r="IA44" s="41"/>
      <c r="IB44" s="41"/>
      <c r="IC44" s="41"/>
      <c r="IF44" s="42"/>
      <c r="IG44" s="42"/>
      <c r="IH44" s="43"/>
      <c r="II44" s="43"/>
      <c r="IJ44" s="43"/>
      <c r="IK44" s="43"/>
      <c r="IL44" s="43"/>
      <c r="IM44" s="43"/>
    </row>
    <row r="45" spans="1:247">
      <c r="B45" s="40"/>
      <c r="C45" s="40"/>
      <c r="HX45" s="41"/>
      <c r="HY45" s="41"/>
      <c r="HZ45" s="41"/>
      <c r="IA45" s="41"/>
      <c r="IB45" s="41"/>
      <c r="IC45" s="41"/>
      <c r="IF45" s="42"/>
      <c r="IG45" s="42"/>
      <c r="IH45" s="43"/>
      <c r="II45" s="43"/>
      <c r="IJ45" s="43"/>
      <c r="IK45" s="43"/>
      <c r="IL45" s="43"/>
      <c r="IM45" s="43"/>
    </row>
    <row r="46" spans="1:247">
      <c r="B46" s="40"/>
      <c r="C46" s="40"/>
      <c r="HX46" s="41"/>
      <c r="HY46" s="41"/>
      <c r="HZ46" s="41"/>
      <c r="IA46" s="41"/>
      <c r="IB46" s="41"/>
      <c r="IC46" s="41"/>
      <c r="IF46" s="42"/>
      <c r="IG46" s="42"/>
      <c r="IH46" s="43"/>
      <c r="II46" s="43"/>
      <c r="IJ46" s="43"/>
      <c r="IK46" s="43"/>
      <c r="IL46" s="43"/>
      <c r="IM46" s="43"/>
    </row>
    <row r="47" spans="1:247" ht="15.4" customHeight="1">
      <c r="B47" s="40"/>
      <c r="C47" s="40"/>
      <c r="HX47" s="41"/>
      <c r="HY47" s="41"/>
      <c r="HZ47" s="41"/>
      <c r="IA47" s="41"/>
      <c r="IB47" s="41"/>
      <c r="IC47" s="41"/>
      <c r="IF47" s="42"/>
      <c r="IG47" s="42"/>
      <c r="IH47" s="43"/>
      <c r="II47" s="43"/>
      <c r="IJ47" s="43"/>
      <c r="IK47" s="43"/>
      <c r="IL47" s="43"/>
      <c r="IM47" s="43"/>
    </row>
    <row r="48" spans="1:247">
      <c r="B48" s="40"/>
      <c r="C48" s="40"/>
      <c r="HX48" s="41"/>
      <c r="HY48" s="41"/>
      <c r="HZ48" s="41"/>
      <c r="IA48" s="41"/>
      <c r="IB48" s="41"/>
      <c r="IC48" s="41"/>
      <c r="IF48" s="42"/>
      <c r="IG48" s="42"/>
      <c r="IH48" s="43"/>
      <c r="II48" s="43"/>
      <c r="IJ48" s="43"/>
      <c r="IK48" s="43"/>
      <c r="IL48" s="43"/>
      <c r="IM48" s="43"/>
    </row>
    <row r="49" spans="2:247">
      <c r="B49" s="40"/>
      <c r="C49" s="40"/>
      <c r="HX49" s="41"/>
      <c r="HY49" s="41"/>
      <c r="HZ49" s="41"/>
      <c r="IA49" s="41"/>
      <c r="IB49" s="41"/>
      <c r="IC49" s="41"/>
      <c r="IF49" s="42"/>
      <c r="IG49" s="42"/>
      <c r="IH49" s="43"/>
      <c r="II49" s="43"/>
      <c r="IJ49" s="43"/>
      <c r="IK49" s="43"/>
      <c r="IL49" s="43"/>
      <c r="IM49" s="43"/>
    </row>
    <row r="50" spans="2:247">
      <c r="B50" s="40"/>
      <c r="C50" s="40"/>
      <c r="HX50" s="41"/>
      <c r="HY50" s="41"/>
      <c r="HZ50" s="41"/>
      <c r="IA50" s="41"/>
      <c r="IB50" s="41"/>
      <c r="IC50" s="41"/>
      <c r="IF50" s="42"/>
      <c r="IG50" s="42"/>
      <c r="IH50" s="43"/>
      <c r="II50" s="43"/>
      <c r="IJ50" s="43"/>
      <c r="IK50" s="43"/>
      <c r="IL50" s="43"/>
      <c r="IM50" s="43"/>
    </row>
    <row r="51" spans="2:247">
      <c r="B51" s="40"/>
      <c r="C51" s="40"/>
      <c r="HX51" s="41"/>
      <c r="HY51" s="41"/>
      <c r="HZ51" s="41"/>
      <c r="IA51" s="41"/>
      <c r="IB51" s="41"/>
      <c r="IC51" s="41"/>
      <c r="IF51" s="42"/>
      <c r="IG51" s="42"/>
      <c r="IH51" s="43"/>
      <c r="II51" s="43"/>
      <c r="IJ51" s="43"/>
      <c r="IK51" s="43"/>
      <c r="IL51" s="43"/>
      <c r="IM51" s="43"/>
    </row>
    <row r="52" spans="2:247">
      <c r="B52" s="40"/>
      <c r="C52" s="40"/>
      <c r="HX52" s="41"/>
      <c r="HY52" s="41"/>
      <c r="HZ52" s="41"/>
      <c r="IA52" s="41"/>
      <c r="IB52" s="41"/>
      <c r="IC52" s="41"/>
      <c r="IF52" s="42"/>
      <c r="IG52" s="42"/>
      <c r="IH52" s="43"/>
      <c r="II52" s="43"/>
      <c r="IJ52" s="43"/>
      <c r="IK52" s="43"/>
      <c r="IL52" s="43"/>
      <c r="IM52" s="43"/>
    </row>
    <row r="53" spans="2:247" ht="15.4" customHeight="1">
      <c r="B53" s="40"/>
      <c r="C53" s="40"/>
      <c r="HX53" s="41"/>
      <c r="HY53" s="41"/>
      <c r="HZ53" s="41"/>
      <c r="IA53" s="41"/>
      <c r="IB53" s="41"/>
      <c r="IC53" s="41"/>
      <c r="IF53" s="42"/>
      <c r="IG53" s="42"/>
      <c r="IH53" s="43"/>
      <c r="II53" s="43"/>
      <c r="IJ53" s="43"/>
      <c r="IK53" s="43"/>
      <c r="IL53" s="43"/>
      <c r="IM53" s="43"/>
    </row>
    <row r="54" spans="2:247">
      <c r="B54" s="40"/>
      <c r="C54" s="40"/>
      <c r="HX54" s="41"/>
      <c r="HY54" s="41"/>
      <c r="HZ54" s="41"/>
      <c r="IA54" s="41"/>
      <c r="IB54" s="41"/>
      <c r="IC54" s="41"/>
      <c r="IF54" s="42"/>
      <c r="IG54" s="42"/>
      <c r="IH54" s="43"/>
      <c r="II54" s="43"/>
      <c r="IJ54" s="43"/>
      <c r="IK54" s="43"/>
      <c r="IL54" s="43"/>
      <c r="IM54" s="43"/>
    </row>
    <row r="55" spans="2:247">
      <c r="B55" s="40"/>
      <c r="C55" s="40"/>
      <c r="HX55" s="41"/>
      <c r="HY55" s="41"/>
      <c r="HZ55" s="41"/>
      <c r="IA55" s="41"/>
      <c r="IB55" s="41"/>
      <c r="IC55" s="41"/>
      <c r="IF55" s="42"/>
      <c r="IG55" s="42"/>
      <c r="IH55" s="43"/>
      <c r="II55" s="43"/>
      <c r="IJ55" s="43"/>
      <c r="IK55" s="43"/>
      <c r="IL55" s="43"/>
      <c r="IM55" s="43"/>
    </row>
    <row r="56" spans="2:247">
      <c r="B56" s="40"/>
      <c r="C56" s="40"/>
      <c r="HX56" s="41"/>
      <c r="HY56" s="41"/>
      <c r="HZ56" s="41"/>
      <c r="IA56" s="41"/>
      <c r="IB56" s="41"/>
      <c r="IC56" s="41"/>
      <c r="IF56" s="42"/>
      <c r="IG56" s="42"/>
      <c r="IH56" s="43"/>
      <c r="II56" s="43"/>
      <c r="IJ56" s="43"/>
      <c r="IK56" s="43"/>
      <c r="IL56" s="43"/>
      <c r="IM56" s="43"/>
    </row>
    <row r="57" spans="2:247" ht="15.4" customHeight="1">
      <c r="B57" s="40"/>
      <c r="C57" s="40"/>
      <c r="HX57" s="41"/>
      <c r="HY57" s="41"/>
      <c r="HZ57" s="41"/>
      <c r="IA57" s="41"/>
      <c r="IB57" s="41"/>
      <c r="IC57" s="41"/>
      <c r="IF57" s="42"/>
      <c r="IG57" s="42"/>
      <c r="IH57" s="43"/>
      <c r="II57" s="43"/>
      <c r="IJ57" s="43"/>
      <c r="IK57" s="43"/>
      <c r="IL57" s="43"/>
      <c r="IM57" s="43"/>
    </row>
    <row r="58" spans="2:247" ht="26.85" customHeight="1">
      <c r="B58" s="40"/>
      <c r="C58" s="40"/>
      <c r="HX58" s="41"/>
      <c r="HY58" s="41"/>
      <c r="HZ58" s="41"/>
      <c r="IA58" s="41"/>
      <c r="IB58" s="41"/>
      <c r="IC58" s="41"/>
      <c r="IF58" s="42"/>
      <c r="IG58" s="42"/>
      <c r="IH58" s="43"/>
      <c r="II58" s="43"/>
      <c r="IJ58" s="43"/>
      <c r="IK58" s="43"/>
      <c r="IL58" s="43"/>
      <c r="IM58" s="43"/>
    </row>
    <row r="59" spans="2:247" ht="15.4" customHeight="1">
      <c r="B59" s="40"/>
      <c r="C59" s="40"/>
      <c r="HX59" s="41"/>
      <c r="HY59" s="41"/>
      <c r="HZ59" s="41"/>
      <c r="IA59" s="41"/>
      <c r="IB59" s="41"/>
      <c r="IC59" s="41"/>
      <c r="IF59" s="42"/>
      <c r="IG59" s="42"/>
      <c r="IH59" s="43"/>
      <c r="II59" s="43"/>
      <c r="IJ59" s="43"/>
      <c r="IK59" s="43"/>
      <c r="IL59" s="43"/>
      <c r="IM59" s="43"/>
    </row>
    <row r="60" spans="2:247" ht="15.4" customHeight="1">
      <c r="B60" s="40"/>
      <c r="C60" s="40"/>
      <c r="HX60" s="41"/>
      <c r="HY60" s="41"/>
      <c r="HZ60" s="41"/>
      <c r="IA60" s="41"/>
      <c r="IB60" s="41"/>
      <c r="IC60" s="41"/>
      <c r="IF60" s="42"/>
      <c r="IG60" s="42"/>
      <c r="IH60" s="43"/>
      <c r="II60" s="43"/>
      <c r="IJ60" s="43"/>
      <c r="IK60" s="43"/>
      <c r="IL60" s="43"/>
      <c r="IM60" s="43"/>
    </row>
    <row r="61" spans="2:247">
      <c r="B61" s="40"/>
      <c r="C61" s="40"/>
      <c r="HX61" s="41"/>
      <c r="HY61" s="41"/>
      <c r="HZ61" s="41"/>
      <c r="IA61" s="41"/>
      <c r="IB61" s="41"/>
      <c r="IC61" s="41"/>
      <c r="IF61" s="42"/>
      <c r="IG61" s="42"/>
      <c r="IH61" s="43"/>
      <c r="II61" s="43"/>
      <c r="IJ61" s="43"/>
      <c r="IK61" s="43"/>
      <c r="IL61" s="43"/>
      <c r="IM61" s="43"/>
    </row>
    <row r="62" spans="2:247" ht="16.350000000000001" customHeight="1">
      <c r="B62" s="40"/>
      <c r="C62" s="40"/>
      <c r="HX62" s="41"/>
      <c r="HY62" s="41"/>
      <c r="HZ62" s="41"/>
      <c r="IA62" s="41"/>
      <c r="IB62" s="41"/>
      <c r="IC62" s="41"/>
      <c r="IF62" s="42"/>
      <c r="IG62" s="42"/>
      <c r="IH62" s="43"/>
      <c r="II62" s="43"/>
      <c r="IJ62" s="43"/>
      <c r="IK62" s="43"/>
      <c r="IL62" s="43"/>
      <c r="IM62" s="43"/>
    </row>
    <row r="63" spans="2:247" ht="16.350000000000001" customHeight="1">
      <c r="B63" s="40"/>
      <c r="C63" s="40"/>
      <c r="HX63" s="41"/>
      <c r="HY63" s="41"/>
      <c r="HZ63" s="41"/>
      <c r="IA63" s="41"/>
      <c r="IB63" s="41"/>
      <c r="IC63" s="41"/>
      <c r="IF63" s="42"/>
      <c r="IG63" s="42"/>
      <c r="IH63" s="43"/>
      <c r="II63" s="43"/>
      <c r="IJ63" s="43"/>
      <c r="IK63" s="43"/>
      <c r="IL63" s="43"/>
      <c r="IM63" s="43"/>
    </row>
    <row r="64" spans="2:247" ht="16.350000000000001" customHeight="1">
      <c r="B64" s="40"/>
      <c r="C64" s="40"/>
      <c r="HX64" s="41"/>
      <c r="HY64" s="41"/>
      <c r="HZ64" s="41"/>
      <c r="IA64" s="41"/>
      <c r="IB64" s="41"/>
      <c r="IC64" s="41"/>
      <c r="IF64" s="42"/>
      <c r="IG64" s="42"/>
      <c r="IH64" s="43"/>
      <c r="II64" s="43"/>
      <c r="IJ64" s="43"/>
      <c r="IK64" s="43"/>
      <c r="IL64" s="43"/>
      <c r="IM64" s="43"/>
    </row>
    <row r="65" spans="1:247" ht="16.350000000000001" customHeight="1">
      <c r="B65" s="40"/>
      <c r="C65" s="40"/>
      <c r="HX65" s="41"/>
      <c r="HY65" s="41"/>
      <c r="HZ65" s="41"/>
      <c r="IA65" s="41"/>
      <c r="IB65" s="41"/>
      <c r="IC65" s="41"/>
      <c r="IF65" s="42"/>
      <c r="IG65" s="42"/>
      <c r="IH65" s="43"/>
      <c r="II65" s="43"/>
      <c r="IJ65" s="43"/>
      <c r="IK65" s="43"/>
      <c r="IL65" s="43"/>
      <c r="IM65" s="43"/>
    </row>
    <row r="66" spans="1:247" ht="16.350000000000001" customHeight="1">
      <c r="B66" s="40"/>
      <c r="C66" s="40"/>
      <c r="HX66" s="41"/>
      <c r="HY66" s="41"/>
      <c r="HZ66" s="41"/>
      <c r="IA66" s="41"/>
      <c r="IB66" s="41"/>
      <c r="IC66" s="41"/>
      <c r="IF66" s="42"/>
      <c r="IG66" s="42"/>
      <c r="IH66" s="43"/>
      <c r="II66" s="43"/>
      <c r="IJ66" s="43"/>
      <c r="IK66" s="43"/>
      <c r="IL66" s="43"/>
      <c r="IM66" s="43"/>
    </row>
    <row r="67" spans="1:247" ht="16.350000000000001" customHeight="1">
      <c r="B67" s="40"/>
      <c r="C67" s="40"/>
      <c r="HX67" s="41"/>
      <c r="HY67" s="41"/>
      <c r="HZ67" s="41"/>
      <c r="IA67" s="41"/>
      <c r="IB67" s="41"/>
      <c r="IC67" s="41"/>
      <c r="IF67" s="42"/>
      <c r="IG67" s="42"/>
      <c r="IH67" s="43"/>
      <c r="II67" s="43"/>
      <c r="IJ67" s="43"/>
      <c r="IK67" s="43"/>
      <c r="IL67" s="43"/>
      <c r="IM67" s="43"/>
    </row>
    <row r="68" spans="1:247" ht="16.350000000000001" customHeight="1">
      <c r="B68" s="40"/>
      <c r="C68" s="40"/>
      <c r="HX68" s="41"/>
      <c r="HY68" s="41"/>
      <c r="HZ68" s="41"/>
      <c r="IA68" s="41"/>
      <c r="IB68" s="41"/>
      <c r="IC68" s="41"/>
      <c r="IF68" s="42"/>
      <c r="IG68" s="42"/>
      <c r="IH68" s="43"/>
      <c r="II68" s="43"/>
      <c r="IJ68" s="43"/>
      <c r="IK68" s="43"/>
      <c r="IL68" s="43"/>
      <c r="IM68" s="43"/>
    </row>
    <row r="69" spans="1:247" ht="16.350000000000001" customHeight="1">
      <c r="B69" s="40"/>
      <c r="C69" s="40"/>
      <c r="HX69" s="41"/>
      <c r="HY69" s="41"/>
      <c r="HZ69" s="41"/>
      <c r="IA69" s="41"/>
      <c r="IB69" s="41"/>
      <c r="IC69" s="41"/>
      <c r="IF69" s="42"/>
      <c r="IG69" s="42"/>
      <c r="IH69" s="43"/>
      <c r="II69" s="43"/>
      <c r="IJ69" s="43"/>
      <c r="IK69" s="43"/>
      <c r="IL69" s="43"/>
      <c r="IM69" s="43"/>
    </row>
    <row r="70" spans="1:247" ht="16.350000000000001" customHeight="1">
      <c r="B70" s="40"/>
      <c r="C70" s="40"/>
      <c r="HX70" s="41"/>
      <c r="HY70" s="41"/>
      <c r="HZ70" s="41"/>
      <c r="IA70" s="41"/>
      <c r="IB70" s="41"/>
      <c r="IC70" s="41"/>
      <c r="IF70" s="42"/>
      <c r="IG70" s="42"/>
      <c r="IH70" s="43"/>
      <c r="II70" s="43"/>
      <c r="IJ70" s="43"/>
      <c r="IK70" s="43"/>
      <c r="IL70" s="43"/>
      <c r="IM70" s="43"/>
    </row>
    <row r="71" spans="1:247" ht="16.350000000000001" customHeight="1">
      <c r="B71" s="40"/>
      <c r="C71" s="40"/>
      <c r="HX71" s="41"/>
      <c r="HY71" s="41"/>
      <c r="HZ71" s="41"/>
      <c r="IA71" s="41"/>
      <c r="IB71" s="41"/>
      <c r="IC71" s="41"/>
      <c r="IF71" s="42"/>
      <c r="IG71" s="42"/>
      <c r="IH71" s="43"/>
      <c r="II71" s="43"/>
      <c r="IJ71" s="43"/>
      <c r="IK71" s="43"/>
      <c r="IL71" s="43"/>
      <c r="IM71" s="43"/>
    </row>
    <row r="72" spans="1:247" ht="16.350000000000001" customHeight="1">
      <c r="B72" s="40"/>
      <c r="C72" s="40"/>
      <c r="HX72" s="41"/>
      <c r="HY72" s="41"/>
      <c r="HZ72" s="41"/>
      <c r="IA72" s="41"/>
      <c r="IB72" s="41"/>
      <c r="IC72" s="41"/>
      <c r="IF72" s="42"/>
      <c r="IG72" s="42"/>
      <c r="IH72" s="43"/>
      <c r="II72" s="43"/>
      <c r="IJ72" s="43"/>
      <c r="IK72" s="43"/>
      <c r="IL72" s="43"/>
      <c r="IM72" s="43"/>
    </row>
    <row r="73" spans="1:247" ht="26.85" customHeight="1">
      <c r="B73" s="40"/>
      <c r="C73" s="40"/>
      <c r="HX73" s="41"/>
      <c r="HY73" s="41"/>
      <c r="HZ73" s="41"/>
      <c r="IA73" s="41"/>
      <c r="IB73" s="41"/>
      <c r="IC73" s="41"/>
      <c r="IF73" s="42"/>
      <c r="IG73" s="42"/>
      <c r="IH73" s="43"/>
      <c r="II73" s="43"/>
      <c r="IJ73" s="43"/>
      <c r="IK73" s="43"/>
      <c r="IL73" s="43"/>
      <c r="IM73" s="43"/>
    </row>
    <row r="74" spans="1:247" s="66" customForma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HX74" s="67"/>
      <c r="HY74" s="67"/>
      <c r="HZ74" s="67"/>
      <c r="IA74" s="41"/>
      <c r="IF74" s="42"/>
      <c r="IG74" s="42"/>
      <c r="IH74" s="43"/>
      <c r="II74" s="43"/>
    </row>
    <row r="75" spans="1:247" s="66" customForma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HX75" s="67"/>
      <c r="HY75" s="67"/>
      <c r="HZ75" s="67"/>
      <c r="IA75" s="41"/>
      <c r="IF75" s="42"/>
      <c r="IG75" s="42"/>
      <c r="IH75" s="43"/>
      <c r="II75" s="43"/>
    </row>
    <row r="76" spans="1:247" s="66" customForma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HX76" s="67"/>
      <c r="HY76" s="67"/>
      <c r="HZ76" s="67"/>
      <c r="IA76" s="41"/>
      <c r="IF76" s="42"/>
      <c r="IG76" s="42"/>
      <c r="IH76" s="43"/>
      <c r="II76" s="43"/>
    </row>
    <row r="77" spans="1:247">
      <c r="B77" s="40"/>
      <c r="C77" s="40"/>
      <c r="HX77" s="41"/>
      <c r="HY77" s="41"/>
      <c r="HZ77" s="41"/>
      <c r="IA77" s="41"/>
      <c r="IB77" s="41"/>
      <c r="IC77" s="41"/>
      <c r="IF77" s="42"/>
      <c r="IG77" s="42"/>
      <c r="IH77" s="43"/>
      <c r="II77" s="43"/>
      <c r="IJ77" s="43"/>
      <c r="IK77" s="43"/>
      <c r="IL77" s="43"/>
      <c r="IM77" s="43"/>
    </row>
    <row r="78" spans="1:247">
      <c r="B78" s="40"/>
      <c r="C78" s="40"/>
      <c r="HX78" s="41"/>
      <c r="HY78" s="41"/>
      <c r="HZ78" s="41"/>
      <c r="IA78" s="41"/>
      <c r="IB78" s="41"/>
      <c r="IC78" s="41"/>
      <c r="IF78" s="42"/>
      <c r="IG78" s="42"/>
      <c r="IH78" s="43"/>
      <c r="II78" s="43"/>
      <c r="IJ78" s="43"/>
      <c r="IK78" s="43"/>
      <c r="IL78" s="43"/>
      <c r="IM78" s="43"/>
    </row>
    <row r="79" spans="1:247">
      <c r="B79" s="40"/>
      <c r="C79" s="40"/>
      <c r="HX79" s="41"/>
      <c r="HY79" s="41"/>
      <c r="HZ79" s="41"/>
      <c r="IA79" s="41"/>
      <c r="IB79" s="41"/>
      <c r="IC79" s="41"/>
      <c r="IF79" s="42"/>
      <c r="IG79" s="42"/>
      <c r="IH79" s="43"/>
      <c r="II79" s="43"/>
      <c r="IJ79" s="43"/>
      <c r="IK79" s="43"/>
      <c r="IL79" s="43"/>
      <c r="IM79" s="43"/>
    </row>
    <row r="80" spans="1:247">
      <c r="B80" s="40"/>
      <c r="C80" s="40"/>
      <c r="HX80" s="41"/>
      <c r="HY80" s="41"/>
      <c r="HZ80" s="41"/>
      <c r="IA80" s="41"/>
      <c r="IB80" s="41"/>
      <c r="IC80" s="41"/>
      <c r="IF80" s="42"/>
      <c r="IG80" s="42"/>
      <c r="IH80" s="43"/>
      <c r="II80" s="43"/>
      <c r="IJ80" s="43"/>
      <c r="IK80" s="43"/>
      <c r="IL80" s="43"/>
      <c r="IM80" s="43"/>
    </row>
    <row r="81" spans="2:247">
      <c r="B81" s="40"/>
      <c r="C81" s="40"/>
      <c r="HX81" s="41"/>
      <c r="HY81" s="41"/>
      <c r="HZ81" s="41"/>
      <c r="IA81" s="41"/>
      <c r="IB81" s="41"/>
      <c r="IC81" s="41"/>
      <c r="IF81" s="42"/>
      <c r="IG81" s="42"/>
      <c r="IH81" s="43"/>
      <c r="II81" s="43"/>
      <c r="IJ81" s="43"/>
      <c r="IK81" s="43"/>
      <c r="IL81" s="43"/>
      <c r="IM81" s="43"/>
    </row>
    <row r="82" spans="2:247">
      <c r="B82" s="40"/>
      <c r="C82" s="40"/>
      <c r="HX82" s="41"/>
      <c r="HY82" s="41"/>
      <c r="HZ82" s="41"/>
      <c r="IA82" s="41"/>
      <c r="IB82" s="41"/>
      <c r="IC82" s="41"/>
      <c r="IF82" s="42"/>
      <c r="IG82" s="42"/>
      <c r="IH82" s="43"/>
      <c r="II82" s="43"/>
      <c r="IJ82" s="43"/>
      <c r="IK82" s="43"/>
      <c r="IL82" s="43"/>
      <c r="IM82" s="43"/>
    </row>
    <row r="83" spans="2:247">
      <c r="B83" s="40"/>
      <c r="C83" s="40"/>
      <c r="HX83" s="41"/>
      <c r="HY83" s="41"/>
      <c r="HZ83" s="41"/>
      <c r="IA83" s="41"/>
      <c r="IB83" s="41"/>
      <c r="IC83" s="41"/>
      <c r="IF83" s="42"/>
      <c r="IG83" s="42"/>
      <c r="IH83" s="43"/>
      <c r="II83" s="43"/>
      <c r="IJ83" s="43"/>
      <c r="IK83" s="43"/>
      <c r="IL83" s="43"/>
      <c r="IM83" s="43"/>
    </row>
    <row r="84" spans="2:247">
      <c r="B84" s="40"/>
      <c r="C84" s="40"/>
      <c r="HX84" s="41"/>
      <c r="HY84" s="41"/>
      <c r="HZ84" s="41"/>
      <c r="IA84" s="41"/>
      <c r="IB84" s="41"/>
      <c r="IC84" s="41"/>
      <c r="IF84" s="42"/>
      <c r="IG84" s="42"/>
      <c r="IH84" s="43"/>
      <c r="II84" s="43"/>
      <c r="IJ84" s="43"/>
      <c r="IK84" s="43"/>
      <c r="IL84" s="43"/>
      <c r="IM84" s="43"/>
    </row>
    <row r="85" spans="2:247">
      <c r="B85" s="40"/>
      <c r="C85" s="40"/>
      <c r="HX85" s="41"/>
      <c r="HY85" s="41"/>
      <c r="HZ85" s="41"/>
      <c r="IA85" s="41"/>
      <c r="IB85" s="41"/>
      <c r="IC85" s="41"/>
      <c r="IF85" s="42"/>
      <c r="IG85" s="42"/>
      <c r="IH85" s="43"/>
      <c r="II85" s="43"/>
      <c r="IJ85" s="43"/>
      <c r="IK85" s="43"/>
      <c r="IL85" s="43"/>
      <c r="IM85" s="43"/>
    </row>
    <row r="86" spans="2:247">
      <c r="B86" s="40"/>
      <c r="C86" s="40"/>
      <c r="HX86" s="41"/>
      <c r="HY86" s="41"/>
      <c r="HZ86" s="41"/>
      <c r="IA86" s="41"/>
      <c r="IB86" s="41"/>
      <c r="IC86" s="41"/>
      <c r="IF86" s="42"/>
      <c r="IG86" s="42"/>
      <c r="IH86" s="43"/>
      <c r="II86" s="43"/>
      <c r="IJ86" s="43"/>
      <c r="IK86" s="43"/>
      <c r="IL86" s="43"/>
      <c r="IM86" s="43"/>
    </row>
  </sheetData>
  <sheetProtection selectLockedCells="1" selectUnlockedCells="1"/>
  <mergeCells count="18">
    <mergeCell ref="B30:E30"/>
    <mergeCell ref="B31:E31"/>
    <mergeCell ref="B32:E32"/>
    <mergeCell ref="B33:E33"/>
    <mergeCell ref="B35:E35"/>
    <mergeCell ref="B34:E34"/>
    <mergeCell ref="B1:C1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A28:F28"/>
    <mergeCell ref="B29:E29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M7"/>
  <sheetViews>
    <sheetView tabSelected="1" topLeftCell="B1" zoomScale="136" zoomScaleNormal="136" workbookViewId="0">
      <selection activeCell="E19" sqref="E19"/>
    </sheetView>
  </sheetViews>
  <sheetFormatPr defaultColWidth="22.140625" defaultRowHeight="13.5"/>
  <cols>
    <col min="1" max="1" width="5.42578125" style="2" customWidth="1"/>
    <col min="2" max="2" width="26" style="2" customWidth="1"/>
    <col min="3" max="3" width="20.140625" style="2" bestFit="1" customWidth="1"/>
    <col min="4" max="4" width="11.85546875" style="2" bestFit="1" customWidth="1"/>
    <col min="5" max="5" width="18.85546875" style="2" customWidth="1"/>
    <col min="6" max="6" width="10.140625" style="2" customWidth="1"/>
    <col min="7" max="8" width="8.7109375" style="2" customWidth="1"/>
    <col min="9" max="9" width="10.140625" style="2" customWidth="1"/>
    <col min="10" max="10" width="13.140625" style="2" customWidth="1"/>
    <col min="11" max="247" width="22.140625" style="2"/>
    <col min="248" max="16384" width="22.140625" style="1"/>
  </cols>
  <sheetData>
    <row r="1" spans="1:247" s="107" customFormat="1" ht="10.5" customHeight="1">
      <c r="A1" s="108" t="s">
        <v>3</v>
      </c>
      <c r="B1" s="111" t="s">
        <v>4</v>
      </c>
      <c r="C1" s="111" t="s">
        <v>5</v>
      </c>
      <c r="D1" s="111" t="s">
        <v>6</v>
      </c>
      <c r="E1" s="111" t="s">
        <v>53</v>
      </c>
      <c r="F1" s="111" t="s">
        <v>50</v>
      </c>
      <c r="G1" s="111" t="s">
        <v>51</v>
      </c>
      <c r="H1" s="111" t="s">
        <v>52</v>
      </c>
      <c r="I1" s="111" t="s">
        <v>7</v>
      </c>
      <c r="J1" s="111" t="s">
        <v>47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6"/>
      <c r="CU1" s="106"/>
      <c r="CV1" s="106"/>
      <c r="CW1" s="106"/>
      <c r="CX1" s="106"/>
      <c r="CY1" s="106"/>
      <c r="CZ1" s="106"/>
      <c r="DA1" s="106"/>
      <c r="DB1" s="106"/>
      <c r="DC1" s="106"/>
      <c r="DD1" s="106"/>
      <c r="DE1" s="106"/>
      <c r="DF1" s="106"/>
      <c r="DG1" s="106"/>
      <c r="DH1" s="106"/>
      <c r="DI1" s="106"/>
      <c r="DJ1" s="106"/>
      <c r="DK1" s="106"/>
      <c r="DL1" s="106"/>
      <c r="DM1" s="106"/>
      <c r="DN1" s="106"/>
      <c r="DO1" s="106"/>
      <c r="DP1" s="106"/>
      <c r="DQ1" s="106"/>
      <c r="DR1" s="106"/>
      <c r="DS1" s="106"/>
      <c r="DT1" s="106"/>
      <c r="DU1" s="106"/>
      <c r="DV1" s="106"/>
      <c r="DW1" s="106"/>
      <c r="DX1" s="106"/>
      <c r="DY1" s="106"/>
      <c r="DZ1" s="106"/>
      <c r="EA1" s="106"/>
      <c r="EB1" s="106"/>
      <c r="EC1" s="106"/>
      <c r="ED1" s="106"/>
      <c r="EE1" s="106"/>
      <c r="EF1" s="106"/>
      <c r="EG1" s="106"/>
      <c r="EH1" s="106"/>
      <c r="EI1" s="106"/>
      <c r="EJ1" s="106"/>
      <c r="EK1" s="106"/>
      <c r="EL1" s="106"/>
      <c r="EM1" s="106"/>
      <c r="EN1" s="106"/>
      <c r="EO1" s="106"/>
      <c r="EP1" s="106"/>
      <c r="EQ1" s="106"/>
      <c r="ER1" s="106"/>
      <c r="ES1" s="106"/>
      <c r="ET1" s="106"/>
      <c r="EU1" s="106"/>
      <c r="EV1" s="106"/>
      <c r="EW1" s="106"/>
      <c r="EX1" s="106"/>
      <c r="EY1" s="106"/>
      <c r="EZ1" s="106"/>
      <c r="FA1" s="106"/>
      <c r="FB1" s="106"/>
      <c r="FC1" s="106"/>
      <c r="FD1" s="106"/>
      <c r="FE1" s="106"/>
      <c r="FF1" s="106"/>
      <c r="FG1" s="106"/>
      <c r="FH1" s="106"/>
      <c r="FI1" s="106"/>
      <c r="FJ1" s="106"/>
      <c r="FK1" s="106"/>
      <c r="FL1" s="106"/>
      <c r="FM1" s="106"/>
      <c r="FN1" s="106"/>
      <c r="FO1" s="106"/>
      <c r="FP1" s="106"/>
      <c r="FQ1" s="106"/>
      <c r="FR1" s="106"/>
      <c r="FS1" s="106"/>
      <c r="FT1" s="106"/>
      <c r="FU1" s="106"/>
      <c r="FV1" s="106"/>
      <c r="FW1" s="106"/>
      <c r="FX1" s="106"/>
      <c r="FY1" s="106"/>
      <c r="FZ1" s="106"/>
      <c r="GA1" s="106"/>
      <c r="GB1" s="106"/>
      <c r="GC1" s="106"/>
      <c r="GD1" s="106"/>
      <c r="GE1" s="106"/>
      <c r="GF1" s="106"/>
      <c r="GG1" s="106"/>
      <c r="GH1" s="106"/>
      <c r="GI1" s="106"/>
      <c r="GJ1" s="106"/>
      <c r="GK1" s="106"/>
      <c r="GL1" s="106"/>
      <c r="GM1" s="106"/>
      <c r="GN1" s="106"/>
      <c r="GO1" s="106"/>
      <c r="GP1" s="106"/>
      <c r="GQ1" s="106"/>
      <c r="GR1" s="106"/>
      <c r="GS1" s="106"/>
      <c r="GT1" s="106"/>
      <c r="GU1" s="106"/>
      <c r="GV1" s="106"/>
      <c r="GW1" s="106"/>
      <c r="GX1" s="106"/>
      <c r="GY1" s="106"/>
      <c r="GZ1" s="106"/>
      <c r="HA1" s="106"/>
      <c r="HB1" s="106"/>
      <c r="HC1" s="106"/>
      <c r="HD1" s="106"/>
      <c r="HE1" s="106"/>
      <c r="HF1" s="106"/>
      <c r="HG1" s="106"/>
      <c r="HH1" s="106"/>
      <c r="HI1" s="106"/>
      <c r="HJ1" s="106"/>
      <c r="HK1" s="106"/>
      <c r="HL1" s="106"/>
      <c r="HM1" s="106"/>
      <c r="HN1" s="106"/>
      <c r="HO1" s="106"/>
      <c r="HP1" s="106"/>
      <c r="HQ1" s="106"/>
      <c r="HR1" s="106"/>
      <c r="HS1" s="106"/>
      <c r="HT1" s="106"/>
      <c r="HU1" s="106"/>
      <c r="HV1" s="106"/>
      <c r="HW1" s="106"/>
      <c r="HX1" s="106"/>
      <c r="HY1" s="106"/>
      <c r="HZ1" s="106"/>
      <c r="IA1" s="106"/>
      <c r="IB1" s="106"/>
      <c r="IC1" s="106"/>
      <c r="ID1" s="106"/>
      <c r="IE1" s="106"/>
      <c r="IF1" s="106"/>
      <c r="IG1" s="106"/>
      <c r="IH1" s="106"/>
      <c r="II1" s="106"/>
      <c r="IJ1" s="106"/>
      <c r="IK1" s="106"/>
      <c r="IL1" s="106"/>
      <c r="IM1" s="106"/>
    </row>
    <row r="2" spans="1:247" s="107" customFormat="1" ht="10.5" customHeight="1">
      <c r="A2" s="109">
        <v>1</v>
      </c>
      <c r="B2" s="69" t="s">
        <v>82</v>
      </c>
      <c r="C2" s="70" t="s">
        <v>74</v>
      </c>
      <c r="D2" s="70" t="s">
        <v>83</v>
      </c>
      <c r="E2" s="71">
        <v>11400000</v>
      </c>
      <c r="F2" s="69">
        <v>57</v>
      </c>
      <c r="G2" s="69">
        <v>7</v>
      </c>
      <c r="H2" s="69">
        <v>50</v>
      </c>
      <c r="I2" s="69">
        <v>129000</v>
      </c>
      <c r="J2" s="73" t="s">
        <v>84</v>
      </c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06"/>
      <c r="BK2" s="106"/>
      <c r="BL2" s="106"/>
      <c r="BM2" s="106"/>
      <c r="BN2" s="106"/>
      <c r="BO2" s="106"/>
      <c r="BP2" s="106"/>
      <c r="BQ2" s="106"/>
      <c r="BR2" s="106"/>
      <c r="BS2" s="106"/>
      <c r="BT2" s="106"/>
      <c r="BU2" s="106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</row>
    <row r="3" spans="1:247" s="107" customFormat="1" ht="10.5" customHeight="1">
      <c r="A3" s="109">
        <v>2</v>
      </c>
      <c r="B3" s="69" t="s">
        <v>85</v>
      </c>
      <c r="C3" s="70" t="s">
        <v>74</v>
      </c>
      <c r="D3" s="70" t="s">
        <v>86</v>
      </c>
      <c r="E3" s="71">
        <v>2669100</v>
      </c>
      <c r="F3" s="69">
        <v>60</v>
      </c>
      <c r="G3" s="69">
        <v>30</v>
      </c>
      <c r="H3" s="69">
        <v>30</v>
      </c>
      <c r="I3" s="69">
        <v>55085</v>
      </c>
      <c r="J3" s="73" t="s">
        <v>73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6"/>
      <c r="CO3" s="106"/>
      <c r="CP3" s="106"/>
      <c r="CQ3" s="106"/>
      <c r="CR3" s="106"/>
      <c r="CS3" s="106"/>
      <c r="CT3" s="106"/>
      <c r="CU3" s="106"/>
      <c r="CV3" s="106"/>
      <c r="CW3" s="106"/>
      <c r="CX3" s="106"/>
      <c r="CY3" s="106"/>
      <c r="CZ3" s="106"/>
      <c r="DA3" s="106"/>
      <c r="DB3" s="106"/>
      <c r="DC3" s="106"/>
      <c r="DD3" s="106"/>
      <c r="DE3" s="106"/>
      <c r="DF3" s="106"/>
      <c r="DG3" s="106"/>
      <c r="DH3" s="106"/>
      <c r="DI3" s="106"/>
      <c r="DJ3" s="106"/>
      <c r="DK3" s="106"/>
      <c r="DL3" s="106"/>
      <c r="DM3" s="106"/>
      <c r="DN3" s="106"/>
      <c r="DO3" s="106"/>
      <c r="DP3" s="106"/>
      <c r="DQ3" s="106"/>
      <c r="DR3" s="106"/>
      <c r="DS3" s="106"/>
      <c r="DT3" s="106"/>
      <c r="DU3" s="106"/>
      <c r="DV3" s="106"/>
      <c r="DW3" s="106"/>
      <c r="DX3" s="106"/>
      <c r="DY3" s="106"/>
      <c r="DZ3" s="106"/>
      <c r="EA3" s="106"/>
      <c r="EB3" s="106"/>
      <c r="EC3" s="106"/>
      <c r="ED3" s="106"/>
      <c r="EE3" s="106"/>
      <c r="EF3" s="106"/>
      <c r="EG3" s="106"/>
      <c r="EH3" s="106"/>
      <c r="EI3" s="106"/>
      <c r="EJ3" s="106"/>
      <c r="EK3" s="106"/>
      <c r="EL3" s="106"/>
      <c r="EM3" s="106"/>
      <c r="EN3" s="106"/>
      <c r="EO3" s="106"/>
      <c r="EP3" s="106"/>
      <c r="EQ3" s="106"/>
      <c r="ER3" s="106"/>
      <c r="ES3" s="106"/>
      <c r="ET3" s="106"/>
      <c r="EU3" s="106"/>
      <c r="EV3" s="106"/>
      <c r="EW3" s="106"/>
      <c r="EX3" s="106"/>
      <c r="EY3" s="106"/>
      <c r="EZ3" s="106"/>
      <c r="FA3" s="106"/>
      <c r="FB3" s="106"/>
      <c r="FC3" s="106"/>
      <c r="FD3" s="106"/>
      <c r="FE3" s="106"/>
      <c r="FF3" s="106"/>
      <c r="FG3" s="106"/>
      <c r="FH3" s="106"/>
      <c r="FI3" s="106"/>
      <c r="FJ3" s="106"/>
      <c r="FK3" s="106"/>
      <c r="FL3" s="106"/>
      <c r="FM3" s="106"/>
      <c r="FN3" s="106"/>
      <c r="FO3" s="106"/>
      <c r="FP3" s="106"/>
      <c r="FQ3" s="106"/>
      <c r="FR3" s="106"/>
      <c r="FS3" s="106"/>
      <c r="FT3" s="106"/>
      <c r="FU3" s="106"/>
      <c r="FV3" s="106"/>
      <c r="FW3" s="106"/>
      <c r="FX3" s="106"/>
      <c r="FY3" s="106"/>
      <c r="FZ3" s="106"/>
      <c r="GA3" s="106"/>
      <c r="GB3" s="106"/>
      <c r="GC3" s="106"/>
      <c r="GD3" s="106"/>
      <c r="GE3" s="106"/>
      <c r="GF3" s="106"/>
      <c r="GG3" s="106"/>
      <c r="GH3" s="106"/>
      <c r="GI3" s="106"/>
      <c r="GJ3" s="106"/>
      <c r="GK3" s="106"/>
      <c r="GL3" s="106"/>
      <c r="GM3" s="106"/>
      <c r="GN3" s="106"/>
      <c r="GO3" s="106"/>
      <c r="GP3" s="106"/>
      <c r="GQ3" s="106"/>
      <c r="GR3" s="106"/>
      <c r="GS3" s="106"/>
      <c r="GT3" s="106"/>
      <c r="GU3" s="106"/>
      <c r="GV3" s="106"/>
      <c r="GW3" s="106"/>
      <c r="GX3" s="106"/>
      <c r="GY3" s="106"/>
      <c r="GZ3" s="106"/>
      <c r="HA3" s="106"/>
      <c r="HB3" s="106"/>
      <c r="HC3" s="106"/>
      <c r="HD3" s="106"/>
      <c r="HE3" s="106"/>
      <c r="HF3" s="106"/>
      <c r="HG3" s="106"/>
      <c r="HH3" s="106"/>
      <c r="HI3" s="106"/>
      <c r="HJ3" s="106"/>
      <c r="HK3" s="106"/>
      <c r="HL3" s="106"/>
      <c r="HM3" s="106"/>
      <c r="HN3" s="106"/>
      <c r="HO3" s="106"/>
      <c r="HP3" s="106"/>
      <c r="HQ3" s="106"/>
      <c r="HR3" s="106"/>
      <c r="HS3" s="106"/>
      <c r="HT3" s="106"/>
      <c r="HU3" s="106"/>
      <c r="HV3" s="106"/>
      <c r="HW3" s="106"/>
      <c r="HX3" s="106"/>
      <c r="HY3" s="106"/>
      <c r="HZ3" s="106"/>
      <c r="IA3" s="106"/>
      <c r="IB3" s="106"/>
      <c r="IC3" s="106"/>
      <c r="ID3" s="106"/>
      <c r="IE3" s="106"/>
      <c r="IF3" s="106"/>
      <c r="IG3" s="106"/>
      <c r="IH3" s="106"/>
      <c r="II3" s="106"/>
      <c r="IJ3" s="106"/>
      <c r="IK3" s="106"/>
      <c r="IL3" s="106"/>
      <c r="IM3" s="106"/>
    </row>
    <row r="4" spans="1:247" s="107" customFormat="1" ht="10.5" customHeight="1">
      <c r="A4" s="109">
        <v>3</v>
      </c>
      <c r="B4" s="72">
        <v>10217875</v>
      </c>
      <c r="C4" s="70" t="s">
        <v>74</v>
      </c>
      <c r="D4" s="70" t="s">
        <v>87</v>
      </c>
      <c r="E4" s="73">
        <v>17500000</v>
      </c>
      <c r="F4" s="72">
        <v>180</v>
      </c>
      <c r="G4" s="72"/>
      <c r="H4" s="72"/>
      <c r="I4" s="74">
        <v>103859</v>
      </c>
      <c r="J4" s="73" t="s">
        <v>73</v>
      </c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6"/>
      <c r="CI4" s="106"/>
      <c r="CJ4" s="106"/>
      <c r="CK4" s="106"/>
      <c r="CL4" s="106"/>
      <c r="CM4" s="106"/>
      <c r="CN4" s="106"/>
      <c r="CO4" s="106"/>
      <c r="CP4" s="106"/>
      <c r="CQ4" s="106"/>
      <c r="CR4" s="106"/>
      <c r="CS4" s="106"/>
      <c r="CT4" s="106"/>
      <c r="CU4" s="106"/>
      <c r="CV4" s="106"/>
      <c r="CW4" s="106"/>
      <c r="CX4" s="106"/>
      <c r="CY4" s="106"/>
      <c r="CZ4" s="106"/>
      <c r="DA4" s="106"/>
      <c r="DB4" s="106"/>
      <c r="DC4" s="106"/>
      <c r="DD4" s="106"/>
      <c r="DE4" s="106"/>
      <c r="DF4" s="106"/>
      <c r="DG4" s="106"/>
      <c r="DH4" s="106"/>
      <c r="DI4" s="106"/>
      <c r="DJ4" s="106"/>
      <c r="DK4" s="106"/>
      <c r="DL4" s="106"/>
      <c r="DM4" s="106"/>
      <c r="DN4" s="106"/>
      <c r="DO4" s="106"/>
      <c r="DP4" s="106"/>
      <c r="DQ4" s="106"/>
      <c r="DR4" s="106"/>
      <c r="DS4" s="106"/>
      <c r="DT4" s="106"/>
      <c r="DU4" s="106"/>
      <c r="DV4" s="106"/>
      <c r="DW4" s="106"/>
      <c r="DX4" s="106"/>
      <c r="DY4" s="106"/>
      <c r="DZ4" s="106"/>
      <c r="EA4" s="106"/>
      <c r="EB4" s="106"/>
      <c r="EC4" s="106"/>
      <c r="ED4" s="106"/>
      <c r="EE4" s="106"/>
      <c r="EF4" s="106"/>
      <c r="EG4" s="106"/>
      <c r="EH4" s="106"/>
      <c r="EI4" s="106"/>
      <c r="EJ4" s="106"/>
      <c r="EK4" s="106"/>
      <c r="EL4" s="106"/>
      <c r="EM4" s="106"/>
      <c r="EN4" s="106"/>
      <c r="EO4" s="106"/>
      <c r="EP4" s="106"/>
      <c r="EQ4" s="106"/>
      <c r="ER4" s="106"/>
      <c r="ES4" s="106"/>
      <c r="ET4" s="106"/>
      <c r="EU4" s="106"/>
      <c r="EV4" s="106"/>
      <c r="EW4" s="106"/>
      <c r="EX4" s="106"/>
      <c r="EY4" s="106"/>
      <c r="EZ4" s="106"/>
      <c r="FA4" s="106"/>
      <c r="FB4" s="106"/>
      <c r="FC4" s="106"/>
      <c r="FD4" s="106"/>
      <c r="FE4" s="106"/>
      <c r="FF4" s="106"/>
      <c r="FG4" s="106"/>
      <c r="FH4" s="106"/>
      <c r="FI4" s="106"/>
      <c r="FJ4" s="106"/>
      <c r="FK4" s="106"/>
      <c r="FL4" s="106"/>
      <c r="FM4" s="106"/>
      <c r="FN4" s="106"/>
      <c r="FO4" s="106"/>
      <c r="FP4" s="106"/>
      <c r="FQ4" s="106"/>
      <c r="FR4" s="106"/>
      <c r="FS4" s="106"/>
      <c r="FT4" s="106"/>
      <c r="FU4" s="106"/>
      <c r="FV4" s="106"/>
      <c r="FW4" s="106"/>
      <c r="FX4" s="106"/>
      <c r="FY4" s="106"/>
      <c r="FZ4" s="106"/>
      <c r="GA4" s="106"/>
      <c r="GB4" s="106"/>
      <c r="GC4" s="106"/>
      <c r="GD4" s="106"/>
      <c r="GE4" s="106"/>
      <c r="GF4" s="106"/>
      <c r="GG4" s="106"/>
      <c r="GH4" s="106"/>
      <c r="GI4" s="106"/>
      <c r="GJ4" s="106"/>
      <c r="GK4" s="106"/>
      <c r="GL4" s="106"/>
      <c r="GM4" s="106"/>
      <c r="GN4" s="106"/>
      <c r="GO4" s="106"/>
      <c r="GP4" s="106"/>
      <c r="GQ4" s="106"/>
      <c r="GR4" s="106"/>
      <c r="GS4" s="106"/>
      <c r="GT4" s="106"/>
      <c r="GU4" s="106"/>
      <c r="GV4" s="106"/>
      <c r="GW4" s="106"/>
      <c r="GX4" s="106"/>
      <c r="GY4" s="106"/>
      <c r="GZ4" s="106"/>
      <c r="HA4" s="106"/>
      <c r="HB4" s="106"/>
      <c r="HC4" s="106"/>
      <c r="HD4" s="106"/>
      <c r="HE4" s="106"/>
      <c r="HF4" s="106"/>
      <c r="HG4" s="106"/>
      <c r="HH4" s="106"/>
      <c r="HI4" s="106"/>
      <c r="HJ4" s="106"/>
      <c r="HK4" s="106"/>
      <c r="HL4" s="106"/>
      <c r="HM4" s="106"/>
      <c r="HN4" s="106"/>
      <c r="HO4" s="106"/>
      <c r="HP4" s="106"/>
      <c r="HQ4" s="106"/>
      <c r="HR4" s="106"/>
      <c r="HS4" s="106"/>
      <c r="HT4" s="106"/>
      <c r="HU4" s="106"/>
      <c r="HV4" s="106"/>
      <c r="HW4" s="106"/>
      <c r="HX4" s="106"/>
      <c r="HY4" s="106"/>
      <c r="HZ4" s="106"/>
      <c r="IA4" s="106"/>
      <c r="IB4" s="106"/>
      <c r="IC4" s="106"/>
      <c r="ID4" s="106"/>
      <c r="IE4" s="106"/>
      <c r="IF4" s="106"/>
      <c r="IG4" s="106"/>
      <c r="IH4" s="106"/>
      <c r="II4" s="106"/>
      <c r="IJ4" s="106"/>
      <c r="IK4" s="106"/>
      <c r="IL4" s="106"/>
      <c r="IM4" s="106"/>
    </row>
    <row r="5" spans="1:247" s="107" customFormat="1" ht="10.5" customHeight="1">
      <c r="A5" s="109">
        <v>4</v>
      </c>
      <c r="B5" s="72" t="s">
        <v>88</v>
      </c>
      <c r="C5" s="70" t="s">
        <v>74</v>
      </c>
      <c r="D5" s="70" t="s">
        <v>89</v>
      </c>
      <c r="E5" s="73">
        <v>41000000</v>
      </c>
      <c r="F5" s="72">
        <v>60</v>
      </c>
      <c r="G5" s="72">
        <v>30</v>
      </c>
      <c r="H5" s="72">
        <v>30</v>
      </c>
      <c r="I5" s="74">
        <v>853084</v>
      </c>
      <c r="J5" s="73" t="s">
        <v>84</v>
      </c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/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6"/>
      <c r="CI5" s="106"/>
      <c r="CJ5" s="106"/>
      <c r="CK5" s="106"/>
      <c r="CL5" s="106"/>
      <c r="CM5" s="106"/>
      <c r="CN5" s="106"/>
      <c r="CO5" s="106"/>
      <c r="CP5" s="106"/>
      <c r="CQ5" s="106"/>
      <c r="CR5" s="106"/>
      <c r="CS5" s="106"/>
      <c r="CT5" s="106"/>
      <c r="CU5" s="106"/>
      <c r="CV5" s="106"/>
      <c r="CW5" s="106"/>
      <c r="CX5" s="106"/>
      <c r="CY5" s="106"/>
      <c r="CZ5" s="106"/>
      <c r="DA5" s="106"/>
      <c r="DB5" s="106"/>
      <c r="DC5" s="106"/>
      <c r="DD5" s="106"/>
      <c r="DE5" s="106"/>
      <c r="DF5" s="106"/>
      <c r="DG5" s="106"/>
      <c r="DH5" s="106"/>
      <c r="DI5" s="106"/>
      <c r="DJ5" s="106"/>
      <c r="DK5" s="106"/>
      <c r="DL5" s="106"/>
      <c r="DM5" s="106"/>
      <c r="DN5" s="106"/>
      <c r="DO5" s="106"/>
      <c r="DP5" s="106"/>
      <c r="DQ5" s="106"/>
      <c r="DR5" s="106"/>
      <c r="DS5" s="106"/>
      <c r="DT5" s="106"/>
      <c r="DU5" s="106"/>
      <c r="DV5" s="106"/>
      <c r="DW5" s="106"/>
      <c r="DX5" s="106"/>
      <c r="DY5" s="106"/>
      <c r="DZ5" s="106"/>
      <c r="EA5" s="106"/>
      <c r="EB5" s="106"/>
      <c r="EC5" s="106"/>
      <c r="ED5" s="106"/>
      <c r="EE5" s="106"/>
      <c r="EF5" s="106"/>
      <c r="EG5" s="106"/>
      <c r="EH5" s="106"/>
      <c r="EI5" s="106"/>
      <c r="EJ5" s="106"/>
      <c r="EK5" s="106"/>
      <c r="EL5" s="106"/>
      <c r="EM5" s="106"/>
      <c r="EN5" s="106"/>
      <c r="EO5" s="106"/>
      <c r="EP5" s="106"/>
      <c r="EQ5" s="106"/>
      <c r="ER5" s="106"/>
      <c r="ES5" s="106"/>
      <c r="ET5" s="106"/>
      <c r="EU5" s="106"/>
      <c r="EV5" s="106"/>
      <c r="EW5" s="106"/>
      <c r="EX5" s="106"/>
      <c r="EY5" s="106"/>
      <c r="EZ5" s="106"/>
      <c r="FA5" s="106"/>
      <c r="FB5" s="106"/>
      <c r="FC5" s="106"/>
      <c r="FD5" s="106"/>
      <c r="FE5" s="106"/>
      <c r="FF5" s="106"/>
      <c r="FG5" s="106"/>
      <c r="FH5" s="106"/>
      <c r="FI5" s="106"/>
      <c r="FJ5" s="106"/>
      <c r="FK5" s="106"/>
      <c r="FL5" s="106"/>
      <c r="FM5" s="106"/>
      <c r="FN5" s="106"/>
      <c r="FO5" s="106"/>
      <c r="FP5" s="106"/>
      <c r="FQ5" s="106"/>
      <c r="FR5" s="106"/>
      <c r="FS5" s="106"/>
      <c r="FT5" s="106"/>
      <c r="FU5" s="106"/>
      <c r="FV5" s="106"/>
      <c r="FW5" s="106"/>
      <c r="FX5" s="106"/>
      <c r="FY5" s="106"/>
      <c r="FZ5" s="106"/>
      <c r="GA5" s="106"/>
      <c r="GB5" s="106"/>
      <c r="GC5" s="106"/>
      <c r="GD5" s="106"/>
      <c r="GE5" s="106"/>
      <c r="GF5" s="106"/>
      <c r="GG5" s="106"/>
      <c r="GH5" s="106"/>
      <c r="GI5" s="106"/>
      <c r="GJ5" s="106"/>
      <c r="GK5" s="106"/>
      <c r="GL5" s="106"/>
      <c r="GM5" s="106"/>
      <c r="GN5" s="106"/>
      <c r="GO5" s="106"/>
      <c r="GP5" s="106"/>
      <c r="GQ5" s="106"/>
      <c r="GR5" s="106"/>
      <c r="GS5" s="106"/>
      <c r="GT5" s="106"/>
      <c r="GU5" s="106"/>
      <c r="GV5" s="106"/>
      <c r="GW5" s="106"/>
      <c r="GX5" s="106"/>
      <c r="GY5" s="106"/>
      <c r="GZ5" s="106"/>
      <c r="HA5" s="106"/>
      <c r="HB5" s="106"/>
      <c r="HC5" s="106"/>
      <c r="HD5" s="106"/>
      <c r="HE5" s="106"/>
      <c r="HF5" s="106"/>
      <c r="HG5" s="106"/>
      <c r="HH5" s="106"/>
      <c r="HI5" s="106"/>
      <c r="HJ5" s="106"/>
      <c r="HK5" s="106"/>
      <c r="HL5" s="106"/>
      <c r="HM5" s="106"/>
      <c r="HN5" s="106"/>
      <c r="HO5" s="106"/>
      <c r="HP5" s="106"/>
      <c r="HQ5" s="106"/>
      <c r="HR5" s="106"/>
      <c r="HS5" s="106"/>
      <c r="HT5" s="106"/>
      <c r="HU5" s="106"/>
      <c r="HV5" s="106"/>
      <c r="HW5" s="106"/>
      <c r="HX5" s="106"/>
      <c r="HY5" s="106"/>
      <c r="HZ5" s="106"/>
      <c r="IA5" s="106"/>
      <c r="IB5" s="106"/>
      <c r="IC5" s="106"/>
      <c r="ID5" s="106"/>
      <c r="IE5" s="106"/>
      <c r="IF5" s="106"/>
      <c r="IG5" s="106"/>
      <c r="IH5" s="106"/>
      <c r="II5" s="106"/>
      <c r="IJ5" s="106"/>
      <c r="IK5" s="106"/>
      <c r="IL5" s="106"/>
    </row>
    <row r="6" spans="1:247" s="107" customFormat="1" ht="10.5" customHeight="1">
      <c r="A6" s="106"/>
      <c r="B6" s="72"/>
      <c r="C6" s="70"/>
      <c r="D6" s="73"/>
      <c r="E6" s="73"/>
      <c r="F6" s="72"/>
      <c r="G6" s="72"/>
      <c r="H6" s="72"/>
      <c r="I6" s="74"/>
      <c r="J6" s="112" t="s">
        <v>70</v>
      </c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/>
      <c r="EE6" s="106"/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106"/>
      <c r="ER6" s="106"/>
      <c r="ES6" s="106"/>
      <c r="ET6" s="106"/>
      <c r="EU6" s="106"/>
      <c r="EV6" s="106"/>
      <c r="EW6" s="106"/>
      <c r="EX6" s="106"/>
      <c r="EY6" s="106"/>
      <c r="EZ6" s="106"/>
      <c r="FA6" s="106"/>
      <c r="FB6" s="106"/>
      <c r="FC6" s="106"/>
      <c r="FD6" s="106"/>
      <c r="FE6" s="106"/>
      <c r="FF6" s="106"/>
      <c r="FG6" s="106"/>
      <c r="FH6" s="106"/>
      <c r="FI6" s="106"/>
      <c r="FJ6" s="106"/>
      <c r="FK6" s="106"/>
      <c r="FL6" s="106"/>
      <c r="FM6" s="106"/>
      <c r="FN6" s="106"/>
      <c r="FO6" s="106"/>
      <c r="FP6" s="106"/>
      <c r="FQ6" s="106"/>
      <c r="FR6" s="106"/>
      <c r="FS6" s="106"/>
      <c r="FT6" s="106"/>
      <c r="FU6" s="106"/>
      <c r="FV6" s="106"/>
      <c r="FW6" s="106"/>
      <c r="FX6" s="106"/>
      <c r="FY6" s="106"/>
      <c r="FZ6" s="106"/>
      <c r="GA6" s="106"/>
      <c r="GB6" s="106"/>
      <c r="GC6" s="106"/>
      <c r="GD6" s="106"/>
      <c r="GE6" s="106"/>
      <c r="GF6" s="106"/>
      <c r="GG6" s="106"/>
      <c r="GH6" s="106"/>
      <c r="GI6" s="106"/>
      <c r="GJ6" s="106"/>
      <c r="GK6" s="106"/>
      <c r="GL6" s="106"/>
      <c r="GM6" s="106"/>
      <c r="GN6" s="106"/>
      <c r="GO6" s="106"/>
      <c r="GP6" s="106"/>
      <c r="GQ6" s="106"/>
      <c r="GR6" s="106"/>
      <c r="GS6" s="106"/>
      <c r="GT6" s="106"/>
      <c r="GU6" s="106"/>
      <c r="GV6" s="106"/>
      <c r="GW6" s="106"/>
      <c r="GX6" s="106"/>
      <c r="GY6" s="106"/>
      <c r="GZ6" s="106"/>
      <c r="HA6" s="106"/>
      <c r="HB6" s="106"/>
      <c r="HC6" s="106"/>
      <c r="HD6" s="106"/>
      <c r="HE6" s="106"/>
      <c r="HF6" s="106"/>
      <c r="HG6" s="106"/>
      <c r="HH6" s="106"/>
      <c r="HI6" s="106"/>
      <c r="HJ6" s="106"/>
      <c r="HK6" s="106"/>
      <c r="HL6" s="106"/>
      <c r="HM6" s="106"/>
      <c r="HN6" s="106"/>
      <c r="HO6" s="106"/>
      <c r="HP6" s="106"/>
      <c r="HQ6" s="106"/>
      <c r="HR6" s="106"/>
      <c r="HS6" s="106"/>
      <c r="HT6" s="106"/>
      <c r="HU6" s="106"/>
      <c r="HV6" s="106"/>
      <c r="HW6" s="106"/>
      <c r="HX6" s="106"/>
      <c r="HY6" s="106"/>
      <c r="HZ6" s="106"/>
      <c r="IA6" s="106"/>
      <c r="IB6" s="106"/>
      <c r="IC6" s="106"/>
      <c r="ID6" s="106"/>
      <c r="IE6" s="106"/>
      <c r="IF6" s="106"/>
      <c r="IG6" s="106"/>
      <c r="IH6" s="106"/>
      <c r="II6" s="106"/>
      <c r="IJ6" s="106"/>
      <c r="IK6" s="106"/>
      <c r="IL6" s="106"/>
      <c r="IM6" s="106"/>
    </row>
    <row r="7" spans="1:247">
      <c r="J7" s="110">
        <f>SUMIF(J2:J5,"Y",I2:I5)</f>
        <v>1141028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2.75"/>
  <sheetData>
    <row r="2" spans="2:18">
      <c r="B2" s="22"/>
      <c r="C2" s="22"/>
      <c r="D2" s="22"/>
      <c r="E2" s="22"/>
      <c r="F2" s="22"/>
      <c r="G2" s="22"/>
      <c r="H2" s="22"/>
      <c r="I2" s="22"/>
      <c r="J2" s="23"/>
      <c r="K2" s="22"/>
      <c r="L2" s="22"/>
      <c r="M2" s="22"/>
      <c r="N2" s="22"/>
      <c r="O2" s="22"/>
      <c r="P2" s="22"/>
      <c r="Q2" s="22"/>
      <c r="R2" s="22"/>
    </row>
    <row r="3" spans="2:18" ht="21">
      <c r="B3" s="22"/>
      <c r="C3" s="24"/>
      <c r="D3" s="100"/>
      <c r="E3" s="101"/>
      <c r="F3" s="22"/>
      <c r="G3" s="22"/>
      <c r="H3" s="22"/>
      <c r="I3" s="22"/>
      <c r="J3" s="23"/>
      <c r="K3" s="22"/>
      <c r="L3" s="24"/>
      <c r="M3" s="102"/>
      <c r="N3" s="103"/>
      <c r="O3" s="104"/>
      <c r="P3" s="22"/>
      <c r="Q3" s="22"/>
      <c r="R3" s="22"/>
    </row>
    <row r="4" spans="2:18" ht="21">
      <c r="B4" s="25"/>
      <c r="C4" s="24"/>
      <c r="D4" s="26"/>
      <c r="E4" s="26"/>
      <c r="F4" s="27"/>
      <c r="G4" s="22"/>
      <c r="H4" s="22"/>
      <c r="I4" s="22"/>
      <c r="J4" s="23"/>
      <c r="K4" s="25"/>
      <c r="L4" s="24"/>
      <c r="M4" s="26"/>
      <c r="N4" s="26"/>
      <c r="O4" s="27"/>
      <c r="P4" s="22"/>
      <c r="Q4" s="22"/>
      <c r="R4" s="22"/>
    </row>
    <row r="5" spans="2:18" ht="15">
      <c r="B5" s="28"/>
      <c r="C5" s="29" t="s">
        <v>54</v>
      </c>
      <c r="D5" s="29" t="s">
        <v>55</v>
      </c>
      <c r="E5" s="29" t="s">
        <v>56</v>
      </c>
      <c r="F5" s="29" t="s">
        <v>57</v>
      </c>
      <c r="G5" s="29" t="s">
        <v>58</v>
      </c>
      <c r="H5" s="29" t="s">
        <v>59</v>
      </c>
      <c r="I5" s="30"/>
      <c r="J5" s="23"/>
      <c r="K5" s="28"/>
      <c r="L5" s="29" t="s">
        <v>54</v>
      </c>
      <c r="M5" s="29" t="s">
        <v>55</v>
      </c>
      <c r="N5" s="29" t="s">
        <v>56</v>
      </c>
      <c r="O5" s="29" t="s">
        <v>57</v>
      </c>
      <c r="P5" s="29" t="s">
        <v>58</v>
      </c>
      <c r="Q5" s="29" t="s">
        <v>59</v>
      </c>
      <c r="R5" s="30"/>
    </row>
    <row r="6" spans="2:18" ht="15">
      <c r="B6" s="29" t="s">
        <v>60</v>
      </c>
      <c r="C6" s="31"/>
      <c r="D6" s="31"/>
      <c r="E6" s="30"/>
      <c r="F6" s="31"/>
      <c r="G6" s="31"/>
      <c r="H6" s="31"/>
      <c r="I6" s="30"/>
      <c r="J6" s="23"/>
      <c r="K6" s="29" t="s">
        <v>60</v>
      </c>
      <c r="L6" s="31"/>
      <c r="M6" s="30"/>
      <c r="N6" s="31"/>
      <c r="O6" s="31"/>
      <c r="P6" s="31"/>
      <c r="Q6" s="31"/>
      <c r="R6" s="30"/>
    </row>
    <row r="7" spans="2:18" ht="15">
      <c r="B7" s="29" t="s">
        <v>61</v>
      </c>
      <c r="C7" s="31"/>
      <c r="D7" s="31"/>
      <c r="E7" s="31"/>
      <c r="F7" s="31"/>
      <c r="G7" s="31"/>
      <c r="H7" s="31"/>
      <c r="I7" s="30"/>
      <c r="J7" s="23"/>
      <c r="K7" s="29" t="s">
        <v>61</v>
      </c>
      <c r="L7" s="31"/>
      <c r="M7" s="31"/>
      <c r="N7" s="31"/>
      <c r="O7" s="31"/>
      <c r="P7" s="30"/>
      <c r="Q7" s="30"/>
      <c r="R7" s="30"/>
    </row>
    <row r="8" spans="2:18" ht="15">
      <c r="B8" s="29" t="s">
        <v>62</v>
      </c>
      <c r="C8" s="31"/>
      <c r="D8" s="31"/>
      <c r="E8" s="31"/>
      <c r="F8" s="31"/>
      <c r="G8" s="31"/>
      <c r="H8" s="30"/>
      <c r="I8" s="30"/>
      <c r="J8" s="23"/>
      <c r="K8" s="32" t="s">
        <v>62</v>
      </c>
      <c r="L8" s="31"/>
      <c r="M8" s="31"/>
      <c r="N8" s="31"/>
      <c r="O8" s="31"/>
      <c r="P8" s="30"/>
      <c r="Q8" s="30"/>
      <c r="R8" s="30"/>
    </row>
    <row r="9" spans="2:18" ht="15">
      <c r="B9" s="29" t="s">
        <v>63</v>
      </c>
      <c r="C9" s="31"/>
      <c r="D9" s="31"/>
      <c r="E9" s="30"/>
      <c r="F9" s="31"/>
      <c r="G9" s="31"/>
      <c r="H9" s="31"/>
      <c r="I9" s="30"/>
      <c r="J9" s="23"/>
      <c r="K9" s="32" t="s">
        <v>63</v>
      </c>
      <c r="L9" s="31"/>
      <c r="M9" s="31"/>
      <c r="N9" s="31"/>
      <c r="O9" s="31"/>
      <c r="P9" s="31"/>
      <c r="Q9" s="31"/>
      <c r="R9" s="30"/>
    </row>
    <row r="10" spans="2:18">
      <c r="B10" s="33"/>
      <c r="C10" s="30">
        <f>SUM(C6:C9)</f>
        <v>0</v>
      </c>
      <c r="D10" s="30">
        <f>SUM(D6:D9)</f>
        <v>0</v>
      </c>
      <c r="E10" s="30">
        <f>SUM(E6:E9)</f>
        <v>0</v>
      </c>
      <c r="F10" s="30">
        <f t="shared" ref="F10:H10" si="0">SUM(F6:F9)</f>
        <v>0</v>
      </c>
      <c r="G10" s="30">
        <f t="shared" si="0"/>
        <v>0</v>
      </c>
      <c r="H10" s="30">
        <f t="shared" si="0"/>
        <v>0</v>
      </c>
      <c r="I10" s="34">
        <f>(SUM(C10:H10)/24)</f>
        <v>0</v>
      </c>
      <c r="J10" s="35"/>
      <c r="K10" s="23"/>
      <c r="L10" s="30">
        <f>SUM(L6:L9)</f>
        <v>0</v>
      </c>
      <c r="M10" s="30">
        <f t="shared" ref="M10" si="1">SUM(M6:M9)</f>
        <v>0</v>
      </c>
      <c r="N10" s="30">
        <f>SUM(N6:N9)</f>
        <v>0</v>
      </c>
      <c r="O10" s="30">
        <f>SUM(O6:O9)</f>
        <v>0</v>
      </c>
      <c r="P10" s="30">
        <f>SUM(P6:P9)</f>
        <v>0</v>
      </c>
      <c r="Q10" s="30">
        <f t="shared" ref="Q10" si="2">SUM(Q6:Q9)</f>
        <v>0</v>
      </c>
      <c r="R10" s="34">
        <f>(SUM(L10:Q10)/24)</f>
        <v>0</v>
      </c>
    </row>
    <row r="11" spans="2:18" ht="15">
      <c r="B11" s="36" t="s">
        <v>64</v>
      </c>
      <c r="C11" s="30"/>
      <c r="D11" s="30"/>
      <c r="E11" s="30"/>
      <c r="F11" s="30"/>
      <c r="G11" s="30"/>
      <c r="H11" s="30"/>
      <c r="I11" s="37"/>
      <c r="J11" s="35"/>
      <c r="K11" s="36" t="s">
        <v>64</v>
      </c>
      <c r="L11" s="30"/>
      <c r="M11" s="30"/>
      <c r="N11" s="30"/>
      <c r="O11" s="30"/>
      <c r="P11" s="30"/>
      <c r="Q11" s="30"/>
      <c r="R11" s="34"/>
    </row>
    <row r="12" spans="2:18" ht="15">
      <c r="B12" s="22"/>
      <c r="C12" s="22"/>
      <c r="D12" s="22"/>
      <c r="E12" s="22"/>
      <c r="F12" s="96" t="s">
        <v>65</v>
      </c>
      <c r="G12" s="97"/>
      <c r="H12" s="98"/>
      <c r="I12" s="38"/>
      <c r="J12" s="35"/>
      <c r="K12" s="22"/>
      <c r="L12" s="22"/>
      <c r="M12" s="22"/>
      <c r="N12" s="22"/>
      <c r="O12" s="99" t="s">
        <v>65</v>
      </c>
      <c r="P12" s="99"/>
      <c r="Q12" s="99"/>
      <c r="R12" s="38">
        <v>0</v>
      </c>
    </row>
    <row r="13" spans="2:18">
      <c r="B13" s="22"/>
      <c r="C13" s="22"/>
      <c r="D13" s="22"/>
      <c r="E13" s="22"/>
      <c r="F13" s="22"/>
      <c r="G13" s="22"/>
      <c r="H13" s="22"/>
      <c r="I13" s="22"/>
      <c r="J13" s="23"/>
      <c r="K13" s="22"/>
      <c r="L13" s="22"/>
      <c r="M13" s="22"/>
      <c r="N13" s="22"/>
      <c r="O13" s="22"/>
      <c r="P13" s="22"/>
      <c r="Q13" s="22"/>
      <c r="R13" s="22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05" t="s">
        <v>8</v>
      </c>
      <c r="B1" s="105"/>
      <c r="C1" s="4"/>
    </row>
    <row r="2" spans="1:6" ht="14.25" customHeight="1">
      <c r="A2" s="105" t="s">
        <v>9</v>
      </c>
      <c r="B2" s="105"/>
      <c r="C2" s="4"/>
    </row>
    <row r="5" spans="1:6" ht="30">
      <c r="A5" s="5" t="s">
        <v>3</v>
      </c>
      <c r="B5" s="6" t="s">
        <v>10</v>
      </c>
      <c r="C5" s="6" t="s">
        <v>11</v>
      </c>
      <c r="D5" s="7" t="s">
        <v>12</v>
      </c>
      <c r="E5" s="3" t="s">
        <v>13</v>
      </c>
      <c r="F5" s="3" t="s">
        <v>14</v>
      </c>
    </row>
    <row r="6" spans="1:6" ht="42.75">
      <c r="A6" s="8">
        <v>1</v>
      </c>
      <c r="B6" s="9" t="s">
        <v>15</v>
      </c>
      <c r="C6" s="10" t="s">
        <v>16</v>
      </c>
      <c r="D6" s="11"/>
      <c r="E6" s="12">
        <v>0.2</v>
      </c>
      <c r="F6" s="12">
        <f t="shared" ref="F6:F12" si="0">E6/10*D6</f>
        <v>0</v>
      </c>
    </row>
    <row r="7" spans="1:6" ht="42.75">
      <c r="A7" s="8">
        <v>2</v>
      </c>
      <c r="B7" s="9" t="s">
        <v>17</v>
      </c>
      <c r="C7" s="10" t="s">
        <v>18</v>
      </c>
      <c r="D7" s="13"/>
      <c r="E7" s="12">
        <v>0.15</v>
      </c>
      <c r="F7" s="12">
        <f t="shared" si="0"/>
        <v>0</v>
      </c>
    </row>
    <row r="8" spans="1:6" ht="42.75">
      <c r="A8" s="8">
        <v>3</v>
      </c>
      <c r="B8" s="9" t="s">
        <v>19</v>
      </c>
      <c r="C8" s="10" t="s">
        <v>20</v>
      </c>
      <c r="D8" s="13"/>
      <c r="E8" s="12">
        <v>0.1</v>
      </c>
      <c r="F8" s="12">
        <f t="shared" si="0"/>
        <v>0</v>
      </c>
    </row>
    <row r="9" spans="1:6" ht="57">
      <c r="A9" s="8">
        <v>4</v>
      </c>
      <c r="B9" s="9" t="s">
        <v>21</v>
      </c>
      <c r="C9" s="14" t="s">
        <v>22</v>
      </c>
      <c r="D9" s="13"/>
      <c r="E9" s="12">
        <v>0.1</v>
      </c>
      <c r="F9" s="12">
        <f t="shared" si="0"/>
        <v>0</v>
      </c>
    </row>
    <row r="10" spans="1:6" ht="85.5">
      <c r="A10" s="8">
        <v>5</v>
      </c>
      <c r="B10" s="9" t="s">
        <v>23</v>
      </c>
      <c r="C10" s="10" t="s">
        <v>24</v>
      </c>
      <c r="D10" s="13"/>
      <c r="E10" s="12">
        <v>0.1</v>
      </c>
      <c r="F10" s="12">
        <f t="shared" si="0"/>
        <v>0</v>
      </c>
    </row>
    <row r="11" spans="1:6" ht="128.25">
      <c r="A11" s="8">
        <v>6</v>
      </c>
      <c r="B11" s="15" t="s">
        <v>25</v>
      </c>
      <c r="C11" s="16" t="s">
        <v>26</v>
      </c>
      <c r="D11" s="13"/>
      <c r="E11" s="12">
        <v>0.1</v>
      </c>
      <c r="F11" s="12">
        <f t="shared" si="0"/>
        <v>0</v>
      </c>
    </row>
    <row r="12" spans="1:6" ht="28.5">
      <c r="A12" s="8">
        <v>7</v>
      </c>
      <c r="B12" s="8" t="s">
        <v>27</v>
      </c>
      <c r="C12" s="17" t="s">
        <v>28</v>
      </c>
      <c r="D12" s="13"/>
      <c r="E12" s="12">
        <v>0.25</v>
      </c>
      <c r="F12" s="12">
        <f t="shared" si="0"/>
        <v>0</v>
      </c>
    </row>
    <row r="13" spans="1:6" ht="15">
      <c r="A13" s="18"/>
      <c r="B13" s="19" t="s">
        <v>29</v>
      </c>
      <c r="C13" s="19"/>
      <c r="D13" s="20"/>
      <c r="E13" s="21">
        <f>SUM(E6:E12)</f>
        <v>0.99999999999999989</v>
      </c>
      <c r="F13" s="21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2020-12-03T11:56:51Z</dcterms:modified>
</cp:coreProperties>
</file>