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G14" i="1"/>
  <c r="G12"/>
  <c r="E10"/>
  <c r="E5"/>
  <c r="G5"/>
  <c r="C4"/>
  <c r="E4"/>
  <c r="G4" s="1"/>
  <c r="E6"/>
  <c r="G6" s="1"/>
  <c r="E3"/>
  <c r="G3" s="1"/>
  <c r="E8"/>
  <c r="G8" s="1"/>
  <c r="E9"/>
  <c r="G9" s="1"/>
  <c r="E11"/>
  <c r="G11" s="1"/>
  <c r="G19"/>
  <c r="F6" i="5"/>
  <c r="F7"/>
  <c r="F13" s="1"/>
  <c r="F8"/>
  <c r="F9"/>
  <c r="F10"/>
  <c r="F11"/>
  <c r="F12"/>
  <c r="E13"/>
  <c r="G10" i="1" l="1"/>
  <c r="G13" l="1"/>
  <c r="G16" l="1"/>
  <c r="G20" s="1"/>
</calcChain>
</file>

<file path=xl/sharedStrings.xml><?xml version="1.0" encoding="utf-8"?>
<sst xmlns="http://schemas.openxmlformats.org/spreadsheetml/2006/main" count="82" uniqueCount="65">
  <si>
    <t xml:space="preserve">Application No.    </t>
  </si>
  <si>
    <t>Eligibility</t>
  </si>
  <si>
    <t>Sr. No.</t>
  </si>
  <si>
    <t>LAN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</si>
  <si>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</si>
  <si>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</si>
  <si>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</si>
  <si>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</si>
  <si>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</si>
  <si>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</si>
  <si>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</si>
  <si>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</si>
  <si>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Property Address</t>
  </si>
  <si>
    <t>No. Of Bounces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</si>
  <si>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</si>
  <si>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</si>
  <si>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</si>
  <si>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</si>
  <si>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</si>
  <si>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</si>
  <si>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</si>
  <si>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</si>
  <si>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</si>
  <si>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</si>
  <si>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</si>
  <si>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</si>
  <si>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</si>
  <si>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</si>
  <si>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</si>
  <si>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</si>
  <si>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</si>
  <si>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</si>
  <si>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</si>
  <si>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</si>
  <si>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</si>
  <si>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</si>
  <si>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</si>
  <si>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</si>
  <si>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</si>
  <si>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</si>
  <si>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</si>
  <si>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</si>
  <si>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</si>
  <si>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</si>
  <si>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</si>
  <si>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</si>
  <si>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</si>
  <si>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</si>
  <si>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EMI Considered</t>
  </si>
  <si>
    <t>HL</t>
  </si>
  <si>
    <t>n</t>
  </si>
  <si>
    <t xml:space="preserve">AY </t>
  </si>
  <si>
    <t>2019-20</t>
  </si>
  <si>
    <t>2018-19</t>
  </si>
  <si>
    <t>Amarjeet Kaur</t>
  </si>
  <si>
    <t>Amarjeet Textile</t>
  </si>
  <si>
    <t>Allahabad</t>
  </si>
  <si>
    <t>Hdfc</t>
  </si>
  <si>
    <t>hl</t>
  </si>
  <si>
    <t>auto loan</t>
  </si>
  <si>
    <t>2017-18</t>
  </si>
  <si>
    <t>Income U/s 44 AD</t>
  </si>
  <si>
    <t>Income From House property</t>
  </si>
  <si>
    <t>Binit Pal Sibgh</t>
  </si>
  <si>
    <t>Income from Other Sources</t>
  </si>
</sst>
</file>

<file path=xl/styles.xml><?xml version="1.0" encoding="utf-8"?>
<styleSheet xmlns="http://schemas.openxmlformats.org/spreadsheetml/2006/main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mmm\ d&quot;, &quot;yy"/>
  </numFmts>
  <fonts count="15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"/>
      <name val="Cambria"/>
      <family val="1"/>
      <scheme val="major"/>
    </font>
    <font>
      <sz val="10"/>
      <color indexed="8"/>
      <name val="Zurich BT"/>
      <family val="2"/>
    </font>
    <font>
      <sz val="10"/>
      <color theme="9" tint="-0.249977111117893"/>
      <name val="Cambria"/>
      <family val="1"/>
      <scheme val="major"/>
    </font>
    <font>
      <sz val="10"/>
      <color theme="9" tint="-0.249977111117893"/>
      <name val="Arial"/>
      <family val="2"/>
    </font>
    <font>
      <sz val="10"/>
      <color indexed="8"/>
      <name val="Cambria"/>
      <family val="1"/>
      <scheme val="major"/>
    </font>
    <font>
      <sz val="10"/>
      <name val="Zurich BT"/>
      <family val="2"/>
    </font>
    <font>
      <sz val="10"/>
      <color indexed="8"/>
      <name val="Zurich BT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9"/>
        <bgColor indexed="31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74">
    <xf numFmtId="0" fontId="0" fillId="0" borderId="0" xfId="0"/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6" borderId="1" xfId="2" applyNumberFormat="1" applyFont="1" applyFill="1" applyBorder="1" applyAlignment="1" applyProtection="1">
      <alignment horizontal="left"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9" fillId="3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8" borderId="5" xfId="0" applyFont="1" applyFill="1" applyBorder="1" applyAlignment="1">
      <alignment horizontal="left" vertical="center" wrapText="1"/>
    </xf>
    <xf numFmtId="0" fontId="10" fillId="8" borderId="0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/>
    </xf>
    <xf numFmtId="0" fontId="10" fillId="8" borderId="0" xfId="0" applyFont="1" applyFill="1"/>
    <xf numFmtId="0" fontId="9" fillId="0" borderId="1" xfId="0" applyFont="1" applyFill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left" vertical="center" wrapText="1"/>
    </xf>
    <xf numFmtId="1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/>
    </xf>
    <xf numFmtId="0" fontId="8" fillId="0" borderId="0" xfId="0" applyFont="1"/>
    <xf numFmtId="0" fontId="13" fillId="0" borderId="1" xfId="0" applyFont="1" applyFill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2" fontId="13" fillId="0" borderId="1" xfId="0" applyNumberFormat="1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left" vertical="center" wrapText="1"/>
    </xf>
    <xf numFmtId="0" fontId="14" fillId="0" borderId="1" xfId="0" applyFont="1" applyFill="1" applyBorder="1" applyAlignment="1">
      <alignment horizontal="center" vertical="center" wrapText="1"/>
    </xf>
    <xf numFmtId="168" fontId="8" fillId="0" borderId="0" xfId="0" applyNumberFormat="1" applyFont="1" applyBorder="1" applyAlignment="1">
      <alignment horizontal="center"/>
    </xf>
    <xf numFmtId="165" fontId="8" fillId="3" borderId="1" xfId="1" applyNumberFormat="1" applyFont="1" applyFill="1" applyBorder="1" applyAlignment="1" applyProtection="1">
      <alignment horizontal="center" vertical="center" wrapText="1"/>
    </xf>
    <xf numFmtId="165" fontId="8" fillId="3" borderId="1" xfId="1" applyNumberFormat="1" applyFont="1" applyFill="1" applyBorder="1" applyAlignment="1" applyProtection="1">
      <alignment horizontal="center" vertical="center" wrapText="1"/>
    </xf>
    <xf numFmtId="0" fontId="8" fillId="2" borderId="0" xfId="3" applyFont="1" applyFill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165" fontId="8" fillId="4" borderId="1" xfId="1" applyNumberFormat="1" applyFont="1" applyFill="1" applyBorder="1" applyAlignment="1" applyProtection="1">
      <alignment horizontal="left" vertical="center" wrapText="1"/>
    </xf>
    <xf numFmtId="165" fontId="8" fillId="4" borderId="1" xfId="1" applyNumberFormat="1" applyFont="1" applyFill="1" applyBorder="1" applyAlignment="1" applyProtection="1">
      <alignment horizontal="center" vertical="center" wrapText="1"/>
    </xf>
    <xf numFmtId="9" fontId="8" fillId="4" borderId="1" xfId="1" applyNumberFormat="1" applyFont="1" applyFill="1" applyBorder="1" applyAlignment="1" applyProtection="1">
      <alignment horizontal="center" vertical="center" wrapText="1"/>
    </xf>
    <xf numFmtId="165" fontId="8" fillId="2" borderId="1" xfId="1" applyNumberFormat="1" applyFont="1" applyFill="1" applyBorder="1" applyAlignment="1" applyProtection="1">
      <alignment horizontal="left" vertical="center" wrapText="1"/>
    </xf>
    <xf numFmtId="166" fontId="8" fillId="2" borderId="1" xfId="1" applyNumberFormat="1" applyFont="1" applyFill="1" applyBorder="1" applyAlignment="1" applyProtection="1">
      <alignment horizontal="center" vertical="center"/>
    </xf>
    <xf numFmtId="166" fontId="8" fillId="0" borderId="1" xfId="1" applyNumberFormat="1" applyFont="1" applyFill="1" applyBorder="1" applyAlignment="1" applyProtection="1">
      <alignment horizontal="center" vertical="center"/>
    </xf>
    <xf numFmtId="165" fontId="8" fillId="2" borderId="1" xfId="1" applyNumberFormat="1" applyFont="1" applyFill="1" applyBorder="1" applyAlignment="1" applyProtection="1">
      <alignment horizontal="center" vertical="center"/>
    </xf>
    <xf numFmtId="9" fontId="8" fillId="2" borderId="1" xfId="1" applyNumberFormat="1" applyFont="1" applyFill="1" applyBorder="1" applyAlignment="1" applyProtection="1">
      <alignment horizontal="center" vertical="center"/>
    </xf>
    <xf numFmtId="0" fontId="8" fillId="2" borderId="0" xfId="3" applyFont="1" applyFill="1" applyBorder="1" applyAlignment="1">
      <alignment horizontal="center" vertical="center" wrapText="1"/>
    </xf>
    <xf numFmtId="164" fontId="8" fillId="4" borderId="1" xfId="1" applyFont="1" applyFill="1" applyBorder="1" applyAlignment="1" applyProtection="1">
      <alignment vertical="center" wrapText="1"/>
    </xf>
    <xf numFmtId="0" fontId="8" fillId="4" borderId="2" xfId="0" applyNumberFormat="1" applyFont="1" applyFill="1" applyBorder="1" applyAlignment="1">
      <alignment vertical="center"/>
    </xf>
    <xf numFmtId="0" fontId="8" fillId="4" borderId="3" xfId="0" applyNumberFormat="1" applyFont="1" applyFill="1" applyBorder="1" applyAlignment="1">
      <alignment vertical="center"/>
    </xf>
    <xf numFmtId="0" fontId="8" fillId="4" borderId="4" xfId="0" applyNumberFormat="1" applyFont="1" applyFill="1" applyBorder="1" applyAlignment="1">
      <alignment vertical="center"/>
    </xf>
    <xf numFmtId="167" fontId="8" fillId="4" borderId="1" xfId="1" applyNumberFormat="1" applyFont="1" applyFill="1" applyBorder="1" applyAlignment="1" applyProtection="1">
      <alignment horizontal="center" vertical="center"/>
    </xf>
    <xf numFmtId="165" fontId="8" fillId="0" borderId="1" xfId="1" applyNumberFormat="1" applyFont="1" applyFill="1" applyBorder="1" applyAlignment="1" applyProtection="1">
      <alignment vertical="center" wrapText="1"/>
    </xf>
    <xf numFmtId="0" fontId="8" fillId="0" borderId="2" xfId="0" applyNumberFormat="1" applyFont="1" applyFill="1" applyBorder="1" applyAlignment="1">
      <alignment vertical="center"/>
    </xf>
    <xf numFmtId="0" fontId="8" fillId="0" borderId="3" xfId="0" applyNumberFormat="1" applyFont="1" applyFill="1" applyBorder="1" applyAlignment="1">
      <alignment vertical="center"/>
    </xf>
    <xf numFmtId="0" fontId="8" fillId="0" borderId="4" xfId="0" applyNumberFormat="1" applyFont="1" applyFill="1" applyBorder="1" applyAlignment="1">
      <alignment vertical="center"/>
    </xf>
    <xf numFmtId="165" fontId="8" fillId="0" borderId="1" xfId="1" applyNumberFormat="1" applyFont="1" applyFill="1" applyBorder="1" applyAlignment="1" applyProtection="1">
      <alignment horizontal="left" vertical="center" wrapText="1"/>
    </xf>
    <xf numFmtId="165" fontId="8" fillId="0" borderId="2" xfId="1" applyNumberFormat="1" applyFont="1" applyFill="1" applyBorder="1" applyAlignment="1" applyProtection="1">
      <alignment horizontal="center" vertical="center"/>
    </xf>
    <xf numFmtId="165" fontId="8" fillId="0" borderId="3" xfId="1" applyNumberFormat="1" applyFont="1" applyFill="1" applyBorder="1" applyAlignment="1" applyProtection="1">
      <alignment horizontal="center" vertical="center"/>
    </xf>
    <xf numFmtId="165" fontId="8" fillId="0" borderId="4" xfId="1" applyNumberFormat="1" applyFont="1" applyFill="1" applyBorder="1" applyAlignment="1" applyProtection="1">
      <alignment horizontal="center" vertical="center"/>
    </xf>
    <xf numFmtId="10" fontId="8" fillId="0" borderId="1" xfId="1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>
      <alignment vertical="center"/>
    </xf>
    <xf numFmtId="165" fontId="8" fillId="4" borderId="1" xfId="1" applyNumberFormat="1" applyFont="1" applyFill="1" applyBorder="1" applyAlignment="1" applyProtection="1">
      <alignment horizontal="center" vertical="center"/>
    </xf>
    <xf numFmtId="165" fontId="8" fillId="0" borderId="1" xfId="1" applyNumberFormat="1" applyFont="1" applyFill="1" applyBorder="1" applyAlignment="1" applyProtection="1">
      <alignment horizontal="center" vertical="center"/>
    </xf>
    <xf numFmtId="2" fontId="8" fillId="4" borderId="1" xfId="4" applyNumberFormat="1" applyFont="1" applyFill="1" applyBorder="1" applyAlignment="1" applyProtection="1">
      <alignment horizontal="center" vertical="center"/>
    </xf>
    <xf numFmtId="164" fontId="8" fillId="4" borderId="1" xfId="4" applyNumberFormat="1" applyFont="1" applyFill="1" applyBorder="1" applyAlignment="1" applyProtection="1">
      <alignment horizontal="center" vertical="center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M20"/>
  <sheetViews>
    <sheetView tabSelected="1" topLeftCell="A8" zoomScale="130" zoomScaleNormal="130" workbookViewId="0">
      <selection activeCell="G14" sqref="G14"/>
    </sheetView>
  </sheetViews>
  <sheetFormatPr defaultColWidth="31.28515625" defaultRowHeight="12.75"/>
  <cols>
    <col min="1" max="1" width="30.5703125" style="42" customWidth="1"/>
    <col min="2" max="2" width="12.28515625" style="42" customWidth="1"/>
    <col min="3" max="4" width="12" style="42" customWidth="1"/>
    <col min="5" max="5" width="14.28515625" style="42" customWidth="1"/>
    <col min="6" max="6" width="13" style="42" customWidth="1"/>
    <col min="7" max="8" width="14.7109375" style="42" customWidth="1"/>
    <col min="9" max="9" width="11.85546875" style="42" customWidth="1"/>
    <col min="10" max="10" width="14.5703125" style="42" customWidth="1"/>
    <col min="11" max="12" width="13.140625" style="42" customWidth="1"/>
    <col min="13" max="13" width="13.7109375" style="42" customWidth="1"/>
    <col min="14" max="14" width="14.140625" style="42" customWidth="1"/>
    <col min="15" max="15" width="11.85546875" style="42" customWidth="1"/>
    <col min="16" max="16" width="12" style="42" customWidth="1"/>
    <col min="17" max="17" width="11" style="42" customWidth="1"/>
    <col min="18" max="18" width="11.5703125" style="42" customWidth="1"/>
    <col min="19" max="19" width="12" style="42" customWidth="1"/>
    <col min="20" max="237" width="31.28515625" style="42"/>
    <col min="238" max="245" width="31.28515625" style="43"/>
    <col min="246" max="247" width="31.28515625" style="44"/>
    <col min="248" max="16384" width="31.28515625" style="45"/>
  </cols>
  <sheetData>
    <row r="1" spans="1:7" ht="35.25" customHeight="1">
      <c r="A1" s="40" t="s">
        <v>54</v>
      </c>
      <c r="B1" s="41" t="s">
        <v>51</v>
      </c>
      <c r="C1" s="41"/>
      <c r="D1" s="40"/>
      <c r="E1" s="40" t="s">
        <v>0</v>
      </c>
      <c r="F1" s="40"/>
      <c r="G1" s="40" t="s">
        <v>49</v>
      </c>
    </row>
    <row r="2" spans="1:7">
      <c r="A2" s="46" t="s">
        <v>54</v>
      </c>
      <c r="B2" s="47" t="s">
        <v>52</v>
      </c>
      <c r="C2" s="47" t="s">
        <v>53</v>
      </c>
      <c r="D2" s="47" t="s">
        <v>60</v>
      </c>
      <c r="E2" s="47" t="s">
        <v>36</v>
      </c>
      <c r="F2" s="48" t="s">
        <v>1</v>
      </c>
      <c r="G2" s="47" t="s">
        <v>37</v>
      </c>
    </row>
    <row r="3" spans="1:7">
      <c r="A3" s="49" t="s">
        <v>61</v>
      </c>
      <c r="B3" s="50">
        <v>496328</v>
      </c>
      <c r="C3" s="51">
        <v>242402.9</v>
      </c>
      <c r="D3" s="51">
        <v>328545</v>
      </c>
      <c r="E3" s="52">
        <f>AVERAGE(B3:D3)</f>
        <v>355758.6333333333</v>
      </c>
      <c r="F3" s="53">
        <v>1</v>
      </c>
      <c r="G3" s="52">
        <f>F3*E3</f>
        <v>355758.6333333333</v>
      </c>
    </row>
    <row r="4" spans="1:7">
      <c r="A4" s="49" t="s">
        <v>62</v>
      </c>
      <c r="B4" s="50">
        <v>0</v>
      </c>
      <c r="C4" s="51">
        <f>48000+14400</f>
        <v>62400</v>
      </c>
      <c r="D4" s="51">
        <v>0</v>
      </c>
      <c r="E4" s="52">
        <f>AVERAGE(B4:D4)</f>
        <v>20800</v>
      </c>
      <c r="F4" s="53">
        <v>1</v>
      </c>
      <c r="G4" s="52">
        <f>F4*E4</f>
        <v>20800</v>
      </c>
    </row>
    <row r="5" spans="1:7">
      <c r="A5" s="49" t="s">
        <v>64</v>
      </c>
      <c r="B5" s="50">
        <v>0</v>
      </c>
      <c r="C5" s="51">
        <v>0</v>
      </c>
      <c r="D5" s="51">
        <v>993</v>
      </c>
      <c r="E5" s="52">
        <f>AVERAGE(B5:D5)</f>
        <v>331</v>
      </c>
      <c r="F5" s="53">
        <v>1</v>
      </c>
      <c r="G5" s="52">
        <f>F5*E5</f>
        <v>331</v>
      </c>
    </row>
    <row r="6" spans="1:7">
      <c r="A6" s="49" t="s">
        <v>38</v>
      </c>
      <c r="B6" s="50">
        <v>-13213</v>
      </c>
      <c r="C6" s="50">
        <v>0</v>
      </c>
      <c r="D6" s="50">
        <v>-2291</v>
      </c>
      <c r="E6" s="52">
        <f t="shared" ref="E6" si="0">AVERAGE(B6:C6)</f>
        <v>-6606.5</v>
      </c>
      <c r="F6" s="53">
        <v>1</v>
      </c>
      <c r="G6" s="52">
        <f t="shared" ref="G6" si="1">F6*E6</f>
        <v>-6606.5</v>
      </c>
    </row>
    <row r="7" spans="1:7">
      <c r="A7" s="46" t="s">
        <v>63</v>
      </c>
      <c r="B7" s="47" t="s">
        <v>52</v>
      </c>
      <c r="C7" s="47" t="s">
        <v>53</v>
      </c>
      <c r="D7" s="47" t="s">
        <v>60</v>
      </c>
      <c r="E7" s="47" t="s">
        <v>36</v>
      </c>
      <c r="F7" s="48" t="s">
        <v>1</v>
      </c>
      <c r="G7" s="47" t="s">
        <v>37</v>
      </c>
    </row>
    <row r="8" spans="1:7">
      <c r="A8" s="49" t="s">
        <v>61</v>
      </c>
      <c r="B8" s="50">
        <v>240000</v>
      </c>
      <c r="C8" s="51">
        <v>299400</v>
      </c>
      <c r="D8" s="51">
        <v>298800</v>
      </c>
      <c r="E8" s="52">
        <f>AVERAGE(B8:C8)</f>
        <v>269700</v>
      </c>
      <c r="F8" s="53">
        <v>1</v>
      </c>
      <c r="G8" s="52">
        <f t="shared" ref="G8:G11" si="2">F8*E8</f>
        <v>269700</v>
      </c>
    </row>
    <row r="9" spans="1:7" ht="14.25" customHeight="1">
      <c r="A9" s="49" t="s">
        <v>62</v>
      </c>
      <c r="B9" s="50">
        <v>0</v>
      </c>
      <c r="C9" s="51">
        <v>0</v>
      </c>
      <c r="D9" s="51">
        <v>0</v>
      </c>
      <c r="E9" s="52">
        <f>AVERAGE(B9:C9)</f>
        <v>0</v>
      </c>
      <c r="F9" s="53">
        <v>1</v>
      </c>
      <c r="G9" s="52">
        <f t="shared" si="2"/>
        <v>0</v>
      </c>
    </row>
    <row r="10" spans="1:7">
      <c r="A10" s="49" t="s">
        <v>64</v>
      </c>
      <c r="B10" s="54">
        <v>7955</v>
      </c>
      <c r="C10" s="50">
        <v>1410</v>
      </c>
      <c r="D10" s="50">
        <v>599</v>
      </c>
      <c r="E10" s="52">
        <f>AVERAGE(B10:D10)</f>
        <v>3321.3333333333335</v>
      </c>
      <c r="F10" s="53">
        <v>0.5</v>
      </c>
      <c r="G10" s="52">
        <f t="shared" si="2"/>
        <v>1660.6666666666667</v>
      </c>
    </row>
    <row r="11" spans="1:7">
      <c r="A11" s="49" t="s">
        <v>38</v>
      </c>
      <c r="B11" s="50">
        <v>0</v>
      </c>
      <c r="C11" s="50">
        <v>0</v>
      </c>
      <c r="D11" s="50">
        <v>0</v>
      </c>
      <c r="E11" s="52">
        <f>AVERAGE(B11:C11)</f>
        <v>0</v>
      </c>
      <c r="F11" s="53">
        <v>1</v>
      </c>
      <c r="G11" s="52">
        <f t="shared" si="2"/>
        <v>0</v>
      </c>
    </row>
    <row r="12" spans="1:7" ht="15.4" customHeight="1">
      <c r="A12" s="55" t="s">
        <v>39</v>
      </c>
      <c r="B12" s="56"/>
      <c r="C12" s="57"/>
      <c r="D12" s="57"/>
      <c r="E12" s="57"/>
      <c r="F12" s="58"/>
      <c r="G12" s="59">
        <f>+SUM(G3:G11)</f>
        <v>641643.79999999993</v>
      </c>
    </row>
    <row r="13" spans="1:7" ht="16.350000000000001" customHeight="1">
      <c r="A13" s="60" t="s">
        <v>40</v>
      </c>
      <c r="B13" s="61"/>
      <c r="C13" s="62"/>
      <c r="D13" s="62"/>
      <c r="E13" s="62"/>
      <c r="F13" s="63"/>
      <c r="G13" s="59">
        <f>G12/12</f>
        <v>53470.316666666658</v>
      </c>
    </row>
    <row r="14" spans="1:7">
      <c r="A14" s="60" t="s">
        <v>41</v>
      </c>
      <c r="B14" s="61"/>
      <c r="C14" s="62"/>
      <c r="D14" s="62"/>
      <c r="E14" s="62"/>
      <c r="F14" s="63"/>
      <c r="G14" s="52">
        <f>RTR!K5</f>
        <v>13822</v>
      </c>
    </row>
    <row r="15" spans="1:7" ht="16.350000000000001" customHeight="1">
      <c r="A15" s="64" t="s">
        <v>42</v>
      </c>
      <c r="B15" s="65"/>
      <c r="C15" s="66"/>
      <c r="D15" s="66"/>
      <c r="E15" s="66"/>
      <c r="F15" s="67"/>
      <c r="G15" s="68">
        <v>2</v>
      </c>
    </row>
    <row r="16" spans="1:7" ht="16.350000000000001" customHeight="1">
      <c r="A16" s="60" t="s">
        <v>43</v>
      </c>
      <c r="B16" s="69"/>
      <c r="C16" s="69"/>
      <c r="D16" s="69"/>
      <c r="E16" s="69"/>
      <c r="F16" s="69"/>
      <c r="G16" s="70">
        <f>(G13*G15)-G14</f>
        <v>93118.633333333317</v>
      </c>
    </row>
    <row r="17" spans="1:7" ht="16.350000000000001" customHeight="1">
      <c r="A17" s="60" t="s">
        <v>44</v>
      </c>
      <c r="B17" s="69"/>
      <c r="C17" s="69"/>
      <c r="D17" s="69"/>
      <c r="E17" s="69"/>
      <c r="F17" s="69"/>
      <c r="G17" s="71">
        <v>180</v>
      </c>
    </row>
    <row r="18" spans="1:7" ht="15" customHeight="1">
      <c r="A18" s="60" t="s">
        <v>45</v>
      </c>
      <c r="B18" s="69"/>
      <c r="C18" s="69"/>
      <c r="D18" s="69"/>
      <c r="E18" s="69"/>
      <c r="F18" s="69"/>
      <c r="G18" s="68">
        <v>9.1999999999999998E-2</v>
      </c>
    </row>
    <row r="19" spans="1:7">
      <c r="A19" s="60" t="s">
        <v>46</v>
      </c>
      <c r="B19" s="69"/>
      <c r="C19" s="69"/>
      <c r="D19" s="69"/>
      <c r="E19" s="69"/>
      <c r="F19" s="69"/>
      <c r="G19" s="72">
        <f>PMT(G18/12,G17,-100000)</f>
        <v>1026.1985787384842</v>
      </c>
    </row>
    <row r="20" spans="1:7">
      <c r="A20" s="60" t="s">
        <v>47</v>
      </c>
      <c r="B20" s="69"/>
      <c r="C20" s="69"/>
      <c r="D20" s="69"/>
      <c r="E20" s="69"/>
      <c r="F20" s="69"/>
      <c r="G20" s="73">
        <f>G16/G19</f>
        <v>90.741339213122814</v>
      </c>
    </row>
  </sheetData>
  <sheetProtection selectLockedCells="1" selectUnlockedCells="1"/>
  <mergeCells count="1">
    <mergeCell ref="B1:C1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T10"/>
  <sheetViews>
    <sheetView topLeftCell="C1" zoomScale="136" zoomScaleNormal="136" workbookViewId="0">
      <selection activeCell="F6" sqref="F6"/>
    </sheetView>
  </sheetViews>
  <sheetFormatPr defaultColWidth="22.140625" defaultRowHeight="12.75"/>
  <cols>
    <col min="1" max="1" width="5.42578125" style="32" customWidth="1"/>
    <col min="2" max="2" width="22.140625" style="32"/>
    <col min="3" max="3" width="15.28515625" style="32" customWidth="1"/>
    <col min="4" max="4" width="11.85546875" style="32" bestFit="1" customWidth="1"/>
    <col min="5" max="5" width="7.42578125" style="32" customWidth="1"/>
    <col min="6" max="6" width="13.140625" style="32" bestFit="1" customWidth="1"/>
    <col min="7" max="7" width="12.5703125" style="32" bestFit="1" customWidth="1"/>
    <col min="8" max="8" width="13.140625" style="32" bestFit="1" customWidth="1"/>
    <col min="9" max="9" width="11.42578125" style="39" customWidth="1"/>
    <col min="10" max="10" width="14.140625" style="39" customWidth="1"/>
    <col min="11" max="11" width="9" style="32" customWidth="1"/>
    <col min="12" max="12" width="7.7109375" style="32" customWidth="1"/>
    <col min="13" max="13" width="12.140625" style="32" customWidth="1"/>
    <col min="14" max="14" width="10.140625" style="32" customWidth="1"/>
    <col min="15" max="15" width="13.140625" style="32" customWidth="1"/>
    <col min="16" max="16" width="24.85546875" style="32" customWidth="1"/>
    <col min="17" max="17" width="10.140625" style="32" customWidth="1"/>
    <col min="18" max="254" width="22.140625" style="32"/>
    <col min="255" max="16384" width="22.140625" style="33"/>
  </cols>
  <sheetData>
    <row r="1" spans="1:254" s="26" customFormat="1" ht="51.75" thickBot="1">
      <c r="A1" s="21" t="s">
        <v>2</v>
      </c>
      <c r="B1" s="21" t="s">
        <v>3</v>
      </c>
      <c r="C1" s="21" t="s">
        <v>4</v>
      </c>
      <c r="D1" s="21" t="s">
        <v>5</v>
      </c>
      <c r="E1" s="21" t="s">
        <v>6</v>
      </c>
      <c r="F1" s="21" t="s">
        <v>7</v>
      </c>
      <c r="G1" s="21" t="s">
        <v>8</v>
      </c>
      <c r="H1" s="21" t="s">
        <v>9</v>
      </c>
      <c r="I1" s="21" t="s">
        <v>10</v>
      </c>
      <c r="J1" s="21" t="s">
        <v>11</v>
      </c>
      <c r="K1" s="21" t="s">
        <v>48</v>
      </c>
      <c r="L1" s="21" t="s">
        <v>12</v>
      </c>
      <c r="M1" s="21" t="s">
        <v>13</v>
      </c>
      <c r="N1" s="22"/>
      <c r="O1" s="23"/>
      <c r="P1" s="22"/>
      <c r="Q1" s="24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  <c r="FB1" s="25"/>
      <c r="FC1" s="25"/>
      <c r="FD1" s="25"/>
      <c r="FE1" s="25"/>
      <c r="FF1" s="25"/>
      <c r="FG1" s="25"/>
      <c r="FH1" s="25"/>
      <c r="FI1" s="25"/>
      <c r="FJ1" s="25"/>
      <c r="FK1" s="25"/>
      <c r="FL1" s="25"/>
      <c r="FM1" s="25"/>
      <c r="FN1" s="25"/>
      <c r="FO1" s="25"/>
      <c r="FP1" s="25"/>
      <c r="FQ1" s="25"/>
      <c r="FR1" s="25"/>
      <c r="FS1" s="25"/>
      <c r="FT1" s="25"/>
      <c r="FU1" s="25"/>
      <c r="FV1" s="25"/>
      <c r="FW1" s="25"/>
      <c r="FX1" s="25"/>
      <c r="FY1" s="25"/>
      <c r="FZ1" s="25"/>
      <c r="GA1" s="25"/>
      <c r="GB1" s="25"/>
      <c r="GC1" s="25"/>
      <c r="GD1" s="25"/>
      <c r="GE1" s="25"/>
      <c r="GF1" s="25"/>
      <c r="GG1" s="25"/>
      <c r="GH1" s="25"/>
      <c r="GI1" s="25"/>
      <c r="GJ1" s="25"/>
      <c r="GK1" s="25"/>
      <c r="GL1" s="25"/>
      <c r="GM1" s="25"/>
      <c r="GN1" s="25"/>
      <c r="GO1" s="25"/>
      <c r="GP1" s="25"/>
      <c r="GQ1" s="25"/>
      <c r="GR1" s="25"/>
      <c r="GS1" s="25"/>
      <c r="GT1" s="25"/>
      <c r="GU1" s="25"/>
      <c r="GV1" s="25"/>
      <c r="GW1" s="25"/>
      <c r="GX1" s="25"/>
      <c r="GY1" s="25"/>
      <c r="GZ1" s="25"/>
      <c r="HA1" s="25"/>
      <c r="HB1" s="25"/>
      <c r="HC1" s="25"/>
      <c r="HD1" s="25"/>
      <c r="HE1" s="25"/>
      <c r="HF1" s="25"/>
      <c r="HG1" s="25"/>
      <c r="HH1" s="25"/>
      <c r="HI1" s="25"/>
      <c r="HJ1" s="25"/>
      <c r="HK1" s="25"/>
      <c r="HL1" s="25"/>
      <c r="HM1" s="25"/>
      <c r="HN1" s="25"/>
      <c r="HO1" s="25"/>
      <c r="HP1" s="25"/>
      <c r="HQ1" s="25"/>
      <c r="HR1" s="25"/>
      <c r="HS1" s="25"/>
      <c r="HT1" s="25"/>
      <c r="HU1" s="25"/>
      <c r="HV1" s="25"/>
      <c r="HW1" s="25"/>
      <c r="HX1" s="25"/>
      <c r="HY1" s="25"/>
      <c r="HZ1" s="25"/>
      <c r="IA1" s="25"/>
      <c r="IB1" s="25"/>
      <c r="IC1" s="25"/>
      <c r="ID1" s="25"/>
      <c r="IE1" s="25"/>
      <c r="IF1" s="25"/>
      <c r="IG1" s="25"/>
      <c r="IH1" s="25"/>
      <c r="II1" s="25"/>
      <c r="IJ1" s="25"/>
      <c r="IK1" s="25"/>
      <c r="IL1" s="25"/>
      <c r="IM1" s="25"/>
      <c r="IN1" s="25"/>
      <c r="IO1" s="25"/>
      <c r="IP1" s="25"/>
      <c r="IQ1" s="25"/>
      <c r="IR1" s="25"/>
      <c r="IS1" s="25"/>
    </row>
    <row r="2" spans="1:254">
      <c r="A2" s="27">
        <v>1</v>
      </c>
      <c r="B2" s="28">
        <v>264930100001495</v>
      </c>
      <c r="C2" s="27" t="s">
        <v>54</v>
      </c>
      <c r="D2" s="27" t="s">
        <v>56</v>
      </c>
      <c r="E2" s="28" t="s">
        <v>58</v>
      </c>
      <c r="F2" s="29">
        <v>1350000</v>
      </c>
      <c r="G2" s="28">
        <v>240</v>
      </c>
      <c r="H2" s="28">
        <v>25</v>
      </c>
      <c r="I2" s="28">
        <v>215</v>
      </c>
      <c r="J2" s="28">
        <v>13500</v>
      </c>
      <c r="K2" s="28" t="s">
        <v>50</v>
      </c>
      <c r="L2" s="30"/>
      <c r="M2" s="28"/>
      <c r="N2" s="31"/>
      <c r="O2" s="31"/>
      <c r="P2" s="31"/>
      <c r="IT2" s="33"/>
    </row>
    <row r="3" spans="1:254" ht="25.5">
      <c r="A3" s="27">
        <v>2</v>
      </c>
      <c r="B3" s="28">
        <v>49064574</v>
      </c>
      <c r="C3" s="27" t="s">
        <v>54</v>
      </c>
      <c r="D3" s="27" t="s">
        <v>57</v>
      </c>
      <c r="E3" s="28" t="s">
        <v>59</v>
      </c>
      <c r="F3" s="29">
        <v>505622</v>
      </c>
      <c r="G3" s="28">
        <v>48</v>
      </c>
      <c r="H3" s="28">
        <v>25</v>
      </c>
      <c r="I3" s="28">
        <v>23</v>
      </c>
      <c r="J3" s="28">
        <v>13822</v>
      </c>
      <c r="K3" s="28" t="s">
        <v>50</v>
      </c>
      <c r="L3" s="30"/>
      <c r="M3" s="28"/>
      <c r="N3" s="31"/>
      <c r="O3" s="31"/>
      <c r="P3" s="31"/>
      <c r="IT3" s="33"/>
    </row>
    <row r="4" spans="1:254">
      <c r="A4" s="34">
        <v>3</v>
      </c>
      <c r="B4" s="35">
        <v>50463905115</v>
      </c>
      <c r="C4" s="34" t="s">
        <v>55</v>
      </c>
      <c r="D4" s="34" t="s">
        <v>56</v>
      </c>
      <c r="E4" s="35"/>
      <c r="F4" s="36">
        <v>500000</v>
      </c>
      <c r="G4" s="35">
        <v>120</v>
      </c>
      <c r="H4" s="35">
        <v>45</v>
      </c>
      <c r="I4" s="35">
        <v>75</v>
      </c>
      <c r="J4" s="35">
        <v>5000</v>
      </c>
      <c r="K4" s="35" t="s">
        <v>50</v>
      </c>
      <c r="L4" s="37"/>
      <c r="M4" s="35"/>
      <c r="N4" s="31"/>
      <c r="O4" s="31"/>
      <c r="P4" s="31"/>
      <c r="IT4" s="33"/>
    </row>
    <row r="5" spans="1:254">
      <c r="A5" s="27">
        <v>4</v>
      </c>
      <c r="B5" s="28"/>
      <c r="C5" s="27"/>
      <c r="D5" s="38"/>
      <c r="E5" s="28"/>
      <c r="F5" s="29"/>
      <c r="G5" s="28"/>
      <c r="H5" s="28"/>
      <c r="I5" s="28"/>
      <c r="J5" s="28"/>
      <c r="K5" s="28">
        <v>13822</v>
      </c>
      <c r="L5" s="28"/>
      <c r="M5" s="28"/>
      <c r="N5" s="31"/>
      <c r="O5" s="31"/>
      <c r="IS5" s="33"/>
      <c r="IT5" s="33"/>
    </row>
    <row r="6" spans="1:254">
      <c r="A6" s="27"/>
      <c r="B6" s="28"/>
      <c r="C6" s="27"/>
      <c r="D6" s="38"/>
      <c r="E6" s="28"/>
      <c r="F6" s="29"/>
      <c r="G6" s="28"/>
      <c r="H6" s="28"/>
      <c r="I6" s="28"/>
      <c r="J6" s="28"/>
      <c r="K6" s="28"/>
      <c r="L6" s="28"/>
      <c r="M6" s="28"/>
      <c r="N6" s="31"/>
      <c r="O6" s="31"/>
      <c r="P6" s="31"/>
      <c r="IT6" s="33"/>
    </row>
    <row r="7" spans="1:254">
      <c r="IT7" s="33"/>
    </row>
    <row r="8" spans="1:254">
      <c r="IT8" s="33"/>
    </row>
    <row r="9" spans="1:254">
      <c r="IT9" s="33"/>
    </row>
    <row r="10" spans="1:254">
      <c r="IT10" s="33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20" t="s">
        <v>14</v>
      </c>
      <c r="B1" s="20"/>
      <c r="C1" s="2"/>
    </row>
    <row r="2" spans="1:6" ht="14.25" customHeight="1">
      <c r="A2" s="20" t="s">
        <v>15</v>
      </c>
      <c r="B2" s="20"/>
      <c r="C2" s="2"/>
    </row>
    <row r="5" spans="1:6" ht="30">
      <c r="A5" s="3" t="s">
        <v>2</v>
      </c>
      <c r="B5" s="4" t="s">
        <v>16</v>
      </c>
      <c r="C5" s="4" t="s">
        <v>17</v>
      </c>
      <c r="D5" s="5" t="s">
        <v>18</v>
      </c>
      <c r="E5" s="1" t="s">
        <v>19</v>
      </c>
      <c r="F5" s="1" t="s">
        <v>20</v>
      </c>
    </row>
    <row r="6" spans="1:6" ht="42.75">
      <c r="A6" s="6">
        <v>1</v>
      </c>
      <c r="B6" s="7" t="s">
        <v>21</v>
      </c>
      <c r="C6" s="8" t="s">
        <v>22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23</v>
      </c>
      <c r="C7" s="8" t="s">
        <v>24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25</v>
      </c>
      <c r="C8" s="8" t="s">
        <v>26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27</v>
      </c>
      <c r="C9" s="12" t="s">
        <v>28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29</v>
      </c>
      <c r="C10" s="8" t="s">
        <v>30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31</v>
      </c>
      <c r="C11" s="14" t="s">
        <v>32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33</v>
      </c>
      <c r="C12" s="15" t="s">
        <v>34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35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2018-07-06T06:53:54Z</cp:lastPrinted>
  <dcterms:created xsi:type="dcterms:W3CDTF">2015-09-25T09:25:31Z</dcterms:created>
  <dcterms:modified xsi:type="dcterms:W3CDTF">2019-09-19T10:29:57Z</dcterms:modified>
</cp:coreProperties>
</file>