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C6" i="1"/>
  <c r="D7"/>
  <c r="F7" s="1"/>
  <c r="I4" i="2"/>
  <c r="F16" i="1" s="1"/>
  <c r="D10"/>
  <c r="F10" s="1"/>
  <c r="D11"/>
  <c r="F11" s="1"/>
  <c r="D12"/>
  <c r="F12" s="1"/>
  <c r="D13"/>
  <c r="F13" s="1"/>
  <c r="D3"/>
  <c r="F3" s="1"/>
  <c r="D4"/>
  <c r="F4" s="1"/>
  <c r="D5"/>
  <c r="D8"/>
  <c r="F8" s="1"/>
  <c r="F21"/>
  <c r="F6" i="5"/>
  <c r="F7"/>
  <c r="F13" s="1"/>
  <c r="F8"/>
  <c r="F9"/>
  <c r="F10"/>
  <c r="F11"/>
  <c r="F12"/>
  <c r="E13"/>
  <c r="D6" i="1" l="1"/>
  <c r="F6" s="1"/>
  <c r="F5"/>
  <c r="F14" l="1"/>
  <c r="F15" s="1"/>
  <c r="F18" l="1"/>
  <c r="F22" s="1"/>
</calcChain>
</file>

<file path=xl/sharedStrings.xml><?xml version="1.0" encoding="utf-8"?>
<sst xmlns="http://schemas.openxmlformats.org/spreadsheetml/2006/main" count="78" uniqueCount="67">
  <si>
    <t xml:space="preserve">FINANCIAL YEAR </t>
  </si>
  <si>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</si>
  <si>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</si>
  <si>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</si>
  <si>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</si>
  <si>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</si>
  <si>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</si>
  <si>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</si>
  <si>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</si>
  <si>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</si>
  <si>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</si>
  <si>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</si>
  <si>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</si>
  <si>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</si>
  <si>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</si>
  <si>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</si>
  <si>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</si>
  <si>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</si>
  <si>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</si>
  <si>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</si>
  <si>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</si>
  <si>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</si>
  <si>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</si>
  <si>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</si>
  <si>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</si>
  <si>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</si>
  <si>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</si>
  <si>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</si>
  <si>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</si>
  <si>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</si>
  <si>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</si>
  <si>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</si>
  <si>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</si>
  <si>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</si>
  <si>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</si>
  <si>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</si>
  <si>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</si>
  <si>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</si>
  <si>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</si>
  <si>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</si>
  <si>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</si>
  <si>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</si>
  <si>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</si>
  <si>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</si>
  <si>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</si>
  <si>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</si>
  <si>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</si>
  <si>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</si>
  <si>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Net Profit </t>
  </si>
  <si>
    <t xml:space="preserve">Depreciation </t>
  </si>
  <si>
    <t>EMI Considered</t>
  </si>
  <si>
    <t>Income From Other Sources</t>
  </si>
  <si>
    <t>2017-2018</t>
  </si>
  <si>
    <t>2016-2017</t>
  </si>
  <si>
    <t>Income From Business /Profession</t>
  </si>
  <si>
    <t>AUTO LOAN</t>
  </si>
  <si>
    <t>Y</t>
  </si>
  <si>
    <t>OTHERS</t>
  </si>
  <si>
    <t>DOD</t>
  </si>
  <si>
    <t>Arora Building Material Store</t>
  </si>
  <si>
    <t>Manjit singh</t>
  </si>
  <si>
    <t xml:space="preserve">Bank intrest </t>
  </si>
  <si>
    <t xml:space="preserve">Share in prtnership frim/aop         </t>
  </si>
  <si>
    <t xml:space="preserve">Income From other sources         </t>
  </si>
  <si>
    <t>Jagjeet Singh</t>
  </si>
  <si>
    <t>OBC</t>
  </si>
  <si>
    <t>N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</si>
</sst>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0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9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165" fontId="8" fillId="2" borderId="1" xfId="1" applyNumberFormat="1" applyFont="1" applyFill="1" applyBorder="1" applyAlignment="1" applyProtection="1">
      <alignment horizontal="center" vertical="top"/>
    </xf>
    <xf numFmtId="167" fontId="8" fillId="4" borderId="1" xfId="1" applyNumberFormat="1" applyFont="1" applyFill="1" applyBorder="1" applyAlignment="1" applyProtection="1">
      <alignment horizontal="center" vertical="top"/>
    </xf>
    <xf numFmtId="165" fontId="8" fillId="0" borderId="1" xfId="1" applyNumberFormat="1" applyFont="1" applyFill="1" applyBorder="1" applyAlignment="1" applyProtection="1">
      <alignment vertical="top" wrapText="1"/>
    </xf>
    <xf numFmtId="165" fontId="8" fillId="0" borderId="1" xfId="1" applyNumberFormat="1" applyFont="1" applyFill="1" applyBorder="1" applyAlignment="1" applyProtection="1">
      <alignment horizontal="left" vertical="top" wrapText="1"/>
    </xf>
    <xf numFmtId="10" fontId="8" fillId="0" borderId="1" xfId="1" applyNumberFormat="1" applyFont="1" applyFill="1" applyBorder="1" applyAlignment="1" applyProtection="1">
      <alignment horizontal="center" vertical="top"/>
    </xf>
    <xf numFmtId="165" fontId="8" fillId="4" borderId="1" xfId="1" applyNumberFormat="1" applyFont="1" applyFill="1" applyBorder="1" applyAlignment="1" applyProtection="1">
      <alignment horizontal="center" vertical="top"/>
    </xf>
    <xf numFmtId="2" fontId="8" fillId="4" borderId="1" xfId="4" applyNumberFormat="1" applyFont="1" applyFill="1" applyBorder="1" applyAlignment="1" applyProtection="1">
      <alignment horizontal="center" vertical="top"/>
    </xf>
    <xf numFmtId="164" fontId="8" fillId="4" borderId="1" xfId="4" applyNumberFormat="1" applyFont="1" applyFill="1" applyBorder="1" applyAlignment="1" applyProtection="1">
      <alignment horizontal="center" vertical="top"/>
    </xf>
    <xf numFmtId="0" fontId="8" fillId="0" borderId="0" xfId="0" applyFont="1" applyBorder="1" applyAlignment="1">
      <alignment horizontal="center"/>
    </xf>
    <xf numFmtId="0" fontId="9" fillId="3" borderId="6" xfId="0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left" vertical="center" wrapText="1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165" fontId="8" fillId="0" borderId="1" xfId="1" applyNumberFormat="1" applyFont="1" applyFill="1" applyBorder="1" applyAlignment="1" applyProtection="1">
      <alignment horizontal="center" vertical="top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center" vertical="center" wrapText="1"/>
    </xf>
    <xf numFmtId="9" fontId="8" fillId="4" borderId="6" xfId="1" applyNumberFormat="1" applyFont="1" applyFill="1" applyBorder="1" applyAlignment="1" applyProtection="1">
      <alignment horizontal="center" vertical="center" wrapText="1"/>
    </xf>
    <xf numFmtId="165" fontId="8" fillId="2" borderId="5" xfId="1" applyNumberFormat="1" applyFont="1" applyFill="1" applyBorder="1" applyAlignment="1" applyProtection="1">
      <alignment horizontal="left" vertical="center" wrapText="1"/>
    </xf>
    <xf numFmtId="166" fontId="8" fillId="2" borderId="5" xfId="1" applyNumberFormat="1" applyFont="1" applyFill="1" applyBorder="1" applyAlignment="1" applyProtection="1">
      <alignment horizontal="center" vertical="center"/>
    </xf>
    <xf numFmtId="166" fontId="8" fillId="0" borderId="5" xfId="1" applyNumberFormat="1" applyFont="1" applyFill="1" applyBorder="1" applyAlignment="1" applyProtection="1">
      <alignment horizontal="center" vertical="center"/>
    </xf>
    <xf numFmtId="165" fontId="8" fillId="2" borderId="5" xfId="1" applyNumberFormat="1" applyFont="1" applyFill="1" applyBorder="1" applyAlignment="1" applyProtection="1">
      <alignment horizontal="center" vertical="top"/>
    </xf>
    <xf numFmtId="9" fontId="8" fillId="2" borderId="5" xfId="1" applyNumberFormat="1" applyFont="1" applyFill="1" applyBorder="1" applyAlignment="1" applyProtection="1">
      <alignment horizontal="center" vertical="top"/>
    </xf>
    <xf numFmtId="0" fontId="8" fillId="2" borderId="5" xfId="3" applyFont="1" applyFill="1" applyBorder="1" applyAlignment="1">
      <alignment horizontal="center" vertical="center" wrapText="1"/>
    </xf>
    <xf numFmtId="165" fontId="8" fillId="4" borderId="8" xfId="1" applyNumberFormat="1" applyFont="1" applyFill="1" applyBorder="1" applyAlignment="1" applyProtection="1">
      <alignment horizontal="left" vertical="center" wrapText="1"/>
    </xf>
    <xf numFmtId="165" fontId="8" fillId="4" borderId="8" xfId="1" applyNumberFormat="1" applyFont="1" applyFill="1" applyBorder="1" applyAlignment="1" applyProtection="1">
      <alignment horizontal="center" vertical="center" wrapText="1"/>
    </xf>
    <xf numFmtId="9" fontId="8" fillId="4" borderId="8" xfId="1" applyNumberFormat="1" applyFont="1" applyFill="1" applyBorder="1" applyAlignment="1" applyProtection="1">
      <alignment horizontal="center" vertical="center" wrapText="1"/>
    </xf>
    <xf numFmtId="164" fontId="8" fillId="4" borderId="7" xfId="1" applyFont="1" applyFill="1" applyBorder="1" applyAlignment="1" applyProtection="1">
      <alignment vertical="top" wrapText="1"/>
    </xf>
    <xf numFmtId="167" fontId="8" fillId="4" borderId="7" xfId="1" applyNumberFormat="1" applyFont="1" applyFill="1" applyBorder="1" applyAlignment="1" applyProtection="1">
      <alignment horizontal="center" vertical="top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8" fillId="4" borderId="9" xfId="0" applyNumberFormat="1" applyFont="1" applyFill="1" applyBorder="1"/>
    <xf numFmtId="0" fontId="8" fillId="4" borderId="10" xfId="0" applyNumberFormat="1" applyFont="1" applyFill="1" applyBorder="1"/>
    <xf numFmtId="0" fontId="8" fillId="4" borderId="11" xfId="0" applyNumberFormat="1" applyFont="1" applyFill="1" applyBorder="1"/>
    <xf numFmtId="0" fontId="8" fillId="0" borderId="2" xfId="0" applyNumberFormat="1" applyFont="1" applyFill="1" applyBorder="1"/>
    <xf numFmtId="0" fontId="8" fillId="0" borderId="3" xfId="0" applyNumberFormat="1" applyFont="1" applyFill="1" applyBorder="1"/>
    <xf numFmtId="0" fontId="8" fillId="0" borderId="4" xfId="0" applyNumberFormat="1" applyFont="1" applyFill="1" applyBorder="1"/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/>
    <xf numFmtId="168" fontId="8" fillId="3" borderId="1" xfId="1" applyNumberFormat="1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3"/>
  <sheetViews>
    <sheetView tabSelected="1" topLeftCell="A3" zoomScale="130" zoomScaleNormal="130" workbookViewId="0">
      <selection activeCell="E7" sqref="E7"/>
    </sheetView>
  </sheetViews>
  <sheetFormatPr defaultColWidth="31.28515625" defaultRowHeight="12"/>
  <cols>
    <col min="1" max="1" width="35.7109375" style="20" customWidth="1"/>
    <col min="2" max="2" width="12.42578125" style="20" customWidth="1"/>
    <col min="3" max="3" width="12" style="20" customWidth="1"/>
    <col min="4" max="4" width="14.140625" style="20" customWidth="1"/>
    <col min="5" max="5" width="13.85546875" style="20" customWidth="1"/>
    <col min="6" max="6" width="17.85546875" style="20" customWidth="1"/>
    <col min="7" max="7" width="12.28515625" style="20" customWidth="1"/>
    <col min="8" max="8" width="14.7109375" style="20" customWidth="1"/>
    <col min="9" max="9" width="11.85546875" style="20" customWidth="1"/>
    <col min="10" max="10" width="14.5703125" style="20" customWidth="1"/>
    <col min="11" max="12" width="13.140625" style="20" customWidth="1"/>
    <col min="13" max="13" width="13.7109375" style="20" customWidth="1"/>
    <col min="14" max="14" width="14.140625" style="20" customWidth="1"/>
    <col min="15" max="15" width="11.85546875" style="20" customWidth="1"/>
    <col min="16" max="16" width="12" style="20" customWidth="1"/>
    <col min="17" max="17" width="11" style="20" customWidth="1"/>
    <col min="18" max="18" width="11.5703125" style="20" customWidth="1"/>
    <col min="19" max="19" width="12" style="20" customWidth="1"/>
    <col min="20" max="237" width="31.28515625" style="20"/>
    <col min="238" max="245" width="31.28515625" style="21"/>
    <col min="246" max="247" width="31.28515625" style="22"/>
    <col min="248" max="16384" width="31.28515625" style="23"/>
  </cols>
  <sheetData>
    <row r="1" spans="1:6" ht="26.85" customHeight="1">
      <c r="A1" s="41" t="s">
        <v>59</v>
      </c>
      <c r="B1" s="56" t="s">
        <v>0</v>
      </c>
      <c r="C1" s="56"/>
      <c r="D1" s="39" t="s">
        <v>1</v>
      </c>
      <c r="E1" s="39">
        <v>7720208401</v>
      </c>
      <c r="F1" s="39" t="s">
        <v>58</v>
      </c>
    </row>
    <row r="2" spans="1:6">
      <c r="A2" s="42" t="s">
        <v>60</v>
      </c>
      <c r="B2" s="43" t="s">
        <v>52</v>
      </c>
      <c r="C2" s="43" t="s">
        <v>53</v>
      </c>
      <c r="D2" s="43" t="s">
        <v>35</v>
      </c>
      <c r="E2" s="44" t="s">
        <v>2</v>
      </c>
      <c r="F2" s="43" t="s">
        <v>36</v>
      </c>
    </row>
    <row r="3" spans="1:6">
      <c r="A3" s="45" t="s">
        <v>48</v>
      </c>
      <c r="B3" s="46">
        <v>549641.81000000006</v>
      </c>
      <c r="C3" s="47">
        <v>578255.29</v>
      </c>
      <c r="D3" s="48">
        <f t="shared" ref="D3:D8" si="0">AVERAGE(B3:C3)</f>
        <v>563948.55000000005</v>
      </c>
      <c r="E3" s="49">
        <v>1</v>
      </c>
      <c r="F3" s="48">
        <f t="shared" ref="F3:F8" si="1">E3*D3</f>
        <v>563948.55000000005</v>
      </c>
    </row>
    <row r="4" spans="1:6">
      <c r="A4" s="45" t="s">
        <v>49</v>
      </c>
      <c r="B4" s="46">
        <v>130678</v>
      </c>
      <c r="C4" s="47">
        <v>145530</v>
      </c>
      <c r="D4" s="48">
        <f t="shared" si="0"/>
        <v>138104</v>
      </c>
      <c r="E4" s="49">
        <v>1</v>
      </c>
      <c r="F4" s="48">
        <f t="shared" si="1"/>
        <v>138104</v>
      </c>
    </row>
    <row r="5" spans="1:6">
      <c r="A5" s="45" t="s">
        <v>61</v>
      </c>
      <c r="B5" s="46">
        <v>377173</v>
      </c>
      <c r="C5" s="47">
        <v>359600</v>
      </c>
      <c r="D5" s="48">
        <f t="shared" si="0"/>
        <v>368386.5</v>
      </c>
      <c r="E5" s="49">
        <v>1</v>
      </c>
      <c r="F5" s="48">
        <f t="shared" si="1"/>
        <v>368386.5</v>
      </c>
    </row>
    <row r="6" spans="1:6">
      <c r="A6" s="45" t="s">
        <v>62</v>
      </c>
      <c r="B6" s="50">
        <v>55480</v>
      </c>
      <c r="C6" s="46">
        <f>0</f>
        <v>0</v>
      </c>
      <c r="D6" s="48">
        <f t="shared" si="0"/>
        <v>27740</v>
      </c>
      <c r="E6" s="49">
        <v>0</v>
      </c>
      <c r="F6" s="48">
        <f t="shared" si="1"/>
        <v>0</v>
      </c>
    </row>
    <row r="7" spans="1:6">
      <c r="A7" s="45" t="s">
        <v>63</v>
      </c>
      <c r="B7" s="50">
        <v>55480</v>
      </c>
      <c r="C7" s="46">
        <v>16400</v>
      </c>
      <c r="D7" s="48">
        <f t="shared" ref="D7" si="2">AVERAGE(B7:C7)</f>
        <v>35940</v>
      </c>
      <c r="E7" s="49">
        <v>0.5</v>
      </c>
      <c r="F7" s="48">
        <f t="shared" ref="F7" si="3">E7*D7</f>
        <v>17970</v>
      </c>
    </row>
    <row r="8" spans="1:6">
      <c r="A8" s="45" t="s">
        <v>37</v>
      </c>
      <c r="B8" s="46">
        <v>-13659</v>
      </c>
      <c r="C8" s="46">
        <v>-16490</v>
      </c>
      <c r="D8" s="48">
        <f t="shared" si="0"/>
        <v>-15074.5</v>
      </c>
      <c r="E8" s="49">
        <v>1</v>
      </c>
      <c r="F8" s="48">
        <f t="shared" si="1"/>
        <v>-15074.5</v>
      </c>
    </row>
    <row r="9" spans="1:6">
      <c r="A9" s="51" t="s">
        <v>64</v>
      </c>
      <c r="B9" s="52" t="s">
        <v>52</v>
      </c>
      <c r="C9" s="52" t="s">
        <v>53</v>
      </c>
      <c r="D9" s="52" t="s">
        <v>35</v>
      </c>
      <c r="E9" s="53" t="s">
        <v>2</v>
      </c>
      <c r="F9" s="52" t="s">
        <v>36</v>
      </c>
    </row>
    <row r="10" spans="1:6">
      <c r="A10" s="45" t="s">
        <v>62</v>
      </c>
      <c r="B10" s="46">
        <v>56000</v>
      </c>
      <c r="C10" s="47">
        <v>0</v>
      </c>
      <c r="D10" s="48">
        <f t="shared" ref="D10:D13" si="4">AVERAGE(B10:C10)</f>
        <v>28000</v>
      </c>
      <c r="E10" s="49">
        <v>0</v>
      </c>
      <c r="F10" s="48">
        <f t="shared" ref="F10:F13" si="5">E10*D10</f>
        <v>0</v>
      </c>
    </row>
    <row r="11" spans="1:6">
      <c r="A11" s="45" t="s">
        <v>54</v>
      </c>
      <c r="B11" s="46">
        <v>394375</v>
      </c>
      <c r="C11" s="47">
        <v>370581</v>
      </c>
      <c r="D11" s="48">
        <f t="shared" si="4"/>
        <v>382478</v>
      </c>
      <c r="E11" s="49">
        <v>0</v>
      </c>
      <c r="F11" s="48">
        <f t="shared" si="5"/>
        <v>0</v>
      </c>
    </row>
    <row r="12" spans="1:6">
      <c r="A12" s="45" t="s">
        <v>51</v>
      </c>
      <c r="B12" s="46">
        <v>91150</v>
      </c>
      <c r="C12" s="47">
        <v>90580</v>
      </c>
      <c r="D12" s="48">
        <f t="shared" si="4"/>
        <v>90865</v>
      </c>
      <c r="E12" s="49">
        <v>0.5</v>
      </c>
      <c r="F12" s="48">
        <f t="shared" si="5"/>
        <v>45432.5</v>
      </c>
    </row>
    <row r="13" spans="1:6">
      <c r="A13" s="45" t="s">
        <v>37</v>
      </c>
      <c r="B13" s="46">
        <v>8798</v>
      </c>
      <c r="C13" s="46">
        <v>-5249</v>
      </c>
      <c r="D13" s="48">
        <f t="shared" si="4"/>
        <v>1774.5</v>
      </c>
      <c r="E13" s="49">
        <v>1</v>
      </c>
      <c r="F13" s="48">
        <f t="shared" si="5"/>
        <v>1774.5</v>
      </c>
    </row>
    <row r="14" spans="1:6" ht="15.4" customHeight="1">
      <c r="A14" s="54" t="s">
        <v>38</v>
      </c>
      <c r="B14" s="57"/>
      <c r="C14" s="58"/>
      <c r="D14" s="58"/>
      <c r="E14" s="59"/>
      <c r="F14" s="55">
        <f>+SUM(F3:F13)</f>
        <v>1120541.55</v>
      </c>
    </row>
    <row r="15" spans="1:6" ht="14.25" customHeight="1">
      <c r="A15" s="26" t="s">
        <v>39</v>
      </c>
      <c r="B15" s="60"/>
      <c r="C15" s="61"/>
      <c r="D15" s="61"/>
      <c r="E15" s="62"/>
      <c r="F15" s="25">
        <f>F14/12</f>
        <v>93378.462500000009</v>
      </c>
    </row>
    <row r="16" spans="1:6">
      <c r="A16" s="26" t="s">
        <v>40</v>
      </c>
      <c r="B16" s="60"/>
      <c r="C16" s="61"/>
      <c r="D16" s="61"/>
      <c r="E16" s="62"/>
      <c r="F16" s="24">
        <f>RTR!I4</f>
        <v>20605</v>
      </c>
    </row>
    <row r="17" spans="1:6" ht="16.350000000000001" customHeight="1">
      <c r="A17" s="27" t="s">
        <v>41</v>
      </c>
      <c r="B17" s="63"/>
      <c r="C17" s="64"/>
      <c r="D17" s="64"/>
      <c r="E17" s="65"/>
      <c r="F17" s="28">
        <v>1</v>
      </c>
    </row>
    <row r="18" spans="1:6" ht="16.350000000000001" customHeight="1">
      <c r="A18" s="26" t="s">
        <v>42</v>
      </c>
      <c r="B18" s="66"/>
      <c r="C18" s="66"/>
      <c r="D18" s="66"/>
      <c r="E18" s="66"/>
      <c r="F18" s="29">
        <f>(F15*F17)-F16</f>
        <v>72773.462500000009</v>
      </c>
    </row>
    <row r="19" spans="1:6" ht="14.25" customHeight="1">
      <c r="A19" s="26" t="s">
        <v>43</v>
      </c>
      <c r="B19" s="66"/>
      <c r="C19" s="66"/>
      <c r="D19" s="66"/>
      <c r="E19" s="66"/>
      <c r="F19" s="40">
        <v>180</v>
      </c>
    </row>
    <row r="20" spans="1:6" ht="15" customHeight="1">
      <c r="A20" s="26" t="s">
        <v>44</v>
      </c>
      <c r="B20" s="66"/>
      <c r="C20" s="66"/>
      <c r="D20" s="66"/>
      <c r="E20" s="66"/>
      <c r="F20" s="28">
        <v>0.105</v>
      </c>
    </row>
    <row r="21" spans="1:6">
      <c r="A21" s="26" t="s">
        <v>45</v>
      </c>
      <c r="B21" s="66"/>
      <c r="C21" s="66"/>
      <c r="D21" s="66"/>
      <c r="E21" s="66"/>
      <c r="F21" s="30">
        <f>PMT(F20/12,F19,-100000)</f>
        <v>1105.3989236971659</v>
      </c>
    </row>
    <row r="22" spans="1:6">
      <c r="A22" s="26" t="s">
        <v>46</v>
      </c>
      <c r="B22" s="66"/>
      <c r="C22" s="66"/>
      <c r="D22" s="66"/>
      <c r="E22" s="66"/>
      <c r="F22" s="31">
        <f>F18/F21</f>
        <v>65.8345697104523</v>
      </c>
    </row>
    <row r="23" spans="1:6" ht="15.4" customHeight="1">
      <c r="A23" s="67" t="s">
        <v>47</v>
      </c>
      <c r="B23" s="67"/>
      <c r="C23" s="67"/>
      <c r="D23" s="67"/>
      <c r="E23" s="67"/>
      <c r="F23" s="67"/>
    </row>
  </sheetData>
  <sheetProtection selectLockedCells="1" selectUnlockedCells="1"/>
  <mergeCells count="11">
    <mergeCell ref="A23:F23"/>
    <mergeCell ref="B18:E18"/>
    <mergeCell ref="B19:E19"/>
    <mergeCell ref="B20:E20"/>
    <mergeCell ref="B21:E21"/>
    <mergeCell ref="B22:E22"/>
    <mergeCell ref="B1:C1"/>
    <mergeCell ref="B14:E14"/>
    <mergeCell ref="B15:E15"/>
    <mergeCell ref="B16:E16"/>
    <mergeCell ref="B17:E17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4"/>
  <sheetViews>
    <sheetView zoomScale="136" zoomScaleNormal="136" workbookViewId="0">
      <selection activeCell="I2" sqref="I2"/>
    </sheetView>
  </sheetViews>
  <sheetFormatPr defaultColWidth="22.140625" defaultRowHeight="12"/>
  <cols>
    <col min="1" max="1" width="5.42578125" style="32" customWidth="1"/>
    <col min="2" max="2" width="22.140625" style="32"/>
    <col min="3" max="3" width="12.28515625" style="32" customWidth="1"/>
    <col min="4" max="4" width="11.85546875" style="32" bestFit="1" customWidth="1"/>
    <col min="5" max="5" width="7.42578125" style="32" customWidth="1"/>
    <col min="6" max="6" width="13.140625" style="32" bestFit="1" customWidth="1"/>
    <col min="7" max="7" width="9" style="32" customWidth="1"/>
    <col min="8" max="8" width="10.140625" style="32" customWidth="1"/>
    <col min="9" max="9" width="13.140625" style="32" customWidth="1"/>
    <col min="10" max="10" width="24.85546875" style="32" customWidth="1"/>
    <col min="11" max="11" width="10.140625" style="32" customWidth="1"/>
    <col min="12" max="248" width="22.140625" style="32"/>
    <col min="249" max="16384" width="22.140625" style="23"/>
  </cols>
  <sheetData>
    <row r="1" spans="1:11" ht="24">
      <c r="A1" s="33" t="s">
        <v>3</v>
      </c>
      <c r="B1" s="33" t="s">
        <v>4</v>
      </c>
      <c r="C1" s="33" t="s">
        <v>5</v>
      </c>
      <c r="D1" s="33" t="s">
        <v>6</v>
      </c>
      <c r="E1" s="33" t="s">
        <v>7</v>
      </c>
      <c r="F1" s="33" t="s">
        <v>8</v>
      </c>
      <c r="G1" s="33" t="s">
        <v>9</v>
      </c>
      <c r="H1" s="33" t="s">
        <v>10</v>
      </c>
      <c r="I1" s="33" t="s">
        <v>50</v>
      </c>
      <c r="J1" s="33" t="s">
        <v>11</v>
      </c>
      <c r="K1" s="33" t="s">
        <v>12</v>
      </c>
    </row>
    <row r="2" spans="1:11" ht="24">
      <c r="A2" s="35">
        <v>1</v>
      </c>
      <c r="B2" s="36">
        <v>10306515001467</v>
      </c>
      <c r="C2" s="35" t="s">
        <v>59</v>
      </c>
      <c r="D2" s="35" t="s">
        <v>65</v>
      </c>
      <c r="E2" s="36" t="s">
        <v>55</v>
      </c>
      <c r="F2" s="37">
        <v>1200000</v>
      </c>
      <c r="G2" s="36">
        <v>84</v>
      </c>
      <c r="H2" s="36">
        <v>20605</v>
      </c>
      <c r="I2" s="36" t="s">
        <v>56</v>
      </c>
      <c r="J2" s="38"/>
      <c r="K2" s="36">
        <v>0</v>
      </c>
    </row>
    <row r="3" spans="1:11" ht="24">
      <c r="A3" s="35">
        <v>2</v>
      </c>
      <c r="B3" s="36">
        <v>10304011000248</v>
      </c>
      <c r="C3" s="35" t="s">
        <v>59</v>
      </c>
      <c r="D3" s="35" t="s">
        <v>65</v>
      </c>
      <c r="E3" s="36" t="s">
        <v>57</v>
      </c>
      <c r="F3" s="37">
        <v>3300000</v>
      </c>
      <c r="G3" s="36">
        <v>0</v>
      </c>
      <c r="H3" s="36">
        <v>0</v>
      </c>
      <c r="I3" s="36" t="s">
        <v>66</v>
      </c>
      <c r="J3" s="38"/>
      <c r="K3" s="36">
        <v>0</v>
      </c>
    </row>
    <row r="4" spans="1:11">
      <c r="I4" s="34">
        <f>SUMIF(I2:I3,"Y",H2:H3)</f>
        <v>20605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7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8" t="s">
        <v>13</v>
      </c>
      <c r="B1" s="68"/>
      <c r="C1" s="2"/>
    </row>
    <row r="2" spans="1:6" ht="14.25" customHeight="1">
      <c r="A2" s="68" t="s">
        <v>14</v>
      </c>
      <c r="B2" s="68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2019-07-25T07:17:41Z</dcterms:modified>
</cp:coreProperties>
</file>