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Ujjwal\elegiblity Sheets\"/>
    </mc:Choice>
  </mc:AlternateContent>
  <bookViews>
    <workbookView xWindow="0" yWindow="0" windowWidth="16395" windowHeight="5475"/>
  </bookViews>
  <sheets>
    <sheet name="Eligibility" sheetId="1" r:id="rId1"/>
    <sheet name="RTR" sheetId="2" r:id="rId2"/>
    <sheet name="Sheet3" sheetId="9" r:id="rId3"/>
    <sheet name="Sheet1" sheetId="5" state="hidden" r:id="rId4"/>
  </sheets>
  <definedNames>
    <definedName name="Excel_BuiltIn__FilterDatabase_4">"$#REF!.$#REF!$#REF!:$#REF!$#REF!"</definedName>
    <definedName name="Excel_BuiltIn__FilterDatabase_5">"$#REF!.$#REF!$#REF!:$#REF!$#REF!"</definedName>
    <definedName name="Excel_BuiltIn_Print_Area_1">"$#REF!.$A$13:$F$72"</definedName>
    <definedName name="Excel_BuiltIn_Print_Area_2">"$#REF!.$#REF!$#REF!:$#REF!$#REF!"</definedName>
    <definedName name="Excel_BuiltIn_Print_Area_2_1">"$#REF!.$#REF!$#REF!:$#REF!$#REF!"</definedName>
    <definedName name="Excel_BuiltIn_Print_Area_4">"$#REF!.$A$1:$G$110"</definedName>
    <definedName name="Excel_BuiltIn_Print_Area_5_1">"$#REF!.$A$1:$G$115"</definedName>
    <definedName name="Excel_BuiltIn_Print_Area_6">"$#REF!.$A$1:$G$115"</definedName>
    <definedName name="SHARED_FORMULA_5_5_5_5_0">#REF!/10*#REF!</definedName>
  </definedNames>
  <calcPr calcId="152511"/>
  <fileRecoveryPr autoRecover="0"/>
</workbook>
</file>

<file path=xl/calcChain.xml><?xml version="1.0" encoding="utf-8"?>
<calcChain xmlns="http://schemas.openxmlformats.org/spreadsheetml/2006/main">
  <c r="D7" i="1" l="1"/>
  <c r="F7" i="1" s="1"/>
  <c r="D8" i="1"/>
  <c r="F8" i="1" s="1"/>
  <c r="D9" i="1"/>
  <c r="F9" i="1" s="1"/>
  <c r="D3" i="1"/>
  <c r="D4" i="1"/>
  <c r="F4" i="1" s="1"/>
  <c r="D5" i="1"/>
  <c r="Q10" i="9" l="1"/>
  <c r="P10" i="9"/>
  <c r="O10" i="9"/>
  <c r="N10" i="9"/>
  <c r="M10" i="9"/>
  <c r="L10" i="9"/>
  <c r="H10" i="9"/>
  <c r="G10" i="9"/>
  <c r="F10" i="9"/>
  <c r="E10" i="9"/>
  <c r="D10" i="9"/>
  <c r="C10" i="9"/>
  <c r="R10" i="9" l="1"/>
  <c r="I10" i="9"/>
  <c r="F5" i="1" l="1"/>
  <c r="F3" i="1"/>
  <c r="F10" i="1" s="1"/>
  <c r="F11" i="1" s="1"/>
  <c r="F17" i="1"/>
  <c r="K6" i="2"/>
  <c r="F12" i="1" s="1"/>
  <c r="F6" i="5"/>
  <c r="F7" i="5"/>
  <c r="F8" i="5"/>
  <c r="F9" i="5"/>
  <c r="F10" i="5"/>
  <c r="F11" i="5"/>
  <c r="F12" i="5"/>
  <c r="E13" i="5"/>
  <c r="F14" i="1" l="1"/>
  <c r="F13" i="5"/>
  <c r="F18" i="1" l="1"/>
</calcChain>
</file>

<file path=xl/sharedStrings.xml><?xml version="1.0" encoding="utf-8"?>
<sst xmlns="http://schemas.openxmlformats.org/spreadsheetml/2006/main" count="104" uniqueCount="76">
  <si>
    <t xml:space="preserve">TOP UP </t>
  </si>
  <si>
    <t>Eligibility</t>
  </si>
  <si>
    <t>Sr. No.</t>
  </si>
  <si>
    <t>LAN</t>
  </si>
  <si>
    <t>Customer Name</t>
  </si>
  <si>
    <t>Bank Name</t>
  </si>
  <si>
    <t>Type</t>
  </si>
  <si>
    <t>EMI Amt</t>
  </si>
  <si>
    <t>Name of Applicant</t>
  </si>
  <si>
    <t>Application no:</t>
  </si>
  <si>
    <t>Particulars</t>
  </si>
  <si>
    <t>Parameters</t>
  </si>
  <si>
    <t>Score</t>
  </si>
  <si>
    <t>Total
Weightages</t>
  </si>
  <si>
    <t>Final score</t>
  </si>
  <si>
    <t>No. of years in business</t>
  </si>
  <si>
    <t>&gt; = 5  - 10                                                      &gt; = 3 to 5 - 7                               &lt; 3 - 5</t>
  </si>
  <si>
    <t xml:space="preserve">Minimum income </t>
  </si>
  <si>
    <r>
      <t>Net profit of &gt; =</t>
    </r>
    <r>
      <rPr>
        <sz val="11"/>
        <rFont val="Rupee Foradian"/>
        <family val="2"/>
      </rPr>
      <t>`</t>
    </r>
    <r>
      <rPr>
        <sz val="11"/>
        <rFont val="Zurich BT"/>
        <family val="2"/>
      </rPr>
      <t xml:space="preserve"> 2.6 lacs p. a - 10                                Net profit of &lt; </t>
    </r>
    <r>
      <rPr>
        <sz val="11"/>
        <rFont val="Rupee Foradian"/>
        <family val="2"/>
      </rPr>
      <t>`</t>
    </r>
    <r>
      <rPr>
        <sz val="11"/>
        <rFont val="Zurich BT"/>
        <family val="2"/>
      </rPr>
      <t xml:space="preserve"> 2.6 lacs p. a - 5 </t>
    </r>
  </si>
  <si>
    <t>Financial norms : Debt-Equity Ratio</t>
  </si>
  <si>
    <t>DE Ratio &lt; 2:1 - 10                 DE Ratio = 2:1 - 7                      DE Ratio &gt; 2:1 - 5</t>
  </si>
  <si>
    <t>Financial norms : DSCR</t>
  </si>
  <si>
    <t>DSCR &gt; 1.5 - 10                 DSCR between 1.25 to 1.5 - 7                                                  DSCR &lt; 1.25 - 5</t>
  </si>
  <si>
    <t>Financial norms : Debtors to sales ratio</t>
  </si>
  <si>
    <t>Debtors to Sales Ratio &lt; 3 months - 10                             Debtors to Sales Ratio = 3 months - 7                               Debtors to Sales Ratio &gt; 3 months - 5</t>
  </si>
  <si>
    <t>Bank verification</t>
  </si>
  <si>
    <t xml:space="preserve">No. of outward cheque returns in last 6 months &lt; = 6 - 10                                         No. of outward cheque returns in last 6 months between 6 to 10  - 7               No. of outward cheque returns in last 6 months &gt; 10 - 5 </t>
  </si>
  <si>
    <t>Property usage</t>
  </si>
  <si>
    <t>Self occupied - 10                   Rented - 7</t>
  </si>
  <si>
    <t>Total Score</t>
  </si>
  <si>
    <t xml:space="preserve">Average    </t>
  </si>
  <si>
    <t xml:space="preserve">Eligible Income    </t>
  </si>
  <si>
    <t xml:space="preserve">Less: Taxes Paid         </t>
  </si>
  <si>
    <t xml:space="preserve">Total  </t>
  </si>
  <si>
    <t xml:space="preserve">Appraised Monthly Income                </t>
  </si>
  <si>
    <t xml:space="preserve">Appraised Obligations     </t>
  </si>
  <si>
    <t xml:space="preserve">Max FOIR (for a combined LTV and FOIR of 130)                </t>
  </si>
  <si>
    <t xml:space="preserve">Max EMI                                                            </t>
  </si>
  <si>
    <t xml:space="preserve">Tenor (Months)  </t>
  </si>
  <si>
    <t xml:space="preserve">Rate Of Interest  </t>
  </si>
  <si>
    <t xml:space="preserve">EMI Factor                                                            </t>
  </si>
  <si>
    <t xml:space="preserve">Eligibility(Rs. In lacs)                   </t>
  </si>
  <si>
    <t>y</t>
  </si>
  <si>
    <t>EMI Considered</t>
  </si>
  <si>
    <t>Income From Other Sources</t>
  </si>
  <si>
    <t>ASSESSMENT YEAR</t>
  </si>
  <si>
    <t>2018-19</t>
  </si>
  <si>
    <t>Tenure</t>
  </si>
  <si>
    <t>Inst. Paid</t>
  </si>
  <si>
    <t>Inst. Bal</t>
  </si>
  <si>
    <t>Loan Amt</t>
  </si>
  <si>
    <t>Feb</t>
  </si>
  <si>
    <t>March</t>
  </si>
  <si>
    <t>April</t>
  </si>
  <si>
    <t xml:space="preserve">May </t>
  </si>
  <si>
    <t>June</t>
  </si>
  <si>
    <t>July</t>
  </si>
  <si>
    <t>7th</t>
  </si>
  <si>
    <t>14th</t>
  </si>
  <si>
    <t>21st</t>
  </si>
  <si>
    <t>28th</t>
  </si>
  <si>
    <t>No of Cr.</t>
  </si>
  <si>
    <t>Eligibilty In Lacs</t>
  </si>
  <si>
    <t>2019-20</t>
  </si>
  <si>
    <t>N</t>
  </si>
  <si>
    <t>Ramandeep Singh</t>
  </si>
  <si>
    <t>Manmeet Kaur</t>
  </si>
  <si>
    <t>Income From Business</t>
  </si>
  <si>
    <t>Income from Salary</t>
  </si>
  <si>
    <t>HDFC LTD</t>
  </si>
  <si>
    <t>Hl</t>
  </si>
  <si>
    <t>IDFC</t>
  </si>
  <si>
    <t>BIL</t>
  </si>
  <si>
    <t>INDUSIND</t>
  </si>
  <si>
    <t>Lap</t>
  </si>
  <si>
    <t xml:space="preserve"> CA Ramandeep Singh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</si>
</sst>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\ ;&quot; (&quot;#,##0.00\);&quot; -&quot;#\ ;@\ "/>
    <numFmt numFmtId="165" formatCode="0\ ;&quot; (&quot;0\);&quot; -&quot;#\ ;@\ "/>
    <numFmt numFmtId="166" formatCode="0\ ;\(0\)"/>
    <numFmt numFmtId="167" formatCode="#,###"/>
  </numFmts>
  <fonts count="19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1"/>
    </font>
    <font>
      <sz val="10.5"/>
      <name val="Zurich BT"/>
      <family val="2"/>
    </font>
    <font>
      <sz val="10.5"/>
      <name val="Arial"/>
      <family val="2"/>
    </font>
    <font>
      <b/>
      <sz val="10.5"/>
      <name val="Zurich BT"/>
      <family val="2"/>
    </font>
    <font>
      <sz val="11"/>
      <name val="Zurich BT"/>
      <family val="2"/>
    </font>
    <font>
      <sz val="10.5"/>
      <color indexed="8"/>
      <name val="Zurich BT"/>
      <family val="2"/>
    </font>
    <font>
      <b/>
      <sz val="11"/>
      <color indexed="9"/>
      <name val="Zurich BT"/>
      <family val="2"/>
    </font>
    <font>
      <b/>
      <sz val="10"/>
      <color indexed="9"/>
      <name val="Arial"/>
      <family val="2"/>
    </font>
    <font>
      <sz val="11"/>
      <name val="Rupee Foradian"/>
      <family val="2"/>
    </font>
    <font>
      <sz val="11"/>
      <name val="Arial"/>
      <family val="2"/>
    </font>
    <font>
      <sz val="10"/>
      <name val="Arial"/>
      <family val="2"/>
    </font>
    <font>
      <sz val="10.5"/>
      <name val="Zurich BT"/>
    </font>
    <font>
      <b/>
      <sz val="11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9"/>
      <color indexed="8"/>
      <name val="Cambria"/>
      <family val="1"/>
      <scheme val="major"/>
    </font>
    <font>
      <sz val="9"/>
      <name val="Cambria"/>
      <family val="1"/>
      <scheme val="major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47"/>
        <bgColor indexed="31"/>
      </patternFill>
    </fill>
    <fill>
      <patternFill patternType="solid">
        <fgColor indexed="31"/>
        <bgColor indexed="22"/>
      </patternFill>
    </fill>
    <fill>
      <patternFill patternType="solid">
        <fgColor indexed="16"/>
        <bgColor indexed="37"/>
      </patternFill>
    </fill>
    <fill>
      <patternFill patternType="solid">
        <fgColor indexed="12"/>
        <bgColor indexed="39"/>
      </patternFill>
    </fill>
    <fill>
      <patternFill patternType="solid">
        <fgColor theme="0" tint="-0.249977111117893"/>
        <bgColor indexed="31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164" fontId="12" fillId="0" borderId="0" applyFill="0" applyAlignment="0" applyProtection="0"/>
    <xf numFmtId="9" fontId="12" fillId="0" borderId="0" applyFill="0" applyBorder="0" applyAlignment="0" applyProtection="0"/>
    <xf numFmtId="0" fontId="12" fillId="0" borderId="0"/>
    <xf numFmtId="164" fontId="2" fillId="0" borderId="0" applyBorder="0" applyProtection="0"/>
    <xf numFmtId="0" fontId="1" fillId="0" borderId="0"/>
  </cellStyleXfs>
  <cellXfs count="85">
    <xf numFmtId="0" fontId="0" fillId="0" borderId="0" xfId="0"/>
    <xf numFmtId="0" fontId="3" fillId="2" borderId="0" xfId="3" applyFont="1" applyFill="1" applyBorder="1" applyAlignment="1">
      <alignment vertical="top" wrapText="1"/>
    </xf>
    <xf numFmtId="0" fontId="3" fillId="0" borderId="0" xfId="0" applyFont="1" applyBorder="1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/>
    <xf numFmtId="0" fontId="4" fillId="0" borderId="0" xfId="0" applyFont="1"/>
    <xf numFmtId="0" fontId="3" fillId="0" borderId="0" xfId="0" applyFont="1" applyBorder="1" applyAlignment="1">
      <alignment horizontal="center"/>
    </xf>
    <xf numFmtId="0" fontId="8" fillId="5" borderId="1" xfId="0" applyFont="1" applyFill="1" applyBorder="1" applyAlignment="1" applyProtection="1">
      <alignment horizontal="center" vertical="top" wrapText="1"/>
      <protection hidden="1"/>
    </xf>
    <xf numFmtId="0" fontId="0" fillId="0" borderId="0" xfId="0" applyProtection="1">
      <protection locked="0"/>
    </xf>
    <xf numFmtId="0" fontId="9" fillId="5" borderId="1" xfId="0" applyFont="1" applyFill="1" applyBorder="1" applyAlignment="1" applyProtection="1">
      <alignment vertical="top" wrapText="1"/>
      <protection hidden="1"/>
    </xf>
    <xf numFmtId="0" fontId="8" fillId="5" borderId="1" xfId="0" applyFont="1" applyFill="1" applyBorder="1" applyAlignment="1" applyProtection="1">
      <alignment vertical="top" wrapText="1"/>
      <protection hidden="1"/>
    </xf>
    <xf numFmtId="0" fontId="8" fillId="5" borderId="1" xfId="0" applyFont="1" applyFill="1" applyBorder="1" applyAlignment="1" applyProtection="1">
      <alignment horizontal="center" vertical="top" wrapText="1"/>
      <protection locked="0" hidden="1"/>
    </xf>
    <xf numFmtId="0" fontId="6" fillId="0" borderId="1" xfId="0" applyFont="1" applyBorder="1" applyAlignment="1" applyProtection="1">
      <alignment vertical="top" wrapText="1"/>
      <protection hidden="1"/>
    </xf>
    <xf numFmtId="0" fontId="6" fillId="0" borderId="1" xfId="0" applyFont="1" applyBorder="1" applyAlignment="1">
      <alignment horizontal="justify" vertical="top"/>
    </xf>
    <xf numFmtId="0" fontId="6" fillId="0" borderId="1" xfId="0" applyFont="1" applyBorder="1" applyAlignment="1">
      <alignment horizontal="left" vertical="top" wrapText="1"/>
    </xf>
    <xf numFmtId="0" fontId="6" fillId="0" borderId="1" xfId="0" applyNumberFormat="1" applyFont="1" applyBorder="1" applyAlignment="1" applyProtection="1">
      <alignment horizontal="left" vertical="top" wrapText="1"/>
      <protection locked="0"/>
    </xf>
    <xf numFmtId="10" fontId="6" fillId="0" borderId="1" xfId="0" applyNumberFormat="1" applyFont="1" applyBorder="1" applyAlignment="1">
      <alignment horizontal="left" vertical="top" wrapText="1"/>
    </xf>
    <xf numFmtId="0" fontId="6" fillId="0" borderId="1" xfId="0" applyNumberFormat="1" applyFont="1" applyBorder="1" applyAlignment="1" applyProtection="1">
      <alignment horizontal="left" vertical="top"/>
      <protection locked="0"/>
    </xf>
    <xf numFmtId="0" fontId="6" fillId="0" borderId="1" xfId="0" applyFont="1" applyBorder="1" applyAlignment="1">
      <alignment horizontal="justify" vertical="top" wrapText="1"/>
    </xf>
    <xf numFmtId="0" fontId="6" fillId="0" borderId="1" xfId="0" applyFont="1" applyFill="1" applyBorder="1" applyAlignment="1" applyProtection="1">
      <alignment vertical="top" wrapText="1"/>
      <protection hidden="1"/>
    </xf>
    <xf numFmtId="0" fontId="11" fillId="0" borderId="1" xfId="0" applyFont="1" applyBorder="1" applyAlignment="1">
      <alignment wrapText="1"/>
    </xf>
    <xf numFmtId="0" fontId="6" fillId="0" borderId="1" xfId="0" applyFont="1" applyBorder="1" applyAlignment="1">
      <alignment wrapText="1"/>
    </xf>
    <xf numFmtId="0" fontId="9" fillId="6" borderId="1" xfId="0" applyFont="1" applyFill="1" applyBorder="1" applyAlignment="1" applyProtection="1">
      <alignment vertical="top" wrapText="1"/>
      <protection hidden="1"/>
    </xf>
    <xf numFmtId="0" fontId="8" fillId="6" borderId="1" xfId="0" applyFont="1" applyFill="1" applyBorder="1" applyAlignment="1" applyProtection="1">
      <alignment vertical="top" wrapText="1"/>
      <protection hidden="1"/>
    </xf>
    <xf numFmtId="0" fontId="8" fillId="6" borderId="1" xfId="2" applyNumberFormat="1" applyFont="1" applyFill="1" applyBorder="1" applyAlignment="1" applyProtection="1">
      <alignment horizontal="left" vertical="top" wrapText="1"/>
      <protection locked="0" hidden="1"/>
    </xf>
    <xf numFmtId="10" fontId="8" fillId="6" borderId="1" xfId="2" applyNumberFormat="1" applyFont="1" applyFill="1" applyBorder="1" applyAlignment="1" applyProtection="1">
      <alignment horizontal="left" vertical="top" wrapText="1"/>
      <protection hidden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vertical="center"/>
    </xf>
    <xf numFmtId="0" fontId="14" fillId="9" borderId="2" xfId="0" applyFont="1" applyFill="1" applyBorder="1" applyAlignment="1">
      <alignment horizontal="center" vertical="center" wrapText="1"/>
    </xf>
    <xf numFmtId="0" fontId="15" fillId="0" borderId="0" xfId="0" applyFont="1" applyAlignment="1">
      <alignment vertical="center"/>
    </xf>
    <xf numFmtId="0" fontId="15" fillId="0" borderId="0" xfId="0" applyFont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14" fillId="9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14" fillId="9" borderId="3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10" borderId="2" xfId="0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10" borderId="7" xfId="0" applyFill="1" applyBorder="1" applyAlignment="1">
      <alignment horizontal="center" vertical="center"/>
    </xf>
    <xf numFmtId="0" fontId="18" fillId="0" borderId="0" xfId="0" applyFont="1" applyBorder="1" applyAlignment="1">
      <alignment horizontal="center"/>
    </xf>
    <xf numFmtId="0" fontId="18" fillId="0" borderId="0" xfId="0" applyFont="1"/>
    <xf numFmtId="165" fontId="5" fillId="3" borderId="2" xfId="1" applyNumberFormat="1" applyFont="1" applyFill="1" applyBorder="1" applyAlignment="1" applyProtection="1">
      <alignment horizontal="center" vertical="center" wrapText="1"/>
    </xf>
    <xf numFmtId="165" fontId="5" fillId="7" borderId="2" xfId="1" applyNumberFormat="1" applyFont="1" applyFill="1" applyBorder="1" applyAlignment="1" applyProtection="1">
      <alignment horizontal="left" vertical="center" wrapText="1"/>
    </xf>
    <xf numFmtId="165" fontId="5" fillId="4" borderId="2" xfId="1" applyNumberFormat="1" applyFont="1" applyFill="1" applyBorder="1" applyAlignment="1" applyProtection="1">
      <alignment horizontal="center" vertical="center" wrapText="1"/>
    </xf>
    <xf numFmtId="9" fontId="5" fillId="4" borderId="2" xfId="1" applyNumberFormat="1" applyFont="1" applyFill="1" applyBorder="1" applyAlignment="1" applyProtection="1">
      <alignment horizontal="center" vertical="center" wrapText="1"/>
    </xf>
    <xf numFmtId="165" fontId="3" fillId="2" borderId="2" xfId="1" applyNumberFormat="1" applyFont="1" applyFill="1" applyBorder="1" applyAlignment="1" applyProtection="1">
      <alignment horizontal="left" vertical="center" wrapText="1"/>
    </xf>
    <xf numFmtId="166" fontId="13" fillId="2" borderId="2" xfId="1" applyNumberFormat="1" applyFont="1" applyFill="1" applyBorder="1" applyAlignment="1" applyProtection="1">
      <alignment horizontal="center" vertical="center"/>
    </xf>
    <xf numFmtId="166" fontId="13" fillId="0" borderId="2" xfId="1" applyNumberFormat="1" applyFont="1" applyFill="1" applyBorder="1" applyAlignment="1" applyProtection="1">
      <alignment horizontal="center" vertical="center"/>
    </xf>
    <xf numFmtId="165" fontId="3" fillId="2" borderId="2" xfId="1" applyNumberFormat="1" applyFont="1" applyFill="1" applyBorder="1" applyAlignment="1" applyProtection="1">
      <alignment horizontal="center" vertical="top"/>
    </xf>
    <xf numFmtId="9" fontId="3" fillId="2" borderId="2" xfId="1" applyNumberFormat="1" applyFont="1" applyFill="1" applyBorder="1" applyAlignment="1" applyProtection="1">
      <alignment horizontal="center" vertical="top"/>
    </xf>
    <xf numFmtId="164" fontId="5" fillId="4" borderId="2" xfId="1" applyFont="1" applyFill="1" applyBorder="1" applyAlignment="1" applyProtection="1">
      <alignment vertical="top" wrapText="1"/>
    </xf>
    <xf numFmtId="167" fontId="5" fillId="4" borderId="2" xfId="1" applyNumberFormat="1" applyFont="1" applyFill="1" applyBorder="1" applyAlignment="1" applyProtection="1">
      <alignment horizontal="center" vertical="top"/>
    </xf>
    <xf numFmtId="165" fontId="3" fillId="0" borderId="2" xfId="1" applyNumberFormat="1" applyFont="1" applyFill="1" applyBorder="1" applyAlignment="1" applyProtection="1">
      <alignment vertical="top" wrapText="1"/>
    </xf>
    <xf numFmtId="165" fontId="3" fillId="0" borderId="2" xfId="1" applyNumberFormat="1" applyFont="1" applyFill="1" applyBorder="1" applyAlignment="1" applyProtection="1">
      <alignment horizontal="left" vertical="top" wrapText="1"/>
    </xf>
    <xf numFmtId="10" fontId="3" fillId="0" borderId="2" xfId="1" applyNumberFormat="1" applyFont="1" applyFill="1" applyBorder="1" applyAlignment="1" applyProtection="1">
      <alignment horizontal="center" vertical="top"/>
    </xf>
    <xf numFmtId="165" fontId="3" fillId="4" borderId="2" xfId="1" applyNumberFormat="1" applyFont="1" applyFill="1" applyBorder="1" applyAlignment="1" applyProtection="1">
      <alignment horizontal="center" vertical="top"/>
    </xf>
    <xf numFmtId="165" fontId="3" fillId="0" borderId="2" xfId="1" applyNumberFormat="1" applyFont="1" applyFill="1" applyBorder="1" applyAlignment="1" applyProtection="1">
      <alignment horizontal="center" vertical="top"/>
    </xf>
    <xf numFmtId="2" fontId="3" fillId="4" borderId="2" xfId="4" applyNumberFormat="1" applyFont="1" applyFill="1" applyBorder="1" applyAlignment="1" applyProtection="1">
      <alignment horizontal="center" vertical="top"/>
    </xf>
    <xf numFmtId="164" fontId="3" fillId="4" borderId="2" xfId="4" applyNumberFormat="1" applyFont="1" applyFill="1" applyBorder="1" applyAlignment="1" applyProtection="1">
      <alignment horizontal="center" vertical="top"/>
    </xf>
    <xf numFmtId="0" fontId="17" fillId="3" borderId="2" xfId="0" applyFont="1" applyFill="1" applyBorder="1" applyAlignment="1">
      <alignment horizontal="center" vertical="center" wrapText="1"/>
    </xf>
    <xf numFmtId="0" fontId="17" fillId="0" borderId="2" xfId="0" applyFont="1" applyFill="1" applyBorder="1" applyAlignment="1">
      <alignment horizontal="center" vertical="center" wrapText="1"/>
    </xf>
    <xf numFmtId="1" fontId="17" fillId="0" borderId="2" xfId="0" applyNumberFormat="1" applyFont="1" applyBorder="1" applyAlignment="1">
      <alignment horizontal="center" vertical="center" wrapText="1"/>
    </xf>
    <xf numFmtId="2" fontId="18" fillId="2" borderId="2" xfId="0" applyNumberFormat="1" applyFont="1" applyFill="1" applyBorder="1" applyAlignment="1">
      <alignment horizontal="center"/>
    </xf>
    <xf numFmtId="1" fontId="17" fillId="9" borderId="2" xfId="0" applyNumberFormat="1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 wrapText="1"/>
    </xf>
    <xf numFmtId="1" fontId="5" fillId="2" borderId="2" xfId="0" applyNumberFormat="1" applyFont="1" applyFill="1" applyBorder="1" applyAlignment="1">
      <alignment horizontal="center" vertical="center"/>
    </xf>
    <xf numFmtId="165" fontId="5" fillId="3" borderId="2" xfId="1" applyNumberFormat="1" applyFont="1" applyFill="1" applyBorder="1" applyAlignment="1" applyProtection="1">
      <alignment horizontal="center" vertical="center" wrapText="1"/>
    </xf>
    <xf numFmtId="0" fontId="3" fillId="4" borderId="2" xfId="0" applyNumberFormat="1" applyFont="1" applyFill="1" applyBorder="1"/>
    <xf numFmtId="0" fontId="3" fillId="0" borderId="2" xfId="0" applyNumberFormat="1" applyFont="1" applyFill="1" applyBorder="1"/>
    <xf numFmtId="165" fontId="5" fillId="0" borderId="2" xfId="1" applyNumberFormat="1" applyFont="1" applyFill="1" applyBorder="1" applyAlignment="1" applyProtection="1">
      <alignment horizontal="center" vertical="center"/>
    </xf>
    <xf numFmtId="0" fontId="16" fillId="9" borderId="5" xfId="0" applyFont="1" applyFill="1" applyBorder="1" applyAlignment="1">
      <alignment horizontal="center" vertical="center"/>
    </xf>
    <xf numFmtId="0" fontId="16" fillId="9" borderId="4" xfId="0" applyFont="1" applyFill="1" applyBorder="1" applyAlignment="1">
      <alignment horizontal="center" vertical="center"/>
    </xf>
    <xf numFmtId="0" fontId="16" fillId="9" borderId="6" xfId="0" applyFont="1" applyFill="1" applyBorder="1" applyAlignment="1">
      <alignment horizontal="center" vertical="center"/>
    </xf>
    <xf numFmtId="0" fontId="16" fillId="9" borderId="7" xfId="0" applyFont="1" applyFill="1" applyBorder="1" applyAlignment="1">
      <alignment horizontal="center" vertical="center"/>
    </xf>
    <xf numFmtId="0" fontId="15" fillId="9" borderId="3" xfId="0" applyFont="1" applyFill="1" applyBorder="1" applyAlignment="1">
      <alignment horizontal="center" vertical="center"/>
    </xf>
    <xf numFmtId="0" fontId="15" fillId="9" borderId="9" xfId="0" applyFont="1" applyFill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5" fillId="0" borderId="10" xfId="0" applyFont="1" applyBorder="1" applyAlignment="1">
      <alignment horizontal="center" vertical="center"/>
    </xf>
    <xf numFmtId="0" fontId="15" fillId="0" borderId="9" xfId="0" applyFont="1" applyBorder="1" applyAlignment="1">
      <alignment horizontal="center" vertical="center"/>
    </xf>
    <xf numFmtId="0" fontId="8" fillId="5" borderId="1" xfId="0" applyFont="1" applyFill="1" applyBorder="1" applyAlignment="1" applyProtection="1">
      <alignment horizontal="center" vertical="top" wrapText="1"/>
      <protection hidden="1"/>
    </xf>
  </cellXfs>
  <cellStyles count="6">
    <cellStyle name="Comma" xfId="1" builtinId="3"/>
    <cellStyle name="Excel_BuiltIn_Comma 2" xfId="4"/>
    <cellStyle name="Normal" xfId="0" builtinId="0"/>
    <cellStyle name="Normal 2" xfId="5"/>
    <cellStyle name="Normal_senp__eligibility" xfId="3"/>
    <cellStyle name="Percent" xfId="2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CC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BFBFB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B2B2B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T18"/>
  <sheetViews>
    <sheetView tabSelected="1" zoomScale="107" zoomScaleNormal="107" workbookViewId="0">
      <selection activeCell="A2" sqref="A2"/>
    </sheetView>
  </sheetViews>
  <sheetFormatPr defaultColWidth="31.28515625" defaultRowHeight="13.5"/>
  <cols>
    <col min="1" max="1" width="46.42578125" style="1" bestFit="1" customWidth="1"/>
    <col min="2" max="2" width="12.42578125" style="1" customWidth="1"/>
    <col min="3" max="3" width="12" style="1" customWidth="1"/>
    <col min="4" max="4" width="14.140625" style="1" customWidth="1"/>
    <col min="5" max="5" width="14.7109375" style="1" customWidth="1"/>
    <col min="6" max="6" width="19.5703125" style="1" customWidth="1"/>
    <col min="7" max="7" width="16.28515625" style="1" customWidth="1"/>
    <col min="8" max="8" width="14.7109375" style="1" customWidth="1"/>
    <col min="9" max="9" width="11.85546875" style="1" customWidth="1"/>
    <col min="10" max="10" width="14.5703125" style="1" customWidth="1"/>
    <col min="11" max="12" width="13.140625" style="1" customWidth="1"/>
    <col min="13" max="13" width="13.7109375" style="1" customWidth="1"/>
    <col min="14" max="14" width="14.140625" style="1" customWidth="1"/>
    <col min="15" max="15" width="11.85546875" style="1" customWidth="1"/>
    <col min="16" max="16" width="12" style="1" customWidth="1"/>
    <col min="17" max="17" width="11" style="1" customWidth="1"/>
    <col min="18" max="18" width="11.5703125" style="1" customWidth="1"/>
    <col min="19" max="19" width="12" style="1" customWidth="1"/>
    <col min="20" max="237" width="31.28515625" style="1"/>
    <col min="238" max="245" width="31.28515625" style="2"/>
    <col min="246" max="247" width="31.28515625" style="3"/>
    <col min="248" max="254" width="31.28515625" style="4"/>
    <col min="255" max="16384" width="31.28515625" style="5"/>
  </cols>
  <sheetData>
    <row r="1" spans="1:6">
      <c r="A1" s="45" t="s">
        <v>75</v>
      </c>
      <c r="B1" s="71" t="s">
        <v>45</v>
      </c>
      <c r="C1" s="71"/>
      <c r="D1" s="45"/>
      <c r="E1" s="45"/>
      <c r="F1" s="45" t="s">
        <v>0</v>
      </c>
    </row>
    <row r="2" spans="1:6">
      <c r="A2" s="46" t="s">
        <v>65</v>
      </c>
      <c r="B2" s="47" t="s">
        <v>63</v>
      </c>
      <c r="C2" s="47" t="s">
        <v>46</v>
      </c>
      <c r="D2" s="47" t="s">
        <v>30</v>
      </c>
      <c r="E2" s="48" t="s">
        <v>1</v>
      </c>
      <c r="F2" s="47" t="s">
        <v>31</v>
      </c>
    </row>
    <row r="3" spans="1:6">
      <c r="A3" s="49" t="s">
        <v>67</v>
      </c>
      <c r="B3" s="50">
        <v>391679</v>
      </c>
      <c r="C3" s="51">
        <v>380801</v>
      </c>
      <c r="D3" s="52">
        <f>AVERAGE(B3:C3)</f>
        <v>386240</v>
      </c>
      <c r="E3" s="53">
        <v>1</v>
      </c>
      <c r="F3" s="52">
        <f t="shared" ref="F3:F5" si="0">E3*D3</f>
        <v>386240</v>
      </c>
    </row>
    <row r="4" spans="1:6">
      <c r="A4" s="49" t="s">
        <v>44</v>
      </c>
      <c r="B4" s="50">
        <v>602094</v>
      </c>
      <c r="C4" s="51">
        <v>428090</v>
      </c>
      <c r="D4" s="52">
        <f>AVERAGE(B4:C4)</f>
        <v>515092</v>
      </c>
      <c r="E4" s="53">
        <v>0.5</v>
      </c>
      <c r="F4" s="52">
        <f t="shared" ref="F4" si="1">E4*D4</f>
        <v>257546</v>
      </c>
    </row>
    <row r="5" spans="1:6">
      <c r="A5" s="49" t="s">
        <v>32</v>
      </c>
      <c r="B5" s="50">
        <v>-33634</v>
      </c>
      <c r="C5" s="50">
        <v>-21832</v>
      </c>
      <c r="D5" s="52">
        <f>AVERAGE(B5:C5)</f>
        <v>-27733</v>
      </c>
      <c r="E5" s="53">
        <v>1</v>
      </c>
      <c r="F5" s="52">
        <f t="shared" si="0"/>
        <v>-27733</v>
      </c>
    </row>
    <row r="6" spans="1:6">
      <c r="A6" s="46" t="s">
        <v>66</v>
      </c>
      <c r="B6" s="47" t="s">
        <v>63</v>
      </c>
      <c r="C6" s="47" t="s">
        <v>46</v>
      </c>
      <c r="D6" s="47" t="s">
        <v>30</v>
      </c>
      <c r="E6" s="48" t="s">
        <v>1</v>
      </c>
      <c r="F6" s="47" t="s">
        <v>31</v>
      </c>
    </row>
    <row r="7" spans="1:6">
      <c r="A7" s="49" t="s">
        <v>68</v>
      </c>
      <c r="B7" s="50">
        <v>653105</v>
      </c>
      <c r="C7" s="51">
        <v>656010</v>
      </c>
      <c r="D7" s="52">
        <f>AVERAGE(B7:C7)</f>
        <v>654557.5</v>
      </c>
      <c r="E7" s="53">
        <v>1</v>
      </c>
      <c r="F7" s="52">
        <f t="shared" ref="F7:F9" si="2">E7*D7</f>
        <v>654557.5</v>
      </c>
    </row>
    <row r="8" spans="1:6">
      <c r="A8" s="49" t="s">
        <v>44</v>
      </c>
      <c r="B8" s="50">
        <v>13692</v>
      </c>
      <c r="C8" s="51">
        <v>3816</v>
      </c>
      <c r="D8" s="52">
        <f>AVERAGE(B8:C8)</f>
        <v>8754</v>
      </c>
      <c r="E8" s="53">
        <v>0.5</v>
      </c>
      <c r="F8" s="52">
        <f t="shared" si="2"/>
        <v>4377</v>
      </c>
    </row>
    <row r="9" spans="1:6">
      <c r="A9" s="49" t="s">
        <v>32</v>
      </c>
      <c r="B9" s="50">
        <v>-614</v>
      </c>
      <c r="C9" s="50">
        <v>-7221</v>
      </c>
      <c r="D9" s="52">
        <f>AVERAGE(B9:C9)</f>
        <v>-3917.5</v>
      </c>
      <c r="E9" s="53">
        <v>1</v>
      </c>
      <c r="F9" s="52">
        <f t="shared" si="2"/>
        <v>-3917.5</v>
      </c>
    </row>
    <row r="10" spans="1:6" ht="15.4" customHeight="1">
      <c r="A10" s="54" t="s">
        <v>33</v>
      </c>
      <c r="B10" s="72"/>
      <c r="C10" s="72"/>
      <c r="D10" s="72"/>
      <c r="E10" s="72"/>
      <c r="F10" s="55">
        <f>+SUM(F3:F9)</f>
        <v>1271070</v>
      </c>
    </row>
    <row r="11" spans="1:6" ht="16.350000000000001" customHeight="1">
      <c r="A11" s="56" t="s">
        <v>34</v>
      </c>
      <c r="B11" s="73"/>
      <c r="C11" s="73"/>
      <c r="D11" s="73"/>
      <c r="E11" s="73"/>
      <c r="F11" s="55">
        <f>F10/12</f>
        <v>105922.5</v>
      </c>
    </row>
    <row r="12" spans="1:6">
      <c r="A12" s="56" t="s">
        <v>35</v>
      </c>
      <c r="B12" s="73"/>
      <c r="C12" s="73"/>
      <c r="D12" s="73"/>
      <c r="E12" s="73"/>
      <c r="F12" s="52">
        <f>RTR!K6</f>
        <v>55933</v>
      </c>
    </row>
    <row r="13" spans="1:6" ht="16.350000000000001" customHeight="1">
      <c r="A13" s="57" t="s">
        <v>36</v>
      </c>
      <c r="B13" s="74"/>
      <c r="C13" s="74"/>
      <c r="D13" s="74"/>
      <c r="E13" s="74"/>
      <c r="F13" s="58">
        <v>1</v>
      </c>
    </row>
    <row r="14" spans="1:6" ht="16.350000000000001" customHeight="1">
      <c r="A14" s="56" t="s">
        <v>37</v>
      </c>
      <c r="B14" s="73"/>
      <c r="C14" s="73"/>
      <c r="D14" s="73"/>
      <c r="E14" s="73"/>
      <c r="F14" s="59">
        <f>(F11*F13)-F12</f>
        <v>49989.5</v>
      </c>
    </row>
    <row r="15" spans="1:6" ht="16.350000000000001" customHeight="1">
      <c r="A15" s="56" t="s">
        <v>38</v>
      </c>
      <c r="B15" s="73"/>
      <c r="C15" s="73"/>
      <c r="D15" s="73"/>
      <c r="E15" s="73"/>
      <c r="F15" s="60">
        <v>180</v>
      </c>
    </row>
    <row r="16" spans="1:6" ht="14.25" customHeight="1">
      <c r="A16" s="56" t="s">
        <v>39</v>
      </c>
      <c r="B16" s="73"/>
      <c r="C16" s="73"/>
      <c r="D16" s="73"/>
      <c r="E16" s="73"/>
      <c r="F16" s="58">
        <v>0.1</v>
      </c>
    </row>
    <row r="17" spans="1:6">
      <c r="A17" s="56" t="s">
        <v>40</v>
      </c>
      <c r="B17" s="73"/>
      <c r="C17" s="73"/>
      <c r="D17" s="73"/>
      <c r="E17" s="73"/>
      <c r="F17" s="61">
        <f>PMT(F16/12,F15,-100000)</f>
        <v>1074.6051177081163</v>
      </c>
    </row>
    <row r="18" spans="1:6">
      <c r="A18" s="56" t="s">
        <v>41</v>
      </c>
      <c r="B18" s="73"/>
      <c r="C18" s="73"/>
      <c r="D18" s="73"/>
      <c r="E18" s="73"/>
      <c r="F18" s="62">
        <f>F14/F17</f>
        <v>46.518948380420916</v>
      </c>
    </row>
  </sheetData>
  <sheetProtection selectLockedCells="1" selectUnlockedCells="1"/>
  <mergeCells count="10">
    <mergeCell ref="B14:E14"/>
    <mergeCell ref="B15:E15"/>
    <mergeCell ref="B16:E16"/>
    <mergeCell ref="B17:E17"/>
    <mergeCell ref="B18:E18"/>
    <mergeCell ref="B1:C1"/>
    <mergeCell ref="B10:E10"/>
    <mergeCell ref="B11:E11"/>
    <mergeCell ref="B12:E12"/>
    <mergeCell ref="B13:E13"/>
  </mergeCells>
  <pageMargins left="0.78749999999999998" right="0.78749999999999998" top="1.05277777777778" bottom="1.05277777777778" header="0.78749999999999998" footer="0.78749999999999998"/>
  <pageSetup firstPageNumber="0" orientation="landscape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4"/>
    <pageSetUpPr fitToPage="1"/>
  </sheetPr>
  <dimension ref="A1:IN6"/>
  <sheetViews>
    <sheetView zoomScale="136" zoomScaleNormal="136" workbookViewId="0">
      <selection activeCell="D13" sqref="D13"/>
    </sheetView>
  </sheetViews>
  <sheetFormatPr defaultColWidth="22.140625" defaultRowHeight="13.5"/>
  <cols>
    <col min="1" max="1" width="5.42578125" style="6" customWidth="1"/>
    <col min="2" max="2" width="23.140625" style="6" customWidth="1"/>
    <col min="3" max="3" width="12.28515625" style="6" customWidth="1"/>
    <col min="4" max="4" width="11.85546875" style="6" bestFit="1" customWidth="1"/>
    <col min="5" max="5" width="7.42578125" style="6" customWidth="1"/>
    <col min="6" max="6" width="9.85546875" style="6" bestFit="1" customWidth="1"/>
    <col min="7" max="7" width="10.140625" style="6" customWidth="1"/>
    <col min="8" max="8" width="8.7109375" style="6" customWidth="1"/>
    <col min="9" max="9" width="6.85546875" style="6" customWidth="1"/>
    <col min="10" max="10" width="8" style="6" customWidth="1"/>
    <col min="11" max="11" width="12.85546875" style="6" customWidth="1"/>
    <col min="12" max="248" width="22.140625" style="6"/>
    <col min="249" max="16384" width="22.140625" style="4"/>
  </cols>
  <sheetData>
    <row r="1" spans="1:248" s="44" customFormat="1" ht="24">
      <c r="A1" s="63" t="s">
        <v>2</v>
      </c>
      <c r="B1" s="63" t="s">
        <v>3</v>
      </c>
      <c r="C1" s="63" t="s">
        <v>4</v>
      </c>
      <c r="D1" s="63" t="s">
        <v>5</v>
      </c>
      <c r="E1" s="63" t="s">
        <v>6</v>
      </c>
      <c r="F1" s="63" t="s">
        <v>50</v>
      </c>
      <c r="G1" s="63" t="s">
        <v>47</v>
      </c>
      <c r="H1" s="63" t="s">
        <v>48</v>
      </c>
      <c r="I1" s="63" t="s">
        <v>49</v>
      </c>
      <c r="J1" s="63" t="s">
        <v>7</v>
      </c>
      <c r="K1" s="63" t="s">
        <v>43</v>
      </c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  <c r="AF1" s="43"/>
      <c r="AG1" s="43"/>
      <c r="AH1" s="43"/>
      <c r="AI1" s="43"/>
      <c r="AJ1" s="43"/>
      <c r="AK1" s="43"/>
      <c r="AL1" s="43"/>
      <c r="AM1" s="43"/>
      <c r="AN1" s="43"/>
      <c r="AO1" s="43"/>
      <c r="AP1" s="43"/>
      <c r="AQ1" s="43"/>
      <c r="AR1" s="43"/>
      <c r="AS1" s="43"/>
      <c r="AT1" s="43"/>
      <c r="AU1" s="43"/>
      <c r="AV1" s="43"/>
      <c r="AW1" s="43"/>
      <c r="AX1" s="43"/>
      <c r="AY1" s="43"/>
      <c r="AZ1" s="43"/>
      <c r="BA1" s="43"/>
      <c r="BB1" s="43"/>
      <c r="BC1" s="43"/>
      <c r="BD1" s="43"/>
      <c r="BE1" s="43"/>
      <c r="BF1" s="43"/>
      <c r="BG1" s="43"/>
      <c r="BH1" s="43"/>
      <c r="BI1" s="43"/>
      <c r="BJ1" s="43"/>
      <c r="BK1" s="43"/>
      <c r="BL1" s="43"/>
      <c r="BM1" s="43"/>
      <c r="BN1" s="43"/>
      <c r="BO1" s="43"/>
      <c r="BP1" s="43"/>
      <c r="BQ1" s="43"/>
      <c r="BR1" s="43"/>
      <c r="BS1" s="43"/>
      <c r="BT1" s="43"/>
      <c r="BU1" s="43"/>
      <c r="BV1" s="43"/>
      <c r="BW1" s="43"/>
      <c r="BX1" s="43"/>
      <c r="BY1" s="43"/>
      <c r="BZ1" s="43"/>
      <c r="CA1" s="43"/>
      <c r="CB1" s="43"/>
      <c r="CC1" s="43"/>
      <c r="CD1" s="43"/>
      <c r="CE1" s="43"/>
      <c r="CF1" s="43"/>
      <c r="CG1" s="43"/>
      <c r="CH1" s="43"/>
      <c r="CI1" s="43"/>
      <c r="CJ1" s="43"/>
      <c r="CK1" s="43"/>
      <c r="CL1" s="43"/>
      <c r="CM1" s="43"/>
      <c r="CN1" s="43"/>
      <c r="CO1" s="43"/>
      <c r="CP1" s="43"/>
      <c r="CQ1" s="43"/>
      <c r="CR1" s="43"/>
      <c r="CS1" s="43"/>
      <c r="CT1" s="43"/>
      <c r="CU1" s="43"/>
      <c r="CV1" s="43"/>
      <c r="CW1" s="43"/>
      <c r="CX1" s="43"/>
      <c r="CY1" s="43"/>
      <c r="CZ1" s="43"/>
      <c r="DA1" s="43"/>
      <c r="DB1" s="43"/>
      <c r="DC1" s="43"/>
      <c r="DD1" s="43"/>
      <c r="DE1" s="43"/>
      <c r="DF1" s="43"/>
      <c r="DG1" s="43"/>
      <c r="DH1" s="43"/>
      <c r="DI1" s="43"/>
      <c r="DJ1" s="43"/>
      <c r="DK1" s="43"/>
      <c r="DL1" s="43"/>
      <c r="DM1" s="43"/>
      <c r="DN1" s="43"/>
      <c r="DO1" s="43"/>
      <c r="DP1" s="43"/>
      <c r="DQ1" s="43"/>
      <c r="DR1" s="43"/>
      <c r="DS1" s="43"/>
      <c r="DT1" s="43"/>
      <c r="DU1" s="43"/>
      <c r="DV1" s="43"/>
      <c r="DW1" s="43"/>
      <c r="DX1" s="43"/>
      <c r="DY1" s="43"/>
      <c r="DZ1" s="43"/>
      <c r="EA1" s="43"/>
      <c r="EB1" s="43"/>
      <c r="EC1" s="43"/>
      <c r="ED1" s="43"/>
      <c r="EE1" s="43"/>
      <c r="EF1" s="43"/>
      <c r="EG1" s="43"/>
      <c r="EH1" s="43"/>
      <c r="EI1" s="43"/>
      <c r="EJ1" s="43"/>
      <c r="EK1" s="43"/>
      <c r="EL1" s="43"/>
      <c r="EM1" s="43"/>
      <c r="EN1" s="43"/>
      <c r="EO1" s="43"/>
      <c r="EP1" s="43"/>
      <c r="EQ1" s="43"/>
      <c r="ER1" s="43"/>
      <c r="ES1" s="43"/>
      <c r="ET1" s="43"/>
      <c r="EU1" s="43"/>
      <c r="EV1" s="43"/>
      <c r="EW1" s="43"/>
      <c r="EX1" s="43"/>
      <c r="EY1" s="43"/>
      <c r="EZ1" s="43"/>
      <c r="FA1" s="43"/>
      <c r="FB1" s="43"/>
      <c r="FC1" s="43"/>
      <c r="FD1" s="43"/>
      <c r="FE1" s="43"/>
      <c r="FF1" s="43"/>
      <c r="FG1" s="43"/>
      <c r="FH1" s="43"/>
      <c r="FI1" s="43"/>
      <c r="FJ1" s="43"/>
      <c r="FK1" s="43"/>
      <c r="FL1" s="43"/>
      <c r="FM1" s="43"/>
      <c r="FN1" s="43"/>
      <c r="FO1" s="43"/>
      <c r="FP1" s="43"/>
      <c r="FQ1" s="43"/>
      <c r="FR1" s="43"/>
      <c r="FS1" s="43"/>
      <c r="FT1" s="43"/>
      <c r="FU1" s="43"/>
      <c r="FV1" s="43"/>
      <c r="FW1" s="43"/>
      <c r="FX1" s="43"/>
      <c r="FY1" s="43"/>
      <c r="FZ1" s="43"/>
      <c r="GA1" s="43"/>
      <c r="GB1" s="43"/>
      <c r="GC1" s="43"/>
      <c r="GD1" s="43"/>
      <c r="GE1" s="43"/>
      <c r="GF1" s="43"/>
      <c r="GG1" s="43"/>
      <c r="GH1" s="43"/>
      <c r="GI1" s="43"/>
      <c r="GJ1" s="43"/>
      <c r="GK1" s="43"/>
      <c r="GL1" s="43"/>
      <c r="GM1" s="43"/>
      <c r="GN1" s="43"/>
      <c r="GO1" s="43"/>
      <c r="GP1" s="43"/>
      <c r="GQ1" s="43"/>
      <c r="GR1" s="43"/>
      <c r="GS1" s="43"/>
      <c r="GT1" s="43"/>
      <c r="GU1" s="43"/>
      <c r="GV1" s="43"/>
      <c r="GW1" s="43"/>
      <c r="GX1" s="43"/>
      <c r="GY1" s="43"/>
      <c r="GZ1" s="43"/>
      <c r="HA1" s="43"/>
      <c r="HB1" s="43"/>
      <c r="HC1" s="43"/>
      <c r="HD1" s="43"/>
      <c r="HE1" s="43"/>
      <c r="HF1" s="43"/>
      <c r="HG1" s="43"/>
      <c r="HH1" s="43"/>
      <c r="HI1" s="43"/>
      <c r="HJ1" s="43"/>
      <c r="HK1" s="43"/>
      <c r="HL1" s="43"/>
      <c r="HM1" s="43"/>
      <c r="HN1" s="43"/>
      <c r="HO1" s="43"/>
      <c r="HP1" s="43"/>
      <c r="HQ1" s="43"/>
      <c r="HR1" s="43"/>
      <c r="HS1" s="43"/>
      <c r="HT1" s="43"/>
      <c r="HU1" s="43"/>
      <c r="HV1" s="43"/>
      <c r="HW1" s="43"/>
      <c r="HX1" s="43"/>
      <c r="HY1" s="43"/>
      <c r="HZ1" s="43"/>
      <c r="IA1" s="43"/>
      <c r="IB1" s="43"/>
      <c r="IC1" s="43"/>
      <c r="ID1" s="43"/>
      <c r="IE1" s="43"/>
      <c r="IF1" s="43"/>
      <c r="IG1" s="43"/>
      <c r="IH1" s="43"/>
      <c r="II1" s="43"/>
      <c r="IJ1" s="43"/>
      <c r="IK1" s="43"/>
      <c r="IL1" s="43"/>
      <c r="IM1" s="43"/>
      <c r="IN1" s="43"/>
    </row>
    <row r="2" spans="1:248" s="44" customFormat="1" ht="24">
      <c r="A2" s="64">
        <v>1</v>
      </c>
      <c r="B2" s="65">
        <v>630429816</v>
      </c>
      <c r="C2" s="64" t="s">
        <v>65</v>
      </c>
      <c r="D2" s="64" t="s">
        <v>69</v>
      </c>
      <c r="E2" s="65" t="s">
        <v>70</v>
      </c>
      <c r="F2" s="65">
        <v>2382181</v>
      </c>
      <c r="G2" s="65"/>
      <c r="H2" s="65"/>
      <c r="I2" s="65"/>
      <c r="J2" s="65">
        <v>23319</v>
      </c>
      <c r="K2" s="66" t="s">
        <v>64</v>
      </c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  <c r="AT2" s="43"/>
      <c r="AU2" s="43"/>
      <c r="AV2" s="43"/>
      <c r="AW2" s="43"/>
      <c r="AX2" s="43"/>
      <c r="AY2" s="43"/>
      <c r="AZ2" s="43"/>
      <c r="BA2" s="43"/>
      <c r="BB2" s="43"/>
      <c r="BC2" s="43"/>
      <c r="BD2" s="43"/>
      <c r="BE2" s="43"/>
      <c r="BF2" s="43"/>
      <c r="BG2" s="43"/>
      <c r="BH2" s="43"/>
      <c r="BI2" s="43"/>
      <c r="BJ2" s="43"/>
      <c r="BK2" s="43"/>
      <c r="BL2" s="43"/>
      <c r="BM2" s="43"/>
      <c r="BN2" s="43"/>
      <c r="BO2" s="43"/>
      <c r="BP2" s="43"/>
      <c r="BQ2" s="43"/>
      <c r="BR2" s="43"/>
      <c r="BS2" s="43"/>
      <c r="BT2" s="43"/>
      <c r="BU2" s="43"/>
      <c r="BV2" s="43"/>
      <c r="BW2" s="43"/>
      <c r="BX2" s="43"/>
      <c r="BY2" s="43"/>
      <c r="BZ2" s="43"/>
      <c r="CA2" s="43"/>
      <c r="CB2" s="43"/>
      <c r="CC2" s="43"/>
      <c r="CD2" s="43"/>
      <c r="CE2" s="43"/>
      <c r="CF2" s="43"/>
      <c r="CG2" s="43"/>
      <c r="CH2" s="43"/>
      <c r="CI2" s="43"/>
      <c r="CJ2" s="43"/>
      <c r="CK2" s="43"/>
      <c r="CL2" s="43"/>
      <c r="CM2" s="43"/>
      <c r="CN2" s="43"/>
      <c r="CO2" s="43"/>
      <c r="CP2" s="43"/>
      <c r="CQ2" s="43"/>
      <c r="CR2" s="43"/>
      <c r="CS2" s="43"/>
      <c r="CT2" s="43"/>
      <c r="CU2" s="43"/>
      <c r="CV2" s="43"/>
      <c r="CW2" s="43"/>
      <c r="CX2" s="43"/>
      <c r="CY2" s="43"/>
      <c r="CZ2" s="43"/>
      <c r="DA2" s="43"/>
      <c r="DB2" s="43"/>
      <c r="DC2" s="43"/>
      <c r="DD2" s="43"/>
      <c r="DE2" s="43"/>
      <c r="DF2" s="43"/>
      <c r="DG2" s="43"/>
      <c r="DH2" s="43"/>
      <c r="DI2" s="43"/>
      <c r="DJ2" s="43"/>
      <c r="DK2" s="43"/>
      <c r="DL2" s="43"/>
      <c r="DM2" s="43"/>
      <c r="DN2" s="43"/>
      <c r="DO2" s="43"/>
      <c r="DP2" s="43"/>
      <c r="DQ2" s="43"/>
      <c r="DR2" s="43"/>
      <c r="DS2" s="43"/>
      <c r="DT2" s="43"/>
      <c r="DU2" s="43"/>
      <c r="DV2" s="43"/>
      <c r="DW2" s="43"/>
      <c r="DX2" s="43"/>
      <c r="DY2" s="43"/>
      <c r="DZ2" s="43"/>
      <c r="EA2" s="43"/>
      <c r="EB2" s="43"/>
      <c r="EC2" s="43"/>
      <c r="ED2" s="43"/>
      <c r="EE2" s="43"/>
      <c r="EF2" s="43"/>
      <c r="EG2" s="43"/>
      <c r="EH2" s="43"/>
      <c r="EI2" s="43"/>
      <c r="EJ2" s="43"/>
      <c r="EK2" s="43"/>
      <c r="EL2" s="43"/>
      <c r="EM2" s="43"/>
      <c r="EN2" s="43"/>
      <c r="EO2" s="43"/>
      <c r="EP2" s="43"/>
      <c r="EQ2" s="43"/>
      <c r="ER2" s="43"/>
      <c r="ES2" s="43"/>
      <c r="ET2" s="43"/>
      <c r="EU2" s="43"/>
      <c r="EV2" s="43"/>
      <c r="EW2" s="43"/>
      <c r="EX2" s="43"/>
      <c r="EY2" s="43"/>
      <c r="EZ2" s="43"/>
      <c r="FA2" s="43"/>
      <c r="FB2" s="43"/>
      <c r="FC2" s="43"/>
      <c r="FD2" s="43"/>
      <c r="FE2" s="43"/>
      <c r="FF2" s="43"/>
      <c r="FG2" s="43"/>
      <c r="FH2" s="43"/>
      <c r="FI2" s="43"/>
      <c r="FJ2" s="43"/>
      <c r="FK2" s="43"/>
      <c r="FL2" s="43"/>
      <c r="FM2" s="43"/>
      <c r="FN2" s="43"/>
      <c r="FO2" s="43"/>
      <c r="FP2" s="43"/>
      <c r="FQ2" s="43"/>
      <c r="FR2" s="43"/>
      <c r="FS2" s="43"/>
      <c r="FT2" s="43"/>
      <c r="FU2" s="43"/>
      <c r="FV2" s="43"/>
      <c r="FW2" s="43"/>
      <c r="FX2" s="43"/>
      <c r="FY2" s="43"/>
      <c r="FZ2" s="43"/>
      <c r="GA2" s="43"/>
      <c r="GB2" s="43"/>
      <c r="GC2" s="43"/>
      <c r="GD2" s="43"/>
      <c r="GE2" s="43"/>
      <c r="GF2" s="43"/>
      <c r="GG2" s="43"/>
      <c r="GH2" s="43"/>
      <c r="GI2" s="43"/>
      <c r="GJ2" s="43"/>
      <c r="GK2" s="43"/>
      <c r="GL2" s="43"/>
      <c r="GM2" s="43"/>
      <c r="GN2" s="43"/>
      <c r="GO2" s="43"/>
      <c r="GP2" s="43"/>
      <c r="GQ2" s="43"/>
      <c r="GR2" s="43"/>
      <c r="GS2" s="43"/>
      <c r="GT2" s="43"/>
      <c r="GU2" s="43"/>
      <c r="GV2" s="43"/>
      <c r="GW2" s="43"/>
      <c r="GX2" s="43"/>
      <c r="GY2" s="43"/>
      <c r="GZ2" s="43"/>
      <c r="HA2" s="43"/>
      <c r="HB2" s="43"/>
      <c r="HC2" s="43"/>
      <c r="HD2" s="43"/>
      <c r="HE2" s="43"/>
      <c r="HF2" s="43"/>
      <c r="HG2" s="43"/>
      <c r="HH2" s="43"/>
      <c r="HI2" s="43"/>
      <c r="HJ2" s="43"/>
      <c r="HK2" s="43"/>
      <c r="HL2" s="43"/>
      <c r="HM2" s="43"/>
      <c r="HN2" s="43"/>
      <c r="HO2" s="43"/>
      <c r="HP2" s="43"/>
      <c r="HQ2" s="43"/>
      <c r="HR2" s="43"/>
      <c r="HS2" s="43"/>
      <c r="HT2" s="43"/>
      <c r="HU2" s="43"/>
      <c r="HV2" s="43"/>
      <c r="HW2" s="43"/>
      <c r="HX2" s="43"/>
      <c r="HY2" s="43"/>
      <c r="HZ2" s="43"/>
      <c r="IA2" s="43"/>
      <c r="IB2" s="43"/>
      <c r="IC2" s="43"/>
      <c r="ID2" s="43"/>
      <c r="IE2" s="43"/>
      <c r="IF2" s="43"/>
      <c r="IG2" s="43"/>
      <c r="IH2" s="43"/>
      <c r="II2" s="43"/>
      <c r="IJ2" s="43"/>
      <c r="IK2" s="43"/>
      <c r="IL2" s="43"/>
      <c r="IM2" s="43"/>
      <c r="IN2" s="43"/>
    </row>
    <row r="3" spans="1:248" s="44" customFormat="1" ht="24">
      <c r="A3" s="64">
        <v>2</v>
      </c>
      <c r="B3" s="65">
        <v>630430041</v>
      </c>
      <c r="C3" s="64" t="s">
        <v>65</v>
      </c>
      <c r="D3" s="64" t="s">
        <v>69</v>
      </c>
      <c r="E3" s="65" t="s">
        <v>70</v>
      </c>
      <c r="F3" s="65">
        <v>2600000</v>
      </c>
      <c r="G3" s="67"/>
      <c r="H3" s="67"/>
      <c r="I3" s="67"/>
      <c r="J3" s="67">
        <v>25452</v>
      </c>
      <c r="K3" s="66" t="s">
        <v>64</v>
      </c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  <c r="AA3" s="43"/>
      <c r="AB3" s="43"/>
      <c r="AC3" s="43"/>
      <c r="AD3" s="43"/>
      <c r="AE3" s="43"/>
      <c r="AF3" s="43"/>
      <c r="AG3" s="43"/>
      <c r="AH3" s="43"/>
      <c r="AI3" s="43"/>
      <c r="AJ3" s="43"/>
      <c r="AK3" s="43"/>
      <c r="AL3" s="43"/>
      <c r="AM3" s="43"/>
      <c r="AN3" s="43"/>
      <c r="AO3" s="43"/>
      <c r="AP3" s="43"/>
      <c r="AQ3" s="43"/>
      <c r="AR3" s="43"/>
      <c r="AS3" s="43"/>
      <c r="AT3" s="43"/>
      <c r="AU3" s="43"/>
      <c r="AV3" s="43"/>
      <c r="AW3" s="43"/>
      <c r="AX3" s="43"/>
      <c r="AY3" s="43"/>
      <c r="AZ3" s="43"/>
      <c r="BA3" s="43"/>
      <c r="BB3" s="43"/>
      <c r="BC3" s="43"/>
      <c r="BD3" s="43"/>
      <c r="BE3" s="43"/>
      <c r="BF3" s="43"/>
      <c r="BG3" s="43"/>
      <c r="BH3" s="43"/>
      <c r="BI3" s="43"/>
      <c r="BJ3" s="43"/>
      <c r="BK3" s="43"/>
      <c r="BL3" s="43"/>
      <c r="BM3" s="43"/>
      <c r="BN3" s="43"/>
      <c r="BO3" s="43"/>
      <c r="BP3" s="43"/>
      <c r="BQ3" s="43"/>
      <c r="BR3" s="43"/>
      <c r="BS3" s="43"/>
      <c r="BT3" s="43"/>
      <c r="BU3" s="43"/>
      <c r="BV3" s="43"/>
      <c r="BW3" s="43"/>
      <c r="BX3" s="43"/>
      <c r="BY3" s="43"/>
      <c r="BZ3" s="43"/>
      <c r="CA3" s="43"/>
      <c r="CB3" s="43"/>
      <c r="CC3" s="43"/>
      <c r="CD3" s="43"/>
      <c r="CE3" s="43"/>
      <c r="CF3" s="43"/>
      <c r="CG3" s="43"/>
      <c r="CH3" s="43"/>
      <c r="CI3" s="43"/>
      <c r="CJ3" s="43"/>
      <c r="CK3" s="43"/>
      <c r="CL3" s="43"/>
      <c r="CM3" s="43"/>
      <c r="CN3" s="43"/>
      <c r="CO3" s="43"/>
      <c r="CP3" s="43"/>
      <c r="CQ3" s="43"/>
      <c r="CR3" s="43"/>
      <c r="CS3" s="43"/>
      <c r="CT3" s="43"/>
      <c r="CU3" s="43"/>
      <c r="CV3" s="43"/>
      <c r="CW3" s="43"/>
      <c r="CX3" s="43"/>
      <c r="CY3" s="43"/>
      <c r="CZ3" s="43"/>
      <c r="DA3" s="43"/>
      <c r="DB3" s="43"/>
      <c r="DC3" s="43"/>
      <c r="DD3" s="43"/>
      <c r="DE3" s="43"/>
      <c r="DF3" s="43"/>
      <c r="DG3" s="43"/>
      <c r="DH3" s="43"/>
      <c r="DI3" s="43"/>
      <c r="DJ3" s="43"/>
      <c r="DK3" s="43"/>
      <c r="DL3" s="43"/>
      <c r="DM3" s="43"/>
      <c r="DN3" s="43"/>
      <c r="DO3" s="43"/>
      <c r="DP3" s="43"/>
      <c r="DQ3" s="43"/>
      <c r="DR3" s="43"/>
      <c r="DS3" s="43"/>
      <c r="DT3" s="43"/>
      <c r="DU3" s="43"/>
      <c r="DV3" s="43"/>
      <c r="DW3" s="43"/>
      <c r="DX3" s="43"/>
      <c r="DY3" s="43"/>
      <c r="DZ3" s="43"/>
      <c r="EA3" s="43"/>
      <c r="EB3" s="43"/>
      <c r="EC3" s="43"/>
      <c r="ED3" s="43"/>
      <c r="EE3" s="43"/>
      <c r="EF3" s="43"/>
      <c r="EG3" s="43"/>
      <c r="EH3" s="43"/>
      <c r="EI3" s="43"/>
      <c r="EJ3" s="43"/>
      <c r="EK3" s="43"/>
      <c r="EL3" s="43"/>
      <c r="EM3" s="43"/>
      <c r="EN3" s="43"/>
      <c r="EO3" s="43"/>
      <c r="EP3" s="43"/>
      <c r="EQ3" s="43"/>
      <c r="ER3" s="43"/>
      <c r="ES3" s="43"/>
      <c r="ET3" s="43"/>
      <c r="EU3" s="43"/>
      <c r="EV3" s="43"/>
      <c r="EW3" s="43"/>
      <c r="EX3" s="43"/>
      <c r="EY3" s="43"/>
      <c r="EZ3" s="43"/>
      <c r="FA3" s="43"/>
      <c r="FB3" s="43"/>
      <c r="FC3" s="43"/>
      <c r="FD3" s="43"/>
      <c r="FE3" s="43"/>
      <c r="FF3" s="43"/>
      <c r="FG3" s="43"/>
      <c r="FH3" s="43"/>
      <c r="FI3" s="43"/>
      <c r="FJ3" s="43"/>
      <c r="FK3" s="43"/>
      <c r="FL3" s="43"/>
      <c r="FM3" s="43"/>
      <c r="FN3" s="43"/>
      <c r="FO3" s="43"/>
      <c r="FP3" s="43"/>
      <c r="FQ3" s="43"/>
      <c r="FR3" s="43"/>
      <c r="FS3" s="43"/>
      <c r="FT3" s="43"/>
      <c r="FU3" s="43"/>
      <c r="FV3" s="43"/>
      <c r="FW3" s="43"/>
      <c r="FX3" s="43"/>
      <c r="FY3" s="43"/>
      <c r="FZ3" s="43"/>
      <c r="GA3" s="43"/>
      <c r="GB3" s="43"/>
      <c r="GC3" s="43"/>
      <c r="GD3" s="43"/>
      <c r="GE3" s="43"/>
      <c r="GF3" s="43"/>
      <c r="GG3" s="43"/>
      <c r="GH3" s="43"/>
      <c r="GI3" s="43"/>
      <c r="GJ3" s="43"/>
      <c r="GK3" s="43"/>
      <c r="GL3" s="43"/>
      <c r="GM3" s="43"/>
      <c r="GN3" s="43"/>
      <c r="GO3" s="43"/>
      <c r="GP3" s="43"/>
      <c r="GQ3" s="43"/>
      <c r="GR3" s="43"/>
      <c r="GS3" s="43"/>
      <c r="GT3" s="43"/>
      <c r="GU3" s="43"/>
      <c r="GV3" s="43"/>
      <c r="GW3" s="43"/>
      <c r="GX3" s="43"/>
      <c r="GY3" s="43"/>
      <c r="GZ3" s="43"/>
      <c r="HA3" s="43"/>
      <c r="HB3" s="43"/>
      <c r="HC3" s="43"/>
      <c r="HD3" s="43"/>
      <c r="HE3" s="43"/>
      <c r="HF3" s="43"/>
      <c r="HG3" s="43"/>
      <c r="HH3" s="43"/>
      <c r="HI3" s="43"/>
      <c r="HJ3" s="43"/>
      <c r="HK3" s="43"/>
      <c r="HL3" s="43"/>
      <c r="HM3" s="43"/>
      <c r="HN3" s="43"/>
      <c r="HO3" s="43"/>
      <c r="HP3" s="43"/>
      <c r="HQ3" s="43"/>
      <c r="HR3" s="43"/>
      <c r="HS3" s="43"/>
      <c r="HT3" s="43"/>
      <c r="HU3" s="43"/>
      <c r="HV3" s="43"/>
      <c r="HW3" s="43"/>
      <c r="HX3" s="43"/>
      <c r="HY3" s="43"/>
      <c r="HZ3" s="43"/>
      <c r="IA3" s="43"/>
      <c r="IB3" s="43"/>
      <c r="IC3" s="43"/>
      <c r="ID3" s="43"/>
      <c r="IE3" s="43"/>
      <c r="IF3" s="43"/>
      <c r="IG3" s="43"/>
      <c r="IH3" s="43"/>
      <c r="II3" s="43"/>
      <c r="IJ3" s="43"/>
      <c r="IK3" s="43"/>
      <c r="IL3" s="43"/>
      <c r="IM3" s="43"/>
      <c r="IN3" s="43"/>
    </row>
    <row r="4" spans="1:248" s="44" customFormat="1" ht="24">
      <c r="A4" s="64">
        <v>3</v>
      </c>
      <c r="B4" s="65">
        <v>20462482</v>
      </c>
      <c r="C4" s="64" t="s">
        <v>65</v>
      </c>
      <c r="D4" s="64" t="s">
        <v>71</v>
      </c>
      <c r="E4" s="65" t="s">
        <v>72</v>
      </c>
      <c r="F4" s="65">
        <v>2040000</v>
      </c>
      <c r="G4" s="67">
        <v>60</v>
      </c>
      <c r="H4" s="67">
        <v>17</v>
      </c>
      <c r="I4" s="67">
        <v>43</v>
      </c>
      <c r="J4" s="67">
        <v>46417</v>
      </c>
      <c r="K4" s="66" t="s">
        <v>42</v>
      </c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  <c r="AA4" s="43"/>
      <c r="AB4" s="43"/>
      <c r="AC4" s="43"/>
      <c r="AD4" s="43"/>
      <c r="AE4" s="43"/>
      <c r="AF4" s="43"/>
      <c r="AG4" s="43"/>
      <c r="AH4" s="43"/>
      <c r="AI4" s="43"/>
      <c r="AJ4" s="43"/>
      <c r="AK4" s="43"/>
      <c r="AL4" s="43"/>
      <c r="AM4" s="43"/>
      <c r="AN4" s="43"/>
      <c r="AO4" s="43"/>
      <c r="AP4" s="43"/>
      <c r="AQ4" s="43"/>
      <c r="AR4" s="43"/>
      <c r="AS4" s="43"/>
      <c r="AT4" s="43"/>
      <c r="AU4" s="43"/>
      <c r="AV4" s="43"/>
      <c r="AW4" s="43"/>
      <c r="AX4" s="43"/>
      <c r="AY4" s="43"/>
      <c r="AZ4" s="43"/>
      <c r="BA4" s="43"/>
      <c r="BB4" s="43"/>
      <c r="BC4" s="43"/>
      <c r="BD4" s="43"/>
      <c r="BE4" s="43"/>
      <c r="BF4" s="43"/>
      <c r="BG4" s="43"/>
      <c r="BH4" s="43"/>
      <c r="BI4" s="43"/>
      <c r="BJ4" s="43"/>
      <c r="BK4" s="43"/>
      <c r="BL4" s="43"/>
      <c r="BM4" s="43"/>
      <c r="BN4" s="43"/>
      <c r="BO4" s="43"/>
      <c r="BP4" s="43"/>
      <c r="BQ4" s="43"/>
      <c r="BR4" s="43"/>
      <c r="BS4" s="43"/>
      <c r="BT4" s="43"/>
      <c r="BU4" s="43"/>
      <c r="BV4" s="43"/>
      <c r="BW4" s="43"/>
      <c r="BX4" s="43"/>
      <c r="BY4" s="43"/>
      <c r="BZ4" s="43"/>
      <c r="CA4" s="43"/>
      <c r="CB4" s="43"/>
      <c r="CC4" s="43"/>
      <c r="CD4" s="43"/>
      <c r="CE4" s="43"/>
      <c r="CF4" s="43"/>
      <c r="CG4" s="43"/>
      <c r="CH4" s="43"/>
      <c r="CI4" s="43"/>
      <c r="CJ4" s="43"/>
      <c r="CK4" s="43"/>
      <c r="CL4" s="43"/>
      <c r="CM4" s="43"/>
      <c r="CN4" s="43"/>
      <c r="CO4" s="43"/>
      <c r="CP4" s="43"/>
      <c r="CQ4" s="43"/>
      <c r="CR4" s="43"/>
      <c r="CS4" s="43"/>
      <c r="CT4" s="43"/>
      <c r="CU4" s="43"/>
      <c r="CV4" s="43"/>
      <c r="CW4" s="43"/>
      <c r="CX4" s="43"/>
      <c r="CY4" s="43"/>
      <c r="CZ4" s="43"/>
      <c r="DA4" s="43"/>
      <c r="DB4" s="43"/>
      <c r="DC4" s="43"/>
      <c r="DD4" s="43"/>
      <c r="DE4" s="43"/>
      <c r="DF4" s="43"/>
      <c r="DG4" s="43"/>
      <c r="DH4" s="43"/>
      <c r="DI4" s="43"/>
      <c r="DJ4" s="43"/>
      <c r="DK4" s="43"/>
      <c r="DL4" s="43"/>
      <c r="DM4" s="43"/>
      <c r="DN4" s="43"/>
      <c r="DO4" s="43"/>
      <c r="DP4" s="43"/>
      <c r="DQ4" s="43"/>
      <c r="DR4" s="43"/>
      <c r="DS4" s="43"/>
      <c r="DT4" s="43"/>
      <c r="DU4" s="43"/>
      <c r="DV4" s="43"/>
      <c r="DW4" s="43"/>
      <c r="DX4" s="43"/>
      <c r="DY4" s="43"/>
      <c r="DZ4" s="43"/>
      <c r="EA4" s="43"/>
      <c r="EB4" s="43"/>
      <c r="EC4" s="43"/>
      <c r="ED4" s="43"/>
      <c r="EE4" s="43"/>
      <c r="EF4" s="43"/>
      <c r="EG4" s="43"/>
      <c r="EH4" s="43"/>
      <c r="EI4" s="43"/>
      <c r="EJ4" s="43"/>
      <c r="EK4" s="43"/>
      <c r="EL4" s="43"/>
      <c r="EM4" s="43"/>
      <c r="EN4" s="43"/>
      <c r="EO4" s="43"/>
      <c r="EP4" s="43"/>
      <c r="EQ4" s="43"/>
      <c r="ER4" s="43"/>
      <c r="ES4" s="43"/>
      <c r="ET4" s="43"/>
      <c r="EU4" s="43"/>
      <c r="EV4" s="43"/>
      <c r="EW4" s="43"/>
      <c r="EX4" s="43"/>
      <c r="EY4" s="43"/>
      <c r="EZ4" s="43"/>
      <c r="FA4" s="43"/>
      <c r="FB4" s="43"/>
      <c r="FC4" s="43"/>
      <c r="FD4" s="43"/>
      <c r="FE4" s="43"/>
      <c r="FF4" s="43"/>
      <c r="FG4" s="43"/>
      <c r="FH4" s="43"/>
      <c r="FI4" s="43"/>
      <c r="FJ4" s="43"/>
      <c r="FK4" s="43"/>
      <c r="FL4" s="43"/>
      <c r="FM4" s="43"/>
      <c r="FN4" s="43"/>
      <c r="FO4" s="43"/>
      <c r="FP4" s="43"/>
      <c r="FQ4" s="43"/>
      <c r="FR4" s="43"/>
      <c r="FS4" s="43"/>
      <c r="FT4" s="43"/>
      <c r="FU4" s="43"/>
      <c r="FV4" s="43"/>
      <c r="FW4" s="43"/>
      <c r="FX4" s="43"/>
      <c r="FY4" s="43"/>
      <c r="FZ4" s="43"/>
      <c r="GA4" s="43"/>
      <c r="GB4" s="43"/>
      <c r="GC4" s="43"/>
      <c r="GD4" s="43"/>
      <c r="GE4" s="43"/>
      <c r="GF4" s="43"/>
      <c r="GG4" s="43"/>
      <c r="GH4" s="43"/>
      <c r="GI4" s="43"/>
      <c r="GJ4" s="43"/>
      <c r="GK4" s="43"/>
      <c r="GL4" s="43"/>
      <c r="GM4" s="43"/>
      <c r="GN4" s="43"/>
      <c r="GO4" s="43"/>
      <c r="GP4" s="43"/>
      <c r="GQ4" s="43"/>
      <c r="GR4" s="43"/>
      <c r="GS4" s="43"/>
      <c r="GT4" s="43"/>
      <c r="GU4" s="43"/>
      <c r="GV4" s="43"/>
      <c r="GW4" s="43"/>
      <c r="GX4" s="43"/>
      <c r="GY4" s="43"/>
      <c r="GZ4" s="43"/>
      <c r="HA4" s="43"/>
      <c r="HB4" s="43"/>
      <c r="HC4" s="43"/>
      <c r="HD4" s="43"/>
      <c r="HE4" s="43"/>
      <c r="HF4" s="43"/>
      <c r="HG4" s="43"/>
      <c r="HH4" s="43"/>
      <c r="HI4" s="43"/>
      <c r="HJ4" s="43"/>
      <c r="HK4" s="43"/>
      <c r="HL4" s="43"/>
      <c r="HM4" s="43"/>
      <c r="HN4" s="43"/>
      <c r="HO4" s="43"/>
      <c r="HP4" s="43"/>
      <c r="HQ4" s="43"/>
      <c r="HR4" s="43"/>
      <c r="HS4" s="43"/>
      <c r="HT4" s="43"/>
      <c r="HU4" s="43"/>
      <c r="HV4" s="43"/>
      <c r="HW4" s="43"/>
      <c r="HX4" s="43"/>
      <c r="HY4" s="43"/>
      <c r="HZ4" s="43"/>
      <c r="IA4" s="43"/>
      <c r="IB4" s="43"/>
      <c r="IC4" s="43"/>
      <c r="ID4" s="43"/>
      <c r="IE4" s="43"/>
      <c r="IF4" s="43"/>
      <c r="IG4" s="43"/>
      <c r="IH4" s="43"/>
      <c r="II4" s="43"/>
      <c r="IJ4" s="43"/>
      <c r="IK4" s="43"/>
      <c r="IL4" s="43"/>
      <c r="IM4" s="43"/>
      <c r="IN4" s="43"/>
    </row>
    <row r="5" spans="1:248" s="44" customFormat="1" ht="12">
      <c r="A5" s="64">
        <v>4</v>
      </c>
      <c r="B5" s="65">
        <v>701000242392</v>
      </c>
      <c r="C5" s="64" t="s">
        <v>66</v>
      </c>
      <c r="D5" s="64" t="s">
        <v>73</v>
      </c>
      <c r="E5" s="65" t="s">
        <v>74</v>
      </c>
      <c r="F5" s="65">
        <v>400000</v>
      </c>
      <c r="G5" s="65">
        <v>60</v>
      </c>
      <c r="H5" s="65">
        <v>47</v>
      </c>
      <c r="I5" s="65">
        <v>13</v>
      </c>
      <c r="J5" s="65">
        <v>9516</v>
      </c>
      <c r="K5" s="66" t="s">
        <v>42</v>
      </c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43"/>
      <c r="BD5" s="43"/>
      <c r="BE5" s="43"/>
      <c r="BF5" s="43"/>
      <c r="BG5" s="43"/>
      <c r="BH5" s="43"/>
      <c r="BI5" s="43"/>
      <c r="BJ5" s="43"/>
      <c r="BK5" s="43"/>
      <c r="BL5" s="43"/>
      <c r="BM5" s="43"/>
      <c r="BN5" s="43"/>
      <c r="BO5" s="43"/>
      <c r="BP5" s="43"/>
      <c r="BQ5" s="43"/>
      <c r="BR5" s="43"/>
      <c r="BS5" s="43"/>
      <c r="BT5" s="43"/>
      <c r="BU5" s="43"/>
      <c r="BV5" s="43"/>
      <c r="BW5" s="43"/>
      <c r="BX5" s="43"/>
      <c r="BY5" s="43"/>
      <c r="BZ5" s="43"/>
      <c r="CA5" s="43"/>
      <c r="CB5" s="43"/>
      <c r="CC5" s="43"/>
      <c r="CD5" s="43"/>
      <c r="CE5" s="43"/>
      <c r="CF5" s="43"/>
      <c r="CG5" s="43"/>
      <c r="CH5" s="43"/>
      <c r="CI5" s="43"/>
      <c r="CJ5" s="43"/>
      <c r="CK5" s="43"/>
      <c r="CL5" s="43"/>
      <c r="CM5" s="43"/>
      <c r="CN5" s="43"/>
      <c r="CO5" s="43"/>
      <c r="CP5" s="43"/>
      <c r="CQ5" s="43"/>
      <c r="CR5" s="43"/>
      <c r="CS5" s="43"/>
      <c r="CT5" s="43"/>
      <c r="CU5" s="43"/>
      <c r="CV5" s="43"/>
      <c r="CW5" s="43"/>
      <c r="CX5" s="43"/>
      <c r="CY5" s="43"/>
      <c r="CZ5" s="43"/>
      <c r="DA5" s="43"/>
      <c r="DB5" s="43"/>
      <c r="DC5" s="43"/>
      <c r="DD5" s="43"/>
      <c r="DE5" s="43"/>
      <c r="DF5" s="43"/>
      <c r="DG5" s="43"/>
      <c r="DH5" s="43"/>
      <c r="DI5" s="43"/>
      <c r="DJ5" s="43"/>
      <c r="DK5" s="43"/>
      <c r="DL5" s="43"/>
      <c r="DM5" s="43"/>
      <c r="DN5" s="43"/>
      <c r="DO5" s="43"/>
      <c r="DP5" s="43"/>
      <c r="DQ5" s="43"/>
      <c r="DR5" s="43"/>
      <c r="DS5" s="43"/>
      <c r="DT5" s="43"/>
      <c r="DU5" s="43"/>
      <c r="DV5" s="43"/>
      <c r="DW5" s="43"/>
      <c r="DX5" s="43"/>
      <c r="DY5" s="43"/>
      <c r="DZ5" s="43"/>
      <c r="EA5" s="43"/>
      <c r="EB5" s="43"/>
      <c r="EC5" s="43"/>
      <c r="ED5" s="43"/>
      <c r="EE5" s="43"/>
      <c r="EF5" s="43"/>
      <c r="EG5" s="43"/>
      <c r="EH5" s="43"/>
      <c r="EI5" s="43"/>
      <c r="EJ5" s="43"/>
      <c r="EK5" s="43"/>
      <c r="EL5" s="43"/>
      <c r="EM5" s="43"/>
      <c r="EN5" s="43"/>
      <c r="EO5" s="43"/>
      <c r="EP5" s="43"/>
      <c r="EQ5" s="43"/>
      <c r="ER5" s="43"/>
      <c r="ES5" s="43"/>
      <c r="ET5" s="43"/>
      <c r="EU5" s="43"/>
      <c r="EV5" s="43"/>
      <c r="EW5" s="43"/>
      <c r="EX5" s="43"/>
      <c r="EY5" s="43"/>
      <c r="EZ5" s="43"/>
      <c r="FA5" s="43"/>
      <c r="FB5" s="43"/>
      <c r="FC5" s="43"/>
      <c r="FD5" s="43"/>
      <c r="FE5" s="43"/>
      <c r="FF5" s="43"/>
      <c r="FG5" s="43"/>
      <c r="FH5" s="43"/>
      <c r="FI5" s="43"/>
      <c r="FJ5" s="43"/>
      <c r="FK5" s="43"/>
      <c r="FL5" s="43"/>
      <c r="FM5" s="43"/>
      <c r="FN5" s="43"/>
      <c r="FO5" s="43"/>
      <c r="FP5" s="43"/>
      <c r="FQ5" s="43"/>
      <c r="FR5" s="43"/>
      <c r="FS5" s="43"/>
      <c r="FT5" s="43"/>
      <c r="FU5" s="43"/>
      <c r="FV5" s="43"/>
      <c r="FW5" s="43"/>
      <c r="FX5" s="43"/>
      <c r="FY5" s="43"/>
      <c r="FZ5" s="43"/>
      <c r="GA5" s="43"/>
      <c r="GB5" s="43"/>
      <c r="GC5" s="43"/>
      <c r="GD5" s="43"/>
      <c r="GE5" s="43"/>
      <c r="GF5" s="43"/>
      <c r="GG5" s="43"/>
      <c r="GH5" s="43"/>
      <c r="GI5" s="43"/>
      <c r="GJ5" s="43"/>
      <c r="GK5" s="43"/>
      <c r="GL5" s="43"/>
      <c r="GM5" s="43"/>
      <c r="GN5" s="43"/>
      <c r="GO5" s="43"/>
      <c r="GP5" s="43"/>
      <c r="GQ5" s="43"/>
      <c r="GR5" s="43"/>
      <c r="GS5" s="43"/>
      <c r="GT5" s="43"/>
      <c r="GU5" s="43"/>
      <c r="GV5" s="43"/>
      <c r="GW5" s="43"/>
      <c r="GX5" s="43"/>
      <c r="GY5" s="43"/>
      <c r="GZ5" s="43"/>
      <c r="HA5" s="43"/>
      <c r="HB5" s="43"/>
      <c r="HC5" s="43"/>
      <c r="HD5" s="43"/>
      <c r="HE5" s="43"/>
      <c r="HF5" s="43"/>
      <c r="HG5" s="43"/>
      <c r="HH5" s="43"/>
      <c r="HI5" s="43"/>
      <c r="HJ5" s="43"/>
      <c r="HK5" s="43"/>
      <c r="HL5" s="43"/>
      <c r="HM5" s="43"/>
      <c r="HN5" s="43"/>
      <c r="HO5" s="43"/>
      <c r="HP5" s="43"/>
      <c r="HQ5" s="43"/>
      <c r="HR5" s="43"/>
      <c r="HS5" s="43"/>
      <c r="HT5" s="43"/>
      <c r="HU5" s="43"/>
      <c r="HV5" s="43"/>
      <c r="HW5" s="43"/>
      <c r="HX5" s="43"/>
      <c r="HY5" s="43"/>
      <c r="HZ5" s="43"/>
      <c r="IA5" s="43"/>
      <c r="IB5" s="43"/>
      <c r="IC5" s="43"/>
      <c r="ID5" s="43"/>
      <c r="IE5" s="43"/>
      <c r="IF5" s="43"/>
      <c r="IG5" s="43"/>
      <c r="IH5" s="43"/>
      <c r="II5" s="43"/>
      <c r="IJ5" s="43"/>
      <c r="IK5" s="43"/>
      <c r="IL5" s="43"/>
      <c r="IM5" s="43"/>
    </row>
    <row r="6" spans="1:248">
      <c r="A6" s="68"/>
      <c r="B6" s="69"/>
      <c r="C6" s="69"/>
      <c r="D6" s="69"/>
      <c r="E6" s="69"/>
      <c r="F6" s="69"/>
      <c r="G6" s="69"/>
      <c r="H6" s="69"/>
      <c r="I6" s="69"/>
      <c r="J6" s="69"/>
      <c r="K6" s="70">
        <f>SUMIF(K2:K5,"Y",J2:J5)</f>
        <v>55933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scale="59" firstPageNumber="0" orientation="landscape" horizontalDpi="300" verticalDpi="300" r:id="rId1"/>
  <headerFooter alignWithMargins="0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13"/>
  <sheetViews>
    <sheetView workbookViewId="0">
      <selection activeCell="C6" sqref="C6"/>
    </sheetView>
  </sheetViews>
  <sheetFormatPr defaultRowHeight="12.75"/>
  <sheetData>
    <row r="2" spans="2:18">
      <c r="B2" s="26"/>
      <c r="C2" s="26"/>
      <c r="D2" s="26"/>
      <c r="E2" s="26"/>
      <c r="F2" s="26"/>
      <c r="G2" s="26"/>
      <c r="H2" s="26"/>
      <c r="I2" s="26"/>
      <c r="J2" s="27"/>
      <c r="K2" s="26"/>
      <c r="L2" s="26"/>
      <c r="M2" s="26"/>
      <c r="N2" s="26"/>
      <c r="O2" s="26"/>
      <c r="P2" s="26"/>
      <c r="Q2" s="26"/>
      <c r="R2" s="26"/>
    </row>
    <row r="3" spans="2:18" ht="21">
      <c r="B3" s="26"/>
      <c r="C3" s="28"/>
      <c r="D3" s="79"/>
      <c r="E3" s="80"/>
      <c r="F3" s="26"/>
      <c r="G3" s="26"/>
      <c r="H3" s="26"/>
      <c r="I3" s="26"/>
      <c r="J3" s="27"/>
      <c r="K3" s="26"/>
      <c r="L3" s="28"/>
      <c r="M3" s="81"/>
      <c r="N3" s="82"/>
      <c r="O3" s="83"/>
      <c r="P3" s="26"/>
      <c r="Q3" s="26"/>
      <c r="R3" s="26"/>
    </row>
    <row r="4" spans="2:18" ht="21">
      <c r="B4" s="29"/>
      <c r="C4" s="28"/>
      <c r="D4" s="30"/>
      <c r="E4" s="30"/>
      <c r="F4" s="31"/>
      <c r="G4" s="26"/>
      <c r="H4" s="26"/>
      <c r="I4" s="26"/>
      <c r="J4" s="27"/>
      <c r="K4" s="29"/>
      <c r="L4" s="28"/>
      <c r="M4" s="30"/>
      <c r="N4" s="30"/>
      <c r="O4" s="31"/>
      <c r="P4" s="26"/>
      <c r="Q4" s="26"/>
      <c r="R4" s="26"/>
    </row>
    <row r="5" spans="2:18" ht="15">
      <c r="B5" s="32"/>
      <c r="C5" s="33" t="s">
        <v>51</v>
      </c>
      <c r="D5" s="33" t="s">
        <v>52</v>
      </c>
      <c r="E5" s="33" t="s">
        <v>53</v>
      </c>
      <c r="F5" s="33" t="s">
        <v>54</v>
      </c>
      <c r="G5" s="33" t="s">
        <v>55</v>
      </c>
      <c r="H5" s="33" t="s">
        <v>56</v>
      </c>
      <c r="I5" s="34"/>
      <c r="J5" s="27"/>
      <c r="K5" s="32"/>
      <c r="L5" s="33" t="s">
        <v>51</v>
      </c>
      <c r="M5" s="33" t="s">
        <v>52</v>
      </c>
      <c r="N5" s="33" t="s">
        <v>53</v>
      </c>
      <c r="O5" s="33" t="s">
        <v>54</v>
      </c>
      <c r="P5" s="33" t="s">
        <v>55</v>
      </c>
      <c r="Q5" s="33" t="s">
        <v>56</v>
      </c>
      <c r="R5" s="34"/>
    </row>
    <row r="6" spans="2:18" ht="15">
      <c r="B6" s="33" t="s">
        <v>57</v>
      </c>
      <c r="C6" s="35"/>
      <c r="D6" s="35"/>
      <c r="E6" s="34"/>
      <c r="F6" s="35"/>
      <c r="G6" s="35"/>
      <c r="H6" s="35"/>
      <c r="I6" s="34"/>
      <c r="J6" s="27"/>
      <c r="K6" s="33" t="s">
        <v>57</v>
      </c>
      <c r="L6" s="35"/>
      <c r="M6" s="34"/>
      <c r="N6" s="35"/>
      <c r="O6" s="35"/>
      <c r="P6" s="35"/>
      <c r="Q6" s="35"/>
      <c r="R6" s="34"/>
    </row>
    <row r="7" spans="2:18" ht="15">
      <c r="B7" s="33" t="s">
        <v>58</v>
      </c>
      <c r="C7" s="35"/>
      <c r="D7" s="35"/>
      <c r="E7" s="35"/>
      <c r="F7" s="35"/>
      <c r="G7" s="35"/>
      <c r="H7" s="35"/>
      <c r="I7" s="34"/>
      <c r="J7" s="27"/>
      <c r="K7" s="33" t="s">
        <v>58</v>
      </c>
      <c r="L7" s="35"/>
      <c r="M7" s="35"/>
      <c r="N7" s="35"/>
      <c r="O7" s="35"/>
      <c r="P7" s="34"/>
      <c r="Q7" s="34"/>
      <c r="R7" s="34"/>
    </row>
    <row r="8" spans="2:18" ht="15">
      <c r="B8" s="33" t="s">
        <v>59</v>
      </c>
      <c r="C8" s="35"/>
      <c r="D8" s="35"/>
      <c r="E8" s="35"/>
      <c r="F8" s="35"/>
      <c r="G8" s="35"/>
      <c r="H8" s="34"/>
      <c r="I8" s="34"/>
      <c r="J8" s="27"/>
      <c r="K8" s="36" t="s">
        <v>59</v>
      </c>
      <c r="L8" s="35"/>
      <c r="M8" s="35"/>
      <c r="N8" s="35"/>
      <c r="O8" s="35"/>
      <c r="P8" s="34"/>
      <c r="Q8" s="34"/>
      <c r="R8" s="34"/>
    </row>
    <row r="9" spans="2:18" ht="15">
      <c r="B9" s="33" t="s">
        <v>60</v>
      </c>
      <c r="C9" s="35"/>
      <c r="D9" s="35"/>
      <c r="E9" s="34"/>
      <c r="F9" s="35"/>
      <c r="G9" s="35"/>
      <c r="H9" s="35"/>
      <c r="I9" s="34"/>
      <c r="J9" s="27"/>
      <c r="K9" s="36" t="s">
        <v>60</v>
      </c>
      <c r="L9" s="35"/>
      <c r="M9" s="35"/>
      <c r="N9" s="35"/>
      <c r="O9" s="35"/>
      <c r="P9" s="35"/>
      <c r="Q9" s="35"/>
      <c r="R9" s="34"/>
    </row>
    <row r="10" spans="2:18">
      <c r="B10" s="37"/>
      <c r="C10" s="34">
        <f>SUM(C6:C9)</f>
        <v>0</v>
      </c>
      <c r="D10" s="34">
        <f>SUM(D6:D9)</f>
        <v>0</v>
      </c>
      <c r="E10" s="34">
        <f>SUM(E6:E9)</f>
        <v>0</v>
      </c>
      <c r="F10" s="34">
        <f t="shared" ref="F10:H10" si="0">SUM(F6:F9)</f>
        <v>0</v>
      </c>
      <c r="G10" s="34">
        <f t="shared" si="0"/>
        <v>0</v>
      </c>
      <c r="H10" s="34">
        <f t="shared" si="0"/>
        <v>0</v>
      </c>
      <c r="I10" s="38">
        <f>(SUM(C10:H10)/24)</f>
        <v>0</v>
      </c>
      <c r="J10" s="39"/>
      <c r="K10" s="27"/>
      <c r="L10" s="34">
        <f>SUM(L6:L9)</f>
        <v>0</v>
      </c>
      <c r="M10" s="34">
        <f t="shared" ref="M10" si="1">SUM(M6:M9)</f>
        <v>0</v>
      </c>
      <c r="N10" s="34">
        <f>SUM(N6:N9)</f>
        <v>0</v>
      </c>
      <c r="O10" s="34">
        <f>SUM(O6:O9)</f>
        <v>0</v>
      </c>
      <c r="P10" s="34">
        <f>SUM(P6:P9)</f>
        <v>0</v>
      </c>
      <c r="Q10" s="34">
        <f t="shared" ref="Q10" si="2">SUM(Q6:Q9)</f>
        <v>0</v>
      </c>
      <c r="R10" s="38">
        <f>(SUM(L10:Q10)/24)</f>
        <v>0</v>
      </c>
    </row>
    <row r="11" spans="2:18" ht="15">
      <c r="B11" s="40" t="s">
        <v>61</v>
      </c>
      <c r="C11" s="34"/>
      <c r="D11" s="34"/>
      <c r="E11" s="34"/>
      <c r="F11" s="34"/>
      <c r="G11" s="34"/>
      <c r="H11" s="34"/>
      <c r="I11" s="41"/>
      <c r="J11" s="39"/>
      <c r="K11" s="40" t="s">
        <v>61</v>
      </c>
      <c r="L11" s="34"/>
      <c r="M11" s="34"/>
      <c r="N11" s="34"/>
      <c r="O11" s="34"/>
      <c r="P11" s="34"/>
      <c r="Q11" s="34"/>
      <c r="R11" s="38"/>
    </row>
    <row r="12" spans="2:18" ht="15">
      <c r="B12" s="26"/>
      <c r="C12" s="26"/>
      <c r="D12" s="26"/>
      <c r="E12" s="26"/>
      <c r="F12" s="75" t="s">
        <v>62</v>
      </c>
      <c r="G12" s="76"/>
      <c r="H12" s="77"/>
      <c r="I12" s="42"/>
      <c r="J12" s="39"/>
      <c r="K12" s="26"/>
      <c r="L12" s="26"/>
      <c r="M12" s="26"/>
      <c r="N12" s="26"/>
      <c r="O12" s="78" t="s">
        <v>62</v>
      </c>
      <c r="P12" s="78"/>
      <c r="Q12" s="78"/>
      <c r="R12" s="42">
        <v>0</v>
      </c>
    </row>
    <row r="13" spans="2:18">
      <c r="B13" s="26"/>
      <c r="C13" s="26"/>
      <c r="D13" s="26"/>
      <c r="E13" s="26"/>
      <c r="F13" s="26"/>
      <c r="G13" s="26"/>
      <c r="H13" s="26"/>
      <c r="I13" s="26"/>
      <c r="J13" s="27"/>
      <c r="K13" s="26"/>
      <c r="L13" s="26"/>
      <c r="M13" s="26"/>
      <c r="N13" s="26"/>
      <c r="O13" s="26"/>
      <c r="P13" s="26"/>
      <c r="Q13" s="26"/>
      <c r="R13" s="26"/>
    </row>
  </sheetData>
  <mergeCells count="4">
    <mergeCell ref="F12:H12"/>
    <mergeCell ref="O12:Q12"/>
    <mergeCell ref="D3:E3"/>
    <mergeCell ref="M3:O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/>
  </sheetViews>
  <sheetFormatPr defaultRowHeight="12.75"/>
  <cols>
    <col min="2" max="2" width="23.28515625" customWidth="1"/>
    <col min="3" max="3" width="28.5703125" customWidth="1"/>
    <col min="4" max="4" width="10.5703125" customWidth="1"/>
    <col min="5" max="5" width="19" customWidth="1"/>
    <col min="6" max="6" width="14.85546875" customWidth="1"/>
  </cols>
  <sheetData>
    <row r="1" spans="1:6" ht="17.25" customHeight="1">
      <c r="A1" s="84" t="s">
        <v>8</v>
      </c>
      <c r="B1" s="84"/>
      <c r="C1" s="8"/>
    </row>
    <row r="2" spans="1:6" ht="14.25" customHeight="1">
      <c r="A2" s="84" t="s">
        <v>9</v>
      </c>
      <c r="B2" s="84"/>
      <c r="C2" s="8"/>
    </row>
    <row r="5" spans="1:6" ht="30">
      <c r="A5" s="9" t="s">
        <v>2</v>
      </c>
      <c r="B5" s="10" t="s">
        <v>10</v>
      </c>
      <c r="C5" s="10" t="s">
        <v>11</v>
      </c>
      <c r="D5" s="11" t="s">
        <v>12</v>
      </c>
      <c r="E5" s="7" t="s">
        <v>13</v>
      </c>
      <c r="F5" s="7" t="s">
        <v>14</v>
      </c>
    </row>
    <row r="6" spans="1:6" ht="42.75">
      <c r="A6" s="12">
        <v>1</v>
      </c>
      <c r="B6" s="13" t="s">
        <v>15</v>
      </c>
      <c r="C6" s="14" t="s">
        <v>16</v>
      </c>
      <c r="D6" s="15"/>
      <c r="E6" s="16">
        <v>0.2</v>
      </c>
      <c r="F6" s="16">
        <f t="shared" ref="F6:F12" si="0">E6/10*D6</f>
        <v>0</v>
      </c>
    </row>
    <row r="7" spans="1:6" ht="42.75">
      <c r="A7" s="12">
        <v>2</v>
      </c>
      <c r="B7" s="13" t="s">
        <v>17</v>
      </c>
      <c r="C7" s="14" t="s">
        <v>18</v>
      </c>
      <c r="D7" s="17"/>
      <c r="E7" s="16">
        <v>0.15</v>
      </c>
      <c r="F7" s="16">
        <f t="shared" si="0"/>
        <v>0</v>
      </c>
    </row>
    <row r="8" spans="1:6" ht="42.75">
      <c r="A8" s="12">
        <v>3</v>
      </c>
      <c r="B8" s="13" t="s">
        <v>19</v>
      </c>
      <c r="C8" s="14" t="s">
        <v>20</v>
      </c>
      <c r="D8" s="17"/>
      <c r="E8" s="16">
        <v>0.1</v>
      </c>
      <c r="F8" s="16">
        <f t="shared" si="0"/>
        <v>0</v>
      </c>
    </row>
    <row r="9" spans="1:6" ht="57">
      <c r="A9" s="12">
        <v>4</v>
      </c>
      <c r="B9" s="13" t="s">
        <v>21</v>
      </c>
      <c r="C9" s="18" t="s">
        <v>22</v>
      </c>
      <c r="D9" s="17"/>
      <c r="E9" s="16">
        <v>0.1</v>
      </c>
      <c r="F9" s="16">
        <f t="shared" si="0"/>
        <v>0</v>
      </c>
    </row>
    <row r="10" spans="1:6" ht="85.5">
      <c r="A10" s="12">
        <v>5</v>
      </c>
      <c r="B10" s="13" t="s">
        <v>23</v>
      </c>
      <c r="C10" s="14" t="s">
        <v>24</v>
      </c>
      <c r="D10" s="17"/>
      <c r="E10" s="16">
        <v>0.1</v>
      </c>
      <c r="F10" s="16">
        <f t="shared" si="0"/>
        <v>0</v>
      </c>
    </row>
    <row r="11" spans="1:6" ht="128.25">
      <c r="A11" s="12">
        <v>6</v>
      </c>
      <c r="B11" s="19" t="s">
        <v>25</v>
      </c>
      <c r="C11" s="20" t="s">
        <v>26</v>
      </c>
      <c r="D11" s="17"/>
      <c r="E11" s="16">
        <v>0.1</v>
      </c>
      <c r="F11" s="16">
        <f t="shared" si="0"/>
        <v>0</v>
      </c>
    </row>
    <row r="12" spans="1:6" ht="28.5">
      <c r="A12" s="12">
        <v>7</v>
      </c>
      <c r="B12" s="12" t="s">
        <v>27</v>
      </c>
      <c r="C12" s="21" t="s">
        <v>28</v>
      </c>
      <c r="D12" s="17"/>
      <c r="E12" s="16">
        <v>0.25</v>
      </c>
      <c r="F12" s="16">
        <f t="shared" si="0"/>
        <v>0</v>
      </c>
    </row>
    <row r="13" spans="1:6" ht="15">
      <c r="A13" s="22"/>
      <c r="B13" s="23" t="s">
        <v>29</v>
      </c>
      <c r="C13" s="23"/>
      <c r="D13" s="24"/>
      <c r="E13" s="25">
        <f>SUM(E6:E12)</f>
        <v>0.99999999999999989</v>
      </c>
      <c r="F13" s="25">
        <f>SUM(F6:F12)</f>
        <v>0</v>
      </c>
    </row>
  </sheetData>
  <sheetProtection sheet="1"/>
  <mergeCells count="2">
    <mergeCell ref="A1:B1"/>
    <mergeCell ref="A2:B2"/>
  </mergeCell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 alignWithMargins="0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Eligibility</vt:lpstr>
      <vt:lpstr>RTR</vt:lpstr>
      <vt:lpstr>Sheet3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Alok Kumar Jaiswal</dc:creator>
  <cp:lastModifiedBy>ADMIN</cp:lastModifiedBy>
  <cp:lastPrinted>2018-07-05T06:12:53Z</cp:lastPrinted>
  <dcterms:created xsi:type="dcterms:W3CDTF">2015-09-25T09:25:31Z</dcterms:created>
  <dcterms:modified xsi:type="dcterms:W3CDTF">2020-09-12T10:15:28Z</dcterms:modified>
</cp:coreProperties>
</file>