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8" i="1"/>
  <c r="C13"/>
  <c r="B13"/>
  <c r="D13" s="1"/>
  <c r="F13" s="1"/>
  <c r="D14"/>
  <c r="F14" s="1"/>
  <c r="D12"/>
  <c r="F12" s="1"/>
  <c r="D11"/>
  <c r="F11" s="1"/>
  <c r="D10"/>
  <c r="F10" s="1"/>
  <c r="C7"/>
  <c r="B7"/>
  <c r="D7" s="1"/>
  <c r="F7" s="1"/>
  <c r="B6"/>
  <c r="D5"/>
  <c r="F5" s="1"/>
  <c r="L6" i="2" l="1"/>
  <c r="D4" i="1"/>
  <c r="F4" s="1"/>
  <c r="F17" l="1"/>
  <c r="D8" l="1"/>
  <c r="D2"/>
  <c r="F8" l="1"/>
  <c r="F2"/>
  <c r="D3"/>
  <c r="D6" l="1"/>
  <c r="F6" s="1"/>
  <c r="F15" s="1"/>
  <c r="F3"/>
  <c r="F22" l="1"/>
  <c r="F6" i="5" l="1"/>
  <c r="F7"/>
  <c r="F8"/>
  <c r="F9"/>
  <c r="F10"/>
  <c r="F11"/>
  <c r="F12"/>
  <c r="E13"/>
  <c r="F16" i="1" l="1"/>
  <c r="F13" i="5"/>
  <c r="F19" i="1" l="1"/>
  <c r="F23" s="1"/>
</calcChain>
</file>

<file path=xl/sharedStrings.xml><?xml version="1.0" encoding="utf-8"?>
<sst xmlns="http://schemas.openxmlformats.org/spreadsheetml/2006/main" count="90" uniqueCount="71">
  <si>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</si>
  <si>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</si>
  <si>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</si>
  <si>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</si>
  <si>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</si>
  <si>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</si>
  <si>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</si>
  <si>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</si>
  <si>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</si>
  <si>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</si>
  <si>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</si>
  <si>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</si>
  <si>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</si>
  <si>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</si>
  <si>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</si>
  <si>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</si>
  <si>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</si>
  <si>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</si>
  <si>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</si>
  <si>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</si>
  <si>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</si>
  <si>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</si>
  <si>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</si>
  <si>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</si>
  <si>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</si>
  <si>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</si>
  <si>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</si>
  <si>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</si>
  <si>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</si>
  <si>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</si>
  <si>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</si>
  <si>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</si>
  <si>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</si>
  <si>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</si>
  <si>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</si>
  <si>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</si>
  <si>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</si>
  <si>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</si>
  <si>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</si>
  <si>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</si>
  <si>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</si>
  <si>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</si>
  <si>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</si>
  <si>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</si>
  <si>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</si>
  <si>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>Income from house property</t>
  </si>
  <si>
    <t xml:space="preserve">Max FOIR          </t>
  </si>
  <si>
    <t>Income U/s 40 A(2)b</t>
  </si>
  <si>
    <t>Loan Account No.</t>
  </si>
  <si>
    <t>POS</t>
  </si>
  <si>
    <t>Depreciation</t>
  </si>
  <si>
    <t>2020-21</t>
  </si>
  <si>
    <t>Income from other sources</t>
  </si>
  <si>
    <t>Chandan Knitting Works</t>
  </si>
  <si>
    <t>Interest To Bank</t>
  </si>
  <si>
    <t>Interest To Car Loan</t>
  </si>
  <si>
    <t xml:space="preserve">Net Profit </t>
  </si>
  <si>
    <t>Parveen Kumar</t>
  </si>
  <si>
    <t>Salary from chandan knitting</t>
  </si>
  <si>
    <t>Business Income u/s 44AD</t>
  </si>
  <si>
    <t>n</t>
  </si>
  <si>
    <t>CBI</t>
  </si>
  <si>
    <t>Limit</t>
  </si>
  <si>
    <t>Chandan Malhotra</t>
  </si>
  <si>
    <t>Parveen Malhotra</t>
  </si>
  <si>
    <t>Firm</t>
  </si>
  <si>
    <t>Prop. Of Firm</t>
  </si>
  <si>
    <t>Co-app</t>
  </si>
  <si>
    <t>Sale as on 31/03/20</t>
  </si>
  <si>
    <t>Sale as on 31/03/19</t>
  </si>
  <si>
    <t>Till March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</si>
</sst>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0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0" fontId="11" fillId="8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13" fillId="9" borderId="2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horizontal="left" vertical="center" wrapText="1"/>
    </xf>
    <xf numFmtId="2" fontId="13" fillId="9" borderId="2" xfId="0" applyNumberFormat="1" applyFont="1" applyFill="1" applyBorder="1" applyAlignment="1">
      <alignment horizontal="left" vertical="center"/>
    </xf>
    <xf numFmtId="1" fontId="13" fillId="9" borderId="2" xfId="0" applyNumberFormat="1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0" fontId="15" fillId="2" borderId="0" xfId="3" applyFont="1" applyFill="1" applyBorder="1" applyAlignment="1">
      <alignment horizontal="left" vertical="center" wrapText="1"/>
    </xf>
    <xf numFmtId="165" fontId="15" fillId="7" borderId="2" xfId="1" applyNumberFormat="1" applyFont="1" applyFill="1" applyBorder="1" applyAlignment="1" applyProtection="1">
      <alignment horizontal="left" vertical="center" wrapText="1"/>
    </xf>
    <xf numFmtId="166" fontId="15" fillId="7" borderId="2" xfId="1" applyNumberFormat="1" applyFont="1" applyFill="1" applyBorder="1" applyAlignment="1" applyProtection="1">
      <alignment horizontal="left" vertical="center"/>
    </xf>
    <xf numFmtId="166" fontId="15" fillId="6" borderId="2" xfId="1" applyNumberFormat="1" applyFont="1" applyFill="1" applyBorder="1" applyAlignment="1" applyProtection="1">
      <alignment horizontal="left" vertical="center"/>
    </xf>
    <xf numFmtId="165" fontId="15" fillId="7" borderId="2" xfId="1" applyNumberFormat="1" applyFont="1" applyFill="1" applyBorder="1" applyAlignment="1" applyProtection="1">
      <alignment horizontal="left" vertical="center"/>
    </xf>
    <xf numFmtId="9" fontId="15" fillId="7" borderId="2" xfId="1" applyNumberFormat="1" applyFont="1" applyFill="1" applyBorder="1" applyAlignment="1" applyProtection="1">
      <alignment horizontal="left" vertical="center"/>
    </xf>
    <xf numFmtId="0" fontId="15" fillId="2" borderId="2" xfId="3" applyFont="1" applyFill="1" applyBorder="1" applyAlignment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0" fontId="15" fillId="3" borderId="2" xfId="0" applyNumberFormat="1" applyFont="1" applyFill="1" applyBorder="1" applyAlignment="1">
      <alignment horizontal="left" vertical="center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G31"/>
  <sheetViews>
    <sheetView zoomScale="130" zoomScaleNormal="130" workbookViewId="0">
      <selection activeCell="I9" sqref="I9"/>
    </sheetView>
  </sheetViews>
  <sheetFormatPr defaultColWidth="31.28515625" defaultRowHeight="12.75"/>
  <cols>
    <col min="1" max="1" width="24.140625" style="20" bestFit="1" customWidth="1"/>
    <col min="2" max="4" width="7.5703125" style="20" bestFit="1" customWidth="1"/>
    <col min="5" max="5" width="8" style="20" bestFit="1" customWidth="1"/>
    <col min="6" max="6" width="12.7109375" style="20" bestFit="1" customWidth="1"/>
    <col min="7" max="7" width="16.85546875" style="20" customWidth="1"/>
    <col min="8" max="8" width="20.28515625" style="20" bestFit="1" customWidth="1"/>
    <col min="9" max="9" width="11.85546875" style="20" customWidth="1"/>
    <col min="10" max="10" width="12" style="20" customWidth="1"/>
    <col min="11" max="11" width="11" style="20" customWidth="1"/>
    <col min="12" max="12" width="11.5703125" style="20" customWidth="1"/>
    <col min="13" max="13" width="12" style="20" customWidth="1"/>
    <col min="14" max="231" width="31.28515625" style="20"/>
    <col min="232" max="239" width="31.28515625" style="21"/>
    <col min="240" max="241" width="31.28515625" style="22"/>
    <col min="242" max="16384" width="31.28515625" style="23"/>
  </cols>
  <sheetData>
    <row r="1" spans="1:9" ht="18" customHeight="1">
      <c r="A1" s="40" t="s">
        <v>53</v>
      </c>
      <c r="B1" s="40" t="s">
        <v>51</v>
      </c>
      <c r="C1" s="40" t="s">
        <v>43</v>
      </c>
      <c r="D1" s="40" t="s">
        <v>32</v>
      </c>
      <c r="E1" s="41" t="s">
        <v>0</v>
      </c>
      <c r="F1" s="40" t="s">
        <v>33</v>
      </c>
      <c r="G1" s="42"/>
      <c r="H1" s="42"/>
      <c r="I1" s="42"/>
    </row>
    <row r="2" spans="1:9">
      <c r="A2" s="43" t="s">
        <v>56</v>
      </c>
      <c r="B2" s="44">
        <v>602405.84</v>
      </c>
      <c r="C2" s="45">
        <v>614373</v>
      </c>
      <c r="D2" s="46">
        <f>AVERAGE(B2:C2)</f>
        <v>608389.41999999993</v>
      </c>
      <c r="E2" s="47">
        <v>1</v>
      </c>
      <c r="F2" s="46">
        <f>E2*D2</f>
        <v>608389.41999999993</v>
      </c>
      <c r="G2" s="42"/>
      <c r="H2" s="48" t="s">
        <v>53</v>
      </c>
      <c r="I2" s="48" t="s">
        <v>65</v>
      </c>
    </row>
    <row r="3" spans="1:9">
      <c r="A3" s="43" t="s">
        <v>50</v>
      </c>
      <c r="B3" s="44">
        <v>264814</v>
      </c>
      <c r="C3" s="45">
        <v>311547</v>
      </c>
      <c r="D3" s="46">
        <f t="shared" ref="D3:D8" si="0">AVERAGE(B3:C3)</f>
        <v>288180.5</v>
      </c>
      <c r="E3" s="47">
        <v>1</v>
      </c>
      <c r="F3" s="46">
        <f t="shared" ref="F3:F8" si="1">E3*D3</f>
        <v>288180.5</v>
      </c>
      <c r="G3" s="42"/>
      <c r="H3" s="48" t="s">
        <v>63</v>
      </c>
      <c r="I3" s="48" t="s">
        <v>66</v>
      </c>
    </row>
    <row r="4" spans="1:9">
      <c r="A4" s="43" t="s">
        <v>54</v>
      </c>
      <c r="B4" s="44">
        <v>394816</v>
      </c>
      <c r="C4" s="44">
        <v>423753</v>
      </c>
      <c r="D4" s="46">
        <f t="shared" ref="D4:D5" si="2">AVERAGE(B4:C4)</f>
        <v>409284.5</v>
      </c>
      <c r="E4" s="47">
        <v>1</v>
      </c>
      <c r="F4" s="46">
        <f t="shared" ref="F4:F5" si="3">E4*D4</f>
        <v>409284.5</v>
      </c>
      <c r="G4" s="42"/>
      <c r="H4" s="48" t="s">
        <v>64</v>
      </c>
      <c r="I4" s="48" t="s">
        <v>67</v>
      </c>
    </row>
    <row r="5" spans="1:9" ht="12" customHeight="1">
      <c r="A5" s="43" t="s">
        <v>55</v>
      </c>
      <c r="B5" s="44">
        <v>21071</v>
      </c>
      <c r="C5" s="44">
        <v>40502</v>
      </c>
      <c r="D5" s="46">
        <f t="shared" si="2"/>
        <v>30786.5</v>
      </c>
      <c r="E5" s="47">
        <v>1</v>
      </c>
      <c r="F5" s="46">
        <f t="shared" si="3"/>
        <v>30786.5</v>
      </c>
      <c r="G5" s="42"/>
      <c r="H5" s="42"/>
      <c r="I5" s="42"/>
    </row>
    <row r="6" spans="1:9" ht="12" customHeight="1">
      <c r="A6" s="43" t="s">
        <v>47</v>
      </c>
      <c r="B6" s="44">
        <f>120000+90000</f>
        <v>210000</v>
      </c>
      <c r="C6" s="44">
        <v>120000</v>
      </c>
      <c r="D6" s="46">
        <f t="shared" si="0"/>
        <v>165000</v>
      </c>
      <c r="E6" s="47">
        <v>1</v>
      </c>
      <c r="F6" s="46">
        <f t="shared" si="1"/>
        <v>165000</v>
      </c>
      <c r="G6" s="42"/>
      <c r="H6" s="48" t="s">
        <v>68</v>
      </c>
      <c r="I6" s="48">
        <v>15487821</v>
      </c>
    </row>
    <row r="7" spans="1:9" ht="12" customHeight="1">
      <c r="A7" s="43" t="s">
        <v>52</v>
      </c>
      <c r="B7" s="44">
        <f>935+330</f>
        <v>1265</v>
      </c>
      <c r="C7" s="44">
        <f>6953+150</f>
        <v>7103</v>
      </c>
      <c r="D7" s="46">
        <f t="shared" ref="D7" si="4">AVERAGE(B7:C7)</f>
        <v>4184</v>
      </c>
      <c r="E7" s="47">
        <v>0.25</v>
      </c>
      <c r="F7" s="46">
        <f t="shared" ref="F7" si="5">E7*D7</f>
        <v>1046</v>
      </c>
      <c r="G7" s="42"/>
      <c r="H7" s="48" t="s">
        <v>69</v>
      </c>
      <c r="I7" s="48">
        <v>21137665</v>
      </c>
    </row>
    <row r="8" spans="1:9">
      <c r="A8" s="43" t="s">
        <v>44</v>
      </c>
      <c r="B8" s="44">
        <v>-19392</v>
      </c>
      <c r="C8" s="44">
        <v>-17145</v>
      </c>
      <c r="D8" s="46">
        <f t="shared" si="0"/>
        <v>-18268.5</v>
      </c>
      <c r="E8" s="47">
        <v>1</v>
      </c>
      <c r="F8" s="46">
        <f t="shared" si="1"/>
        <v>-18268.5</v>
      </c>
      <c r="G8" s="42"/>
      <c r="H8" s="48" t="s">
        <v>70</v>
      </c>
      <c r="I8" s="48">
        <f>0+231805+1772768+464359+1035209+1685214+1169541+2734936+1035111+3369769+3673410+6571040</f>
        <v>23743162</v>
      </c>
    </row>
    <row r="9" spans="1:9">
      <c r="A9" s="40" t="s">
        <v>57</v>
      </c>
      <c r="B9" s="40" t="s">
        <v>51</v>
      </c>
      <c r="C9" s="40" t="s">
        <v>43</v>
      </c>
      <c r="D9" s="40" t="s">
        <v>32</v>
      </c>
      <c r="E9" s="41" t="s">
        <v>0</v>
      </c>
      <c r="F9" s="40" t="s">
        <v>33</v>
      </c>
      <c r="G9" s="42"/>
      <c r="H9" s="42"/>
      <c r="I9" s="42"/>
    </row>
    <row r="10" spans="1:9">
      <c r="A10" s="43" t="s">
        <v>58</v>
      </c>
      <c r="B10" s="44">
        <v>90000</v>
      </c>
      <c r="C10" s="45">
        <v>0</v>
      </c>
      <c r="D10" s="46">
        <f>AVERAGE(B10:C10)</f>
        <v>45000</v>
      </c>
      <c r="E10" s="47">
        <v>0</v>
      </c>
      <c r="F10" s="46">
        <f>E10*D10</f>
        <v>0</v>
      </c>
      <c r="G10" s="42"/>
      <c r="H10" s="42"/>
      <c r="I10" s="42"/>
    </row>
    <row r="11" spans="1:9">
      <c r="A11" s="43" t="s">
        <v>45</v>
      </c>
      <c r="B11" s="44">
        <v>120000</v>
      </c>
      <c r="C11" s="45">
        <v>120000</v>
      </c>
      <c r="D11" s="46">
        <f t="shared" ref="D11:D14" si="6">AVERAGE(B11:C11)</f>
        <v>120000</v>
      </c>
      <c r="E11" s="47">
        <v>0</v>
      </c>
      <c r="F11" s="46">
        <f t="shared" ref="F11:F14" si="7">E11*D11</f>
        <v>0</v>
      </c>
      <c r="G11" s="42"/>
      <c r="H11" s="42"/>
      <c r="I11" s="42"/>
    </row>
    <row r="12" spans="1:9">
      <c r="A12" s="43" t="s">
        <v>59</v>
      </c>
      <c r="B12" s="44">
        <v>232455</v>
      </c>
      <c r="C12" s="44">
        <v>180800</v>
      </c>
      <c r="D12" s="46">
        <f t="shared" si="6"/>
        <v>206627.5</v>
      </c>
      <c r="E12" s="47">
        <v>0</v>
      </c>
      <c r="F12" s="46">
        <f t="shared" si="7"/>
        <v>0</v>
      </c>
      <c r="G12" s="42"/>
      <c r="H12" s="42"/>
      <c r="I12" s="42"/>
    </row>
    <row r="13" spans="1:9" ht="12" customHeight="1">
      <c r="A13" s="43" t="s">
        <v>52</v>
      </c>
      <c r="B13" s="44">
        <f>707+210+83345+57955</f>
        <v>142217</v>
      </c>
      <c r="C13" s="44">
        <f>1214+190+75221+53612</f>
        <v>130237</v>
      </c>
      <c r="D13" s="46">
        <f t="shared" si="6"/>
        <v>136227</v>
      </c>
      <c r="E13" s="47">
        <v>0.25</v>
      </c>
      <c r="F13" s="46">
        <f t="shared" si="7"/>
        <v>34056.75</v>
      </c>
      <c r="G13" s="42"/>
      <c r="H13" s="42"/>
      <c r="I13" s="42"/>
    </row>
    <row r="14" spans="1:9">
      <c r="A14" s="43" t="s">
        <v>44</v>
      </c>
      <c r="B14" s="44">
        <v>0</v>
      </c>
      <c r="C14" s="44">
        <v>-4619</v>
      </c>
      <c r="D14" s="46">
        <f t="shared" si="6"/>
        <v>-2309.5</v>
      </c>
      <c r="E14" s="47">
        <v>1</v>
      </c>
      <c r="F14" s="46">
        <f t="shared" si="7"/>
        <v>-2309.5</v>
      </c>
      <c r="G14" s="42"/>
      <c r="H14" s="42"/>
      <c r="I14" s="42"/>
    </row>
    <row r="15" spans="1:9" ht="15.4" customHeight="1">
      <c r="A15" s="49" t="s">
        <v>34</v>
      </c>
      <c r="B15" s="50"/>
      <c r="C15" s="50"/>
      <c r="D15" s="50"/>
      <c r="E15" s="50"/>
      <c r="F15" s="51">
        <f>+SUM(F2:F14)</f>
        <v>1516165.67</v>
      </c>
      <c r="G15" s="42"/>
      <c r="H15" s="42"/>
      <c r="I15" s="42"/>
    </row>
    <row r="16" spans="1:9" ht="16.350000000000001" customHeight="1">
      <c r="A16" s="52" t="s">
        <v>35</v>
      </c>
      <c r="B16" s="53"/>
      <c r="C16" s="53"/>
      <c r="D16" s="53"/>
      <c r="E16" s="53"/>
      <c r="F16" s="51">
        <f>F15/12</f>
        <v>126347.13916666666</v>
      </c>
      <c r="G16" s="42"/>
      <c r="H16" s="42"/>
      <c r="I16" s="42"/>
    </row>
    <row r="17" spans="1:9">
      <c r="A17" s="52" t="s">
        <v>36</v>
      </c>
      <c r="B17" s="53"/>
      <c r="C17" s="53"/>
      <c r="D17" s="53"/>
      <c r="E17" s="53"/>
      <c r="F17" s="54">
        <f>RTR!L6</f>
        <v>0</v>
      </c>
      <c r="G17" s="42"/>
      <c r="H17" s="42"/>
      <c r="I17" s="42"/>
    </row>
    <row r="18" spans="1:9" ht="14.25" customHeight="1">
      <c r="A18" s="55" t="s">
        <v>46</v>
      </c>
      <c r="B18" s="55"/>
      <c r="C18" s="55"/>
      <c r="D18" s="55"/>
      <c r="E18" s="55"/>
      <c r="F18" s="56">
        <v>1</v>
      </c>
      <c r="G18" s="42"/>
      <c r="H18" s="42"/>
      <c r="I18" s="42"/>
    </row>
    <row r="19" spans="1:9" ht="16.350000000000001" customHeight="1">
      <c r="A19" s="52" t="s">
        <v>37</v>
      </c>
      <c r="B19" s="53"/>
      <c r="C19" s="53"/>
      <c r="D19" s="53"/>
      <c r="E19" s="53"/>
      <c r="F19" s="57">
        <f>(F16*F18)-F17</f>
        <v>126347.13916666666</v>
      </c>
      <c r="G19" s="42"/>
      <c r="H19" s="42"/>
      <c r="I19" s="42"/>
    </row>
    <row r="20" spans="1:9" ht="16.350000000000001" customHeight="1">
      <c r="A20" s="52" t="s">
        <v>38</v>
      </c>
      <c r="B20" s="53"/>
      <c r="C20" s="53"/>
      <c r="D20" s="53"/>
      <c r="E20" s="53"/>
      <c r="F20" s="55">
        <v>180</v>
      </c>
      <c r="G20" s="42"/>
      <c r="H20" s="42"/>
      <c r="I20" s="42"/>
    </row>
    <row r="21" spans="1:9" ht="15" customHeight="1">
      <c r="A21" s="52" t="s">
        <v>39</v>
      </c>
      <c r="B21" s="53"/>
      <c r="C21" s="53"/>
      <c r="D21" s="53"/>
      <c r="E21" s="53"/>
      <c r="F21" s="56">
        <v>9.7500000000000003E-2</v>
      </c>
      <c r="G21" s="42"/>
      <c r="H21" s="42"/>
      <c r="I21" s="42"/>
    </row>
    <row r="22" spans="1:9">
      <c r="A22" s="52" t="s">
        <v>40</v>
      </c>
      <c r="B22" s="53"/>
      <c r="C22" s="53"/>
      <c r="D22" s="53"/>
      <c r="E22" s="53"/>
      <c r="F22" s="58">
        <f>PMT(F21/12,F20,-100000)</f>
        <v>1059.362663542757</v>
      </c>
      <c r="G22" s="42"/>
      <c r="H22" s="42"/>
      <c r="I22" s="42"/>
    </row>
    <row r="23" spans="1:9">
      <c r="A23" s="52" t="s">
        <v>41</v>
      </c>
      <c r="B23" s="53"/>
      <c r="C23" s="53"/>
      <c r="D23" s="53"/>
      <c r="E23" s="53"/>
      <c r="F23" s="59">
        <f>F19/F22</f>
        <v>119.26712495618094</v>
      </c>
      <c r="G23" s="42"/>
      <c r="H23" s="42"/>
      <c r="I23" s="42"/>
    </row>
    <row r="31" spans="1:9">
      <c r="B31" s="20">
        <v>0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X6"/>
  <sheetViews>
    <sheetView tabSelected="1" zoomScale="136" zoomScaleNormal="136" workbookViewId="0">
      <selection activeCell="B9" sqref="B9"/>
    </sheetView>
  </sheetViews>
  <sheetFormatPr defaultColWidth="22.140625" defaultRowHeight="12"/>
  <cols>
    <col min="1" max="1" width="6.140625" style="24" bestFit="1" customWidth="1"/>
    <col min="2" max="2" width="14.5703125" style="24" bestFit="1" customWidth="1"/>
    <col min="3" max="3" width="19.7109375" style="24" bestFit="1" customWidth="1"/>
    <col min="4" max="4" width="9.85546875" style="24" bestFit="1" customWidth="1"/>
    <col min="5" max="5" width="4.85546875" style="24" bestFit="1" customWidth="1"/>
    <col min="6" max="6" width="9" style="24" bestFit="1" customWidth="1"/>
    <col min="7" max="7" width="4.28515625" style="24" bestFit="1" customWidth="1"/>
    <col min="8" max="8" width="6.5703125" style="24" bestFit="1" customWidth="1"/>
    <col min="9" max="10" width="5.5703125" style="24" bestFit="1" customWidth="1"/>
    <col min="11" max="11" width="7.7109375" style="24" bestFit="1" customWidth="1"/>
    <col min="12" max="12" width="9.85546875" style="24" bestFit="1" customWidth="1"/>
    <col min="13" max="232" width="22.140625" style="24"/>
    <col min="233" max="16384" width="22.140625" style="25"/>
  </cols>
  <sheetData>
    <row r="1" spans="1:232" s="27" customFormat="1" ht="25.5">
      <c r="A1" s="28" t="s">
        <v>1</v>
      </c>
      <c r="B1" s="28" t="s">
        <v>48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49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42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</row>
    <row r="2" spans="1:232">
      <c r="A2" s="30">
        <v>1</v>
      </c>
      <c r="B2" s="36">
        <v>3412918342</v>
      </c>
      <c r="C2" s="37" t="s">
        <v>53</v>
      </c>
      <c r="D2" s="37" t="s">
        <v>61</v>
      </c>
      <c r="E2" s="38" t="s">
        <v>62</v>
      </c>
      <c r="F2" s="39">
        <v>4500000</v>
      </c>
      <c r="G2" s="36"/>
      <c r="H2" s="36"/>
      <c r="I2" s="36"/>
      <c r="J2" s="36"/>
      <c r="K2" s="39"/>
      <c r="L2" s="31" t="s">
        <v>60</v>
      </c>
      <c r="HX2" s="25"/>
    </row>
    <row r="3" spans="1:232">
      <c r="A3" s="30">
        <v>2</v>
      </c>
      <c r="B3" s="36">
        <v>3816719325</v>
      </c>
      <c r="C3" s="37" t="s">
        <v>53</v>
      </c>
      <c r="D3" s="37" t="s">
        <v>61</v>
      </c>
      <c r="E3" s="38"/>
      <c r="F3" s="39">
        <v>450000</v>
      </c>
      <c r="G3" s="36"/>
      <c r="H3" s="36"/>
      <c r="I3" s="36"/>
      <c r="J3" s="36"/>
      <c r="K3" s="39"/>
      <c r="L3" s="31" t="s">
        <v>60</v>
      </c>
      <c r="HX3" s="25"/>
    </row>
    <row r="4" spans="1:232">
      <c r="A4" s="30">
        <v>3</v>
      </c>
      <c r="B4" s="36">
        <v>4063614000</v>
      </c>
      <c r="C4" s="37" t="s">
        <v>63</v>
      </c>
      <c r="D4" s="38" t="s">
        <v>61</v>
      </c>
      <c r="E4" s="38"/>
      <c r="F4" s="39">
        <v>700000</v>
      </c>
      <c r="G4" s="36"/>
      <c r="H4" s="36"/>
      <c r="I4" s="36"/>
      <c r="J4" s="36"/>
      <c r="K4" s="39"/>
      <c r="L4" s="31" t="s">
        <v>60</v>
      </c>
      <c r="HX4" s="25"/>
    </row>
    <row r="5" spans="1:232">
      <c r="A5" s="30">
        <v>4</v>
      </c>
      <c r="B5" s="36">
        <v>3826800327</v>
      </c>
      <c r="C5" s="37" t="s">
        <v>63</v>
      </c>
      <c r="D5" s="37" t="s">
        <v>61</v>
      </c>
      <c r="E5" s="38"/>
      <c r="F5" s="39">
        <v>850000</v>
      </c>
      <c r="G5" s="36"/>
      <c r="H5" s="36"/>
      <c r="I5" s="36"/>
      <c r="J5" s="36"/>
      <c r="K5" s="39"/>
      <c r="L5" s="31" t="s">
        <v>60</v>
      </c>
    </row>
    <row r="6" spans="1:232">
      <c r="A6" s="32"/>
      <c r="B6" s="29"/>
      <c r="C6" s="29"/>
      <c r="D6" s="29"/>
      <c r="E6" s="29"/>
      <c r="F6" s="33"/>
      <c r="G6" s="29"/>
      <c r="H6" s="29"/>
      <c r="I6" s="29"/>
      <c r="J6" s="29"/>
      <c r="K6" s="29"/>
      <c r="L6" s="34">
        <f>SUMIF(L4:L5,"Y",K4:K5)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5" t="s">
        <v>10</v>
      </c>
      <c r="B1" s="35"/>
      <c r="C1" s="2"/>
    </row>
    <row r="2" spans="1:6" ht="14.25" customHeight="1">
      <c r="A2" s="35" t="s">
        <v>11</v>
      </c>
      <c r="B2" s="35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2021-04-23T09:57:21Z</dcterms:modified>
</cp:coreProperties>
</file>