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Ujjwal\elegiblity Sheets\"/>
    </mc:Choice>
  </mc:AlternateContent>
  <bookViews>
    <workbookView xWindow="0" yWindow="0" windowWidth="16395" windowHeight="5475"/>
  </bookViews>
  <sheets>
    <sheet name="Eligibility" sheetId="1" r:id="rId1"/>
    <sheet name="RTR" sheetId="2" r:id="rId2"/>
    <sheet name="Sheet3" sheetId="9" r:id="rId3"/>
    <sheet name="Sheet1" sheetId="5" state="hidden" r:id="rId4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52511"/>
  <fileRecoveryPr autoRecover="0"/>
</workbook>
</file>

<file path=xl/calcChain.xml><?xml version="1.0" encoding="utf-8"?>
<calcChain xmlns="http://schemas.openxmlformats.org/spreadsheetml/2006/main">
  <c r="F18" i="1" l="1"/>
  <c r="C6" i="1" l="1"/>
  <c r="B6" i="1"/>
  <c r="D13" i="1" l="1"/>
  <c r="F13" i="1" s="1"/>
  <c r="D12" i="1"/>
  <c r="F12" i="1" s="1"/>
  <c r="F11" i="1"/>
  <c r="D11" i="1"/>
  <c r="D10" i="1"/>
  <c r="F10" i="1" s="1"/>
  <c r="D15" i="1"/>
  <c r="F15" i="1" s="1"/>
  <c r="D4" i="1"/>
  <c r="F4" i="1" s="1"/>
  <c r="D17" i="1" l="1"/>
  <c r="F17" i="1" s="1"/>
  <c r="D16" i="1"/>
  <c r="F16" i="1" s="1"/>
  <c r="D5" i="1" l="1"/>
  <c r="F5" i="1" s="1"/>
  <c r="D3" i="1"/>
  <c r="F3" i="1" s="1"/>
  <c r="D6" i="1" l="1"/>
  <c r="D7" i="1"/>
  <c r="F7" i="1" s="1"/>
  <c r="D8" i="1"/>
  <c r="F8" i="1" l="1"/>
  <c r="F6" i="1"/>
  <c r="F25" i="1"/>
  <c r="K13" i="2"/>
  <c r="F20" i="1" s="1"/>
  <c r="F6" i="5"/>
  <c r="F7" i="5"/>
  <c r="F8" i="5"/>
  <c r="F9" i="5"/>
  <c r="F10" i="5"/>
  <c r="F11" i="5"/>
  <c r="F12" i="5"/>
  <c r="E13" i="5"/>
  <c r="F19" i="1" l="1"/>
  <c r="F22" i="1" s="1"/>
  <c r="F13" i="5"/>
  <c r="F26" i="1" l="1"/>
</calcChain>
</file>

<file path=xl/sharedStrings.xml><?xml version="1.0" encoding="utf-8"?>
<sst xmlns="http://schemas.openxmlformats.org/spreadsheetml/2006/main" count="90" uniqueCount="65">
  <si>
    <t xml:space="preserve">TOP UP </t>
  </si>
  <si>
    <t>Eligibility</t>
  </si>
  <si>
    <t>Sr. No.</t>
  </si>
  <si>
    <t>LAN</t>
  </si>
  <si>
    <t>Customer Name</t>
  </si>
  <si>
    <t>Bank Name</t>
  </si>
  <si>
    <t>Type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</si>
  <si>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</si>
  <si>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</si>
  <si>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</si>
  <si>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</si>
  <si>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</si>
  <si>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</si>
  <si>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</si>
  <si>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</si>
  <si>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</si>
  <si>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</si>
  <si>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</si>
  <si>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</si>
  <si>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</si>
  <si>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</si>
  <si>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</si>
  <si>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</si>
  <si>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</si>
  <si>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</si>
  <si>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</si>
  <si>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</si>
  <si>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</si>
  <si>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</si>
  <si>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</si>
  <si>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</si>
  <si>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</si>
  <si>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</si>
  <si>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</si>
  <si>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</si>
  <si>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</si>
  <si>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</si>
  <si>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</si>
  <si>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</si>
  <si>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</si>
  <si>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</si>
  <si>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</si>
  <si>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>y</t>
  </si>
  <si>
    <t>EMI Considered</t>
  </si>
  <si>
    <t>Income From Other Sources</t>
  </si>
  <si>
    <t>ASSESSMENT YEAR</t>
  </si>
  <si>
    <t>2018-19</t>
  </si>
  <si>
    <t>Tenure</t>
  </si>
  <si>
    <t>Inst. Paid</t>
  </si>
  <si>
    <t>Inst. Bal</t>
  </si>
  <si>
    <t>Loan Amt</t>
  </si>
  <si>
    <t>2019-20</t>
  </si>
  <si>
    <t>Net Profit</t>
  </si>
  <si>
    <t>Depreciation</t>
  </si>
  <si>
    <t>Income From Business Profession</t>
  </si>
  <si>
    <t>n</t>
  </si>
  <si>
    <t>D.K Lamser Hosiery</t>
  </si>
  <si>
    <t>Deepak Kumar (Prop)</t>
  </si>
  <si>
    <t>Payment made by u/s 40a(2)(b)</t>
  </si>
  <si>
    <t>Bank int</t>
  </si>
  <si>
    <t>2020-21</t>
  </si>
  <si>
    <t>Geeta Rani</t>
  </si>
  <si>
    <t>Income from House Property</t>
  </si>
  <si>
    <t>Sangeeta Devi</t>
  </si>
  <si>
    <t>MTL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</si>
</sst>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</numFmts>
  <fonts count="16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1"/>
    </font>
    <font>
      <sz val="10.5"/>
      <name val="Zurich BT"/>
      <family val="2"/>
    </font>
    <font>
      <sz val="10.5"/>
      <name val="Arial"/>
      <family val="2"/>
    </font>
    <font>
      <b/>
      <sz val="10.5"/>
      <name val="Zurich BT"/>
      <family val="2"/>
    </font>
    <font>
      <sz val="11"/>
      <name val="Zurich BT"/>
      <family val="2"/>
    </font>
    <font>
      <sz val="10.5"/>
      <color indexed="8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10.5"/>
      <name val="Zurich BT"/>
    </font>
    <font>
      <sz val="9"/>
      <color indexed="8"/>
      <name val="Cambria"/>
      <family val="1"/>
      <scheme val="major"/>
    </font>
    <font>
      <sz val="9"/>
      <name val="Cambria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2" fillId="0" borderId="0" applyFill="0" applyAlignment="0" applyProtection="0"/>
    <xf numFmtId="9" fontId="12" fillId="0" borderId="0" applyFill="0" applyBorder="0" applyAlignment="0" applyProtection="0"/>
    <xf numFmtId="0" fontId="12" fillId="0" borderId="0"/>
    <xf numFmtId="164" fontId="2" fillId="0" borderId="0" applyBorder="0" applyProtection="0"/>
    <xf numFmtId="0" fontId="1" fillId="0" borderId="0"/>
  </cellStyleXfs>
  <cellXfs count="72">
    <xf numFmtId="0" fontId="0" fillId="0" borderId="0" xfId="0"/>
    <xf numFmtId="0" fontId="3" fillId="2" borderId="0" xfId="3" applyFont="1" applyFill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165" fontId="5" fillId="3" borderId="1" xfId="1" applyNumberFormat="1" applyFont="1" applyFill="1" applyBorder="1" applyAlignment="1" applyProtection="1">
      <alignment horizontal="center" vertical="center" wrapText="1"/>
    </xf>
    <xf numFmtId="165" fontId="5" fillId="4" borderId="1" xfId="1" applyNumberFormat="1" applyFont="1" applyFill="1" applyBorder="1" applyAlignment="1" applyProtection="1">
      <alignment horizontal="center" vertical="center" wrapText="1"/>
    </xf>
    <xf numFmtId="9" fontId="5" fillId="4" borderId="1" xfId="1" applyNumberFormat="1" applyFont="1" applyFill="1" applyBorder="1" applyAlignment="1" applyProtection="1">
      <alignment horizontal="center" vertical="center" wrapText="1"/>
    </xf>
    <xf numFmtId="165" fontId="3" fillId="2" borderId="1" xfId="1" applyNumberFormat="1" applyFont="1" applyFill="1" applyBorder="1" applyAlignment="1" applyProtection="1">
      <alignment horizontal="left" vertical="center" wrapText="1"/>
    </xf>
    <xf numFmtId="165" fontId="3" fillId="2" borderId="1" xfId="1" applyNumberFormat="1" applyFont="1" applyFill="1" applyBorder="1" applyAlignment="1" applyProtection="1">
      <alignment horizontal="center" vertical="top"/>
    </xf>
    <xf numFmtId="9" fontId="3" fillId="2" borderId="1" xfId="1" applyNumberFormat="1" applyFont="1" applyFill="1" applyBorder="1" applyAlignment="1" applyProtection="1">
      <alignment horizontal="center" vertical="top"/>
    </xf>
    <xf numFmtId="167" fontId="5" fillId="4" borderId="1" xfId="1" applyNumberFormat="1" applyFont="1" applyFill="1" applyBorder="1" applyAlignment="1" applyProtection="1">
      <alignment horizontal="center" vertical="top"/>
    </xf>
    <xf numFmtId="165" fontId="3" fillId="0" borderId="1" xfId="1" applyNumberFormat="1" applyFont="1" applyFill="1" applyBorder="1" applyAlignment="1" applyProtection="1">
      <alignment vertical="top" wrapText="1"/>
    </xf>
    <xf numFmtId="165" fontId="3" fillId="0" borderId="1" xfId="1" applyNumberFormat="1" applyFont="1" applyFill="1" applyBorder="1" applyAlignment="1" applyProtection="1">
      <alignment horizontal="left" vertical="top" wrapText="1"/>
    </xf>
    <xf numFmtId="10" fontId="3" fillId="0" borderId="1" xfId="1" applyNumberFormat="1" applyFont="1" applyFill="1" applyBorder="1" applyAlignment="1" applyProtection="1">
      <alignment horizontal="center" vertical="top"/>
    </xf>
    <xf numFmtId="165" fontId="3" fillId="4" borderId="1" xfId="1" applyNumberFormat="1" applyFont="1" applyFill="1" applyBorder="1" applyAlignment="1" applyProtection="1">
      <alignment horizontal="center" vertical="top"/>
    </xf>
    <xf numFmtId="165" fontId="3" fillId="0" borderId="1" xfId="1" applyNumberFormat="1" applyFont="1" applyFill="1" applyBorder="1" applyAlignment="1" applyProtection="1">
      <alignment horizontal="center" vertical="top"/>
    </xf>
    <xf numFmtId="2" fontId="3" fillId="4" borderId="1" xfId="4" applyNumberFormat="1" applyFont="1" applyFill="1" applyBorder="1" applyAlignment="1" applyProtection="1">
      <alignment horizontal="center" vertical="top"/>
    </xf>
    <xf numFmtId="164" fontId="3" fillId="4" borderId="1" xfId="4" applyNumberFormat="1" applyFont="1" applyFill="1" applyBorder="1" applyAlignment="1" applyProtection="1">
      <alignment horizontal="center" vertical="top"/>
    </xf>
    <xf numFmtId="0" fontId="3" fillId="0" borderId="0" xfId="0" applyFont="1" applyBorder="1" applyAlignment="1">
      <alignment horizontal="center"/>
    </xf>
    <xf numFmtId="0" fontId="8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9" fillId="5" borderId="1" xfId="0" applyFont="1" applyFill="1" applyBorder="1" applyAlignment="1" applyProtection="1">
      <alignment vertical="top" wrapText="1"/>
      <protection hidden="1"/>
    </xf>
    <xf numFmtId="0" fontId="8" fillId="5" borderId="1" xfId="0" applyFont="1" applyFill="1" applyBorder="1" applyAlignment="1" applyProtection="1">
      <alignment vertical="top" wrapText="1"/>
      <protection hidden="1"/>
    </xf>
    <xf numFmtId="0" fontId="8" fillId="5" borderId="1" xfId="0" applyFont="1" applyFill="1" applyBorder="1" applyAlignment="1" applyProtection="1">
      <alignment horizontal="center" vertical="top" wrapText="1"/>
      <protection locked="0" hidden="1"/>
    </xf>
    <xf numFmtId="0" fontId="6" fillId="0" borderId="1" xfId="0" applyFont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horizontal="justify" vertical="top"/>
    </xf>
    <xf numFmtId="0" fontId="6" fillId="0" borderId="1" xfId="0" applyFont="1" applyBorder="1" applyAlignment="1">
      <alignment horizontal="left" vertical="top" wrapText="1"/>
    </xf>
    <xf numFmtId="0" fontId="6" fillId="0" borderId="1" xfId="0" applyNumberFormat="1" applyFont="1" applyBorder="1" applyAlignment="1" applyProtection="1">
      <alignment horizontal="left" vertical="top" wrapText="1"/>
      <protection locked="0"/>
    </xf>
    <xf numFmtId="10" fontId="6" fillId="0" borderId="1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 applyProtection="1">
      <alignment horizontal="left" vertical="top"/>
      <protection locked="0"/>
    </xf>
    <xf numFmtId="0" fontId="6" fillId="0" borderId="1" xfId="0" applyFont="1" applyBorder="1" applyAlignment="1">
      <alignment horizontal="justify" vertical="top" wrapText="1"/>
    </xf>
    <xf numFmtId="0" fontId="6" fillId="0" borderId="1" xfId="0" applyFont="1" applyFill="1" applyBorder="1" applyAlignment="1" applyProtection="1">
      <alignment vertical="top" wrapText="1"/>
      <protection hidden="1"/>
    </xf>
    <xf numFmtId="0" fontId="11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9" fillId="6" borderId="1" xfId="0" applyFont="1" applyFill="1" applyBorder="1" applyAlignment="1" applyProtection="1">
      <alignment vertical="top" wrapText="1"/>
      <protection hidden="1"/>
    </xf>
    <xf numFmtId="0" fontId="8" fillId="6" borderId="1" xfId="0" applyFont="1" applyFill="1" applyBorder="1" applyAlignment="1" applyProtection="1">
      <alignment vertical="top" wrapText="1"/>
      <protection hidden="1"/>
    </xf>
    <xf numFmtId="0" fontId="8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8" fillId="6" borderId="1" xfId="2" applyNumberFormat="1" applyFont="1" applyFill="1" applyBorder="1" applyAlignment="1" applyProtection="1">
      <alignment horizontal="left" vertical="top" wrapText="1"/>
      <protection hidden="1"/>
    </xf>
    <xf numFmtId="164" fontId="5" fillId="4" borderId="1" xfId="1" applyFont="1" applyFill="1" applyBorder="1" applyAlignment="1" applyProtection="1">
      <alignment vertical="top" wrapText="1"/>
    </xf>
    <xf numFmtId="166" fontId="13" fillId="2" borderId="1" xfId="1" applyNumberFormat="1" applyFont="1" applyFill="1" applyBorder="1" applyAlignment="1" applyProtection="1">
      <alignment horizontal="center" vertical="center"/>
    </xf>
    <xf numFmtId="165" fontId="5" fillId="3" borderId="1" xfId="1" applyNumberFormat="1" applyFont="1" applyFill="1" applyBorder="1" applyAlignment="1" applyProtection="1">
      <alignment horizontal="center" vertical="center" wrapText="1"/>
    </xf>
    <xf numFmtId="165" fontId="5" fillId="7" borderId="1" xfId="1" applyNumberFormat="1" applyFont="1" applyFill="1" applyBorder="1" applyAlignment="1" applyProtection="1">
      <alignment horizontal="left" vertical="center" wrapText="1"/>
    </xf>
    <xf numFmtId="166" fontId="13" fillId="0" borderId="1" xfId="1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5" fillId="0" borderId="0" xfId="0" applyFont="1"/>
    <xf numFmtId="165" fontId="5" fillId="3" borderId="1" xfId="1" applyNumberFormat="1" applyFont="1" applyFill="1" applyBorder="1" applyAlignment="1" applyProtection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1" fontId="14" fillId="0" borderId="5" xfId="0" applyNumberFormat="1" applyFont="1" applyBorder="1" applyAlignment="1">
      <alignment horizontal="center" vertical="center" wrapText="1"/>
    </xf>
    <xf numFmtId="2" fontId="15" fillId="2" borderId="5" xfId="0" applyNumberFormat="1" applyFont="1" applyFill="1" applyBorder="1" applyAlignment="1">
      <alignment horizontal="center"/>
    </xf>
    <xf numFmtId="1" fontId="14" fillId="8" borderId="5" xfId="0" applyNumberFormat="1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/>
    </xf>
    <xf numFmtId="1" fontId="15" fillId="2" borderId="5" xfId="0" applyNumberFormat="1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1" fontId="5" fillId="2" borderId="5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/>
    <xf numFmtId="165" fontId="5" fillId="3" borderId="1" xfId="1" applyNumberFormat="1" applyFont="1" applyFill="1" applyBorder="1" applyAlignment="1" applyProtection="1">
      <alignment horizontal="center" vertical="center" wrapText="1"/>
    </xf>
    <xf numFmtId="0" fontId="3" fillId="4" borderId="2" xfId="0" applyNumberFormat="1" applyFont="1" applyFill="1" applyBorder="1"/>
    <xf numFmtId="0" fontId="3" fillId="4" borderId="3" xfId="0" applyNumberFormat="1" applyFont="1" applyFill="1" applyBorder="1"/>
    <xf numFmtId="0" fontId="3" fillId="4" borderId="4" xfId="0" applyNumberFormat="1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165" fontId="5" fillId="0" borderId="2" xfId="1" applyNumberFormat="1" applyFont="1" applyFill="1" applyBorder="1" applyAlignment="1" applyProtection="1">
      <alignment horizontal="center" vertical="center"/>
    </xf>
    <xf numFmtId="165" fontId="5" fillId="0" borderId="3" xfId="1" applyNumberFormat="1" applyFont="1" applyFill="1" applyBorder="1" applyAlignment="1" applyProtection="1">
      <alignment horizontal="center" vertical="center"/>
    </xf>
    <xf numFmtId="165" fontId="5" fillId="0" borderId="4" xfId="1" applyNumberFormat="1" applyFont="1" applyFill="1" applyBorder="1" applyAlignment="1" applyProtection="1">
      <alignment horizontal="center" vertical="center"/>
    </xf>
    <xf numFmtId="0" fontId="8" fillId="5" borderId="1" xfId="0" applyFont="1" applyFill="1" applyBorder="1" applyAlignment="1" applyProtection="1">
      <alignment horizontal="center" vertical="top" wrapText="1"/>
      <protection hidden="1"/>
    </xf>
  </cellXfs>
  <cellStyles count="6">
    <cellStyle name="Comma" xfId="1" builtinId="3"/>
    <cellStyle name="Excel_BuiltIn_Comma 2" xfId="4"/>
    <cellStyle name="Normal" xfId="0" builtinId="0"/>
    <cellStyle name="Normal 2" xfId="5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6"/>
  <sheetViews>
    <sheetView tabSelected="1" zoomScale="107" zoomScaleNormal="107" workbookViewId="0">
      <selection activeCell="D4" sqref="D4"/>
    </sheetView>
  </sheetViews>
  <sheetFormatPr defaultColWidth="31.28515625" defaultRowHeight="13.5"/>
  <cols>
    <col min="1" max="1" width="46.7109375" style="1" customWidth="1"/>
    <col min="2" max="2" width="12.42578125" style="1" customWidth="1"/>
    <col min="3" max="3" width="12" style="1" customWidth="1"/>
    <col min="4" max="4" width="14.140625" style="1" customWidth="1"/>
    <col min="5" max="5" width="14.7109375" style="1" customWidth="1"/>
    <col min="6" max="6" width="19.5703125" style="1" customWidth="1"/>
    <col min="7" max="7" width="16.28515625" style="1" customWidth="1"/>
    <col min="8" max="8" width="14.7109375" style="1" customWidth="1"/>
    <col min="9" max="9" width="11.85546875" style="1" customWidth="1"/>
    <col min="10" max="10" width="14.5703125" style="1" customWidth="1"/>
    <col min="11" max="12" width="13.140625" style="1" customWidth="1"/>
    <col min="13" max="13" width="13.7109375" style="1" customWidth="1"/>
    <col min="14" max="14" width="14.140625" style="1" customWidth="1"/>
    <col min="15" max="15" width="11.85546875" style="1" customWidth="1"/>
    <col min="16" max="16" width="12" style="1" customWidth="1"/>
    <col min="17" max="17" width="11" style="1" customWidth="1"/>
    <col min="18" max="18" width="11.5703125" style="1" customWidth="1"/>
    <col min="19" max="19" width="12" style="1" customWidth="1"/>
    <col min="20" max="237" width="31.28515625" style="1"/>
    <col min="238" max="245" width="31.28515625" style="2"/>
    <col min="246" max="247" width="31.28515625" style="3"/>
    <col min="248" max="254" width="31.28515625" style="4"/>
    <col min="255" max="16384" width="31.28515625" style="5"/>
  </cols>
  <sheetData>
    <row r="1" spans="1:6" ht="26.85" customHeight="1">
      <c r="A1" s="42" t="s">
        <v>56</v>
      </c>
      <c r="B1" s="61" t="s">
        <v>45</v>
      </c>
      <c r="C1" s="61"/>
      <c r="D1" s="6"/>
      <c r="E1" s="6"/>
      <c r="F1" s="6" t="s">
        <v>0</v>
      </c>
    </row>
    <row r="2" spans="1:6">
      <c r="A2" s="43" t="s">
        <v>57</v>
      </c>
      <c r="B2" s="7" t="s">
        <v>60</v>
      </c>
      <c r="C2" s="7" t="s">
        <v>51</v>
      </c>
      <c r="D2" s="7" t="s">
        <v>30</v>
      </c>
      <c r="E2" s="8" t="s">
        <v>1</v>
      </c>
      <c r="F2" s="7" t="s">
        <v>31</v>
      </c>
    </row>
    <row r="3" spans="1:6">
      <c r="A3" s="9" t="s">
        <v>52</v>
      </c>
      <c r="B3" s="41">
        <v>698410.46</v>
      </c>
      <c r="C3" s="44">
        <v>684992.65</v>
      </c>
      <c r="D3" s="10">
        <f t="shared" ref="D3:D8" si="0">AVERAGE(B3:C3)</f>
        <v>691701.55499999993</v>
      </c>
      <c r="E3" s="11">
        <v>1</v>
      </c>
      <c r="F3" s="10">
        <f t="shared" ref="F3:F5" si="1">E3*D3</f>
        <v>691701.55499999993</v>
      </c>
    </row>
    <row r="4" spans="1:6">
      <c r="A4" s="9" t="s">
        <v>53</v>
      </c>
      <c r="B4" s="41">
        <v>338001.75</v>
      </c>
      <c r="C4" s="44">
        <v>285415.25</v>
      </c>
      <c r="D4" s="10">
        <f t="shared" si="0"/>
        <v>311708.5</v>
      </c>
      <c r="E4" s="11">
        <v>1</v>
      </c>
      <c r="F4" s="10">
        <f t="shared" ref="F4" si="2">E4*D4</f>
        <v>311708.5</v>
      </c>
    </row>
    <row r="5" spans="1:6">
      <c r="A5" s="9" t="s">
        <v>59</v>
      </c>
      <c r="B5" s="41">
        <v>217364</v>
      </c>
      <c r="C5" s="44">
        <v>30637.200000000001</v>
      </c>
      <c r="D5" s="10">
        <f t="shared" si="0"/>
        <v>124000.6</v>
      </c>
      <c r="E5" s="11">
        <v>0</v>
      </c>
      <c r="F5" s="10">
        <f t="shared" si="1"/>
        <v>0</v>
      </c>
    </row>
    <row r="6" spans="1:6">
      <c r="A6" s="9" t="s">
        <v>58</v>
      </c>
      <c r="B6" s="41">
        <f>117704+72000</f>
        <v>189704</v>
      </c>
      <c r="C6" s="44">
        <f>157333+72000</f>
        <v>229333</v>
      </c>
      <c r="D6" s="10">
        <f t="shared" si="0"/>
        <v>209518.5</v>
      </c>
      <c r="E6" s="11">
        <v>1</v>
      </c>
      <c r="F6" s="10">
        <f t="shared" ref="F6:F8" si="3">E6*D6</f>
        <v>209518.5</v>
      </c>
    </row>
    <row r="7" spans="1:6">
      <c r="A7" s="9" t="s">
        <v>44</v>
      </c>
      <c r="B7" s="41">
        <v>1780</v>
      </c>
      <c r="C7" s="44">
        <v>2380</v>
      </c>
      <c r="D7" s="10">
        <f t="shared" si="0"/>
        <v>2080</v>
      </c>
      <c r="E7" s="11">
        <v>0.5</v>
      </c>
      <c r="F7" s="10">
        <f t="shared" ref="F7" si="4">E7*D7</f>
        <v>1040</v>
      </c>
    </row>
    <row r="8" spans="1:6">
      <c r="A8" s="9" t="s">
        <v>32</v>
      </c>
      <c r="B8" s="41">
        <v>-55290</v>
      </c>
      <c r="C8" s="41">
        <v>-47470</v>
      </c>
      <c r="D8" s="10">
        <f t="shared" si="0"/>
        <v>-51380</v>
      </c>
      <c r="E8" s="11">
        <v>1</v>
      </c>
      <c r="F8" s="10">
        <f t="shared" si="3"/>
        <v>-51380</v>
      </c>
    </row>
    <row r="9" spans="1:6">
      <c r="A9" s="43" t="s">
        <v>61</v>
      </c>
      <c r="B9" s="7" t="s">
        <v>51</v>
      </c>
      <c r="C9" s="7" t="s">
        <v>46</v>
      </c>
      <c r="D9" s="7" t="s">
        <v>30</v>
      </c>
      <c r="E9" s="8" t="s">
        <v>1</v>
      </c>
      <c r="F9" s="7" t="s">
        <v>31</v>
      </c>
    </row>
    <row r="10" spans="1:6">
      <c r="A10" s="9" t="s">
        <v>62</v>
      </c>
      <c r="B10" s="41">
        <v>79800</v>
      </c>
      <c r="C10" s="44">
        <v>79800</v>
      </c>
      <c r="D10" s="10">
        <f>AVERAGE(B10:C10)</f>
        <v>79800</v>
      </c>
      <c r="E10" s="11">
        <v>0.5</v>
      </c>
      <c r="F10" s="10">
        <f t="shared" ref="F10:F13" si="5">E10*D10</f>
        <v>39900</v>
      </c>
    </row>
    <row r="11" spans="1:6">
      <c r="A11" s="9" t="s">
        <v>54</v>
      </c>
      <c r="B11" s="41">
        <v>95307</v>
      </c>
      <c r="C11" s="44">
        <v>120000</v>
      </c>
      <c r="D11" s="10">
        <f>AVERAGE(B11:C11)</f>
        <v>107653.5</v>
      </c>
      <c r="E11" s="11">
        <v>1</v>
      </c>
      <c r="F11" s="10">
        <f t="shared" si="5"/>
        <v>107653.5</v>
      </c>
    </row>
    <row r="12" spans="1:6">
      <c r="A12" s="9" t="s">
        <v>44</v>
      </c>
      <c r="B12" s="41">
        <v>690</v>
      </c>
      <c r="C12" s="44">
        <v>180</v>
      </c>
      <c r="D12" s="10">
        <f>AVERAGE(B12:C12)</f>
        <v>435</v>
      </c>
      <c r="E12" s="11">
        <v>0</v>
      </c>
      <c r="F12" s="10">
        <f t="shared" si="5"/>
        <v>0</v>
      </c>
    </row>
    <row r="13" spans="1:6">
      <c r="A13" s="9" t="s">
        <v>32</v>
      </c>
      <c r="B13" s="41">
        <v>-1687</v>
      </c>
      <c r="C13" s="41">
        <v>0</v>
      </c>
      <c r="D13" s="10">
        <f>AVERAGE(B13:C13)</f>
        <v>-843.5</v>
      </c>
      <c r="E13" s="11">
        <v>1</v>
      </c>
      <c r="F13" s="10">
        <f t="shared" si="5"/>
        <v>-843.5</v>
      </c>
    </row>
    <row r="14" spans="1:6">
      <c r="A14" s="43" t="s">
        <v>63</v>
      </c>
      <c r="B14" s="7" t="s">
        <v>51</v>
      </c>
      <c r="C14" s="7" t="s">
        <v>46</v>
      </c>
      <c r="D14" s="7" t="s">
        <v>30</v>
      </c>
      <c r="E14" s="8" t="s">
        <v>1</v>
      </c>
      <c r="F14" s="7" t="s">
        <v>31</v>
      </c>
    </row>
    <row r="15" spans="1:6">
      <c r="A15" s="9" t="s">
        <v>62</v>
      </c>
      <c r="B15" s="41">
        <v>79800</v>
      </c>
      <c r="C15" s="44">
        <v>79800</v>
      </c>
      <c r="D15" s="10">
        <f>AVERAGE(B15:C15)</f>
        <v>79800</v>
      </c>
      <c r="E15" s="11">
        <v>0.5</v>
      </c>
      <c r="F15" s="10">
        <f t="shared" ref="F15" si="6">E15*D15</f>
        <v>39900</v>
      </c>
    </row>
    <row r="16" spans="1:6">
      <c r="A16" s="9" t="s">
        <v>44</v>
      </c>
      <c r="B16" s="41">
        <v>214791</v>
      </c>
      <c r="C16" s="44">
        <v>132404</v>
      </c>
      <c r="D16" s="10">
        <f>AVERAGE(B16:C16)</f>
        <v>173597.5</v>
      </c>
      <c r="E16" s="11">
        <v>0</v>
      </c>
      <c r="F16" s="10">
        <f t="shared" ref="F16:F17" si="7">E16*D16</f>
        <v>0</v>
      </c>
    </row>
    <row r="17" spans="1:6">
      <c r="A17" s="9" t="s">
        <v>32</v>
      </c>
      <c r="B17" s="41">
        <v>0</v>
      </c>
      <c r="C17" s="41">
        <v>0</v>
      </c>
      <c r="D17" s="10">
        <f>AVERAGE(B17:C17)</f>
        <v>0</v>
      </c>
      <c r="E17" s="11">
        <v>1</v>
      </c>
      <c r="F17" s="10">
        <f t="shared" si="7"/>
        <v>0</v>
      </c>
    </row>
    <row r="18" spans="1:6" ht="15.4" customHeight="1">
      <c r="A18" s="40" t="s">
        <v>33</v>
      </c>
      <c r="B18" s="62"/>
      <c r="C18" s="63"/>
      <c r="D18" s="63"/>
      <c r="E18" s="64"/>
      <c r="F18" s="12">
        <f>+SUM(F3:F17)</f>
        <v>1349198.5549999999</v>
      </c>
    </row>
    <row r="19" spans="1:6" ht="16.350000000000001" customHeight="1">
      <c r="A19" s="13" t="s">
        <v>34</v>
      </c>
      <c r="B19" s="65"/>
      <c r="C19" s="66"/>
      <c r="D19" s="66"/>
      <c r="E19" s="67"/>
      <c r="F19" s="12">
        <f>F18/12</f>
        <v>112433.21291666666</v>
      </c>
    </row>
    <row r="20" spans="1:6">
      <c r="A20" s="13" t="s">
        <v>35</v>
      </c>
      <c r="B20" s="65"/>
      <c r="C20" s="66"/>
      <c r="D20" s="66"/>
      <c r="E20" s="67"/>
      <c r="F20" s="10">
        <f ca="1">RTR!K13</f>
        <v>4216</v>
      </c>
    </row>
    <row r="21" spans="1:6" ht="16.350000000000001" customHeight="1">
      <c r="A21" s="14" t="s">
        <v>36</v>
      </c>
      <c r="B21" s="68"/>
      <c r="C21" s="69"/>
      <c r="D21" s="69"/>
      <c r="E21" s="70"/>
      <c r="F21" s="15">
        <v>1</v>
      </c>
    </row>
    <row r="22" spans="1:6" ht="16.350000000000001" customHeight="1">
      <c r="A22" s="13" t="s">
        <v>37</v>
      </c>
      <c r="B22" s="60"/>
      <c r="C22" s="60"/>
      <c r="D22" s="60"/>
      <c r="E22" s="60"/>
      <c r="F22" s="16">
        <f ca="1">(F19*F21)-F20</f>
        <v>108217.21291666666</v>
      </c>
    </row>
    <row r="23" spans="1:6" ht="16.350000000000001" customHeight="1">
      <c r="A23" s="13" t="s">
        <v>38</v>
      </c>
      <c r="B23" s="60"/>
      <c r="C23" s="60"/>
      <c r="D23" s="60"/>
      <c r="E23" s="60"/>
      <c r="F23" s="17">
        <v>180</v>
      </c>
    </row>
    <row r="24" spans="1:6" ht="14.25" customHeight="1">
      <c r="A24" s="13" t="s">
        <v>39</v>
      </c>
      <c r="B24" s="60"/>
      <c r="C24" s="60"/>
      <c r="D24" s="60"/>
      <c r="E24" s="60"/>
      <c r="F24" s="15">
        <v>9.5000000000000001E-2</v>
      </c>
    </row>
    <row r="25" spans="1:6">
      <c r="A25" s="13" t="s">
        <v>40</v>
      </c>
      <c r="B25" s="60"/>
      <c r="C25" s="60"/>
      <c r="D25" s="60"/>
      <c r="E25" s="60"/>
      <c r="F25" s="18">
        <f>PMT(F24/12,F23,-100000)</f>
        <v>1044.2246828637865</v>
      </c>
    </row>
    <row r="26" spans="1:6">
      <c r="A26" s="13" t="s">
        <v>41</v>
      </c>
      <c r="B26" s="60"/>
      <c r="C26" s="60"/>
      <c r="D26" s="60"/>
      <c r="E26" s="60"/>
      <c r="F26" s="19">
        <f ca="1">F22/F25</f>
        <v>103.63403077188418</v>
      </c>
    </row>
  </sheetData>
  <sheetProtection selectLockedCells="1" selectUnlockedCells="1"/>
  <mergeCells count="10">
    <mergeCell ref="B1:C1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  <pageSetUpPr fitToPage="1"/>
  </sheetPr>
  <dimension ref="A1:IN13"/>
  <sheetViews>
    <sheetView zoomScale="136" zoomScaleNormal="136" workbookViewId="0">
      <selection activeCell="G1" sqref="G1"/>
    </sheetView>
  </sheetViews>
  <sheetFormatPr defaultColWidth="22.140625" defaultRowHeight="13.5"/>
  <cols>
    <col min="1" max="1" width="5.42578125" style="20" customWidth="1"/>
    <col min="2" max="2" width="23.140625" style="20" customWidth="1"/>
    <col min="3" max="3" width="14.140625" style="20" customWidth="1"/>
    <col min="4" max="4" width="11.85546875" style="20" bestFit="1" customWidth="1"/>
    <col min="5" max="5" width="7.42578125" style="20" customWidth="1"/>
    <col min="6" max="6" width="9.85546875" style="20" bestFit="1" customWidth="1"/>
    <col min="7" max="7" width="10.140625" style="20" customWidth="1"/>
    <col min="8" max="8" width="8.7109375" style="20" customWidth="1"/>
    <col min="9" max="9" width="6.85546875" style="20" customWidth="1"/>
    <col min="10" max="10" width="8" style="20" customWidth="1"/>
    <col min="11" max="11" width="12.85546875" style="20" customWidth="1"/>
    <col min="12" max="248" width="22.140625" style="20"/>
    <col min="249" max="16384" width="22.140625" style="4"/>
  </cols>
  <sheetData>
    <row r="1" spans="1:248" s="48" customFormat="1" ht="24">
      <c r="A1" s="50" t="s">
        <v>2</v>
      </c>
      <c r="B1" s="50" t="s">
        <v>3</v>
      </c>
      <c r="C1" s="50" t="s">
        <v>4</v>
      </c>
      <c r="D1" s="50" t="s">
        <v>5</v>
      </c>
      <c r="E1" s="50" t="s">
        <v>6</v>
      </c>
      <c r="F1" s="50" t="s">
        <v>50</v>
      </c>
      <c r="G1" s="50" t="s">
        <v>47</v>
      </c>
      <c r="H1" s="50" t="s">
        <v>48</v>
      </c>
      <c r="I1" s="50" t="s">
        <v>49</v>
      </c>
      <c r="J1" s="50" t="s">
        <v>7</v>
      </c>
      <c r="K1" s="50" t="s">
        <v>43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7"/>
      <c r="EC1" s="47"/>
      <c r="ED1" s="47"/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47"/>
      <c r="FM1" s="47"/>
      <c r="FN1" s="47"/>
      <c r="FO1" s="47"/>
      <c r="FP1" s="47"/>
      <c r="FQ1" s="47"/>
      <c r="FR1" s="47"/>
      <c r="FS1" s="47"/>
      <c r="FT1" s="47"/>
      <c r="FU1" s="47"/>
      <c r="FV1" s="47"/>
      <c r="FW1" s="47"/>
      <c r="FX1" s="47"/>
      <c r="FY1" s="47"/>
      <c r="FZ1" s="47"/>
      <c r="GA1" s="47"/>
      <c r="GB1" s="47"/>
      <c r="GC1" s="47"/>
      <c r="GD1" s="47"/>
      <c r="GE1" s="47"/>
      <c r="GF1" s="47"/>
      <c r="GG1" s="47"/>
      <c r="GH1" s="47"/>
      <c r="GI1" s="47"/>
      <c r="GJ1" s="47"/>
      <c r="GK1" s="47"/>
      <c r="GL1" s="47"/>
      <c r="GM1" s="47"/>
      <c r="GN1" s="47"/>
      <c r="GO1" s="47"/>
      <c r="GP1" s="47"/>
      <c r="GQ1" s="47"/>
      <c r="GR1" s="47"/>
      <c r="GS1" s="47"/>
      <c r="GT1" s="47"/>
      <c r="GU1" s="47"/>
      <c r="GV1" s="47"/>
      <c r="GW1" s="47"/>
      <c r="GX1" s="47"/>
      <c r="GY1" s="47"/>
      <c r="GZ1" s="47"/>
      <c r="HA1" s="47"/>
      <c r="HB1" s="47"/>
      <c r="HC1" s="47"/>
      <c r="HD1" s="47"/>
      <c r="HE1" s="47"/>
      <c r="HF1" s="47"/>
      <c r="HG1" s="47"/>
      <c r="HH1" s="47"/>
      <c r="HI1" s="47"/>
      <c r="HJ1" s="47"/>
      <c r="HK1" s="47"/>
      <c r="HL1" s="47"/>
      <c r="HM1" s="47"/>
      <c r="HN1" s="47"/>
      <c r="HO1" s="47"/>
      <c r="HP1" s="47"/>
      <c r="HQ1" s="47"/>
      <c r="HR1" s="47"/>
      <c r="HS1" s="47"/>
      <c r="HT1" s="47"/>
      <c r="HU1" s="47"/>
      <c r="HV1" s="47"/>
      <c r="HW1" s="47"/>
      <c r="HX1" s="47"/>
      <c r="HY1" s="47"/>
      <c r="HZ1" s="47"/>
      <c r="IA1" s="47"/>
      <c r="IB1" s="47"/>
      <c r="IC1" s="47"/>
      <c r="ID1" s="47"/>
      <c r="IE1" s="47"/>
      <c r="IF1" s="47"/>
      <c r="IG1" s="47"/>
      <c r="IH1" s="47"/>
      <c r="II1" s="47"/>
      <c r="IJ1" s="47"/>
      <c r="IK1" s="47"/>
      <c r="IL1" s="47"/>
      <c r="IM1" s="47"/>
      <c r="IN1" s="47"/>
    </row>
    <row r="2" spans="1:248" s="48" customFormat="1" ht="27">
      <c r="A2" s="51">
        <v>1</v>
      </c>
      <c r="B2" s="52"/>
      <c r="C2" s="49" t="s">
        <v>56</v>
      </c>
      <c r="D2" s="51"/>
      <c r="E2" s="52" t="s">
        <v>64</v>
      </c>
      <c r="F2" s="52">
        <v>500000</v>
      </c>
      <c r="G2" s="54"/>
      <c r="H2" s="54"/>
      <c r="I2" s="54"/>
      <c r="J2" s="54">
        <v>4216</v>
      </c>
      <c r="K2" s="53" t="s">
        <v>42</v>
      </c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  <c r="FP2" s="47"/>
      <c r="FQ2" s="47"/>
      <c r="FR2" s="47"/>
      <c r="FS2" s="47"/>
      <c r="FT2" s="47"/>
      <c r="FU2" s="47"/>
      <c r="FV2" s="47"/>
      <c r="FW2" s="47"/>
      <c r="FX2" s="47"/>
      <c r="FY2" s="47"/>
      <c r="FZ2" s="47"/>
      <c r="GA2" s="47"/>
      <c r="GB2" s="47"/>
      <c r="GC2" s="47"/>
      <c r="GD2" s="47"/>
      <c r="GE2" s="47"/>
      <c r="GF2" s="47"/>
      <c r="GG2" s="47"/>
      <c r="GH2" s="47"/>
      <c r="GI2" s="47"/>
      <c r="GJ2" s="47"/>
      <c r="GK2" s="47"/>
      <c r="GL2" s="47"/>
      <c r="GM2" s="47"/>
      <c r="GN2" s="47"/>
      <c r="GO2" s="47"/>
      <c r="GP2" s="47"/>
      <c r="GQ2" s="47"/>
      <c r="GR2" s="47"/>
      <c r="GS2" s="47"/>
      <c r="GT2" s="47"/>
      <c r="GU2" s="47"/>
      <c r="GV2" s="47"/>
      <c r="GW2" s="47"/>
      <c r="GX2" s="47"/>
      <c r="GY2" s="47"/>
      <c r="GZ2" s="47"/>
      <c r="HA2" s="47"/>
      <c r="HB2" s="47"/>
      <c r="HC2" s="47"/>
      <c r="HD2" s="47"/>
      <c r="HE2" s="47"/>
      <c r="HF2" s="47"/>
      <c r="HG2" s="47"/>
      <c r="HH2" s="47"/>
      <c r="HI2" s="47"/>
      <c r="HJ2" s="47"/>
      <c r="HK2" s="47"/>
      <c r="HL2" s="47"/>
      <c r="HM2" s="47"/>
      <c r="HN2" s="47"/>
      <c r="HO2" s="47"/>
      <c r="HP2" s="47"/>
      <c r="HQ2" s="47"/>
      <c r="HR2" s="47"/>
      <c r="HS2" s="47"/>
      <c r="HT2" s="47"/>
      <c r="HU2" s="47"/>
      <c r="HV2" s="47"/>
      <c r="HW2" s="47"/>
      <c r="HX2" s="47"/>
      <c r="HY2" s="47"/>
      <c r="HZ2" s="47"/>
      <c r="IA2" s="47"/>
      <c r="IB2" s="47"/>
      <c r="IC2" s="47"/>
      <c r="ID2" s="47"/>
      <c r="IE2" s="47"/>
      <c r="IF2" s="47"/>
      <c r="IG2" s="47"/>
      <c r="IH2" s="47"/>
      <c r="II2" s="47"/>
      <c r="IJ2" s="47"/>
      <c r="IK2" s="47"/>
      <c r="IL2" s="47"/>
      <c r="IM2" s="47"/>
      <c r="IN2" s="47"/>
    </row>
    <row r="3" spans="1:248" s="48" customFormat="1" ht="12">
      <c r="A3" s="51">
        <v>2</v>
      </c>
      <c r="B3" s="52"/>
      <c r="C3" s="51"/>
      <c r="D3" s="51"/>
      <c r="E3" s="52"/>
      <c r="F3" s="52"/>
      <c r="G3" s="52"/>
      <c r="H3" s="52"/>
      <c r="I3" s="52"/>
      <c r="J3" s="52"/>
      <c r="K3" s="53" t="s">
        <v>55</v>
      </c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  <c r="DK3" s="47"/>
      <c r="DL3" s="47"/>
      <c r="DM3" s="47"/>
      <c r="DN3" s="47"/>
      <c r="DO3" s="47"/>
      <c r="DP3" s="47"/>
      <c r="DQ3" s="47"/>
      <c r="DR3" s="47"/>
      <c r="DS3" s="47"/>
      <c r="DT3" s="47"/>
      <c r="DU3" s="47"/>
      <c r="DV3" s="47"/>
      <c r="DW3" s="47"/>
      <c r="DX3" s="47"/>
      <c r="DY3" s="47"/>
      <c r="DZ3" s="47"/>
      <c r="EA3" s="47"/>
      <c r="EB3" s="47"/>
      <c r="EC3" s="47"/>
      <c r="ED3" s="47"/>
      <c r="EE3" s="47"/>
      <c r="EF3" s="47"/>
      <c r="EG3" s="47"/>
      <c r="EH3" s="47"/>
      <c r="EI3" s="47"/>
      <c r="EJ3" s="47"/>
      <c r="EK3" s="47"/>
      <c r="EL3" s="47"/>
      <c r="EM3" s="47"/>
      <c r="EN3" s="47"/>
      <c r="EO3" s="47"/>
      <c r="EP3" s="47"/>
      <c r="EQ3" s="47"/>
      <c r="ER3" s="47"/>
      <c r="ES3" s="47"/>
      <c r="ET3" s="47"/>
      <c r="EU3" s="47"/>
      <c r="EV3" s="47"/>
      <c r="EW3" s="47"/>
      <c r="EX3" s="47"/>
      <c r="EY3" s="47"/>
      <c r="EZ3" s="47"/>
      <c r="FA3" s="47"/>
      <c r="FB3" s="47"/>
      <c r="FC3" s="47"/>
      <c r="FD3" s="47"/>
      <c r="FE3" s="47"/>
      <c r="FF3" s="47"/>
      <c r="FG3" s="47"/>
      <c r="FH3" s="47"/>
      <c r="FI3" s="47"/>
      <c r="FJ3" s="47"/>
      <c r="FK3" s="47"/>
      <c r="FL3" s="47"/>
      <c r="FM3" s="47"/>
      <c r="FN3" s="47"/>
      <c r="FO3" s="47"/>
      <c r="FP3" s="47"/>
      <c r="FQ3" s="47"/>
      <c r="FR3" s="47"/>
      <c r="FS3" s="47"/>
      <c r="FT3" s="47"/>
      <c r="FU3" s="47"/>
      <c r="FV3" s="47"/>
      <c r="FW3" s="47"/>
      <c r="FX3" s="47"/>
      <c r="FY3" s="47"/>
      <c r="FZ3" s="47"/>
      <c r="GA3" s="47"/>
      <c r="GB3" s="47"/>
      <c r="GC3" s="47"/>
      <c r="GD3" s="47"/>
      <c r="GE3" s="47"/>
      <c r="GF3" s="47"/>
      <c r="GG3" s="47"/>
      <c r="GH3" s="47"/>
      <c r="GI3" s="47"/>
      <c r="GJ3" s="47"/>
      <c r="GK3" s="47"/>
      <c r="GL3" s="47"/>
      <c r="GM3" s="47"/>
      <c r="GN3" s="47"/>
      <c r="GO3" s="47"/>
      <c r="GP3" s="47"/>
      <c r="GQ3" s="47"/>
      <c r="GR3" s="47"/>
      <c r="GS3" s="47"/>
      <c r="GT3" s="47"/>
      <c r="GU3" s="47"/>
      <c r="GV3" s="47"/>
      <c r="GW3" s="47"/>
      <c r="GX3" s="47"/>
      <c r="GY3" s="47"/>
      <c r="GZ3" s="47"/>
      <c r="HA3" s="47"/>
      <c r="HB3" s="47"/>
      <c r="HC3" s="47"/>
      <c r="HD3" s="47"/>
      <c r="HE3" s="47"/>
      <c r="HF3" s="47"/>
      <c r="HG3" s="47"/>
      <c r="HH3" s="47"/>
      <c r="HI3" s="47"/>
      <c r="HJ3" s="47"/>
      <c r="HK3" s="47"/>
      <c r="HL3" s="47"/>
      <c r="HM3" s="47"/>
      <c r="HN3" s="47"/>
      <c r="HO3" s="47"/>
      <c r="HP3" s="47"/>
      <c r="HQ3" s="47"/>
      <c r="HR3" s="47"/>
      <c r="HS3" s="47"/>
      <c r="HT3" s="47"/>
      <c r="HU3" s="47"/>
      <c r="HV3" s="47"/>
      <c r="HW3" s="47"/>
      <c r="HX3" s="47"/>
      <c r="HY3" s="47"/>
      <c r="HZ3" s="47"/>
      <c r="IA3" s="47"/>
      <c r="IB3" s="47"/>
      <c r="IC3" s="47"/>
      <c r="ID3" s="47"/>
      <c r="IE3" s="47"/>
      <c r="IF3" s="47"/>
      <c r="IG3" s="47"/>
      <c r="IH3" s="47"/>
      <c r="II3" s="47"/>
      <c r="IJ3" s="47"/>
      <c r="IK3" s="47"/>
      <c r="IL3" s="47"/>
      <c r="IM3" s="47"/>
      <c r="IN3" s="47"/>
    </row>
    <row r="4" spans="1:248" s="48" customFormat="1" ht="12">
      <c r="A4" s="51">
        <v>3</v>
      </c>
      <c r="B4" s="52"/>
      <c r="C4" s="51"/>
      <c r="D4" s="51"/>
      <c r="E4" s="52"/>
      <c r="F4" s="52"/>
      <c r="G4" s="52"/>
      <c r="H4" s="52"/>
      <c r="I4" s="52"/>
      <c r="J4" s="52"/>
      <c r="K4" s="53" t="s">
        <v>42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</row>
    <row r="5" spans="1:248" s="48" customFormat="1" ht="12">
      <c r="A5" s="51">
        <v>4</v>
      </c>
      <c r="B5" s="55"/>
      <c r="C5" s="51"/>
      <c r="D5" s="53"/>
      <c r="E5" s="53"/>
      <c r="F5" s="53"/>
      <c r="G5" s="56"/>
      <c r="H5" s="56"/>
      <c r="I5" s="56"/>
      <c r="J5" s="56"/>
      <c r="K5" s="53" t="s">
        <v>42</v>
      </c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7"/>
      <c r="CU5" s="47"/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7"/>
      <c r="DG5" s="47"/>
      <c r="DH5" s="47"/>
      <c r="DI5" s="47"/>
      <c r="DJ5" s="47"/>
      <c r="DK5" s="47"/>
      <c r="DL5" s="47"/>
      <c r="DM5" s="47"/>
      <c r="DN5" s="47"/>
      <c r="DO5" s="47"/>
      <c r="DP5" s="47"/>
      <c r="DQ5" s="47"/>
      <c r="DR5" s="47"/>
      <c r="DS5" s="47"/>
      <c r="DT5" s="47"/>
      <c r="DU5" s="47"/>
      <c r="DV5" s="47"/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</row>
    <row r="6" spans="1:248" s="48" customFormat="1" ht="12">
      <c r="A6" s="51">
        <v>5</v>
      </c>
      <c r="B6" s="55"/>
      <c r="C6" s="51"/>
      <c r="D6" s="53"/>
      <c r="E6" s="53"/>
      <c r="F6" s="53"/>
      <c r="G6" s="56"/>
      <c r="H6" s="56"/>
      <c r="I6" s="56"/>
      <c r="J6" s="56"/>
      <c r="K6" s="53" t="s">
        <v>42</v>
      </c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</row>
    <row r="7" spans="1:248" s="48" customFormat="1" ht="12">
      <c r="A7" s="51">
        <v>6</v>
      </c>
      <c r="B7" s="55"/>
      <c r="C7" s="51"/>
      <c r="D7" s="53"/>
      <c r="E7" s="53"/>
      <c r="F7" s="53"/>
      <c r="G7" s="56"/>
      <c r="H7" s="56"/>
      <c r="I7" s="56"/>
      <c r="J7" s="56"/>
      <c r="K7" s="53" t="s">
        <v>42</v>
      </c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  <c r="DK7" s="47"/>
      <c r="DL7" s="47"/>
      <c r="DM7" s="47"/>
      <c r="DN7" s="47"/>
      <c r="DO7" s="47"/>
      <c r="DP7" s="47"/>
      <c r="DQ7" s="47"/>
      <c r="DR7" s="47"/>
      <c r="DS7" s="47"/>
      <c r="DT7" s="47"/>
      <c r="DU7" s="47"/>
      <c r="DV7" s="47"/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</row>
    <row r="8" spans="1:248" s="48" customFormat="1" ht="12">
      <c r="A8" s="51">
        <v>7</v>
      </c>
      <c r="B8" s="55"/>
      <c r="C8" s="51"/>
      <c r="D8" s="53"/>
      <c r="E8" s="53"/>
      <c r="F8" s="53"/>
      <c r="G8" s="56"/>
      <c r="H8" s="56"/>
      <c r="I8" s="56"/>
      <c r="J8" s="56"/>
      <c r="K8" s="53" t="s">
        <v>42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</row>
    <row r="9" spans="1:248" s="48" customFormat="1" ht="12">
      <c r="A9" s="51">
        <v>8</v>
      </c>
      <c r="B9" s="55"/>
      <c r="C9" s="51"/>
      <c r="D9" s="53"/>
      <c r="E9" s="53"/>
      <c r="F9" s="53"/>
      <c r="G9" s="56"/>
      <c r="H9" s="56"/>
      <c r="I9" s="56"/>
      <c r="J9" s="56"/>
      <c r="K9" s="53" t="s">
        <v>42</v>
      </c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47"/>
      <c r="DR9" s="47"/>
      <c r="DS9" s="47"/>
      <c r="DT9" s="47"/>
      <c r="DU9" s="47"/>
      <c r="DV9" s="47"/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</row>
    <row r="10" spans="1:248" s="48" customFormat="1" ht="12">
      <c r="A10" s="51">
        <v>9</v>
      </c>
      <c r="B10" s="55"/>
      <c r="C10" s="51"/>
      <c r="D10" s="53"/>
      <c r="E10" s="53"/>
      <c r="F10" s="53"/>
      <c r="G10" s="56"/>
      <c r="H10" s="56"/>
      <c r="I10" s="56"/>
      <c r="J10" s="56"/>
      <c r="K10" s="53" t="s">
        <v>42</v>
      </c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</row>
    <row r="11" spans="1:248" s="48" customFormat="1">
      <c r="A11" s="51">
        <v>10</v>
      </c>
      <c r="B11" s="58"/>
      <c r="C11" s="58"/>
      <c r="D11" s="58"/>
      <c r="E11" s="58"/>
      <c r="F11" s="58"/>
      <c r="G11" s="58"/>
      <c r="H11" s="58"/>
      <c r="I11" s="58"/>
      <c r="J11" s="58"/>
      <c r="K11" s="52" t="s">
        <v>42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</row>
    <row r="12" spans="1:248" s="48" customFormat="1">
      <c r="A12" s="51">
        <v>11</v>
      </c>
      <c r="B12" s="20"/>
      <c r="C12" s="20"/>
      <c r="D12" s="20"/>
      <c r="E12" s="20"/>
      <c r="F12" s="20"/>
      <c r="G12" s="20"/>
      <c r="H12" s="20"/>
      <c r="I12" s="20"/>
      <c r="J12" s="20"/>
      <c r="K12" s="52" t="s">
        <v>42</v>
      </c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</row>
    <row r="13" spans="1:248">
      <c r="A13" s="57"/>
      <c r="K13" s="59">
        <f ca="1">SUMIF(K2:K12,"Y",J2:J10)</f>
        <v>4216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"/>
  <sheetViews>
    <sheetView workbookViewId="0">
      <selection activeCell="L19" sqref="L19"/>
    </sheetView>
  </sheetViews>
  <sheetFormatPr defaultRowHeight="12.75"/>
  <sheetData>
    <row r="2" spans="2:18">
      <c r="B2" s="45"/>
      <c r="C2" s="45"/>
      <c r="D2" s="45"/>
      <c r="E2" s="45"/>
      <c r="F2" s="45"/>
      <c r="G2" s="45"/>
      <c r="H2" s="45"/>
      <c r="I2" s="45"/>
      <c r="J2" s="46"/>
      <c r="K2" s="45"/>
      <c r="L2" s="45"/>
      <c r="M2" s="45"/>
      <c r="N2" s="45"/>
      <c r="O2" s="45"/>
      <c r="P2" s="45"/>
      <c r="Q2" s="45"/>
      <c r="R2" s="45"/>
    </row>
    <row r="13" spans="2:18">
      <c r="B13" s="45"/>
      <c r="C13" s="45"/>
      <c r="D13" s="45"/>
      <c r="E13" s="45"/>
      <c r="F13" s="45"/>
      <c r="G13" s="45"/>
      <c r="H13" s="45"/>
      <c r="I13" s="45"/>
      <c r="J13" s="46"/>
      <c r="K13" s="45"/>
      <c r="L13" s="45"/>
      <c r="M13" s="45"/>
      <c r="N13" s="45"/>
      <c r="O13" s="45"/>
      <c r="P13" s="45"/>
      <c r="Q13" s="45"/>
      <c r="R13" s="4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71" t="s">
        <v>8</v>
      </c>
      <c r="B1" s="71"/>
      <c r="C1" s="22"/>
    </row>
    <row r="2" spans="1:6" ht="14.25" customHeight="1">
      <c r="A2" s="71" t="s">
        <v>9</v>
      </c>
      <c r="B2" s="71"/>
      <c r="C2" s="22"/>
    </row>
    <row r="5" spans="1:6" ht="30">
      <c r="A5" s="23" t="s">
        <v>2</v>
      </c>
      <c r="B5" s="24" t="s">
        <v>10</v>
      </c>
      <c r="C5" s="24" t="s">
        <v>11</v>
      </c>
      <c r="D5" s="25" t="s">
        <v>12</v>
      </c>
      <c r="E5" s="21" t="s">
        <v>13</v>
      </c>
      <c r="F5" s="21" t="s">
        <v>14</v>
      </c>
    </row>
    <row r="6" spans="1:6" ht="42.75">
      <c r="A6" s="26">
        <v>1</v>
      </c>
      <c r="B6" s="27" t="s">
        <v>15</v>
      </c>
      <c r="C6" s="28" t="s">
        <v>16</v>
      </c>
      <c r="D6" s="29"/>
      <c r="E6" s="30">
        <v>0.2</v>
      </c>
      <c r="F6" s="30">
        <f t="shared" ref="F6:F12" si="0">E6/10*D6</f>
        <v>0</v>
      </c>
    </row>
    <row r="7" spans="1:6" ht="42.75">
      <c r="A7" s="26">
        <v>2</v>
      </c>
      <c r="B7" s="27" t="s">
        <v>17</v>
      </c>
      <c r="C7" s="28" t="s">
        <v>18</v>
      </c>
      <c r="D7" s="31"/>
      <c r="E7" s="30">
        <v>0.15</v>
      </c>
      <c r="F7" s="30">
        <f t="shared" si="0"/>
        <v>0</v>
      </c>
    </row>
    <row r="8" spans="1:6" ht="42.75">
      <c r="A8" s="26">
        <v>3</v>
      </c>
      <c r="B8" s="27" t="s">
        <v>19</v>
      </c>
      <c r="C8" s="28" t="s">
        <v>20</v>
      </c>
      <c r="D8" s="31"/>
      <c r="E8" s="30">
        <v>0.1</v>
      </c>
      <c r="F8" s="30">
        <f t="shared" si="0"/>
        <v>0</v>
      </c>
    </row>
    <row r="9" spans="1:6" ht="57">
      <c r="A9" s="26">
        <v>4</v>
      </c>
      <c r="B9" s="27" t="s">
        <v>21</v>
      </c>
      <c r="C9" s="32" t="s">
        <v>22</v>
      </c>
      <c r="D9" s="31"/>
      <c r="E9" s="30">
        <v>0.1</v>
      </c>
      <c r="F9" s="30">
        <f t="shared" si="0"/>
        <v>0</v>
      </c>
    </row>
    <row r="10" spans="1:6" ht="85.5">
      <c r="A10" s="26">
        <v>5</v>
      </c>
      <c r="B10" s="27" t="s">
        <v>23</v>
      </c>
      <c r="C10" s="28" t="s">
        <v>24</v>
      </c>
      <c r="D10" s="31"/>
      <c r="E10" s="30">
        <v>0.1</v>
      </c>
      <c r="F10" s="30">
        <f t="shared" si="0"/>
        <v>0</v>
      </c>
    </row>
    <row r="11" spans="1:6" ht="128.25">
      <c r="A11" s="26">
        <v>6</v>
      </c>
      <c r="B11" s="33" t="s">
        <v>25</v>
      </c>
      <c r="C11" s="34" t="s">
        <v>26</v>
      </c>
      <c r="D11" s="31"/>
      <c r="E11" s="30">
        <v>0.1</v>
      </c>
      <c r="F11" s="30">
        <f t="shared" si="0"/>
        <v>0</v>
      </c>
    </row>
    <row r="12" spans="1:6" ht="28.5">
      <c r="A12" s="26">
        <v>7</v>
      </c>
      <c r="B12" s="26" t="s">
        <v>27</v>
      </c>
      <c r="C12" s="35" t="s">
        <v>28</v>
      </c>
      <c r="D12" s="31"/>
      <c r="E12" s="30">
        <v>0.25</v>
      </c>
      <c r="F12" s="30">
        <f t="shared" si="0"/>
        <v>0</v>
      </c>
    </row>
    <row r="13" spans="1:6" ht="15">
      <c r="A13" s="36"/>
      <c r="B13" s="37" t="s">
        <v>29</v>
      </c>
      <c r="C13" s="37"/>
      <c r="D13" s="38"/>
      <c r="E13" s="39">
        <f>SUM(E6:E12)</f>
        <v>0.99999999999999989</v>
      </c>
      <c r="F13" s="3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Eligibility</vt:lpstr>
      <vt:lpstr>RTR</vt:lpstr>
      <vt:lpstr>Sheet3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ADMIN</cp:lastModifiedBy>
  <cp:lastPrinted>2018-07-05T06:12:53Z</cp:lastPrinted>
  <dcterms:created xsi:type="dcterms:W3CDTF">2015-09-25T09:25:31Z</dcterms:created>
  <dcterms:modified xsi:type="dcterms:W3CDTF">2020-11-30T09:36:33Z</dcterms:modified>
</cp:coreProperties>
</file>