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62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2" i="1"/>
  <c r="D13"/>
  <c r="D11"/>
  <c r="D8"/>
  <c r="G3" l="1"/>
  <c r="D5" l="1"/>
  <c r="F5" s="1"/>
  <c r="D4"/>
  <c r="F4" s="1"/>
  <c r="D9" l="1"/>
  <c r="F9" s="1"/>
  <c r="F8"/>
  <c r="F16" l="1"/>
  <c r="F12" l="1"/>
  <c r="F13"/>
  <c r="F11"/>
  <c r="D6"/>
  <c r="F6" s="1"/>
  <c r="F21"/>
  <c r="F6" i="5"/>
  <c r="F7"/>
  <c r="F8"/>
  <c r="F9"/>
  <c r="F10"/>
  <c r="F11"/>
  <c r="F12"/>
  <c r="E13"/>
  <c r="F13" l="1"/>
  <c r="D3" i="1"/>
  <c r="F3" s="1"/>
  <c r="F14" s="1"/>
  <c r="F15" l="1"/>
  <c r="F18" l="1"/>
  <c r="F22" s="1"/>
</calcChain>
</file>

<file path=xl/sharedStrings.xml><?xml version="1.0" encoding="utf-8"?>
<sst xmlns="http://schemas.openxmlformats.org/spreadsheetml/2006/main" count="90" uniqueCount="76">
  <si>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</si>
  <si>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</si>
  <si>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</si>
  <si>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</si>
  <si>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</si>
  <si>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</si>
  <si>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</si>
  <si>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</si>
  <si>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</si>
  <si>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</si>
  <si>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</si>
  <si>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</si>
  <si>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</si>
  <si>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</si>
  <si>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</si>
  <si>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</si>
  <si>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</si>
  <si>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</si>
  <si>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</si>
  <si>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</si>
  <si>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</si>
  <si>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</si>
  <si>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</si>
  <si>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</si>
  <si>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</si>
  <si>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</si>
  <si>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</si>
  <si>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</si>
  <si>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</si>
  <si>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</si>
  <si>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</si>
  <si>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</si>
  <si>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</si>
  <si>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</si>
  <si>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</si>
  <si>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</si>
  <si>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</si>
  <si>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</si>
  <si>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</si>
  <si>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</si>
  <si>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</si>
  <si>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</si>
  <si>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</si>
  <si>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</si>
  <si>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</si>
  <si>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</si>
  <si>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</si>
  <si>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</si>
  <si>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</si>
  <si>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</si>
  <si>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</si>
  <si>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</si>
  <si>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</si>
  <si>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</si>
  <si>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</si>
  <si>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 xml:space="preserve">Income from Business      </t>
  </si>
  <si>
    <t xml:space="preserve">Income from other Sources.         </t>
  </si>
  <si>
    <t>y</t>
  </si>
  <si>
    <t>Ganpat lal</t>
  </si>
  <si>
    <t xml:space="preserve">interest on car loan  </t>
  </si>
  <si>
    <t>Income from other Sources.</t>
  </si>
  <si>
    <t>Ganpat HUF</t>
  </si>
  <si>
    <t>Santokh Devi</t>
  </si>
  <si>
    <t>CF-13533989</t>
  </si>
  <si>
    <t>KMPL</t>
  </si>
  <si>
    <t>car loan</t>
  </si>
  <si>
    <t>Bajaj</t>
  </si>
  <si>
    <t>426DBL0102285341</t>
  </si>
  <si>
    <t>DBLF</t>
  </si>
  <si>
    <t xml:space="preserve">Karishna Marble &amp; Granites </t>
  </si>
  <si>
    <t>Ganpat Lal ( Kaishna Marble &amp; Granite )</t>
  </si>
  <si>
    <t>Income from Business( Capital Gains)</t>
  </si>
  <si>
    <t>2018-19</t>
  </si>
  <si>
    <t>2017-18</t>
  </si>
  <si>
    <t>Income from Business( Tution Income)</t>
  </si>
  <si>
    <t>n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</si>
</sst>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9" formatCode="mmm\ d&quot;, &quot;yy"/>
    <numFmt numFmtId="170" formatCode="dd\ mmm\ yy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8"/>
      <name val="Cambria"/>
      <family val="1"/>
      <scheme val="major"/>
    </font>
    <font>
      <sz val="9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4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3" borderId="1" xfId="0" applyFont="1" applyFill="1" applyBorder="1" applyAlignment="1">
      <alignment horizontal="left" vertical="center"/>
    </xf>
    <xf numFmtId="169" fontId="8" fillId="3" borderId="1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70" fontId="9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2" fontId="9" fillId="2" borderId="1" xfId="0" applyNumberFormat="1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169" fontId="10" fillId="0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/>
    </xf>
    <xf numFmtId="169" fontId="9" fillId="0" borderId="0" xfId="0" applyNumberFormat="1" applyFont="1" applyBorder="1" applyAlignment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5" fontId="12" fillId="7" borderId="5" xfId="1" applyNumberFormat="1" applyFont="1" applyFill="1" applyBorder="1" applyAlignment="1" applyProtection="1">
      <alignment horizontal="left" vertical="center" wrapText="1"/>
    </xf>
    <xf numFmtId="0" fontId="12" fillId="7" borderId="5" xfId="3" applyFont="1" applyFill="1" applyBorder="1" applyAlignment="1">
      <alignment horizontal="center" vertical="center" wrapText="1"/>
    </xf>
    <xf numFmtId="166" fontId="12" fillId="7" borderId="5" xfId="1" applyNumberFormat="1" applyFont="1" applyFill="1" applyBorder="1" applyAlignment="1" applyProtection="1">
      <alignment horizontal="center" vertical="center"/>
    </xf>
    <xf numFmtId="165" fontId="12" fillId="7" borderId="5" xfId="1" applyNumberFormat="1" applyFont="1" applyFill="1" applyBorder="1" applyAlignment="1" applyProtection="1">
      <alignment horizontal="center" vertical="top"/>
    </xf>
    <xf numFmtId="9" fontId="12" fillId="7" borderId="5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>
      <alignment vertical="top" wrapText="1"/>
    </xf>
    <xf numFmtId="0" fontId="12" fillId="8" borderId="0" xfId="0" applyFont="1" applyFill="1" applyBorder="1" applyAlignment="1">
      <alignment wrapText="1"/>
    </xf>
    <xf numFmtId="0" fontId="12" fillId="8" borderId="0" xfId="0" applyFont="1" applyFill="1" applyAlignment="1">
      <alignment wrapText="1"/>
    </xf>
    <xf numFmtId="0" fontId="12" fillId="8" borderId="0" xfId="0" applyFont="1" applyFill="1"/>
    <xf numFmtId="165" fontId="12" fillId="2" borderId="5" xfId="1" applyNumberFormat="1" applyFont="1" applyFill="1" applyBorder="1" applyAlignment="1" applyProtection="1">
      <alignment horizontal="left" vertical="center" wrapText="1"/>
    </xf>
    <xf numFmtId="166" fontId="12" fillId="2" borderId="5" xfId="1" applyNumberFormat="1" applyFont="1" applyFill="1" applyBorder="1" applyAlignment="1" applyProtection="1">
      <alignment horizontal="center" vertical="center"/>
    </xf>
    <xf numFmtId="165" fontId="12" fillId="2" borderId="5" xfId="1" applyNumberFormat="1" applyFont="1" applyFill="1" applyBorder="1" applyAlignment="1" applyProtection="1">
      <alignment horizontal="center" vertical="top"/>
    </xf>
    <xf numFmtId="9" fontId="12" fillId="2" borderId="5" xfId="1" applyNumberFormat="1" applyFont="1" applyFill="1" applyBorder="1" applyAlignment="1" applyProtection="1">
      <alignment horizontal="center" vertical="top"/>
    </xf>
    <xf numFmtId="166" fontId="12" fillId="0" borderId="5" xfId="1" applyNumberFormat="1" applyFont="1" applyFill="1" applyBorder="1" applyAlignment="1" applyProtection="1">
      <alignment horizontal="center" vertical="center"/>
    </xf>
    <xf numFmtId="164" fontId="12" fillId="4" borderId="7" xfId="1" applyFont="1" applyFill="1" applyBorder="1" applyAlignment="1" applyProtection="1">
      <alignment vertical="top" wrapText="1"/>
    </xf>
    <xf numFmtId="0" fontId="12" fillId="4" borderId="8" xfId="0" applyNumberFormat="1" applyFont="1" applyFill="1" applyBorder="1"/>
    <xf numFmtId="0" fontId="12" fillId="4" borderId="9" xfId="0" applyNumberFormat="1" applyFont="1" applyFill="1" applyBorder="1"/>
    <xf numFmtId="0" fontId="12" fillId="4" borderId="10" xfId="0" applyNumberFormat="1" applyFont="1" applyFill="1" applyBorder="1"/>
    <xf numFmtId="167" fontId="12" fillId="4" borderId="7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vertical="top" wrapText="1"/>
    </xf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7" fontId="12" fillId="4" borderId="1" xfId="1" applyNumberFormat="1" applyFont="1" applyFill="1" applyBorder="1" applyAlignment="1" applyProtection="1">
      <alignment horizontal="center" vertical="top"/>
    </xf>
    <xf numFmtId="165" fontId="12" fillId="2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165" fontId="12" fillId="0" borderId="2" xfId="1" applyNumberFormat="1" applyFont="1" applyFill="1" applyBorder="1" applyAlignment="1" applyProtection="1">
      <alignment horizontal="center" vertical="center"/>
    </xf>
    <xf numFmtId="165" fontId="12" fillId="0" borderId="3" xfId="1" applyNumberFormat="1" applyFont="1" applyFill="1" applyBorder="1" applyAlignment="1" applyProtection="1">
      <alignment horizontal="center" vertical="center"/>
    </xf>
    <xf numFmtId="165" fontId="12" fillId="0" borderId="4" xfId="1" applyNumberFormat="1" applyFont="1" applyFill="1" applyBorder="1" applyAlignment="1" applyProtection="1">
      <alignment horizontal="center" vertical="center"/>
    </xf>
    <xf numFmtId="10" fontId="12" fillId="0" borderId="1" xfId="1" applyNumberFormat="1" applyFont="1" applyFill="1" applyBorder="1" applyAlignment="1" applyProtection="1">
      <alignment horizontal="center" vertical="top"/>
    </xf>
    <xf numFmtId="0" fontId="12" fillId="0" borderId="1" xfId="0" applyNumberFormat="1" applyFont="1" applyFill="1" applyBorder="1"/>
    <xf numFmtId="165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horizontal="center" vertical="top"/>
    </xf>
    <xf numFmtId="2" fontId="12" fillId="4" borderId="1" xfId="4" applyNumberFormat="1" applyFont="1" applyFill="1" applyBorder="1" applyAlignment="1" applyProtection="1">
      <alignment horizontal="center" vertical="top"/>
    </xf>
    <xf numFmtId="164" fontId="12" fillId="4" borderId="1" xfId="4" applyNumberFormat="1" applyFont="1" applyFill="1" applyBorder="1" applyAlignment="1" applyProtection="1">
      <alignment horizontal="center" vertical="top"/>
    </xf>
    <xf numFmtId="165" fontId="12" fillId="3" borderId="6" xfId="1" applyNumberFormat="1" applyFont="1" applyFill="1" applyBorder="1" applyAlignment="1" applyProtection="1">
      <alignment horizontal="center" vertical="center" wrapText="1"/>
    </xf>
    <xf numFmtId="165" fontId="12" fillId="3" borderId="6" xfId="1" applyNumberFormat="1" applyFont="1" applyFill="1" applyBorder="1" applyAlignment="1" applyProtection="1">
      <alignment horizontal="center" vertical="center" wrapText="1"/>
    </xf>
    <xf numFmtId="165" fontId="12" fillId="4" borderId="5" xfId="1" applyNumberFormat="1" applyFont="1" applyFill="1" applyBorder="1" applyAlignment="1" applyProtection="1">
      <alignment horizontal="left" vertical="center" wrapText="1"/>
    </xf>
    <xf numFmtId="165" fontId="12" fillId="4" borderId="5" xfId="1" applyNumberFormat="1" applyFont="1" applyFill="1" applyBorder="1" applyAlignment="1" applyProtection="1">
      <alignment horizontal="center" vertical="center" wrapText="1"/>
    </xf>
    <xf numFmtId="9" fontId="12" fillId="4" borderId="5" xfId="1" applyNumberFormat="1" applyFont="1" applyFill="1" applyBorder="1" applyAlignment="1" applyProtection="1">
      <alignment horizontal="center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2"/>
  <sheetViews>
    <sheetView tabSelected="1" zoomScale="130" zoomScaleNormal="130" workbookViewId="0">
      <selection activeCell="H14" sqref="H14"/>
    </sheetView>
  </sheetViews>
  <sheetFormatPr defaultColWidth="31.28515625" defaultRowHeight="12"/>
  <cols>
    <col min="1" max="1" width="31.85546875" style="40" customWidth="1"/>
    <col min="2" max="2" width="11.85546875" style="40" customWidth="1"/>
    <col min="3" max="3" width="10.7109375" style="40" customWidth="1"/>
    <col min="4" max="4" width="12.42578125" style="40" customWidth="1"/>
    <col min="5" max="5" width="13.28515625" style="40" customWidth="1"/>
    <col min="6" max="6" width="17.42578125" style="40" customWidth="1"/>
    <col min="7" max="7" width="16.28515625" style="40" customWidth="1"/>
    <col min="8" max="8" width="14.7109375" style="40" customWidth="1"/>
    <col min="9" max="9" width="11.85546875" style="40" customWidth="1"/>
    <col min="10" max="10" width="14.5703125" style="40" customWidth="1"/>
    <col min="11" max="12" width="13.140625" style="40" customWidth="1"/>
    <col min="13" max="13" width="13.7109375" style="40" customWidth="1"/>
    <col min="14" max="14" width="14.140625" style="40" customWidth="1"/>
    <col min="15" max="15" width="11.85546875" style="40" customWidth="1"/>
    <col min="16" max="16" width="12" style="40" customWidth="1"/>
    <col min="17" max="17" width="11" style="40" customWidth="1"/>
    <col min="18" max="18" width="11.5703125" style="40" customWidth="1"/>
    <col min="19" max="19" width="12" style="40" customWidth="1"/>
    <col min="20" max="237" width="31.28515625" style="40"/>
    <col min="238" max="245" width="31.28515625" style="41"/>
    <col min="246" max="247" width="31.28515625" style="42"/>
    <col min="248" max="16384" width="31.28515625" style="43"/>
  </cols>
  <sheetData>
    <row r="1" spans="1:247" ht="26.85" customHeight="1">
      <c r="A1" s="79" t="s">
        <v>69</v>
      </c>
      <c r="B1" s="80" t="s">
        <v>0</v>
      </c>
      <c r="C1" s="80"/>
      <c r="D1" s="79" t="s">
        <v>1</v>
      </c>
      <c r="E1" s="79">
        <v>7720208401</v>
      </c>
      <c r="F1" s="79" t="s">
        <v>2</v>
      </c>
    </row>
    <row r="2" spans="1:247">
      <c r="A2" s="81" t="s">
        <v>70</v>
      </c>
      <c r="B2" s="82" t="s">
        <v>72</v>
      </c>
      <c r="C2" s="82" t="s">
        <v>73</v>
      </c>
      <c r="D2" s="82" t="s">
        <v>42</v>
      </c>
      <c r="E2" s="83" t="s">
        <v>3</v>
      </c>
      <c r="F2" s="82" t="s">
        <v>43</v>
      </c>
    </row>
    <row r="3" spans="1:247" s="52" customFormat="1">
      <c r="A3" s="44" t="s">
        <v>55</v>
      </c>
      <c r="B3" s="45">
        <v>266874</v>
      </c>
      <c r="C3" s="46">
        <v>256774</v>
      </c>
      <c r="D3" s="47">
        <f t="shared" ref="D3:D8" si="0">AVERAGE(B3:C3)</f>
        <v>261824</v>
      </c>
      <c r="E3" s="48">
        <v>1</v>
      </c>
      <c r="F3" s="47">
        <f t="shared" ref="F3:F6" si="1">E3*D3</f>
        <v>261824</v>
      </c>
      <c r="G3" s="49">
        <f>84962+60602+198602+274645+126497+161140+99534+112314+143220+169156</f>
        <v>1430672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50"/>
      <c r="IE3" s="50"/>
      <c r="IF3" s="50"/>
      <c r="IG3" s="50"/>
      <c r="IH3" s="50"/>
      <c r="II3" s="50"/>
      <c r="IJ3" s="50"/>
      <c r="IK3" s="50"/>
      <c r="IL3" s="51"/>
      <c r="IM3" s="51"/>
    </row>
    <row r="4" spans="1:247" s="52" customFormat="1">
      <c r="A4" s="44" t="s">
        <v>59</v>
      </c>
      <c r="B4" s="45">
        <v>44558</v>
      </c>
      <c r="C4" s="46">
        <v>20811</v>
      </c>
      <c r="D4" s="47">
        <f t="shared" ref="D4" si="2">AVERAGE(B4:C4)</f>
        <v>32684.5</v>
      </c>
      <c r="E4" s="48">
        <v>1</v>
      </c>
      <c r="F4" s="47">
        <f t="shared" ref="F4" si="3">E4*D4</f>
        <v>32684.5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50"/>
      <c r="IE4" s="50"/>
      <c r="IF4" s="50"/>
      <c r="IG4" s="50"/>
      <c r="IH4" s="50"/>
      <c r="II4" s="50"/>
      <c r="IJ4" s="50"/>
      <c r="IK4" s="50"/>
      <c r="IL4" s="51"/>
      <c r="IM4" s="51"/>
    </row>
    <row r="5" spans="1:247" s="52" customFormat="1">
      <c r="A5" s="44" t="s">
        <v>60</v>
      </c>
      <c r="B5" s="45">
        <v>0</v>
      </c>
      <c r="C5" s="46">
        <v>3147</v>
      </c>
      <c r="D5" s="47">
        <f t="shared" ref="D5" si="4">AVERAGE(B5:C5)</f>
        <v>1573.5</v>
      </c>
      <c r="E5" s="48">
        <v>0.5</v>
      </c>
      <c r="F5" s="47">
        <f t="shared" ref="F5" si="5">E5*D5</f>
        <v>786.75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50"/>
      <c r="IE5" s="50"/>
      <c r="IF5" s="50"/>
      <c r="IG5" s="50"/>
      <c r="IH5" s="50"/>
      <c r="II5" s="50"/>
      <c r="IJ5" s="50"/>
      <c r="IK5" s="50"/>
      <c r="IL5" s="51"/>
      <c r="IM5" s="51"/>
    </row>
    <row r="6" spans="1:247">
      <c r="A6" s="53" t="s">
        <v>44</v>
      </c>
      <c r="B6" s="54">
        <v>0</v>
      </c>
      <c r="C6" s="54">
        <v>0</v>
      </c>
      <c r="D6" s="55">
        <f t="shared" si="0"/>
        <v>0</v>
      </c>
      <c r="E6" s="56">
        <v>1</v>
      </c>
      <c r="F6" s="55">
        <f t="shared" si="1"/>
        <v>0</v>
      </c>
    </row>
    <row r="7" spans="1:247">
      <c r="A7" s="81" t="s">
        <v>61</v>
      </c>
      <c r="B7" s="82" t="s">
        <v>72</v>
      </c>
      <c r="C7" s="82" t="s">
        <v>73</v>
      </c>
      <c r="D7" s="82" t="s">
        <v>42</v>
      </c>
      <c r="E7" s="83" t="s">
        <v>3</v>
      </c>
      <c r="F7" s="82" t="s">
        <v>43</v>
      </c>
    </row>
    <row r="8" spans="1:247">
      <c r="A8" s="53" t="s">
        <v>71</v>
      </c>
      <c r="B8" s="54">
        <v>248700</v>
      </c>
      <c r="C8" s="57">
        <v>247500</v>
      </c>
      <c r="D8" s="47">
        <f t="shared" si="0"/>
        <v>248100</v>
      </c>
      <c r="E8" s="56">
        <v>1</v>
      </c>
      <c r="F8" s="55">
        <f t="shared" ref="F8:F9" si="6">E8*D8</f>
        <v>248100</v>
      </c>
    </row>
    <row r="9" spans="1:247">
      <c r="A9" s="53" t="s">
        <v>44</v>
      </c>
      <c r="B9" s="54">
        <v>0</v>
      </c>
      <c r="C9" s="54">
        <v>0</v>
      </c>
      <c r="D9" s="55">
        <f t="shared" ref="D9" si="7">AVERAGE(B9:C9)</f>
        <v>0</v>
      </c>
      <c r="E9" s="56">
        <v>1</v>
      </c>
      <c r="F9" s="55">
        <f t="shared" si="6"/>
        <v>0</v>
      </c>
    </row>
    <row r="10" spans="1:247">
      <c r="A10" s="81" t="s">
        <v>62</v>
      </c>
      <c r="B10" s="82" t="s">
        <v>72</v>
      </c>
      <c r="C10" s="82" t="s">
        <v>73</v>
      </c>
      <c r="D10" s="82" t="s">
        <v>42</v>
      </c>
      <c r="E10" s="83" t="s">
        <v>3</v>
      </c>
      <c r="F10" s="82" t="s">
        <v>43</v>
      </c>
    </row>
    <row r="11" spans="1:247">
      <c r="A11" s="53" t="s">
        <v>74</v>
      </c>
      <c r="B11" s="54">
        <v>153600</v>
      </c>
      <c r="C11" s="57">
        <v>0</v>
      </c>
      <c r="D11" s="47">
        <f t="shared" ref="D11:D13" si="8">AVERAGE(B11:C11)</f>
        <v>76800</v>
      </c>
      <c r="E11" s="56">
        <v>1</v>
      </c>
      <c r="F11" s="55">
        <f t="shared" ref="F11:F13" si="9">E11*D11</f>
        <v>76800</v>
      </c>
    </row>
    <row r="12" spans="1:247" s="52" customFormat="1">
      <c r="A12" s="44" t="s">
        <v>56</v>
      </c>
      <c r="B12" s="45">
        <v>110647</v>
      </c>
      <c r="C12" s="46">
        <v>263239</v>
      </c>
      <c r="D12" s="47">
        <f t="shared" si="8"/>
        <v>186943</v>
      </c>
      <c r="E12" s="48">
        <v>0.5</v>
      </c>
      <c r="F12" s="47">
        <f t="shared" si="9"/>
        <v>93471.5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50"/>
      <c r="IE12" s="50"/>
      <c r="IF12" s="50"/>
      <c r="IG12" s="50"/>
      <c r="IH12" s="50"/>
      <c r="II12" s="50"/>
      <c r="IJ12" s="50"/>
      <c r="IK12" s="50"/>
      <c r="IL12" s="51"/>
      <c r="IM12" s="51"/>
    </row>
    <row r="13" spans="1:247">
      <c r="A13" s="53" t="s">
        <v>44</v>
      </c>
      <c r="B13" s="54">
        <v>0</v>
      </c>
      <c r="C13" s="54">
        <v>0</v>
      </c>
      <c r="D13" s="47">
        <f t="shared" si="8"/>
        <v>0</v>
      </c>
      <c r="E13" s="56">
        <v>1</v>
      </c>
      <c r="F13" s="55">
        <f t="shared" si="9"/>
        <v>0</v>
      </c>
    </row>
    <row r="14" spans="1:247" ht="15.4" customHeight="1">
      <c r="A14" s="58" t="s">
        <v>45</v>
      </c>
      <c r="B14" s="59"/>
      <c r="C14" s="60"/>
      <c r="D14" s="60"/>
      <c r="E14" s="61"/>
      <c r="F14" s="62">
        <f>+SUM(F3:F13)</f>
        <v>713666.75</v>
      </c>
    </row>
    <row r="15" spans="1:247" ht="16.350000000000001" customHeight="1">
      <c r="A15" s="63" t="s">
        <v>46</v>
      </c>
      <c r="B15" s="64"/>
      <c r="C15" s="65"/>
      <c r="D15" s="65"/>
      <c r="E15" s="66"/>
      <c r="F15" s="67">
        <f>F14/12</f>
        <v>59472.229166666664</v>
      </c>
    </row>
    <row r="16" spans="1:247">
      <c r="A16" s="63" t="s">
        <v>47</v>
      </c>
      <c r="B16" s="64"/>
      <c r="C16" s="65"/>
      <c r="D16" s="65"/>
      <c r="E16" s="66"/>
      <c r="F16" s="68">
        <f>RTR!N5</f>
        <v>19084</v>
      </c>
    </row>
    <row r="17" spans="1:6" ht="12" customHeight="1">
      <c r="A17" s="69" t="s">
        <v>48</v>
      </c>
      <c r="B17" s="70"/>
      <c r="C17" s="71"/>
      <c r="D17" s="71"/>
      <c r="E17" s="72"/>
      <c r="F17" s="73">
        <v>0.85</v>
      </c>
    </row>
    <row r="18" spans="1:6" ht="11.25" customHeight="1">
      <c r="A18" s="63" t="s">
        <v>49</v>
      </c>
      <c r="B18" s="74"/>
      <c r="C18" s="74"/>
      <c r="D18" s="74"/>
      <c r="E18" s="74"/>
      <c r="F18" s="75">
        <f>(F15*F17)-F16</f>
        <v>31467.394791666666</v>
      </c>
    </row>
    <row r="19" spans="1:6" ht="11.25" customHeight="1">
      <c r="A19" s="63" t="s">
        <v>50</v>
      </c>
      <c r="B19" s="74"/>
      <c r="C19" s="74"/>
      <c r="D19" s="74"/>
      <c r="E19" s="74"/>
      <c r="F19" s="76">
        <v>180</v>
      </c>
    </row>
    <row r="20" spans="1:6" ht="13.5" customHeight="1">
      <c r="A20" s="63" t="s">
        <v>51</v>
      </c>
      <c r="B20" s="74"/>
      <c r="C20" s="74"/>
      <c r="D20" s="74"/>
      <c r="E20" s="74"/>
      <c r="F20" s="73">
        <v>0.1</v>
      </c>
    </row>
    <row r="21" spans="1:6">
      <c r="A21" s="63" t="s">
        <v>52</v>
      </c>
      <c r="B21" s="74"/>
      <c r="C21" s="74"/>
      <c r="D21" s="74"/>
      <c r="E21" s="74"/>
      <c r="F21" s="77">
        <f>PMT(F20/12,F19,-100000)</f>
        <v>1074.6051177081183</v>
      </c>
    </row>
    <row r="22" spans="1:6">
      <c r="A22" s="63" t="s">
        <v>53</v>
      </c>
      <c r="B22" s="74"/>
      <c r="C22" s="74"/>
      <c r="D22" s="74"/>
      <c r="E22" s="74"/>
      <c r="F22" s="78">
        <f>F18/F21</f>
        <v>29.28275165744536</v>
      </c>
    </row>
  </sheetData>
  <sheetProtection selectLockedCells="1" selectUnlockedCells="1"/>
  <mergeCells count="10"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T10"/>
  <sheetViews>
    <sheetView topLeftCell="C1" zoomScale="136" zoomScaleNormal="136" workbookViewId="0">
      <selection activeCell="F16" sqref="F16"/>
    </sheetView>
  </sheetViews>
  <sheetFormatPr defaultColWidth="22.140625" defaultRowHeight="10.5"/>
  <cols>
    <col min="1" max="1" width="5.42578125" style="22" customWidth="1"/>
    <col min="2" max="2" width="14.85546875" style="22" customWidth="1"/>
    <col min="3" max="3" width="17" style="22" bestFit="1" customWidth="1"/>
    <col min="4" max="4" width="11.85546875" style="22" bestFit="1" customWidth="1"/>
    <col min="5" max="5" width="9.42578125" style="22" bestFit="1" customWidth="1"/>
    <col min="6" max="6" width="13.140625" style="22" bestFit="1" customWidth="1"/>
    <col min="7" max="7" width="10.5703125" style="22" customWidth="1"/>
    <col min="8" max="8" width="9.140625" style="22" customWidth="1"/>
    <col min="9" max="9" width="11.42578125" style="38" hidden="1" customWidth="1"/>
    <col min="10" max="10" width="14.140625" style="38" hidden="1" customWidth="1"/>
    <col min="11" max="11" width="6.28515625" style="22" customWidth="1"/>
    <col min="12" max="12" width="8.7109375" style="22" customWidth="1"/>
    <col min="13" max="13" width="8" style="22" customWidth="1"/>
    <col min="14" max="14" width="10.140625" style="22" customWidth="1"/>
    <col min="15" max="15" width="5" style="22" customWidth="1"/>
    <col min="16" max="16" width="24.85546875" style="22" customWidth="1"/>
    <col min="17" max="17" width="10.140625" style="22" customWidth="1"/>
    <col min="18" max="254" width="22.140625" style="22"/>
    <col min="255" max="16384" width="22.140625" style="23"/>
  </cols>
  <sheetData>
    <row r="1" spans="1:17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1" t="s">
        <v>12</v>
      </c>
      <c r="J1" s="21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0" t="s">
        <v>54</v>
      </c>
      <c r="P1" s="20" t="s">
        <v>18</v>
      </c>
      <c r="Q1" s="20" t="s">
        <v>19</v>
      </c>
    </row>
    <row r="2" spans="1:17" ht="13.15" customHeight="1">
      <c r="A2" s="24">
        <v>1</v>
      </c>
      <c r="B2" s="25" t="s">
        <v>63</v>
      </c>
      <c r="C2" s="24" t="s">
        <v>58</v>
      </c>
      <c r="D2" s="24" t="s">
        <v>64</v>
      </c>
      <c r="E2" s="25" t="s">
        <v>65</v>
      </c>
      <c r="F2" s="25"/>
      <c r="G2" s="26"/>
      <c r="H2" s="26"/>
      <c r="I2" s="27"/>
      <c r="J2" s="27"/>
      <c r="K2" s="25"/>
      <c r="L2" s="25"/>
      <c r="M2" s="25"/>
      <c r="N2" s="25">
        <v>12600</v>
      </c>
      <c r="O2" s="25" t="s">
        <v>75</v>
      </c>
      <c r="P2" s="25"/>
      <c r="Q2" s="25"/>
    </row>
    <row r="3" spans="1:17" ht="13.15" customHeight="1">
      <c r="A3" s="24">
        <v>2</v>
      </c>
      <c r="B3" s="25" t="s">
        <v>67</v>
      </c>
      <c r="C3" s="24" t="s">
        <v>58</v>
      </c>
      <c r="D3" s="24" t="s">
        <v>66</v>
      </c>
      <c r="E3" s="25" t="s">
        <v>68</v>
      </c>
      <c r="F3" s="25"/>
      <c r="G3" s="26"/>
      <c r="H3" s="26"/>
      <c r="I3" s="27"/>
      <c r="J3" s="27"/>
      <c r="K3" s="25"/>
      <c r="L3" s="25"/>
      <c r="M3" s="25"/>
      <c r="N3" s="25">
        <v>19084</v>
      </c>
      <c r="O3" s="25" t="s">
        <v>57</v>
      </c>
      <c r="P3" s="25"/>
      <c r="Q3" s="25"/>
    </row>
    <row r="4" spans="1:17">
      <c r="A4" s="24"/>
      <c r="B4" s="28"/>
      <c r="C4" s="24"/>
      <c r="D4" s="29"/>
      <c r="E4" s="29"/>
      <c r="F4" s="29"/>
      <c r="G4" s="29"/>
      <c r="H4" s="29"/>
      <c r="I4" s="27"/>
      <c r="J4" s="27"/>
      <c r="K4" s="31"/>
      <c r="L4" s="31"/>
      <c r="M4" s="31"/>
      <c r="N4" s="30"/>
      <c r="O4" s="25"/>
      <c r="P4" s="28"/>
      <c r="Q4" s="32"/>
    </row>
    <row r="5" spans="1:17">
      <c r="A5" s="24"/>
      <c r="B5" s="28"/>
      <c r="C5" s="24"/>
      <c r="D5" s="29"/>
      <c r="E5" s="29"/>
      <c r="F5" s="29"/>
      <c r="G5" s="29"/>
      <c r="H5" s="29"/>
      <c r="I5" s="27"/>
      <c r="J5" s="27"/>
      <c r="K5" s="31"/>
      <c r="L5" s="31"/>
      <c r="M5" s="31"/>
      <c r="N5" s="30">
        <v>19084</v>
      </c>
      <c r="O5" s="25"/>
      <c r="P5" s="28"/>
      <c r="Q5" s="32"/>
    </row>
    <row r="6" spans="1:17">
      <c r="A6" s="33"/>
      <c r="B6" s="24"/>
      <c r="C6" s="24"/>
      <c r="D6" s="24"/>
      <c r="E6" s="24"/>
      <c r="F6" s="24"/>
      <c r="G6" s="24"/>
      <c r="H6" s="24"/>
      <c r="I6" s="34"/>
      <c r="J6" s="34"/>
      <c r="K6" s="24"/>
      <c r="L6" s="24"/>
      <c r="M6" s="24"/>
      <c r="N6" s="24"/>
      <c r="O6" s="35"/>
      <c r="P6" s="24"/>
      <c r="Q6" s="36"/>
    </row>
    <row r="10" spans="1:17">
      <c r="I10" s="3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9" t="s">
        <v>20</v>
      </c>
      <c r="B1" s="39"/>
      <c r="C1" s="2"/>
    </row>
    <row r="2" spans="1:6" ht="14.25" customHeight="1">
      <c r="A2" s="39" t="s">
        <v>21</v>
      </c>
      <c r="B2" s="39"/>
      <c r="C2" s="2"/>
    </row>
    <row r="5" spans="1:6" ht="30">
      <c r="A5" s="3" t="s">
        <v>4</v>
      </c>
      <c r="B5" s="4" t="s">
        <v>22</v>
      </c>
      <c r="C5" s="4" t="s">
        <v>23</v>
      </c>
      <c r="D5" s="5" t="s">
        <v>24</v>
      </c>
      <c r="E5" s="1" t="s">
        <v>25</v>
      </c>
      <c r="F5" s="1" t="s">
        <v>26</v>
      </c>
    </row>
    <row r="6" spans="1:6" ht="42.75">
      <c r="A6" s="6">
        <v>1</v>
      </c>
      <c r="B6" s="7" t="s">
        <v>27</v>
      </c>
      <c r="C6" s="8" t="s">
        <v>28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29</v>
      </c>
      <c r="C7" s="8" t="s">
        <v>30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31</v>
      </c>
      <c r="C8" s="8" t="s">
        <v>32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33</v>
      </c>
      <c r="C9" s="12" t="s">
        <v>34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35</v>
      </c>
      <c r="C10" s="8" t="s">
        <v>36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37</v>
      </c>
      <c r="C11" s="14" t="s">
        <v>38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39</v>
      </c>
      <c r="C12" s="15" t="s">
        <v>40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41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2019-08-17T08:19:37Z</dcterms:modified>
</cp:coreProperties>
</file>