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0730" windowHeight="1116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4" i="1"/>
  <c r="C17"/>
  <c r="D17" s="1"/>
  <c r="F17" s="1"/>
  <c r="D18"/>
  <c r="F18" s="1"/>
  <c r="C14"/>
  <c r="D14" s="1"/>
  <c r="F14" s="1"/>
  <c r="C9"/>
  <c r="D9" s="1"/>
  <c r="F9" s="1"/>
  <c r="D8"/>
  <c r="F8" s="1"/>
  <c r="D7"/>
  <c r="F7" s="1"/>
  <c r="D6"/>
  <c r="F6" s="1"/>
  <c r="D5"/>
  <c r="F5" s="1"/>
  <c r="B5"/>
  <c r="B9"/>
  <c r="B11"/>
  <c r="D11" s="1"/>
  <c r="F11" s="1"/>
  <c r="D10"/>
  <c r="F10" s="1"/>
  <c r="D15"/>
  <c r="F15" s="1"/>
  <c r="D12"/>
  <c r="F12" s="1"/>
  <c r="D4"/>
  <c r="F4" s="1"/>
  <c r="D3"/>
  <c r="F3" s="1"/>
  <c r="F19" l="1"/>
  <c r="F31"/>
  <c r="F26"/>
  <c r="J8" i="2"/>
  <c r="F21" i="1" s="1"/>
  <c r="F6" i="5"/>
  <c r="F7"/>
  <c r="F8"/>
  <c r="F9"/>
  <c r="F10"/>
  <c r="F11"/>
  <c r="F12"/>
  <c r="E13"/>
  <c r="F13" l="1"/>
  <c r="F20" i="1" l="1"/>
  <c r="F23" l="1"/>
  <c r="F27" s="1"/>
</calcChain>
</file>

<file path=xl/sharedStrings.xml><?xml version="1.0" encoding="utf-8"?>
<sst xmlns="http://schemas.openxmlformats.org/spreadsheetml/2006/main" count="117" uniqueCount="76">
  <si>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</si>
  <si>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</si>
  <si>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</si>
  <si>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</si>
  <si>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</si>
  <si>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</si>
  <si>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</si>
  <si>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</si>
  <si>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</si>
  <si>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</si>
  <si>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</si>
  <si>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</si>
  <si>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</si>
  <si>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</si>
  <si>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</si>
  <si>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</si>
  <si>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</si>
  <si>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</si>
  <si>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</si>
  <si>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</si>
  <si>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</si>
  <si>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</si>
  <si>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</si>
  <si>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</si>
  <si>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</si>
  <si>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</si>
  <si>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</si>
  <si>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</si>
  <si>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</si>
  <si>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</si>
  <si>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</si>
  <si>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</si>
  <si>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</si>
  <si>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</si>
  <si>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</si>
  <si>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</si>
  <si>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</si>
  <si>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</si>
  <si>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</si>
  <si>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</si>
  <si>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</si>
  <si>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</si>
  <si>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</si>
  <si>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</si>
  <si>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EMI Considered</t>
  </si>
  <si>
    <t xml:space="preserve">Income From Other Sources </t>
  </si>
  <si>
    <t>n</t>
  </si>
  <si>
    <t>2020-21</t>
  </si>
  <si>
    <t>2019-20</t>
  </si>
  <si>
    <t xml:space="preserve">Net profit </t>
  </si>
  <si>
    <t>Depreciation</t>
  </si>
  <si>
    <t>Sale as on 31 mar 21</t>
  </si>
  <si>
    <t>Sale as on 31 mar 20</t>
  </si>
  <si>
    <t>Sale as on 31 mar 19</t>
  </si>
  <si>
    <t>Lap</t>
  </si>
  <si>
    <t>Loan Start Date</t>
  </si>
  <si>
    <t>Payment made u/sA(2)(b)</t>
  </si>
  <si>
    <t>Main firm</t>
  </si>
  <si>
    <t>Garg Forge</t>
  </si>
  <si>
    <t>Income from House Property</t>
  </si>
  <si>
    <t>Salary to partners</t>
  </si>
  <si>
    <t>Bank Interest</t>
  </si>
  <si>
    <t>Interest on NBFC Loan</t>
  </si>
  <si>
    <t>Interest on unsecured loans</t>
  </si>
  <si>
    <t>Amit Garg</t>
  </si>
  <si>
    <t>Pooja Garg</t>
  </si>
  <si>
    <t>HF-37978401</t>
  </si>
  <si>
    <t xml:space="preserve">Garg Forge </t>
  </si>
  <si>
    <t>Kotak Mahindra</t>
  </si>
  <si>
    <t>LAP-18033046</t>
  </si>
  <si>
    <t>HL</t>
  </si>
  <si>
    <t>LAP-18240758</t>
  </si>
  <si>
    <t>HF-37935424</t>
  </si>
  <si>
    <t>CF-14327158</t>
  </si>
  <si>
    <t>Car Loan</t>
  </si>
  <si>
    <t>Partner</t>
  </si>
</sst>
</file>

<file path=xl/styles.xml><?xml version="1.0" encoding="utf-8"?>
<styleSheet xmlns="http://schemas.openxmlformats.org/spreadsheetml/2006/main">
  <numFmts count="6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[$-409]d\-mmm\-yy;@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8"/>
      <name val="Cambria"/>
      <family val="1"/>
      <scheme val="maj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70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9" fillId="0" borderId="2" xfId="0" applyFont="1" applyFill="1" applyBorder="1" applyAlignment="1">
      <alignment horizontal="center"/>
    </xf>
    <xf numFmtId="1" fontId="8" fillId="2" borderId="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1" fillId="2" borderId="0" xfId="3" applyFont="1" applyFill="1" applyBorder="1" applyAlignment="1">
      <alignment horizontal="left" vertical="top" wrapText="1"/>
    </xf>
    <xf numFmtId="165" fontId="11" fillId="2" borderId="2" xfId="1" applyNumberFormat="1" applyFont="1" applyFill="1" applyBorder="1" applyAlignment="1" applyProtection="1">
      <alignment horizontal="left" vertical="center" wrapText="1"/>
    </xf>
    <xf numFmtId="0" fontId="11" fillId="2" borderId="2" xfId="3" applyFont="1" applyFill="1" applyBorder="1" applyAlignment="1">
      <alignment horizontal="left" vertical="center" wrapText="1"/>
    </xf>
    <xf numFmtId="165" fontId="11" fillId="2" borderId="2" xfId="1" applyNumberFormat="1" applyFont="1" applyFill="1" applyBorder="1" applyAlignment="1" applyProtection="1">
      <alignment horizontal="left" vertical="top"/>
    </xf>
    <xf numFmtId="9" fontId="11" fillId="2" borderId="2" xfId="1" applyNumberFormat="1" applyFont="1" applyFill="1" applyBorder="1" applyAlignment="1" applyProtection="1">
      <alignment horizontal="left" vertical="top"/>
    </xf>
    <xf numFmtId="166" fontId="11" fillId="2" borderId="2" xfId="1" applyNumberFormat="1" applyFont="1" applyFill="1" applyBorder="1" applyAlignment="1" applyProtection="1">
      <alignment horizontal="left" vertical="center"/>
    </xf>
    <xf numFmtId="165" fontId="11" fillId="0" borderId="2" xfId="1" applyNumberFormat="1" applyFont="1" applyFill="1" applyBorder="1" applyAlignment="1" applyProtection="1">
      <alignment horizontal="left" vertical="top" wrapText="1"/>
    </xf>
    <xf numFmtId="10" fontId="11" fillId="0" borderId="2" xfId="1" applyNumberFormat="1" applyFont="1" applyFill="1" applyBorder="1" applyAlignment="1" applyProtection="1">
      <alignment horizontal="left" vertical="top"/>
    </xf>
    <xf numFmtId="165" fontId="11" fillId="0" borderId="2" xfId="1" applyNumberFormat="1" applyFont="1" applyFill="1" applyBorder="1" applyAlignment="1" applyProtection="1">
      <alignment horizontal="left" vertical="top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3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wrapText="1"/>
    </xf>
    <xf numFmtId="165" fontId="12" fillId="5" borderId="2" xfId="1" applyNumberFormat="1" applyFont="1" applyFill="1" applyBorder="1" applyAlignment="1" applyProtection="1">
      <alignment horizontal="left" vertical="center" wrapText="1"/>
    </xf>
    <xf numFmtId="165" fontId="12" fillId="6" borderId="2" xfId="1" applyNumberFormat="1" applyFont="1" applyFill="1" applyBorder="1" applyAlignment="1" applyProtection="1">
      <alignment horizontal="left" vertical="center" wrapText="1"/>
    </xf>
    <xf numFmtId="9" fontId="12" fillId="6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Font="1" applyFill="1" applyBorder="1" applyAlignment="1" applyProtection="1">
      <alignment horizontal="left" vertical="top" wrapText="1"/>
    </xf>
    <xf numFmtId="167" fontId="12" fillId="6" borderId="2" xfId="1" applyNumberFormat="1" applyFont="1" applyFill="1" applyBorder="1" applyAlignment="1" applyProtection="1">
      <alignment horizontal="left" vertical="top"/>
    </xf>
    <xf numFmtId="165" fontId="11" fillId="6" borderId="2" xfId="1" applyNumberFormat="1" applyFont="1" applyFill="1" applyBorder="1" applyAlignment="1" applyProtection="1">
      <alignment horizontal="left" vertical="top"/>
    </xf>
    <xf numFmtId="2" fontId="11" fillId="6" borderId="2" xfId="5" applyNumberFormat="1" applyFont="1" applyFill="1" applyBorder="1" applyAlignment="1" applyProtection="1">
      <alignment horizontal="left" vertical="top"/>
    </xf>
    <xf numFmtId="164" fontId="11" fillId="6" borderId="2" xfId="5" applyNumberFormat="1" applyFont="1" applyFill="1" applyBorder="1" applyAlignment="1" applyProtection="1">
      <alignment horizontal="left" vertical="top"/>
    </xf>
    <xf numFmtId="10" fontId="11" fillId="6" borderId="2" xfId="1" applyNumberFormat="1" applyFont="1" applyFill="1" applyBorder="1" applyAlignment="1" applyProtection="1">
      <alignment horizontal="left" vertical="top"/>
    </xf>
    <xf numFmtId="0" fontId="11" fillId="2" borderId="2" xfId="3" applyFont="1" applyFill="1" applyBorder="1" applyAlignment="1">
      <alignment horizontal="left" vertical="top" wrapText="1"/>
    </xf>
    <xf numFmtId="165" fontId="12" fillId="5" borderId="2" xfId="1" applyNumberFormat="1" applyFont="1" applyFill="1" applyBorder="1" applyAlignment="1" applyProtection="1">
      <alignment horizontal="left" vertical="center" wrapText="1"/>
    </xf>
    <xf numFmtId="0" fontId="13" fillId="5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1" fontId="10" fillId="0" borderId="2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0" fillId="0" borderId="2" xfId="0" applyFont="1" applyFill="1" applyBorder="1" applyAlignment="1">
      <alignment horizontal="left"/>
    </xf>
    <xf numFmtId="15" fontId="8" fillId="0" borderId="0" xfId="0" applyNumberFormat="1" applyFont="1" applyBorder="1" applyAlignment="1">
      <alignment horizontal="left"/>
    </xf>
    <xf numFmtId="1" fontId="9" fillId="0" borderId="2" xfId="0" applyNumberFormat="1" applyFont="1" applyBorder="1" applyAlignment="1">
      <alignment horizontal="left"/>
    </xf>
    <xf numFmtId="169" fontId="10" fillId="0" borderId="2" xfId="0" applyNumberFormat="1" applyFont="1" applyBorder="1" applyAlignment="1">
      <alignment horizontal="left"/>
    </xf>
    <xf numFmtId="1" fontId="10" fillId="2" borderId="2" xfId="0" applyNumberFormat="1" applyFont="1" applyFill="1" applyBorder="1" applyAlignment="1">
      <alignment horizontal="left"/>
    </xf>
    <xf numFmtId="2" fontId="10" fillId="2" borderId="2" xfId="0" applyNumberFormat="1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2" fontId="8" fillId="2" borderId="2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0" fontId="11" fillId="2" borderId="1" xfId="3" applyFont="1" applyFill="1" applyBorder="1" applyAlignment="1">
      <alignment horizontal="left" vertical="top" wrapText="1"/>
    </xf>
    <xf numFmtId="0" fontId="11" fillId="0" borderId="1" xfId="4" applyFont="1" applyBorder="1" applyAlignment="1">
      <alignment horizontal="left" vertical="center"/>
    </xf>
    <xf numFmtId="168" fontId="12" fillId="5" borderId="2" xfId="1" applyNumberFormat="1" applyFont="1" applyFill="1" applyBorder="1" applyAlignment="1" applyProtection="1">
      <alignment horizontal="left" vertical="center" wrapText="1"/>
    </xf>
    <xf numFmtId="165" fontId="12" fillId="5" borderId="2" xfId="1" applyNumberFormat="1" applyFont="1" applyFill="1" applyBorder="1" applyAlignment="1" applyProtection="1">
      <alignment horizontal="left" vertical="center" wrapText="1"/>
    </xf>
    <xf numFmtId="0" fontId="11" fillId="6" borderId="2" xfId="0" applyNumberFormat="1" applyFont="1" applyFill="1" applyBorder="1" applyAlignment="1">
      <alignment horizontal="left"/>
    </xf>
    <xf numFmtId="165" fontId="12" fillId="0" borderId="2" xfId="1" applyNumberFormat="1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B71"/>
  <sheetViews>
    <sheetView tabSelected="1" zoomScale="136" zoomScaleNormal="136" workbookViewId="0">
      <selection activeCell="G13" sqref="G13"/>
    </sheetView>
  </sheetViews>
  <sheetFormatPr defaultColWidth="31.28515625" defaultRowHeight="12"/>
  <cols>
    <col min="1" max="1" width="34.5703125" style="25" customWidth="1"/>
    <col min="2" max="3" width="8.140625" style="25" bestFit="1" customWidth="1"/>
    <col min="4" max="4" width="8.5703125" style="25" bestFit="1" customWidth="1"/>
    <col min="5" max="5" width="7.5703125" style="25" bestFit="1" customWidth="1"/>
    <col min="6" max="6" width="11.7109375" style="25" bestFit="1" customWidth="1"/>
    <col min="7" max="7" width="24.5703125" style="25" customWidth="1"/>
    <col min="8" max="8" width="16.85546875" style="25" bestFit="1" customWidth="1"/>
    <col min="9" max="9" width="8.7109375" style="25" bestFit="1" customWidth="1"/>
    <col min="10" max="10" width="2.7109375" style="25" bestFit="1" customWidth="1"/>
    <col min="11" max="226" width="31.28515625" style="25"/>
    <col min="227" max="234" width="31.28515625" style="34"/>
    <col min="235" max="236" width="31.28515625" style="35"/>
    <col min="237" max="16384" width="31.28515625" style="36"/>
  </cols>
  <sheetData>
    <row r="1" spans="1:236">
      <c r="A1" s="49" t="s">
        <v>58</v>
      </c>
      <c r="B1" s="66"/>
      <c r="C1" s="66"/>
      <c r="D1" s="39"/>
      <c r="E1" s="39"/>
      <c r="F1" s="39"/>
    </row>
    <row r="2" spans="1:236">
      <c r="A2" s="40" t="s">
        <v>58</v>
      </c>
      <c r="B2" s="40" t="s">
        <v>47</v>
      </c>
      <c r="C2" s="40" t="s">
        <v>48</v>
      </c>
      <c r="D2" s="40" t="s">
        <v>31</v>
      </c>
      <c r="E2" s="41" t="s">
        <v>0</v>
      </c>
      <c r="F2" s="40" t="s">
        <v>32</v>
      </c>
      <c r="H2" s="48" t="s">
        <v>53</v>
      </c>
      <c r="I2" s="48">
        <v>388460439</v>
      </c>
      <c r="HN2" s="34"/>
      <c r="HO2" s="34"/>
      <c r="HP2" s="34"/>
      <c r="HQ2" s="34"/>
      <c r="HR2" s="34"/>
      <c r="HV2" s="35"/>
      <c r="HW2" s="35"/>
      <c r="HX2" s="36"/>
      <c r="HY2" s="36"/>
      <c r="HZ2" s="36"/>
      <c r="IA2" s="36"/>
      <c r="IB2" s="36"/>
    </row>
    <row r="3" spans="1:236">
      <c r="A3" s="26" t="s">
        <v>49</v>
      </c>
      <c r="B3" s="30">
        <v>3307920</v>
      </c>
      <c r="C3" s="30">
        <v>5008679</v>
      </c>
      <c r="D3" s="28">
        <f t="shared" ref="D3:D12" si="0">AVERAGE(B3:C3)</f>
        <v>4158299.5</v>
      </c>
      <c r="E3" s="29">
        <v>1</v>
      </c>
      <c r="F3" s="28">
        <f t="shared" ref="F3:F12" si="1">E3*D3</f>
        <v>4158299.5</v>
      </c>
      <c r="H3" s="48" t="s">
        <v>52</v>
      </c>
      <c r="I3" s="48">
        <v>269869107</v>
      </c>
      <c r="HP3" s="34"/>
      <c r="HQ3" s="34"/>
      <c r="HR3" s="34"/>
      <c r="HX3" s="35"/>
      <c r="HY3" s="35"/>
      <c r="HZ3" s="36"/>
      <c r="IA3" s="36"/>
      <c r="IB3" s="36"/>
    </row>
    <row r="4" spans="1:236">
      <c r="A4" s="26" t="s">
        <v>50</v>
      </c>
      <c r="B4" s="30">
        <v>5974635</v>
      </c>
      <c r="C4" s="30">
        <v>5572584</v>
      </c>
      <c r="D4" s="28">
        <f t="shared" si="0"/>
        <v>5773609.5</v>
      </c>
      <c r="E4" s="29">
        <v>1</v>
      </c>
      <c r="F4" s="28">
        <f t="shared" si="1"/>
        <v>5773609.5</v>
      </c>
      <c r="H4" s="48" t="s">
        <v>51</v>
      </c>
      <c r="I4" s="48">
        <f>283725+4904656+12130612+17804633+21904043+30829969+44964515+35949506+31735117+38626751+34687955+33759160</f>
        <v>307580642</v>
      </c>
      <c r="HP4" s="34"/>
      <c r="HQ4" s="34"/>
      <c r="HR4" s="34"/>
      <c r="HX4" s="35"/>
      <c r="HY4" s="35"/>
      <c r="HZ4" s="36"/>
      <c r="IA4" s="36"/>
      <c r="IB4" s="36"/>
    </row>
    <row r="5" spans="1:236">
      <c r="A5" s="26" t="s">
        <v>60</v>
      </c>
      <c r="B5" s="30">
        <f>2000000+800000</f>
        <v>2800000</v>
      </c>
      <c r="C5" s="27">
        <v>2800000</v>
      </c>
      <c r="D5" s="28">
        <f t="shared" si="0"/>
        <v>2800000</v>
      </c>
      <c r="E5" s="29">
        <v>0</v>
      </c>
      <c r="F5" s="28">
        <f t="shared" si="1"/>
        <v>0</v>
      </c>
      <c r="HP5" s="34"/>
      <c r="HQ5" s="34"/>
      <c r="HR5" s="34"/>
      <c r="HX5" s="35"/>
      <c r="HY5" s="35"/>
      <c r="HZ5" s="36"/>
      <c r="IA5" s="36"/>
      <c r="IB5" s="36"/>
    </row>
    <row r="6" spans="1:236">
      <c r="A6" s="26" t="s">
        <v>61</v>
      </c>
      <c r="B6" s="30">
        <v>3617991</v>
      </c>
      <c r="C6" s="27">
        <v>20079</v>
      </c>
      <c r="D6" s="28">
        <f t="shared" si="0"/>
        <v>1819035</v>
      </c>
      <c r="E6" s="29">
        <v>0</v>
      </c>
      <c r="F6" s="28">
        <f t="shared" si="1"/>
        <v>0</v>
      </c>
      <c r="HP6" s="34"/>
      <c r="HQ6" s="34"/>
      <c r="HR6" s="34"/>
      <c r="HX6" s="35"/>
      <c r="HY6" s="35"/>
      <c r="HZ6" s="36"/>
      <c r="IA6" s="36"/>
      <c r="IB6" s="36"/>
    </row>
    <row r="7" spans="1:236">
      <c r="A7" s="26" t="s">
        <v>62</v>
      </c>
      <c r="B7" s="30">
        <v>3207725</v>
      </c>
      <c r="C7" s="27">
        <v>8939379</v>
      </c>
      <c r="D7" s="28">
        <f t="shared" si="0"/>
        <v>6073552</v>
      </c>
      <c r="E7" s="29">
        <v>0</v>
      </c>
      <c r="F7" s="28">
        <f t="shared" si="1"/>
        <v>0</v>
      </c>
      <c r="H7" s="48" t="s">
        <v>58</v>
      </c>
      <c r="I7" s="48" t="s">
        <v>57</v>
      </c>
      <c r="HP7" s="34"/>
      <c r="HQ7" s="34"/>
      <c r="HR7" s="34"/>
      <c r="HX7" s="35"/>
      <c r="HY7" s="35"/>
      <c r="HZ7" s="36"/>
      <c r="IA7" s="36"/>
      <c r="IB7" s="36"/>
    </row>
    <row r="8" spans="1:236">
      <c r="A8" s="26" t="s">
        <v>63</v>
      </c>
      <c r="B8" s="30">
        <v>348052</v>
      </c>
      <c r="C8" s="27">
        <v>129264</v>
      </c>
      <c r="D8" s="28">
        <f t="shared" si="0"/>
        <v>238658</v>
      </c>
      <c r="E8" s="29">
        <v>0</v>
      </c>
      <c r="F8" s="28">
        <f t="shared" si="1"/>
        <v>0</v>
      </c>
      <c r="H8" s="48" t="s">
        <v>64</v>
      </c>
      <c r="I8" s="48" t="s">
        <v>75</v>
      </c>
      <c r="J8" s="48">
        <v>95</v>
      </c>
      <c r="HP8" s="34"/>
      <c r="HQ8" s="34"/>
      <c r="HR8" s="34"/>
      <c r="HX8" s="35"/>
      <c r="HY8" s="35"/>
      <c r="HZ8" s="36"/>
      <c r="IA8" s="36"/>
      <c r="IB8" s="36"/>
    </row>
    <row r="9" spans="1:236">
      <c r="A9" s="26" t="s">
        <v>56</v>
      </c>
      <c r="B9" s="30">
        <f>2000000+800000</f>
        <v>2800000</v>
      </c>
      <c r="C9" s="27">
        <f>2000000+800000</f>
        <v>2800000</v>
      </c>
      <c r="D9" s="28">
        <f t="shared" ref="D9:D10" si="2">AVERAGE(B9:C9)</f>
        <v>2800000</v>
      </c>
      <c r="E9" s="29">
        <v>1</v>
      </c>
      <c r="F9" s="28">
        <f t="shared" ref="F9:F10" si="3">E9*D9</f>
        <v>2800000</v>
      </c>
      <c r="H9" s="48" t="s">
        <v>65</v>
      </c>
      <c r="I9" s="48" t="s">
        <v>75</v>
      </c>
      <c r="J9" s="48">
        <v>5</v>
      </c>
      <c r="HP9" s="34"/>
      <c r="HQ9" s="34"/>
      <c r="HR9" s="34"/>
      <c r="HX9" s="35"/>
      <c r="HY9" s="35"/>
      <c r="HZ9" s="36"/>
      <c r="IA9" s="36"/>
      <c r="IB9" s="36"/>
    </row>
    <row r="10" spans="1:236">
      <c r="A10" s="26" t="s">
        <v>59</v>
      </c>
      <c r="B10" s="30">
        <v>567450</v>
      </c>
      <c r="C10" s="27">
        <v>0</v>
      </c>
      <c r="D10" s="28">
        <f t="shared" si="2"/>
        <v>283725</v>
      </c>
      <c r="E10" s="29">
        <v>0</v>
      </c>
      <c r="F10" s="28">
        <f t="shared" si="3"/>
        <v>0</v>
      </c>
      <c r="HP10" s="34"/>
      <c r="HQ10" s="34"/>
      <c r="HR10" s="34"/>
      <c r="HX10" s="35"/>
      <c r="HY10" s="35"/>
      <c r="HZ10" s="36"/>
      <c r="IA10" s="36"/>
      <c r="IB10" s="36"/>
    </row>
    <row r="11" spans="1:236">
      <c r="A11" s="26" t="s">
        <v>45</v>
      </c>
      <c r="B11" s="30">
        <f>428925+159346</f>
        <v>588271</v>
      </c>
      <c r="C11" s="27">
        <v>0</v>
      </c>
      <c r="D11" s="28">
        <f t="shared" si="0"/>
        <v>294135.5</v>
      </c>
      <c r="E11" s="29">
        <v>0</v>
      </c>
      <c r="F11" s="28">
        <f t="shared" si="1"/>
        <v>0</v>
      </c>
      <c r="HP11" s="34"/>
      <c r="HQ11" s="34"/>
      <c r="HR11" s="34"/>
      <c r="HX11" s="35"/>
      <c r="HY11" s="35"/>
      <c r="HZ11" s="36"/>
      <c r="IA11" s="36"/>
      <c r="IB11" s="36"/>
    </row>
    <row r="12" spans="1:236">
      <c r="A12" s="26" t="s">
        <v>33</v>
      </c>
      <c r="B12" s="30">
        <v>-1021597</v>
      </c>
      <c r="C12" s="30">
        <v>-1606921</v>
      </c>
      <c r="D12" s="28">
        <f t="shared" si="0"/>
        <v>-1314259</v>
      </c>
      <c r="E12" s="29">
        <v>1</v>
      </c>
      <c r="F12" s="28">
        <f t="shared" si="1"/>
        <v>-1314259</v>
      </c>
      <c r="HP12" s="34"/>
      <c r="HQ12" s="34"/>
      <c r="HR12" s="34"/>
      <c r="HX12" s="35"/>
      <c r="HY12" s="35"/>
      <c r="HZ12" s="36"/>
      <c r="IA12" s="36"/>
      <c r="IB12" s="36"/>
    </row>
    <row r="13" spans="1:236">
      <c r="A13" s="40" t="s">
        <v>64</v>
      </c>
      <c r="B13" s="40" t="s">
        <v>47</v>
      </c>
      <c r="C13" s="40" t="s">
        <v>48</v>
      </c>
      <c r="D13" s="40" t="s">
        <v>31</v>
      </c>
      <c r="E13" s="41" t="s">
        <v>0</v>
      </c>
      <c r="F13" s="40" t="s">
        <v>32</v>
      </c>
      <c r="HN13" s="34"/>
      <c r="HO13" s="34"/>
      <c r="HP13" s="34"/>
      <c r="HQ13" s="34"/>
      <c r="HR13" s="34"/>
      <c r="HV13" s="35"/>
      <c r="HW13" s="35"/>
      <c r="HX13" s="36"/>
      <c r="HY13" s="36"/>
      <c r="HZ13" s="36"/>
      <c r="IA13" s="36"/>
      <c r="IB13" s="36"/>
    </row>
    <row r="14" spans="1:236">
      <c r="A14" s="26" t="s">
        <v>45</v>
      </c>
      <c r="B14" s="30">
        <v>4481</v>
      </c>
      <c r="C14" s="27">
        <f>12859+84900</f>
        <v>97759</v>
      </c>
      <c r="D14" s="28">
        <f t="shared" ref="D14" si="4">AVERAGE(B14:C14)</f>
        <v>51120</v>
      </c>
      <c r="E14" s="29">
        <v>0</v>
      </c>
      <c r="F14" s="28">
        <f t="shared" ref="F14" si="5">E14*D14</f>
        <v>0</v>
      </c>
      <c r="HP14" s="34"/>
      <c r="HQ14" s="34"/>
      <c r="HR14" s="34"/>
      <c r="HX14" s="35"/>
      <c r="HY14" s="35"/>
      <c r="HZ14" s="36"/>
      <c r="IA14" s="36"/>
      <c r="IB14" s="36"/>
    </row>
    <row r="15" spans="1:236">
      <c r="A15" s="26" t="s">
        <v>33</v>
      </c>
      <c r="B15" s="30">
        <v>-338592</v>
      </c>
      <c r="C15" s="30">
        <v>-366187</v>
      </c>
      <c r="D15" s="28">
        <f t="shared" ref="D15" si="6">AVERAGE(B15:C15)</f>
        <v>-352389.5</v>
      </c>
      <c r="E15" s="29">
        <v>1</v>
      </c>
      <c r="F15" s="28">
        <f t="shared" ref="F15" si="7">E15*D15</f>
        <v>-352389.5</v>
      </c>
      <c r="HP15" s="34"/>
      <c r="HQ15" s="34"/>
      <c r="HR15" s="34"/>
      <c r="HX15" s="35"/>
      <c r="HY15" s="35"/>
      <c r="HZ15" s="36"/>
      <c r="IA15" s="36"/>
      <c r="IB15" s="36"/>
    </row>
    <row r="16" spans="1:236">
      <c r="A16" s="40" t="s">
        <v>65</v>
      </c>
      <c r="B16" s="40" t="s">
        <v>47</v>
      </c>
      <c r="C16" s="40" t="s">
        <v>48</v>
      </c>
      <c r="D16" s="40" t="s">
        <v>31</v>
      </c>
      <c r="E16" s="41" t="s">
        <v>0</v>
      </c>
      <c r="F16" s="40" t="s">
        <v>32</v>
      </c>
      <c r="HN16" s="34"/>
      <c r="HO16" s="34"/>
      <c r="HP16" s="34"/>
      <c r="HQ16" s="34"/>
      <c r="HR16" s="34"/>
      <c r="HV16" s="35"/>
      <c r="HW16" s="35"/>
      <c r="HX16" s="36"/>
      <c r="HY16" s="36"/>
      <c r="HZ16" s="36"/>
      <c r="IA16" s="36"/>
      <c r="IB16" s="36"/>
    </row>
    <row r="17" spans="1:236">
      <c r="A17" s="26" t="s">
        <v>45</v>
      </c>
      <c r="B17" s="30">
        <v>56</v>
      </c>
      <c r="C17" s="27">
        <f>162+20+65000</f>
        <v>65182</v>
      </c>
      <c r="D17" s="28">
        <f t="shared" ref="D17:D18" si="8">AVERAGE(B17:C17)</f>
        <v>32619</v>
      </c>
      <c r="E17" s="29">
        <v>0</v>
      </c>
      <c r="F17" s="28">
        <f t="shared" ref="F17:F18" si="9">E17*D17</f>
        <v>0</v>
      </c>
      <c r="HP17" s="34"/>
      <c r="HQ17" s="34"/>
      <c r="HR17" s="34"/>
      <c r="HX17" s="35"/>
      <c r="HY17" s="35"/>
      <c r="HZ17" s="36"/>
      <c r="IA17" s="36"/>
      <c r="IB17" s="36"/>
    </row>
    <row r="18" spans="1:236">
      <c r="A18" s="26" t="s">
        <v>33</v>
      </c>
      <c r="B18" s="30">
        <v>-80091</v>
      </c>
      <c r="C18" s="30">
        <v>-107599</v>
      </c>
      <c r="D18" s="28">
        <f t="shared" si="8"/>
        <v>-93845</v>
      </c>
      <c r="E18" s="29">
        <v>1</v>
      </c>
      <c r="F18" s="28">
        <f t="shared" si="9"/>
        <v>-93845</v>
      </c>
      <c r="HP18" s="34"/>
      <c r="HQ18" s="34"/>
      <c r="HR18" s="34"/>
      <c r="HX18" s="35"/>
      <c r="HY18" s="35"/>
      <c r="HZ18" s="36"/>
      <c r="IA18" s="36"/>
      <c r="IB18" s="36"/>
    </row>
    <row r="19" spans="1:236">
      <c r="A19" s="42" t="s">
        <v>34</v>
      </c>
      <c r="B19" s="67"/>
      <c r="C19" s="67"/>
      <c r="D19" s="67"/>
      <c r="E19" s="67"/>
      <c r="F19" s="43">
        <f>+SUM(F3:F15)</f>
        <v>11065260.5</v>
      </c>
      <c r="HP19" s="34"/>
      <c r="HQ19" s="34"/>
      <c r="HR19" s="34"/>
      <c r="HX19" s="35"/>
      <c r="HY19" s="35"/>
      <c r="HZ19" s="36"/>
      <c r="IA19" s="36"/>
      <c r="IB19" s="36"/>
    </row>
    <row r="20" spans="1:236">
      <c r="A20" s="31" t="s">
        <v>35</v>
      </c>
      <c r="B20" s="62"/>
      <c r="C20" s="62"/>
      <c r="D20" s="62"/>
      <c r="E20" s="62"/>
      <c r="F20" s="43">
        <f>F19/12</f>
        <v>922105.04166666663</v>
      </c>
      <c r="HP20" s="34"/>
      <c r="HQ20" s="34"/>
      <c r="HR20" s="34"/>
      <c r="HX20" s="35"/>
      <c r="HY20" s="35"/>
      <c r="HZ20" s="36"/>
      <c r="IA20" s="36"/>
      <c r="IB20" s="36"/>
    </row>
    <row r="21" spans="1:236">
      <c r="A21" s="31" t="s">
        <v>36</v>
      </c>
      <c r="B21" s="62"/>
      <c r="C21" s="62"/>
      <c r="D21" s="62"/>
      <c r="E21" s="62"/>
      <c r="F21" s="28">
        <f>RTR!J8</f>
        <v>0</v>
      </c>
      <c r="HP21" s="34"/>
      <c r="HQ21" s="34"/>
      <c r="HR21" s="34"/>
      <c r="HX21" s="35"/>
      <c r="HY21" s="35"/>
      <c r="HZ21" s="36"/>
      <c r="IA21" s="36"/>
      <c r="IB21" s="36"/>
    </row>
    <row r="22" spans="1:236" ht="12" customHeight="1">
      <c r="A22" s="31" t="s">
        <v>37</v>
      </c>
      <c r="B22" s="68"/>
      <c r="C22" s="68"/>
      <c r="D22" s="68"/>
      <c r="E22" s="68"/>
      <c r="F22" s="32">
        <v>0.65</v>
      </c>
      <c r="HP22" s="34"/>
      <c r="HQ22" s="34"/>
      <c r="HR22" s="34"/>
      <c r="HX22" s="35"/>
      <c r="HY22" s="35"/>
      <c r="HZ22" s="36"/>
      <c r="IA22" s="36"/>
      <c r="IB22" s="36"/>
    </row>
    <row r="23" spans="1:236">
      <c r="A23" s="31" t="s">
        <v>38</v>
      </c>
      <c r="B23" s="62"/>
      <c r="C23" s="62"/>
      <c r="D23" s="62"/>
      <c r="E23" s="62"/>
      <c r="F23" s="44">
        <f>(F20*F22)-F21</f>
        <v>599368.27708333335</v>
      </c>
      <c r="HP23" s="34"/>
      <c r="HQ23" s="34"/>
      <c r="HR23" s="34"/>
      <c r="HX23" s="35"/>
      <c r="HY23" s="35"/>
      <c r="HZ23" s="36"/>
      <c r="IA23" s="36"/>
      <c r="IB23" s="36"/>
    </row>
    <row r="24" spans="1:236" ht="13.5" customHeight="1">
      <c r="A24" s="31" t="s">
        <v>39</v>
      </c>
      <c r="B24" s="62"/>
      <c r="C24" s="62"/>
      <c r="D24" s="62"/>
      <c r="E24" s="62"/>
      <c r="F24" s="33">
        <v>180</v>
      </c>
    </row>
    <row r="25" spans="1:236" ht="12.75" customHeight="1">
      <c r="A25" s="31" t="s">
        <v>40</v>
      </c>
      <c r="B25" s="62"/>
      <c r="C25" s="62"/>
      <c r="D25" s="62"/>
      <c r="E25" s="62"/>
      <c r="F25" s="32">
        <v>8.5000000000000006E-2</v>
      </c>
    </row>
    <row r="26" spans="1:236">
      <c r="A26" s="31" t="s">
        <v>41</v>
      </c>
      <c r="B26" s="62"/>
      <c r="C26" s="62"/>
      <c r="D26" s="62"/>
      <c r="E26" s="62"/>
      <c r="F26" s="45">
        <f>PMT(F25/12,F24,-100000)</f>
        <v>984.73955792559184</v>
      </c>
    </row>
    <row r="27" spans="1:236">
      <c r="A27" s="31" t="s">
        <v>42</v>
      </c>
      <c r="B27" s="62"/>
      <c r="C27" s="62"/>
      <c r="D27" s="62"/>
      <c r="E27" s="62"/>
      <c r="F27" s="46">
        <f>F23/F26</f>
        <v>608.6566465816968</v>
      </c>
    </row>
    <row r="28" spans="1:236" ht="15.4" customHeight="1">
      <c r="A28" s="65" t="s">
        <v>43</v>
      </c>
      <c r="B28" s="65"/>
      <c r="C28" s="65"/>
      <c r="D28" s="65"/>
      <c r="E28" s="65"/>
      <c r="F28" s="65"/>
    </row>
    <row r="29" spans="1:236">
      <c r="A29" s="31" t="s">
        <v>39</v>
      </c>
      <c r="B29" s="62"/>
      <c r="C29" s="62"/>
      <c r="D29" s="62"/>
      <c r="E29" s="62"/>
      <c r="F29" s="44">
        <v>180</v>
      </c>
    </row>
    <row r="30" spans="1:236">
      <c r="A30" s="31" t="s">
        <v>40</v>
      </c>
      <c r="B30" s="62"/>
      <c r="C30" s="62"/>
      <c r="D30" s="62"/>
      <c r="E30" s="62"/>
      <c r="F30" s="47">
        <v>8.5000000000000006E-2</v>
      </c>
    </row>
    <row r="31" spans="1:236">
      <c r="A31" s="31" t="s">
        <v>41</v>
      </c>
      <c r="B31" s="62"/>
      <c r="C31" s="62"/>
      <c r="D31" s="62"/>
      <c r="E31" s="62"/>
      <c r="F31" s="46">
        <f>PMT(F30/12,F29,-100000)</f>
        <v>984.73955792559184</v>
      </c>
    </row>
    <row r="33" spans="221:236" ht="15.4" customHeight="1"/>
    <row r="35" spans="221:236" ht="15.4" customHeight="1">
      <c r="HM35" s="34"/>
      <c r="HN35" s="34"/>
      <c r="HO35" s="34"/>
      <c r="HP35" s="34"/>
      <c r="HQ35" s="34"/>
      <c r="HR35" s="34"/>
      <c r="HU35" s="35"/>
      <c r="HV35" s="35"/>
      <c r="HW35" s="36"/>
      <c r="HX35" s="36"/>
      <c r="HY35" s="36"/>
      <c r="HZ35" s="36"/>
      <c r="IA35" s="36"/>
      <c r="IB35" s="36"/>
    </row>
    <row r="36" spans="221:236">
      <c r="HM36" s="34"/>
      <c r="HN36" s="34"/>
      <c r="HO36" s="34"/>
      <c r="HP36" s="34"/>
      <c r="HQ36" s="34"/>
      <c r="HR36" s="34"/>
      <c r="HU36" s="35"/>
      <c r="HV36" s="35"/>
      <c r="HW36" s="36"/>
      <c r="HX36" s="36"/>
      <c r="HY36" s="36"/>
      <c r="HZ36" s="36"/>
      <c r="IA36" s="36"/>
      <c r="IB36" s="36"/>
    </row>
    <row r="37" spans="221:236">
      <c r="HM37" s="34"/>
      <c r="HN37" s="34"/>
      <c r="HO37" s="34"/>
      <c r="HP37" s="34"/>
      <c r="HQ37" s="34"/>
      <c r="HR37" s="34"/>
      <c r="HU37" s="35"/>
      <c r="HV37" s="35"/>
      <c r="HW37" s="36"/>
      <c r="HX37" s="36"/>
      <c r="HY37" s="36"/>
      <c r="HZ37" s="36"/>
      <c r="IA37" s="36"/>
      <c r="IB37" s="36"/>
    </row>
    <row r="38" spans="221:236">
      <c r="HM38" s="34"/>
      <c r="HN38" s="34"/>
      <c r="HO38" s="34"/>
      <c r="HP38" s="34"/>
      <c r="HQ38" s="34"/>
      <c r="HR38" s="34"/>
      <c r="HU38" s="35"/>
      <c r="HV38" s="35"/>
      <c r="HW38" s="36"/>
      <c r="HX38" s="36"/>
      <c r="HY38" s="36"/>
      <c r="HZ38" s="36"/>
      <c r="IA38" s="36"/>
      <c r="IB38" s="36"/>
    </row>
    <row r="39" spans="221:236" ht="12" customHeight="1">
      <c r="HM39" s="34"/>
      <c r="HN39" s="34"/>
      <c r="HO39" s="34"/>
      <c r="HP39" s="34"/>
      <c r="HQ39" s="34"/>
      <c r="HR39" s="34"/>
      <c r="HU39" s="35"/>
      <c r="HV39" s="35"/>
      <c r="HW39" s="36"/>
      <c r="HX39" s="36"/>
      <c r="HY39" s="36"/>
      <c r="HZ39" s="36"/>
      <c r="IA39" s="36"/>
      <c r="IB39" s="36"/>
    </row>
    <row r="40" spans="221:236" ht="15.4" customHeight="1">
      <c r="HM40" s="34"/>
      <c r="HN40" s="34"/>
      <c r="HO40" s="34"/>
      <c r="HP40" s="34"/>
      <c r="HQ40" s="34"/>
      <c r="HR40" s="34"/>
      <c r="HU40" s="35"/>
      <c r="HV40" s="35"/>
      <c r="HW40" s="36"/>
      <c r="HX40" s="36"/>
      <c r="HY40" s="36"/>
      <c r="HZ40" s="36"/>
      <c r="IA40" s="36"/>
      <c r="IB40" s="36"/>
    </row>
    <row r="41" spans="221:236">
      <c r="HM41" s="34"/>
      <c r="HN41" s="34"/>
      <c r="HO41" s="34"/>
      <c r="HP41" s="34"/>
      <c r="HQ41" s="34"/>
      <c r="HR41" s="34"/>
      <c r="HU41" s="35"/>
      <c r="HV41" s="35"/>
      <c r="HW41" s="36"/>
      <c r="HX41" s="36"/>
      <c r="HY41" s="36"/>
      <c r="HZ41" s="36"/>
      <c r="IA41" s="36"/>
      <c r="IB41" s="36"/>
    </row>
    <row r="42" spans="221:236">
      <c r="HM42" s="34"/>
      <c r="HN42" s="34"/>
      <c r="HO42" s="34"/>
      <c r="HP42" s="34"/>
      <c r="HQ42" s="34"/>
      <c r="HR42" s="34"/>
      <c r="HU42" s="35"/>
      <c r="HV42" s="35"/>
      <c r="HW42" s="36"/>
      <c r="HX42" s="36"/>
      <c r="HY42" s="36"/>
      <c r="HZ42" s="36"/>
      <c r="IA42" s="36"/>
      <c r="IB42" s="36"/>
    </row>
    <row r="43" spans="221:236">
      <c r="HM43" s="34"/>
      <c r="HN43" s="34"/>
      <c r="HO43" s="34"/>
      <c r="HP43" s="34"/>
      <c r="HQ43" s="34"/>
      <c r="HR43" s="34"/>
      <c r="HU43" s="35"/>
      <c r="HV43" s="35"/>
      <c r="HW43" s="36"/>
      <c r="HX43" s="36"/>
      <c r="HY43" s="36"/>
      <c r="HZ43" s="36"/>
      <c r="IA43" s="36"/>
      <c r="IB43" s="36"/>
    </row>
    <row r="44" spans="221:236">
      <c r="HM44" s="34"/>
      <c r="HN44" s="34"/>
      <c r="HO44" s="34"/>
      <c r="HP44" s="34"/>
      <c r="HQ44" s="34"/>
      <c r="HR44" s="34"/>
      <c r="HU44" s="35"/>
      <c r="HV44" s="35"/>
      <c r="HW44" s="36"/>
      <c r="HX44" s="36"/>
      <c r="HY44" s="36"/>
      <c r="HZ44" s="36"/>
      <c r="IA44" s="36"/>
      <c r="IB44" s="36"/>
    </row>
    <row r="45" spans="221:236">
      <c r="HM45" s="34"/>
      <c r="HN45" s="34"/>
      <c r="HO45" s="34"/>
      <c r="HP45" s="34"/>
      <c r="HQ45" s="34"/>
      <c r="HR45" s="34"/>
      <c r="HU45" s="35"/>
      <c r="HV45" s="35"/>
      <c r="HW45" s="36"/>
      <c r="HX45" s="36"/>
      <c r="HY45" s="36"/>
      <c r="HZ45" s="36"/>
      <c r="IA45" s="36"/>
      <c r="IB45" s="36"/>
    </row>
    <row r="46" spans="221:236" ht="15.4" customHeight="1">
      <c r="HM46" s="34"/>
      <c r="HN46" s="34"/>
      <c r="HO46" s="34"/>
      <c r="HP46" s="34"/>
      <c r="HQ46" s="34"/>
      <c r="HR46" s="34"/>
      <c r="HU46" s="35"/>
      <c r="HV46" s="35"/>
      <c r="HW46" s="36"/>
      <c r="HX46" s="36"/>
      <c r="HY46" s="36"/>
      <c r="HZ46" s="36"/>
      <c r="IA46" s="36"/>
      <c r="IB46" s="36"/>
    </row>
    <row r="47" spans="221:236">
      <c r="HM47" s="34"/>
      <c r="HN47" s="34"/>
      <c r="HO47" s="34"/>
      <c r="HP47" s="34"/>
      <c r="HQ47" s="34"/>
      <c r="HR47" s="34"/>
      <c r="HU47" s="35"/>
      <c r="HV47" s="35"/>
      <c r="HW47" s="36"/>
      <c r="HX47" s="36"/>
      <c r="HY47" s="36"/>
      <c r="HZ47" s="36"/>
      <c r="IA47" s="36"/>
      <c r="IB47" s="36"/>
    </row>
    <row r="48" spans="221:236">
      <c r="HM48" s="34"/>
      <c r="HN48" s="34"/>
      <c r="HO48" s="34"/>
      <c r="HP48" s="34"/>
      <c r="HQ48" s="34"/>
      <c r="HR48" s="34"/>
      <c r="HU48" s="35"/>
      <c r="HV48" s="35"/>
      <c r="HW48" s="36"/>
      <c r="HX48" s="36"/>
      <c r="HY48" s="36"/>
      <c r="HZ48" s="36"/>
      <c r="IA48" s="36"/>
      <c r="IB48" s="36"/>
    </row>
    <row r="49" spans="221:236">
      <c r="HM49" s="34"/>
      <c r="HN49" s="34"/>
      <c r="HO49" s="34"/>
      <c r="HP49" s="34"/>
      <c r="HQ49" s="34"/>
      <c r="HR49" s="34"/>
      <c r="HU49" s="35"/>
      <c r="HV49" s="35"/>
      <c r="HW49" s="36"/>
      <c r="HX49" s="36"/>
      <c r="HY49" s="36"/>
      <c r="HZ49" s="36"/>
      <c r="IA49" s="36"/>
      <c r="IB49" s="36"/>
    </row>
    <row r="50" spans="221:236" ht="15.4" customHeight="1">
      <c r="HM50" s="34"/>
      <c r="HN50" s="34"/>
      <c r="HO50" s="34"/>
      <c r="HP50" s="34"/>
      <c r="HQ50" s="34"/>
      <c r="HR50" s="34"/>
      <c r="HU50" s="35"/>
      <c r="HV50" s="35"/>
      <c r="HW50" s="36"/>
      <c r="HX50" s="36"/>
      <c r="HY50" s="36"/>
      <c r="HZ50" s="36"/>
      <c r="IA50" s="36"/>
      <c r="IB50" s="36"/>
    </row>
    <row r="51" spans="221:236" ht="26.85" customHeight="1">
      <c r="HM51" s="34"/>
      <c r="HN51" s="34"/>
      <c r="HO51" s="34"/>
      <c r="HP51" s="34"/>
      <c r="HQ51" s="34"/>
      <c r="HR51" s="34"/>
      <c r="HU51" s="35"/>
      <c r="HV51" s="35"/>
      <c r="HW51" s="36"/>
      <c r="HX51" s="36"/>
      <c r="HY51" s="36"/>
      <c r="HZ51" s="36"/>
      <c r="IA51" s="36"/>
      <c r="IB51" s="36"/>
    </row>
    <row r="52" spans="221:236" ht="15.4" customHeight="1">
      <c r="HM52" s="34"/>
      <c r="HN52" s="34"/>
      <c r="HO52" s="34"/>
      <c r="HP52" s="34"/>
      <c r="HQ52" s="34"/>
      <c r="HR52" s="34"/>
      <c r="HU52" s="35"/>
      <c r="HV52" s="35"/>
      <c r="HW52" s="36"/>
      <c r="HX52" s="36"/>
      <c r="HY52" s="36"/>
      <c r="HZ52" s="36"/>
      <c r="IA52" s="36"/>
      <c r="IB52" s="36"/>
    </row>
    <row r="53" spans="221:236" ht="15.4" customHeight="1">
      <c r="HM53" s="34"/>
      <c r="HN53" s="34"/>
      <c r="HO53" s="34"/>
      <c r="HP53" s="34"/>
      <c r="HQ53" s="34"/>
      <c r="HR53" s="34"/>
      <c r="HU53" s="35"/>
      <c r="HV53" s="35"/>
      <c r="HW53" s="36"/>
      <c r="HX53" s="36"/>
      <c r="HY53" s="36"/>
      <c r="HZ53" s="36"/>
      <c r="IA53" s="36"/>
      <c r="IB53" s="36"/>
    </row>
    <row r="54" spans="221:236">
      <c r="HM54" s="34"/>
      <c r="HN54" s="34"/>
      <c r="HO54" s="34"/>
      <c r="HP54" s="34"/>
      <c r="HQ54" s="34"/>
      <c r="HR54" s="34"/>
      <c r="HU54" s="35"/>
      <c r="HV54" s="35"/>
      <c r="HW54" s="36"/>
      <c r="HX54" s="36"/>
      <c r="HY54" s="36"/>
      <c r="HZ54" s="36"/>
      <c r="IA54" s="36"/>
      <c r="IB54" s="36"/>
    </row>
    <row r="55" spans="221:236" ht="16.350000000000001" customHeight="1">
      <c r="HM55" s="34"/>
      <c r="HN55" s="34"/>
      <c r="HO55" s="34"/>
      <c r="HP55" s="34"/>
      <c r="HQ55" s="34"/>
      <c r="HR55" s="34"/>
      <c r="HU55" s="35"/>
      <c r="HV55" s="35"/>
      <c r="HW55" s="36"/>
      <c r="HX55" s="36"/>
      <c r="HY55" s="36"/>
      <c r="HZ55" s="36"/>
      <c r="IA55" s="36"/>
      <c r="IB55" s="36"/>
    </row>
    <row r="56" spans="221:236" ht="16.350000000000001" customHeight="1">
      <c r="HM56" s="34"/>
      <c r="HN56" s="34"/>
      <c r="HO56" s="34"/>
      <c r="HP56" s="34"/>
      <c r="HQ56" s="34"/>
      <c r="HR56" s="34"/>
      <c r="HU56" s="35"/>
      <c r="HV56" s="35"/>
      <c r="HW56" s="36"/>
      <c r="HX56" s="36"/>
      <c r="HY56" s="36"/>
      <c r="HZ56" s="36"/>
      <c r="IA56" s="36"/>
      <c r="IB56" s="36"/>
    </row>
    <row r="57" spans="221:236" ht="16.350000000000001" customHeight="1">
      <c r="HM57" s="34"/>
      <c r="HN57" s="34"/>
      <c r="HO57" s="34"/>
      <c r="HP57" s="34"/>
      <c r="HQ57" s="34"/>
      <c r="HR57" s="34"/>
      <c r="HU57" s="35"/>
      <c r="HV57" s="35"/>
      <c r="HW57" s="36"/>
      <c r="HX57" s="36"/>
      <c r="HY57" s="36"/>
      <c r="HZ57" s="36"/>
      <c r="IA57" s="36"/>
      <c r="IB57" s="36"/>
    </row>
    <row r="58" spans="221:236" ht="16.350000000000001" customHeight="1">
      <c r="HM58" s="34"/>
      <c r="HN58" s="34"/>
      <c r="HO58" s="34"/>
      <c r="HP58" s="34"/>
      <c r="HQ58" s="34"/>
      <c r="HR58" s="34"/>
      <c r="HU58" s="35"/>
      <c r="HV58" s="35"/>
      <c r="HW58" s="36"/>
      <c r="HX58" s="36"/>
      <c r="HY58" s="36"/>
      <c r="HZ58" s="36"/>
      <c r="IA58" s="36"/>
      <c r="IB58" s="36"/>
    </row>
    <row r="59" spans="221:236" ht="16.350000000000001" customHeight="1">
      <c r="HM59" s="34"/>
      <c r="HN59" s="34"/>
      <c r="HO59" s="34"/>
      <c r="HP59" s="34"/>
      <c r="HQ59" s="34"/>
      <c r="HR59" s="34"/>
      <c r="HU59" s="35"/>
      <c r="HV59" s="35"/>
      <c r="HW59" s="36"/>
      <c r="HX59" s="36"/>
      <c r="HY59" s="36"/>
      <c r="HZ59" s="36"/>
      <c r="IA59" s="36"/>
      <c r="IB59" s="36"/>
    </row>
    <row r="60" spans="221:236" ht="16.350000000000001" customHeight="1">
      <c r="HM60" s="34"/>
      <c r="HN60" s="34"/>
      <c r="HO60" s="34"/>
      <c r="HP60" s="34"/>
      <c r="HQ60" s="34"/>
      <c r="HR60" s="34"/>
      <c r="HU60" s="35"/>
      <c r="HV60" s="35"/>
      <c r="HW60" s="36"/>
      <c r="HX60" s="36"/>
      <c r="HY60" s="36"/>
      <c r="HZ60" s="36"/>
      <c r="IA60" s="36"/>
      <c r="IB60" s="36"/>
    </row>
    <row r="61" spans="221:236" ht="16.350000000000001" customHeight="1">
      <c r="HM61" s="34"/>
      <c r="HN61" s="34"/>
      <c r="HO61" s="34"/>
      <c r="HP61" s="34"/>
      <c r="HQ61" s="34"/>
      <c r="HR61" s="34"/>
      <c r="HU61" s="35"/>
      <c r="HV61" s="35"/>
      <c r="HW61" s="36"/>
      <c r="HX61" s="36"/>
      <c r="HY61" s="36"/>
      <c r="HZ61" s="36"/>
      <c r="IA61" s="36"/>
      <c r="IB61" s="36"/>
    </row>
    <row r="62" spans="221:236" ht="16.350000000000001" customHeight="1">
      <c r="HM62" s="34"/>
      <c r="HN62" s="34"/>
      <c r="HO62" s="34"/>
      <c r="HP62" s="34"/>
      <c r="HQ62" s="34"/>
      <c r="HR62" s="34"/>
      <c r="HU62" s="35"/>
      <c r="HV62" s="35"/>
      <c r="HW62" s="36"/>
      <c r="HX62" s="36"/>
      <c r="HY62" s="36"/>
      <c r="HZ62" s="36"/>
      <c r="IA62" s="36"/>
      <c r="IB62" s="36"/>
    </row>
    <row r="63" spans="221:236" ht="16.350000000000001" customHeight="1">
      <c r="HM63" s="34"/>
      <c r="HN63" s="34"/>
      <c r="HO63" s="34"/>
      <c r="HP63" s="34"/>
      <c r="HQ63" s="34"/>
      <c r="HR63" s="34"/>
      <c r="HU63" s="35"/>
      <c r="HV63" s="35"/>
      <c r="HW63" s="36"/>
      <c r="HX63" s="36"/>
      <c r="HY63" s="36"/>
      <c r="HZ63" s="36"/>
      <c r="IA63" s="36"/>
      <c r="IB63" s="36"/>
    </row>
    <row r="64" spans="221:236" ht="16.350000000000001" customHeight="1">
      <c r="HM64" s="34"/>
      <c r="HN64" s="34"/>
      <c r="HO64" s="34"/>
      <c r="HP64" s="34"/>
      <c r="HQ64" s="34"/>
      <c r="HR64" s="34"/>
      <c r="HU64" s="35"/>
      <c r="HV64" s="35"/>
      <c r="HW64" s="36"/>
      <c r="HX64" s="36"/>
      <c r="HY64" s="36"/>
      <c r="HZ64" s="36"/>
      <c r="IA64" s="36"/>
      <c r="IB64" s="36"/>
    </row>
    <row r="65" spans="1:236" ht="16.350000000000001" customHeight="1">
      <c r="HM65" s="34"/>
      <c r="HN65" s="34"/>
      <c r="HO65" s="34"/>
      <c r="HP65" s="34"/>
      <c r="HQ65" s="34"/>
      <c r="HR65" s="34"/>
      <c r="HU65" s="35"/>
      <c r="HV65" s="35"/>
      <c r="HW65" s="36"/>
      <c r="HX65" s="36"/>
      <c r="HY65" s="36"/>
      <c r="HZ65" s="36"/>
      <c r="IA65" s="36"/>
      <c r="IB65" s="36"/>
    </row>
    <row r="66" spans="1:236" ht="26.85" customHeight="1">
      <c r="HM66" s="34"/>
      <c r="HN66" s="34"/>
      <c r="HO66" s="34"/>
      <c r="HP66" s="34"/>
      <c r="HQ66" s="34"/>
      <c r="HR66" s="34"/>
      <c r="HU66" s="35"/>
      <c r="HV66" s="35"/>
      <c r="HW66" s="36"/>
      <c r="HX66" s="36"/>
      <c r="HY66" s="36"/>
      <c r="HZ66" s="36"/>
      <c r="IA66" s="36"/>
      <c r="IB66" s="36"/>
    </row>
    <row r="67" spans="1:236" s="37" customForma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HM67" s="38"/>
      <c r="HN67" s="38"/>
      <c r="HO67" s="38"/>
      <c r="HP67" s="34"/>
      <c r="HU67" s="35"/>
      <c r="HV67" s="35"/>
      <c r="HW67" s="36"/>
      <c r="HX67" s="36"/>
    </row>
    <row r="68" spans="1:236" s="37" customForma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HM68" s="38"/>
      <c r="HN68" s="38"/>
      <c r="HO68" s="38"/>
      <c r="HP68" s="34"/>
      <c r="HU68" s="35"/>
      <c r="HV68" s="35"/>
      <c r="HW68" s="36"/>
      <c r="HX68" s="36"/>
    </row>
    <row r="69" spans="1:236" s="37" customFormat="1">
      <c r="A69" s="64"/>
      <c r="B69" s="64"/>
      <c r="C69" s="64"/>
      <c r="D69" s="64"/>
      <c r="E69" s="64"/>
      <c r="F69" s="6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HM69" s="38"/>
      <c r="HN69" s="38"/>
      <c r="HO69" s="38"/>
      <c r="HP69" s="34"/>
      <c r="HU69" s="35"/>
      <c r="HV69" s="35"/>
      <c r="HW69" s="36"/>
      <c r="HX69" s="36"/>
    </row>
    <row r="70" spans="1:236" ht="12" customHeight="1">
      <c r="A70" s="64"/>
      <c r="B70" s="64"/>
      <c r="C70" s="64"/>
      <c r="D70" s="64"/>
      <c r="E70" s="64"/>
      <c r="F70" s="64"/>
      <c r="HM70" s="34"/>
      <c r="HN70" s="34"/>
      <c r="HO70" s="34"/>
      <c r="HP70" s="34"/>
      <c r="HQ70" s="34"/>
      <c r="HR70" s="34"/>
      <c r="HU70" s="35"/>
      <c r="HV70" s="35"/>
      <c r="HW70" s="36"/>
      <c r="HX70" s="36"/>
      <c r="HY70" s="36"/>
      <c r="HZ70" s="36"/>
      <c r="IA70" s="36"/>
      <c r="IB70" s="36"/>
    </row>
    <row r="71" spans="1:236">
      <c r="A71" s="63"/>
      <c r="B71" s="63"/>
      <c r="C71" s="63"/>
      <c r="D71" s="63"/>
      <c r="E71" s="63"/>
      <c r="F71" s="63"/>
      <c r="HM71" s="34"/>
      <c r="HN71" s="34"/>
      <c r="HO71" s="34"/>
      <c r="HP71" s="34"/>
      <c r="HQ71" s="34"/>
      <c r="HR71" s="34"/>
      <c r="HU71" s="35"/>
      <c r="HV71" s="35"/>
      <c r="HW71" s="36"/>
      <c r="HX71" s="36"/>
      <c r="HY71" s="36"/>
      <c r="HZ71" s="36"/>
      <c r="IA71" s="36"/>
      <c r="IB71" s="36"/>
    </row>
  </sheetData>
  <sheetProtection selectLockedCells="1" selectUnlockedCells="1"/>
  <mergeCells count="17">
    <mergeCell ref="B23:E23"/>
    <mergeCell ref="B24:E24"/>
    <mergeCell ref="B25:E25"/>
    <mergeCell ref="B1:C1"/>
    <mergeCell ref="B19:E19"/>
    <mergeCell ref="B20:E20"/>
    <mergeCell ref="B21:E21"/>
    <mergeCell ref="B22:E22"/>
    <mergeCell ref="B26:E26"/>
    <mergeCell ref="B27:E27"/>
    <mergeCell ref="A71:F71"/>
    <mergeCell ref="A69:F69"/>
    <mergeCell ref="A70:F70"/>
    <mergeCell ref="A28:F28"/>
    <mergeCell ref="B29:E29"/>
    <mergeCell ref="B30:E30"/>
    <mergeCell ref="B31:E3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8"/>
  <sheetViews>
    <sheetView zoomScale="136" zoomScaleNormal="136" workbookViewId="0">
      <selection activeCell="H15" sqref="H15"/>
    </sheetView>
  </sheetViews>
  <sheetFormatPr defaultColWidth="22.140625" defaultRowHeight="12"/>
  <cols>
    <col min="1" max="1" width="6.140625" style="20" bestFit="1" customWidth="1"/>
    <col min="2" max="2" width="11.140625" style="20" bestFit="1" customWidth="1"/>
    <col min="3" max="3" width="13.5703125" style="20" bestFit="1" customWidth="1"/>
    <col min="4" max="4" width="11.7109375" style="20" bestFit="1" customWidth="1"/>
    <col min="5" max="5" width="6.85546875" style="20" bestFit="1" customWidth="1"/>
    <col min="6" max="6" width="9" style="20" bestFit="1" customWidth="1"/>
    <col min="7" max="7" width="13" style="20" bestFit="1" customWidth="1"/>
    <col min="8" max="8" width="6.7109375" style="20" bestFit="1" customWidth="1"/>
    <col min="9" max="9" width="7.7109375" style="20" bestFit="1" customWidth="1"/>
    <col min="10" max="10" width="13.42578125" style="20" bestFit="1" customWidth="1"/>
    <col min="11" max="247" width="22.140625" style="20"/>
    <col min="248" max="16384" width="22.140625" style="21"/>
  </cols>
  <sheetData>
    <row r="1" spans="1:247">
      <c r="A1" s="50" t="s">
        <v>1</v>
      </c>
      <c r="B1" s="50" t="s">
        <v>2</v>
      </c>
      <c r="C1" s="50" t="s">
        <v>3</v>
      </c>
      <c r="D1" s="50" t="s">
        <v>4</v>
      </c>
      <c r="E1" s="50" t="s">
        <v>5</v>
      </c>
      <c r="F1" s="50" t="s">
        <v>6</v>
      </c>
      <c r="G1" s="50" t="s">
        <v>55</v>
      </c>
      <c r="H1" s="50" t="s">
        <v>7</v>
      </c>
      <c r="I1" s="50" t="s">
        <v>8</v>
      </c>
      <c r="J1" s="50" t="s">
        <v>44</v>
      </c>
      <c r="IL1" s="21"/>
      <c r="IM1" s="21"/>
    </row>
    <row r="2" spans="1:247">
      <c r="A2" s="51">
        <v>1</v>
      </c>
      <c r="B2" s="52" t="s">
        <v>66</v>
      </c>
      <c r="C2" s="53" t="s">
        <v>67</v>
      </c>
      <c r="D2" s="54" t="s">
        <v>68</v>
      </c>
      <c r="E2" s="52" t="s">
        <v>70</v>
      </c>
      <c r="F2" s="52">
        <v>20600000</v>
      </c>
      <c r="G2" s="55">
        <v>43687</v>
      </c>
      <c r="H2" s="52">
        <v>72</v>
      </c>
      <c r="I2" s="52">
        <v>371838</v>
      </c>
      <c r="J2" s="56" t="s">
        <v>46</v>
      </c>
      <c r="IK2" s="21"/>
      <c r="IL2" s="21"/>
      <c r="IM2" s="21"/>
    </row>
    <row r="3" spans="1:247">
      <c r="A3" s="51">
        <v>2</v>
      </c>
      <c r="B3" s="52" t="s">
        <v>69</v>
      </c>
      <c r="C3" s="54" t="s">
        <v>67</v>
      </c>
      <c r="D3" s="54" t="s">
        <v>68</v>
      </c>
      <c r="E3" s="52" t="s">
        <v>54</v>
      </c>
      <c r="F3" s="52">
        <v>36000000</v>
      </c>
      <c r="G3" s="57">
        <v>43687</v>
      </c>
      <c r="H3" s="52">
        <v>72</v>
      </c>
      <c r="I3" s="52">
        <v>661497</v>
      </c>
      <c r="J3" s="56" t="s">
        <v>46</v>
      </c>
      <c r="IK3" s="21"/>
      <c r="IL3" s="21"/>
      <c r="IM3" s="21"/>
    </row>
    <row r="4" spans="1:247">
      <c r="A4" s="51">
        <v>3</v>
      </c>
      <c r="B4" s="58" t="s">
        <v>71</v>
      </c>
      <c r="C4" s="54" t="s">
        <v>67</v>
      </c>
      <c r="D4" s="54" t="s">
        <v>68</v>
      </c>
      <c r="E4" s="59" t="s">
        <v>54</v>
      </c>
      <c r="F4" s="58">
        <v>10945521</v>
      </c>
      <c r="G4" s="57">
        <v>44476</v>
      </c>
      <c r="H4" s="60">
        <v>48</v>
      </c>
      <c r="I4" s="58"/>
      <c r="J4" s="61" t="s">
        <v>46</v>
      </c>
      <c r="IL4" s="21"/>
      <c r="IM4" s="21"/>
    </row>
    <row r="5" spans="1:247">
      <c r="A5" s="51">
        <v>4</v>
      </c>
      <c r="B5" s="58" t="s">
        <v>72</v>
      </c>
      <c r="C5" s="54" t="s">
        <v>64</v>
      </c>
      <c r="D5" s="54" t="s">
        <v>68</v>
      </c>
      <c r="E5" s="59" t="s">
        <v>70</v>
      </c>
      <c r="F5" s="58">
        <v>8750000</v>
      </c>
      <c r="G5" s="57">
        <v>44206</v>
      </c>
      <c r="H5" s="60">
        <v>60</v>
      </c>
      <c r="I5" s="58">
        <v>330971</v>
      </c>
      <c r="J5" s="61" t="s">
        <v>46</v>
      </c>
      <c r="IL5" s="21"/>
      <c r="IM5" s="21"/>
    </row>
    <row r="6" spans="1:247">
      <c r="A6" s="51">
        <v>5</v>
      </c>
      <c r="B6" s="58" t="s">
        <v>73</v>
      </c>
      <c r="C6" s="54" t="s">
        <v>67</v>
      </c>
      <c r="D6" s="54" t="s">
        <v>68</v>
      </c>
      <c r="E6" s="59" t="s">
        <v>74</v>
      </c>
      <c r="F6" s="58">
        <v>540000</v>
      </c>
      <c r="G6" s="57">
        <v>42865</v>
      </c>
      <c r="H6" s="60">
        <v>60</v>
      </c>
      <c r="I6" s="58">
        <v>11065</v>
      </c>
      <c r="J6" s="61" t="s">
        <v>46</v>
      </c>
      <c r="IL6" s="21"/>
      <c r="IM6" s="21"/>
    </row>
    <row r="7" spans="1:247">
      <c r="A7" s="51">
        <v>6</v>
      </c>
      <c r="B7" s="58" t="s">
        <v>72</v>
      </c>
      <c r="C7" s="54" t="s">
        <v>64</v>
      </c>
      <c r="D7" s="54" t="s">
        <v>68</v>
      </c>
      <c r="E7" s="59"/>
      <c r="F7" s="58">
        <v>16000000</v>
      </c>
      <c r="G7" s="57"/>
      <c r="H7" s="60"/>
      <c r="I7" s="58"/>
      <c r="J7" s="61" t="s">
        <v>46</v>
      </c>
      <c r="IL7" s="21"/>
      <c r="IM7" s="21"/>
    </row>
    <row r="8" spans="1:247">
      <c r="A8" s="24"/>
      <c r="B8" s="22"/>
      <c r="C8" s="22"/>
      <c r="D8" s="22"/>
      <c r="E8" s="22"/>
      <c r="F8" s="22"/>
      <c r="G8" s="22"/>
      <c r="H8" s="22"/>
      <c r="I8" s="22"/>
      <c r="J8" s="23">
        <f>SUMIF(J2:J4,"Y",I2:I4)</f>
        <v>0</v>
      </c>
      <c r="IL8" s="21"/>
      <c r="IM8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9" t="s">
        <v>9</v>
      </c>
      <c r="B1" s="69"/>
      <c r="C1" s="2"/>
    </row>
    <row r="2" spans="1:6" ht="14.25" customHeight="1">
      <c r="A2" s="69" t="s">
        <v>10</v>
      </c>
      <c r="B2" s="69"/>
      <c r="C2" s="2"/>
    </row>
    <row r="5" spans="1:6" ht="30">
      <c r="A5" s="3" t="s">
        <v>1</v>
      </c>
      <c r="B5" s="4" t="s">
        <v>11</v>
      </c>
      <c r="C5" s="4" t="s">
        <v>12</v>
      </c>
      <c r="D5" s="5" t="s">
        <v>13</v>
      </c>
      <c r="E5" s="1" t="s">
        <v>14</v>
      </c>
      <c r="F5" s="1" t="s">
        <v>15</v>
      </c>
    </row>
    <row r="6" spans="1:6" ht="42.75">
      <c r="A6" s="6">
        <v>1</v>
      </c>
      <c r="B6" s="7" t="s">
        <v>16</v>
      </c>
      <c r="C6" s="8" t="s">
        <v>17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18</v>
      </c>
      <c r="C7" s="8" t="s">
        <v>19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20</v>
      </c>
      <c r="C8" s="8" t="s">
        <v>21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22</v>
      </c>
      <c r="C9" s="12" t="s">
        <v>23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24</v>
      </c>
      <c r="C10" s="8" t="s">
        <v>25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26</v>
      </c>
      <c r="C11" s="14" t="s">
        <v>27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28</v>
      </c>
      <c r="C12" s="15" t="s">
        <v>29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2021-04-21T08:10:19Z</cp:lastPrinted>
  <dcterms:created xsi:type="dcterms:W3CDTF">2015-09-25T09:25:31Z</dcterms:created>
  <dcterms:modified xsi:type="dcterms:W3CDTF">2021-08-11T12:24:52Z</dcterms:modified>
</cp:coreProperties>
</file>