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16380" windowHeight="8190"/>
  </bookViews>
  <sheets>
    <sheet name="Eligibility" sheetId="1" r:id="rId1"/>
    <sheet name="RTR" sheetId="2" r:id="rId2"/>
    <sheet name="Sheet1" sheetId="5" state="hidden" r:id="rId3"/>
  </sheets>
  <definedNames>
    <definedName name="Excel_BuiltIn__FilterDatabase_4">"$#REF!.$#REF!$#REF!:$#REF!$#REF!"</definedName>
    <definedName name="Excel_BuiltIn__FilterDatabase_5">"$#REF!.$#REF!$#REF!:$#REF!$#REF!"</definedName>
    <definedName name="Excel_BuiltIn_Print_Area_1">"$#REF!.$A$13:$F$72"</definedName>
    <definedName name="Excel_BuiltIn_Print_Area_2">"$#REF!.$#REF!$#REF!:$#REF!$#REF!"</definedName>
    <definedName name="Excel_BuiltIn_Print_Area_2_1">"$#REF!.$#REF!$#REF!:$#REF!$#REF!"</definedName>
    <definedName name="Excel_BuiltIn_Print_Area_4">"$#REF!.$A$1:$G$110"</definedName>
    <definedName name="Excel_BuiltIn_Print_Area_5_1">"$#REF!.$A$1:$G$115"</definedName>
    <definedName name="Excel_BuiltIn_Print_Area_6">"$#REF!.$A$1:$G$115"</definedName>
    <definedName name="SHARED_FORMULA_5_5_5_5_0">#REF!/10*#REF!</definedName>
  </definedNames>
  <calcPr calcId="124519"/>
  <fileRecoveryPr autoRecover="0"/>
</workbook>
</file>

<file path=xl/calcChain.xml><?xml version="1.0" encoding="utf-8"?>
<calcChain xmlns="http://schemas.openxmlformats.org/spreadsheetml/2006/main">
  <c r="F23" i="1"/>
  <c r="F27" s="1"/>
  <c r="F19"/>
  <c r="I9" i="2"/>
  <c r="D11" i="1" l="1"/>
  <c r="F11" s="1"/>
  <c r="D12"/>
  <c r="F12" s="1"/>
  <c r="D5"/>
  <c r="F5" s="1"/>
  <c r="D6"/>
  <c r="F6" s="1"/>
  <c r="D18"/>
  <c r="F18" s="1"/>
  <c r="D17"/>
  <c r="F17" s="1"/>
  <c r="D16"/>
  <c r="F16" s="1"/>
  <c r="D14"/>
  <c r="F14" s="1"/>
  <c r="D13"/>
  <c r="F13" s="1"/>
  <c r="D10"/>
  <c r="F10" s="1"/>
  <c r="D9"/>
  <c r="F9" s="1"/>
  <c r="D7"/>
  <c r="F7" s="1"/>
  <c r="D4"/>
  <c r="F4" s="1"/>
  <c r="D3"/>
  <c r="F3" s="1"/>
  <c r="F26"/>
  <c r="F6" i="5"/>
  <c r="F7"/>
  <c r="F8"/>
  <c r="F9"/>
  <c r="F10"/>
  <c r="F11"/>
  <c r="F12"/>
  <c r="E13"/>
  <c r="F13" l="1"/>
  <c r="F20" i="1" l="1"/>
</calcChain>
</file>

<file path=xl/sharedStrings.xml><?xml version="1.0" encoding="utf-8"?>
<sst xmlns="http://schemas.openxmlformats.org/spreadsheetml/2006/main" count="112" uniqueCount="76">
  <si>
    <t xml:space="preserve">FINANCIAL YEAR </t>
  </si>
  <si>
    <t xml:space="preserve">Application No.    </t>
  </si>
  <si>
    <t xml:space="preserve">TOP UP </t>
  </si>
  <si>
    <t>Eligibility</t>
  </si>
  <si>
    <t>Sr. No.</t>
  </si>
  <si>
    <t>LAN</t>
  </si>
  <si>
    <t>Type</t>
  </si>
  <si>
    <t>Tenure</t>
  </si>
  <si>
    <t>Name of Applicant</t>
  </si>
  <si>
    <t>Application no:</t>
  </si>
  <si>
    <t>Particulars</t>
  </si>
  <si>
    <t>Parameters</t>
  </si>
  <si>
    <t>Score</t>
  </si>
  <si>
    <t>Total
Weightages</t>
  </si>
  <si>
    <t>Final score</t>
  </si>
  <si>
    <t>No. of years in business</t>
  </si>
  <si>
    <t>&gt; = 5  - 10                                                      &gt; = 3 to 5 - 7                               &lt; 3 - 5</t>
  </si>
  <si>
    <t xml:space="preserve">Minimum income </t>
  </si>
  <si>
    <r>
      <t>Net profit of &gt; =</t>
    </r>
    <r>
      <rPr>
        <sz val="11"/>
        <rFont val="Rupee Foradian"/>
        <family val="2"/>
      </rPr>
      <t>`</t>
    </r>
    <r>
      <rPr>
        <sz val="11"/>
        <rFont val="Zurich BT"/>
        <family val="2"/>
      </rPr>
      <t xml:space="preserve"> 2.6 lacs p. a - 10                                Net profit of &lt; </t>
    </r>
    <r>
      <rPr>
        <sz val="11"/>
        <rFont val="Rupee Foradian"/>
        <family val="2"/>
      </rPr>
      <t>`</t>
    </r>
    <r>
      <rPr>
        <sz val="11"/>
        <rFont val="Zurich BT"/>
        <family val="2"/>
      </rPr>
      <t xml:space="preserve"> 2.6 lacs p. a - 5 </t>
    </r>
  </si>
  <si>
    <t>Financial norms : Debt-Equity Ratio</t>
  </si>
  <si>
    <t>DE Ratio &lt; 2:1 - 10                 DE Ratio = 2:1 - 7                      DE Ratio &gt; 2:1 - 5</t>
  </si>
  <si>
    <t>Financial norms : DSCR</t>
  </si>
  <si>
    <t>DSCR &gt; 1.5 - 10                 DSCR between 1.25 to 1.5 - 7                                                  DSCR &lt; 1.25 - 5</t>
  </si>
  <si>
    <t>Financial norms : Debtors to sales ratio</t>
  </si>
  <si>
    <t>Debtors to Sales Ratio &lt; 3 months - 10                             Debtors to Sales Ratio = 3 months - 7                               Debtors to Sales Ratio &gt; 3 months - 5</t>
  </si>
  <si>
    <t>Bank verification</t>
  </si>
  <si>
    <t xml:space="preserve">No. of outward cheque returns in last 6 months &lt; = 6 - 10                                         No. of outward cheque returns in last 6 months between 6 to 10  - 7               No. of outward cheque returns in last 6 months &gt; 10 - 5 </t>
  </si>
  <si>
    <t>Property usage</t>
  </si>
  <si>
    <t>Self occupied - 10                   Rented - 7</t>
  </si>
  <si>
    <t>Total Score</t>
  </si>
  <si>
    <t xml:space="preserve">Average    </t>
  </si>
  <si>
    <t xml:space="preserve">Eligible Income    </t>
  </si>
  <si>
    <t xml:space="preserve">Less: Taxes Paid         </t>
  </si>
  <si>
    <t xml:space="preserve">Total  </t>
  </si>
  <si>
    <t xml:space="preserve">Appraised Monthly Income                </t>
  </si>
  <si>
    <t xml:space="preserve">Appraised Obligations     </t>
  </si>
  <si>
    <t xml:space="preserve">Max FOIR (for a combined LTV and FOIR of 130)                </t>
  </si>
  <si>
    <t xml:space="preserve">Max EMI                                                            </t>
  </si>
  <si>
    <t xml:space="preserve">Tenor (Months)  </t>
  </si>
  <si>
    <t xml:space="preserve">Rate Of Interest  </t>
  </si>
  <si>
    <t xml:space="preserve">EMI Factor                                                            </t>
  </si>
  <si>
    <t xml:space="preserve">Eligibility(Rs. In lacs)                   </t>
  </si>
  <si>
    <t xml:space="preserve">Net Profit </t>
  </si>
  <si>
    <t xml:space="preserve">Depreciation </t>
  </si>
  <si>
    <t>y</t>
  </si>
  <si>
    <t>2017-18</t>
  </si>
  <si>
    <t>income from other sources</t>
  </si>
  <si>
    <t>Income From House Property</t>
  </si>
  <si>
    <t>Income From salary</t>
  </si>
  <si>
    <t>hl</t>
  </si>
  <si>
    <t>Jasmeet Singh Grover</t>
  </si>
  <si>
    <t>2018-19</t>
  </si>
  <si>
    <t>Int on loan</t>
  </si>
  <si>
    <t>Surjit Singh</t>
  </si>
  <si>
    <t>Tarandeep Singh</t>
  </si>
  <si>
    <t>ALN0023051</t>
  </si>
  <si>
    <t>Customer name</t>
  </si>
  <si>
    <t>Tarandeep singh</t>
  </si>
  <si>
    <t>Jasmeet Singh</t>
  </si>
  <si>
    <t>Babaldeep Kaur</t>
  </si>
  <si>
    <t>LBLUD00004388109</t>
  </si>
  <si>
    <t>LBLUD00002064488</t>
  </si>
  <si>
    <t>LBLUD00002064490</t>
  </si>
  <si>
    <t>LBLUD00004388120</t>
  </si>
  <si>
    <t>LBLUD00002427834</t>
  </si>
  <si>
    <t>LBLUD00002427836</t>
  </si>
  <si>
    <t>Bank name</t>
  </si>
  <si>
    <t>yes bank</t>
  </si>
  <si>
    <t>Icici bank</t>
  </si>
  <si>
    <t>Auto loan</t>
  </si>
  <si>
    <t>Topup</t>
  </si>
  <si>
    <t>land</t>
  </si>
  <si>
    <t>Ints paid</t>
  </si>
  <si>
    <t>Inst Bal</t>
  </si>
  <si>
    <t>Emi Amt</t>
  </si>
  <si>
    <t>n</t>
  </si>
</sst>
</file>

<file path=xl/styles.xml><?xml version="1.0" encoding="utf-8"?>
<styleSheet xmlns="http://schemas.openxmlformats.org/spreadsheetml/2006/main">
  <numFmts count="4">
    <numFmt numFmtId="164" formatCode="#,##0.00\ ;&quot; (&quot;#,##0.00\);&quot; -&quot;#\ ;@\ "/>
    <numFmt numFmtId="165" formatCode="0\ ;&quot; (&quot;0\);&quot; -&quot;#\ ;@\ "/>
    <numFmt numFmtId="166" formatCode="0\ ;\(0\)"/>
    <numFmt numFmtId="167" formatCode="#,###"/>
  </numFmts>
  <fonts count="11">
    <font>
      <sz val="10"/>
      <name val="Arial"/>
      <family val="2"/>
    </font>
    <font>
      <sz val="10"/>
      <name val="Arial1"/>
    </font>
    <font>
      <sz val="11"/>
      <name val="Zurich BT"/>
      <family val="2"/>
    </font>
    <font>
      <b/>
      <sz val="11"/>
      <color indexed="9"/>
      <name val="Zurich BT"/>
      <family val="2"/>
    </font>
    <font>
      <b/>
      <sz val="10"/>
      <color indexed="9"/>
      <name val="Arial"/>
      <family val="2"/>
    </font>
    <font>
      <sz val="11"/>
      <name val="Rupee Foradian"/>
      <family val="2"/>
    </font>
    <font>
      <sz val="11"/>
      <name val="Arial"/>
      <family val="2"/>
    </font>
    <font>
      <sz val="10"/>
      <name val="Arial"/>
      <family val="2"/>
    </font>
    <font>
      <sz val="9"/>
      <color indexed="8"/>
      <name val="Cambria"/>
      <family val="1"/>
      <scheme val="major"/>
    </font>
    <font>
      <sz val="9"/>
      <name val="Cambria"/>
      <family val="1"/>
      <scheme val="major"/>
    </font>
    <font>
      <sz val="10"/>
      <name val="Cambria"/>
      <family val="1"/>
      <scheme val="major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47"/>
        <bgColor indexed="31"/>
      </patternFill>
    </fill>
    <fill>
      <patternFill patternType="solid">
        <fgColor indexed="31"/>
        <bgColor indexed="22"/>
      </patternFill>
    </fill>
    <fill>
      <patternFill patternType="solid">
        <fgColor indexed="16"/>
        <bgColor indexed="37"/>
      </patternFill>
    </fill>
    <fill>
      <patternFill patternType="solid">
        <fgColor indexed="12"/>
        <bgColor indexed="39"/>
      </patternFill>
    </fill>
  </fills>
  <borders count="7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</borders>
  <cellStyleXfs count="5">
    <xf numFmtId="0" fontId="0" fillId="0" borderId="0"/>
    <xf numFmtId="164" fontId="7" fillId="0" borderId="0" applyFill="0" applyAlignment="0" applyProtection="0"/>
    <xf numFmtId="9" fontId="7" fillId="0" borderId="0" applyFill="0" applyBorder="0" applyAlignment="0" applyProtection="0"/>
    <xf numFmtId="0" fontId="7" fillId="0" borderId="0"/>
    <xf numFmtId="164" fontId="1" fillId="0" borderId="0" applyBorder="0" applyProtection="0"/>
  </cellStyleXfs>
  <cellXfs count="72">
    <xf numFmtId="0" fontId="0" fillId="0" borderId="0" xfId="0"/>
    <xf numFmtId="0" fontId="3" fillId="5" borderId="1" xfId="0" applyFont="1" applyFill="1" applyBorder="1" applyAlignment="1" applyProtection="1">
      <alignment horizontal="center" vertical="top" wrapText="1"/>
      <protection hidden="1"/>
    </xf>
    <xf numFmtId="0" fontId="0" fillId="0" borderId="0" xfId="0" applyProtection="1">
      <protection locked="0"/>
    </xf>
    <xf numFmtId="0" fontId="4" fillId="5" borderId="1" xfId="0" applyFont="1" applyFill="1" applyBorder="1" applyAlignment="1" applyProtection="1">
      <alignment vertical="top" wrapText="1"/>
      <protection hidden="1"/>
    </xf>
    <xf numFmtId="0" fontId="3" fillId="5" borderId="1" xfId="0" applyFont="1" applyFill="1" applyBorder="1" applyAlignment="1" applyProtection="1">
      <alignment vertical="top" wrapText="1"/>
      <protection hidden="1"/>
    </xf>
    <xf numFmtId="0" fontId="3" fillId="5" borderId="1" xfId="0" applyFont="1" applyFill="1" applyBorder="1" applyAlignment="1" applyProtection="1">
      <alignment horizontal="center" vertical="top" wrapText="1"/>
      <protection locked="0" hidden="1"/>
    </xf>
    <xf numFmtId="0" fontId="2" fillId="0" borderId="1" xfId="0" applyFont="1" applyBorder="1" applyAlignment="1" applyProtection="1">
      <alignment vertical="top" wrapText="1"/>
      <protection hidden="1"/>
    </xf>
    <xf numFmtId="0" fontId="2" fillId="0" borderId="1" xfId="0" applyFont="1" applyBorder="1" applyAlignment="1">
      <alignment horizontal="justify" vertical="top"/>
    </xf>
    <xf numFmtId="0" fontId="2" fillId="0" borderId="1" xfId="0" applyFont="1" applyBorder="1" applyAlignment="1">
      <alignment horizontal="left" vertical="top" wrapText="1"/>
    </xf>
    <xf numFmtId="0" fontId="2" fillId="0" borderId="1" xfId="0" applyNumberFormat="1" applyFont="1" applyBorder="1" applyAlignment="1" applyProtection="1">
      <alignment horizontal="left" vertical="top" wrapText="1"/>
      <protection locked="0"/>
    </xf>
    <xf numFmtId="10" fontId="2" fillId="0" borderId="1" xfId="0" applyNumberFormat="1" applyFont="1" applyBorder="1" applyAlignment="1">
      <alignment horizontal="left" vertical="top" wrapText="1"/>
    </xf>
    <xf numFmtId="0" fontId="2" fillId="0" borderId="1" xfId="0" applyNumberFormat="1" applyFont="1" applyBorder="1" applyAlignment="1" applyProtection="1">
      <alignment horizontal="left" vertical="top"/>
      <protection locked="0"/>
    </xf>
    <xf numFmtId="0" fontId="2" fillId="0" borderId="1" xfId="0" applyFont="1" applyBorder="1" applyAlignment="1">
      <alignment horizontal="justify" vertical="top" wrapText="1"/>
    </xf>
    <xf numFmtId="0" fontId="2" fillId="0" borderId="1" xfId="0" applyFont="1" applyFill="1" applyBorder="1" applyAlignment="1" applyProtection="1">
      <alignment vertical="top" wrapText="1"/>
      <protection hidden="1"/>
    </xf>
    <xf numFmtId="0" fontId="6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4" fillId="6" borderId="1" xfId="0" applyFont="1" applyFill="1" applyBorder="1" applyAlignment="1" applyProtection="1">
      <alignment vertical="top" wrapText="1"/>
      <protection hidden="1"/>
    </xf>
    <xf numFmtId="0" fontId="3" fillId="6" borderId="1" xfId="0" applyFont="1" applyFill="1" applyBorder="1" applyAlignment="1" applyProtection="1">
      <alignment vertical="top" wrapText="1"/>
      <protection hidden="1"/>
    </xf>
    <xf numFmtId="0" fontId="3" fillId="6" borderId="1" xfId="2" applyNumberFormat="1" applyFont="1" applyFill="1" applyBorder="1" applyAlignment="1" applyProtection="1">
      <alignment horizontal="left" vertical="top" wrapText="1"/>
      <protection locked="0" hidden="1"/>
    </xf>
    <xf numFmtId="10" fontId="3" fillId="6" borderId="1" xfId="2" applyNumberFormat="1" applyFont="1" applyFill="1" applyBorder="1" applyAlignment="1" applyProtection="1">
      <alignment horizontal="left" vertical="top" wrapText="1"/>
      <protection hidden="1"/>
    </xf>
    <xf numFmtId="0" fontId="8" fillId="3" borderId="1" xfId="0" applyFont="1" applyFill="1" applyBorder="1" applyAlignment="1">
      <alignment horizontal="center" vertical="center" wrapText="1"/>
    </xf>
    <xf numFmtId="0" fontId="9" fillId="0" borderId="0" xfId="0" applyFont="1" applyBorder="1" applyAlignment="1">
      <alignment horizontal="center"/>
    </xf>
    <xf numFmtId="0" fontId="9" fillId="0" borderId="0" xfId="0" applyFont="1"/>
    <xf numFmtId="0" fontId="8" fillId="0" borderId="1" xfId="0" applyFont="1" applyFill="1" applyBorder="1" applyAlignment="1">
      <alignment horizontal="center" vertical="center" wrapText="1"/>
    </xf>
    <xf numFmtId="1" fontId="8" fillId="0" borderId="1" xfId="0" applyNumberFormat="1" applyFont="1" applyBorder="1" applyAlignment="1">
      <alignment horizontal="center" vertical="center" wrapText="1"/>
    </xf>
    <xf numFmtId="2" fontId="8" fillId="0" borderId="1" xfId="0" applyNumberFormat="1" applyFont="1" applyBorder="1" applyAlignment="1">
      <alignment horizontal="center" vertical="center" wrapText="1"/>
    </xf>
    <xf numFmtId="1" fontId="8" fillId="0" borderId="1" xfId="0" applyNumberFormat="1" applyFont="1" applyBorder="1" applyAlignment="1">
      <alignment horizontal="left" vertical="center" wrapText="1"/>
    </xf>
    <xf numFmtId="0" fontId="9" fillId="2" borderId="1" xfId="0" applyFont="1" applyFill="1" applyBorder="1" applyAlignment="1">
      <alignment horizontal="center"/>
    </xf>
    <xf numFmtId="2" fontId="9" fillId="2" borderId="1" xfId="0" applyNumberFormat="1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 vertical="center"/>
    </xf>
    <xf numFmtId="1" fontId="9" fillId="2" borderId="1" xfId="0" applyNumberFormat="1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1" fontId="9" fillId="2" borderId="1" xfId="0" applyNumberFormat="1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 wrapText="1"/>
    </xf>
    <xf numFmtId="0" fontId="8" fillId="0" borderId="4" xfId="0" applyFont="1" applyFill="1" applyBorder="1" applyAlignment="1">
      <alignment horizontal="center" vertical="center" wrapText="1"/>
    </xf>
    <xf numFmtId="0" fontId="9" fillId="2" borderId="6" xfId="0" applyFont="1" applyFill="1" applyBorder="1" applyAlignment="1">
      <alignment horizontal="center" vertical="center"/>
    </xf>
    <xf numFmtId="1" fontId="8" fillId="0" borderId="5" xfId="0" applyNumberFormat="1" applyFont="1" applyFill="1" applyBorder="1" applyAlignment="1">
      <alignment horizontal="center" vertical="center" wrapText="1"/>
    </xf>
    <xf numFmtId="165" fontId="10" fillId="3" borderId="1" xfId="1" applyNumberFormat="1" applyFont="1" applyFill="1" applyBorder="1" applyAlignment="1" applyProtection="1">
      <alignment horizontal="center" vertical="center" wrapText="1"/>
    </xf>
    <xf numFmtId="0" fontId="10" fillId="2" borderId="0" xfId="3" applyFont="1" applyFill="1" applyBorder="1" applyAlignment="1">
      <alignment vertical="top" wrapText="1"/>
    </xf>
    <xf numFmtId="0" fontId="10" fillId="0" borderId="0" xfId="0" applyFont="1" applyBorder="1" applyAlignment="1">
      <alignment wrapText="1"/>
    </xf>
    <xf numFmtId="0" fontId="10" fillId="0" borderId="0" xfId="0" applyFont="1" applyAlignment="1">
      <alignment wrapText="1"/>
    </xf>
    <xf numFmtId="0" fontId="10" fillId="0" borderId="0" xfId="0" applyFont="1"/>
    <xf numFmtId="165" fontId="10" fillId="4" borderId="1" xfId="1" applyNumberFormat="1" applyFont="1" applyFill="1" applyBorder="1" applyAlignment="1" applyProtection="1">
      <alignment horizontal="left" vertical="center" wrapText="1"/>
    </xf>
    <xf numFmtId="165" fontId="10" fillId="4" borderId="1" xfId="1" applyNumberFormat="1" applyFont="1" applyFill="1" applyBorder="1" applyAlignment="1" applyProtection="1">
      <alignment horizontal="center" vertical="center" wrapText="1"/>
    </xf>
    <xf numFmtId="9" fontId="10" fillId="4" borderId="1" xfId="1" applyNumberFormat="1" applyFont="1" applyFill="1" applyBorder="1" applyAlignment="1" applyProtection="1">
      <alignment horizontal="center" vertical="center" wrapText="1"/>
    </xf>
    <xf numFmtId="165" fontId="10" fillId="2" borderId="1" xfId="1" applyNumberFormat="1" applyFont="1" applyFill="1" applyBorder="1" applyAlignment="1" applyProtection="1">
      <alignment horizontal="left" vertical="center" wrapText="1"/>
    </xf>
    <xf numFmtId="166" fontId="10" fillId="2" borderId="1" xfId="1" applyNumberFormat="1" applyFont="1" applyFill="1" applyBorder="1" applyAlignment="1" applyProtection="1">
      <alignment horizontal="center" vertical="center"/>
    </xf>
    <xf numFmtId="166" fontId="10" fillId="0" borderId="1" xfId="1" applyNumberFormat="1" applyFont="1" applyFill="1" applyBorder="1" applyAlignment="1" applyProtection="1">
      <alignment horizontal="center" vertical="center"/>
    </xf>
    <xf numFmtId="165" fontId="10" fillId="2" borderId="1" xfId="1" applyNumberFormat="1" applyFont="1" applyFill="1" applyBorder="1" applyAlignment="1" applyProtection="1">
      <alignment horizontal="center" vertical="top"/>
    </xf>
    <xf numFmtId="9" fontId="10" fillId="2" borderId="1" xfId="1" applyNumberFormat="1" applyFont="1" applyFill="1" applyBorder="1" applyAlignment="1" applyProtection="1">
      <alignment horizontal="center" vertical="top"/>
    </xf>
    <xf numFmtId="164" fontId="10" fillId="4" borderId="1" xfId="1" applyFont="1" applyFill="1" applyBorder="1" applyAlignment="1" applyProtection="1">
      <alignment vertical="top" wrapText="1"/>
    </xf>
    <xf numFmtId="167" fontId="10" fillId="4" borderId="1" xfId="1" applyNumberFormat="1" applyFont="1" applyFill="1" applyBorder="1" applyAlignment="1" applyProtection="1">
      <alignment horizontal="center" vertical="top"/>
    </xf>
    <xf numFmtId="165" fontId="10" fillId="0" borderId="1" xfId="1" applyNumberFormat="1" applyFont="1" applyFill="1" applyBorder="1" applyAlignment="1" applyProtection="1">
      <alignment vertical="top" wrapText="1"/>
    </xf>
    <xf numFmtId="165" fontId="10" fillId="0" borderId="1" xfId="1" applyNumberFormat="1" applyFont="1" applyFill="1" applyBorder="1" applyAlignment="1" applyProtection="1">
      <alignment horizontal="left" vertical="top" wrapText="1"/>
    </xf>
    <xf numFmtId="10" fontId="10" fillId="0" borderId="1" xfId="1" applyNumberFormat="1" applyFont="1" applyFill="1" applyBorder="1" applyAlignment="1" applyProtection="1">
      <alignment horizontal="center" vertical="top"/>
    </xf>
    <xf numFmtId="165" fontId="10" fillId="4" borderId="1" xfId="1" applyNumberFormat="1" applyFont="1" applyFill="1" applyBorder="1" applyAlignment="1" applyProtection="1">
      <alignment horizontal="center" vertical="top"/>
    </xf>
    <xf numFmtId="165" fontId="10" fillId="0" borderId="1" xfId="1" applyNumberFormat="1" applyFont="1" applyFill="1" applyBorder="1" applyAlignment="1" applyProtection="1">
      <alignment horizontal="center" vertical="top"/>
    </xf>
    <xf numFmtId="2" fontId="10" fillId="4" borderId="1" xfId="4" applyNumberFormat="1" applyFont="1" applyFill="1" applyBorder="1" applyAlignment="1" applyProtection="1">
      <alignment horizontal="center" vertical="top"/>
    </xf>
    <xf numFmtId="164" fontId="10" fillId="4" borderId="1" xfId="4" applyNumberFormat="1" applyFont="1" applyFill="1" applyBorder="1" applyAlignment="1" applyProtection="1">
      <alignment horizontal="center" vertical="top"/>
    </xf>
    <xf numFmtId="165" fontId="10" fillId="3" borderId="1" xfId="1" applyNumberFormat="1" applyFont="1" applyFill="1" applyBorder="1" applyAlignment="1" applyProtection="1">
      <alignment horizontal="center" vertical="center" wrapText="1"/>
    </xf>
    <xf numFmtId="0" fontId="10" fillId="4" borderId="2" xfId="0" applyNumberFormat="1" applyFont="1" applyFill="1" applyBorder="1"/>
    <xf numFmtId="0" fontId="10" fillId="4" borderId="3" xfId="0" applyNumberFormat="1" applyFont="1" applyFill="1" applyBorder="1"/>
    <xf numFmtId="0" fontId="10" fillId="4" borderId="4" xfId="0" applyNumberFormat="1" applyFont="1" applyFill="1" applyBorder="1"/>
    <xf numFmtId="0" fontId="10" fillId="0" borderId="2" xfId="0" applyNumberFormat="1" applyFont="1" applyFill="1" applyBorder="1"/>
    <xf numFmtId="0" fontId="10" fillId="0" borderId="3" xfId="0" applyNumberFormat="1" applyFont="1" applyFill="1" applyBorder="1"/>
    <xf numFmtId="0" fontId="10" fillId="0" borderId="4" xfId="0" applyNumberFormat="1" applyFont="1" applyFill="1" applyBorder="1"/>
    <xf numFmtId="165" fontId="10" fillId="0" borderId="2" xfId="1" applyNumberFormat="1" applyFont="1" applyFill="1" applyBorder="1" applyAlignment="1" applyProtection="1">
      <alignment horizontal="center" vertical="center"/>
    </xf>
    <xf numFmtId="165" fontId="10" fillId="0" borderId="3" xfId="1" applyNumberFormat="1" applyFont="1" applyFill="1" applyBorder="1" applyAlignment="1" applyProtection="1">
      <alignment horizontal="center" vertical="center"/>
    </xf>
    <xf numFmtId="165" fontId="10" fillId="0" borderId="4" xfId="1" applyNumberFormat="1" applyFont="1" applyFill="1" applyBorder="1" applyAlignment="1" applyProtection="1">
      <alignment horizontal="center" vertical="center"/>
    </xf>
    <xf numFmtId="0" fontId="10" fillId="0" borderId="1" xfId="0" applyNumberFormat="1" applyFont="1" applyFill="1" applyBorder="1"/>
    <xf numFmtId="0" fontId="3" fillId="5" borderId="1" xfId="0" applyFont="1" applyFill="1" applyBorder="1" applyAlignment="1" applyProtection="1">
      <alignment horizontal="center" vertical="top" wrapText="1"/>
      <protection hidden="1"/>
    </xf>
  </cellXfs>
  <cellStyles count="5">
    <cellStyle name="Comma" xfId="1" builtinId="3"/>
    <cellStyle name="Excel_BuiltIn_Comma 2" xfId="4"/>
    <cellStyle name="Normal" xfId="0" builtinId="0"/>
    <cellStyle name="Normal_senp__eligibility" xfId="3"/>
    <cellStyle name="Percent" xfId="2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CC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BFBFB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B2B2B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M27"/>
  <sheetViews>
    <sheetView tabSelected="1" workbookViewId="0">
      <selection activeCell="H18" sqref="H18"/>
    </sheetView>
  </sheetViews>
  <sheetFormatPr defaultColWidth="31.28515625" defaultRowHeight="12.75"/>
  <cols>
    <col min="1" max="1" width="43.7109375" style="39" customWidth="1"/>
    <col min="2" max="2" width="12.42578125" style="39" customWidth="1"/>
    <col min="3" max="3" width="12" style="39" customWidth="1"/>
    <col min="4" max="4" width="14.140625" style="39" customWidth="1"/>
    <col min="5" max="5" width="16.5703125" style="39" bestFit="1" customWidth="1"/>
    <col min="6" max="6" width="20.5703125" style="39" customWidth="1"/>
    <col min="7" max="7" width="16.28515625" style="39" customWidth="1"/>
    <col min="8" max="8" width="14.7109375" style="39" customWidth="1"/>
    <col min="9" max="9" width="11.85546875" style="39" customWidth="1"/>
    <col min="10" max="10" width="14.5703125" style="39" customWidth="1"/>
    <col min="11" max="12" width="13.140625" style="39" customWidth="1"/>
    <col min="13" max="13" width="13.7109375" style="39" customWidth="1"/>
    <col min="14" max="14" width="14.140625" style="39" customWidth="1"/>
    <col min="15" max="15" width="11.85546875" style="39" customWidth="1"/>
    <col min="16" max="16" width="12" style="39" customWidth="1"/>
    <col min="17" max="17" width="11" style="39" customWidth="1"/>
    <col min="18" max="18" width="11.5703125" style="39" customWidth="1"/>
    <col min="19" max="19" width="12" style="39" customWidth="1"/>
    <col min="20" max="237" width="31.28515625" style="39"/>
    <col min="238" max="245" width="31.28515625" style="40"/>
    <col min="246" max="247" width="31.28515625" style="41"/>
    <col min="248" max="16384" width="31.28515625" style="42"/>
  </cols>
  <sheetData>
    <row r="1" spans="1:6" ht="26.85" customHeight="1">
      <c r="A1" s="38" t="s">
        <v>50</v>
      </c>
      <c r="B1" s="60" t="s">
        <v>0</v>
      </c>
      <c r="C1" s="60"/>
      <c r="D1" s="38" t="s">
        <v>1</v>
      </c>
      <c r="E1" s="38">
        <v>7720208401</v>
      </c>
      <c r="F1" s="38" t="s">
        <v>2</v>
      </c>
    </row>
    <row r="2" spans="1:6">
      <c r="A2" s="43" t="s">
        <v>50</v>
      </c>
      <c r="B2" s="44" t="s">
        <v>51</v>
      </c>
      <c r="C2" s="44" t="s">
        <v>45</v>
      </c>
      <c r="D2" s="44" t="s">
        <v>30</v>
      </c>
      <c r="E2" s="45" t="s">
        <v>3</v>
      </c>
      <c r="F2" s="44" t="s">
        <v>31</v>
      </c>
    </row>
    <row r="3" spans="1:6">
      <c r="A3" s="46" t="s">
        <v>42</v>
      </c>
      <c r="B3" s="47">
        <v>627785.64</v>
      </c>
      <c r="C3" s="48">
        <v>534635.11</v>
      </c>
      <c r="D3" s="49">
        <f t="shared" ref="D3:D7" si="0">AVERAGE(B3:C3)</f>
        <v>581210.375</v>
      </c>
      <c r="E3" s="50">
        <v>1</v>
      </c>
      <c r="F3" s="49">
        <f t="shared" ref="F3:F7" si="1">E3*D3</f>
        <v>581210.375</v>
      </c>
    </row>
    <row r="4" spans="1:6">
      <c r="A4" s="46" t="s">
        <v>43</v>
      </c>
      <c r="B4" s="47">
        <v>242346</v>
      </c>
      <c r="C4" s="48">
        <v>275594</v>
      </c>
      <c r="D4" s="49">
        <f t="shared" si="0"/>
        <v>258970</v>
      </c>
      <c r="E4" s="50">
        <v>1</v>
      </c>
      <c r="F4" s="49">
        <f t="shared" si="1"/>
        <v>258970</v>
      </c>
    </row>
    <row r="5" spans="1:6">
      <c r="A5" s="46" t="s">
        <v>52</v>
      </c>
      <c r="B5" s="47">
        <v>198710</v>
      </c>
      <c r="C5" s="48">
        <v>334790</v>
      </c>
      <c r="D5" s="49">
        <f t="shared" si="0"/>
        <v>266750</v>
      </c>
      <c r="E5" s="50">
        <v>0</v>
      </c>
      <c r="F5" s="49">
        <f t="shared" si="1"/>
        <v>0</v>
      </c>
    </row>
    <row r="6" spans="1:6">
      <c r="A6" s="46" t="s">
        <v>46</v>
      </c>
      <c r="B6" s="47">
        <v>29637</v>
      </c>
      <c r="C6" s="48">
        <v>7397</v>
      </c>
      <c r="D6" s="49">
        <f t="shared" ref="D6" si="2">AVERAGE(B6:C6)</f>
        <v>18517</v>
      </c>
      <c r="E6" s="50">
        <v>0.5</v>
      </c>
      <c r="F6" s="49">
        <f t="shared" ref="F6" si="3">E6*D6</f>
        <v>9258.5</v>
      </c>
    </row>
    <row r="7" spans="1:6">
      <c r="A7" s="46" t="s">
        <v>32</v>
      </c>
      <c r="B7" s="47">
        <v>-11021</v>
      </c>
      <c r="C7" s="47">
        <v>-7335</v>
      </c>
      <c r="D7" s="49">
        <f t="shared" si="0"/>
        <v>-9178</v>
      </c>
      <c r="E7" s="50">
        <v>1</v>
      </c>
      <c r="F7" s="49">
        <f t="shared" si="1"/>
        <v>-9178</v>
      </c>
    </row>
    <row r="8" spans="1:6">
      <c r="A8" s="43" t="s">
        <v>53</v>
      </c>
      <c r="B8" s="44" t="s">
        <v>51</v>
      </c>
      <c r="C8" s="44" t="s">
        <v>45</v>
      </c>
      <c r="D8" s="44" t="s">
        <v>30</v>
      </c>
      <c r="E8" s="45" t="s">
        <v>3</v>
      </c>
      <c r="F8" s="44" t="s">
        <v>31</v>
      </c>
    </row>
    <row r="9" spans="1:6">
      <c r="A9" s="46" t="s">
        <v>42</v>
      </c>
      <c r="B9" s="47">
        <v>491740.98</v>
      </c>
      <c r="C9" s="48">
        <v>470755.63</v>
      </c>
      <c r="D9" s="49">
        <f t="shared" ref="D9:D12" si="4">AVERAGE(B9:C9)</f>
        <v>481248.30499999999</v>
      </c>
      <c r="E9" s="50">
        <v>1</v>
      </c>
      <c r="F9" s="49">
        <f t="shared" ref="F9:F14" si="5">E9*D9</f>
        <v>481248.30499999999</v>
      </c>
    </row>
    <row r="10" spans="1:6">
      <c r="A10" s="46" t="s">
        <v>43</v>
      </c>
      <c r="B10" s="47">
        <v>123866</v>
      </c>
      <c r="C10" s="48">
        <v>123400</v>
      </c>
      <c r="D10" s="49">
        <f>AVERAGE(B10:C10)</f>
        <v>123633</v>
      </c>
      <c r="E10" s="50">
        <v>1</v>
      </c>
      <c r="F10" s="49">
        <f>E10*D10</f>
        <v>123633</v>
      </c>
    </row>
    <row r="11" spans="1:6">
      <c r="A11" s="46" t="s">
        <v>52</v>
      </c>
      <c r="B11" s="47">
        <v>96033.79</v>
      </c>
      <c r="C11" s="48">
        <v>113300</v>
      </c>
      <c r="D11" s="49">
        <f t="shared" si="4"/>
        <v>104666.89499999999</v>
      </c>
      <c r="E11" s="50">
        <v>0</v>
      </c>
      <c r="F11" s="49">
        <f t="shared" si="5"/>
        <v>0</v>
      </c>
    </row>
    <row r="12" spans="1:6">
      <c r="A12" s="46" t="s">
        <v>47</v>
      </c>
      <c r="B12" s="47">
        <v>40325</v>
      </c>
      <c r="C12" s="48">
        <v>136039</v>
      </c>
      <c r="D12" s="49">
        <f t="shared" si="4"/>
        <v>88182</v>
      </c>
      <c r="E12" s="50">
        <v>0.25</v>
      </c>
      <c r="F12" s="49">
        <f t="shared" ref="F12" si="6">E12*D12</f>
        <v>22045.5</v>
      </c>
    </row>
    <row r="13" spans="1:6">
      <c r="A13" s="46" t="s">
        <v>46</v>
      </c>
      <c r="B13" s="47">
        <v>3900</v>
      </c>
      <c r="C13" s="48">
        <v>34618</v>
      </c>
      <c r="D13" s="49">
        <f>B13</f>
        <v>3900</v>
      </c>
      <c r="E13" s="50">
        <v>0.5</v>
      </c>
      <c r="F13" s="49">
        <f>E13*D13</f>
        <v>1950</v>
      </c>
    </row>
    <row r="14" spans="1:6">
      <c r="A14" s="46" t="s">
        <v>32</v>
      </c>
      <c r="B14" s="47">
        <v>-4430</v>
      </c>
      <c r="C14" s="47">
        <v>-19051</v>
      </c>
      <c r="D14" s="49">
        <f t="shared" ref="D14" si="7">AVERAGE(B14:C14)</f>
        <v>-11740.5</v>
      </c>
      <c r="E14" s="50">
        <v>1</v>
      </c>
      <c r="F14" s="49">
        <f t="shared" si="5"/>
        <v>-11740.5</v>
      </c>
    </row>
    <row r="15" spans="1:6">
      <c r="A15" s="43" t="s">
        <v>54</v>
      </c>
      <c r="B15" s="44" t="s">
        <v>51</v>
      </c>
      <c r="C15" s="44" t="s">
        <v>51</v>
      </c>
      <c r="D15" s="44" t="s">
        <v>30</v>
      </c>
      <c r="E15" s="45" t="s">
        <v>3</v>
      </c>
      <c r="F15" s="44" t="s">
        <v>31</v>
      </c>
    </row>
    <row r="16" spans="1:6">
      <c r="A16" s="46" t="s">
        <v>48</v>
      </c>
      <c r="B16" s="47">
        <v>240000</v>
      </c>
      <c r="C16" s="48">
        <v>216000</v>
      </c>
      <c r="D16" s="49">
        <f t="shared" ref="D16:D17" si="8">AVERAGE(B16:C16)</f>
        <v>228000</v>
      </c>
      <c r="E16" s="50">
        <v>0</v>
      </c>
      <c r="F16" s="49">
        <f t="shared" ref="F16:F17" si="9">E16*D16</f>
        <v>0</v>
      </c>
    </row>
    <row r="17" spans="1:6">
      <c r="A17" s="46" t="s">
        <v>46</v>
      </c>
      <c r="B17" s="47">
        <v>309645</v>
      </c>
      <c r="C17" s="48">
        <v>302436</v>
      </c>
      <c r="D17" s="49">
        <f t="shared" si="8"/>
        <v>306040.5</v>
      </c>
      <c r="E17" s="50">
        <v>1</v>
      </c>
      <c r="F17" s="49">
        <f t="shared" si="9"/>
        <v>306040.5</v>
      </c>
    </row>
    <row r="18" spans="1:6">
      <c r="A18" s="46" t="s">
        <v>32</v>
      </c>
      <c r="B18" s="47">
        <v>6858</v>
      </c>
      <c r="C18" s="47">
        <v>5495</v>
      </c>
      <c r="D18" s="49">
        <f t="shared" ref="D18" si="10">AVERAGE(B18:C18)</f>
        <v>6176.5</v>
      </c>
      <c r="E18" s="50">
        <v>1</v>
      </c>
      <c r="F18" s="49">
        <f t="shared" ref="F18" si="11">E18*D18</f>
        <v>6176.5</v>
      </c>
    </row>
    <row r="19" spans="1:6" ht="15.4" customHeight="1">
      <c r="A19" s="51" t="s">
        <v>33</v>
      </c>
      <c r="B19" s="61"/>
      <c r="C19" s="62"/>
      <c r="D19" s="62"/>
      <c r="E19" s="63"/>
      <c r="F19" s="52">
        <f>SUM(F3,F4,F5,F6,F7,F9,F10,F11,F12,F14,F16,F17,F18)</f>
        <v>1767664.18</v>
      </c>
    </row>
    <row r="20" spans="1:6" ht="16.350000000000001" customHeight="1">
      <c r="A20" s="53" t="s">
        <v>34</v>
      </c>
      <c r="B20" s="64"/>
      <c r="C20" s="65"/>
      <c r="D20" s="65"/>
      <c r="E20" s="66"/>
      <c r="F20" s="52">
        <f>F19/12</f>
        <v>147305.34833333333</v>
      </c>
    </row>
    <row r="21" spans="1:6">
      <c r="A21" s="53" t="s">
        <v>35</v>
      </c>
      <c r="B21" s="64"/>
      <c r="C21" s="65"/>
      <c r="D21" s="65"/>
      <c r="E21" s="66"/>
      <c r="F21" s="49">
        <v>23201</v>
      </c>
    </row>
    <row r="22" spans="1:6" ht="16.350000000000001" customHeight="1">
      <c r="A22" s="54" t="s">
        <v>36</v>
      </c>
      <c r="B22" s="67"/>
      <c r="C22" s="68"/>
      <c r="D22" s="68"/>
      <c r="E22" s="69"/>
      <c r="F22" s="55">
        <v>1</v>
      </c>
    </row>
    <row r="23" spans="1:6" ht="16.350000000000001" customHeight="1">
      <c r="A23" s="53" t="s">
        <v>37</v>
      </c>
      <c r="B23" s="70"/>
      <c r="C23" s="70"/>
      <c r="D23" s="70"/>
      <c r="E23" s="70"/>
      <c r="F23" s="56">
        <f>(F20*F22)-F21</f>
        <v>124104.34833333333</v>
      </c>
    </row>
    <row r="24" spans="1:6" ht="16.350000000000001" customHeight="1">
      <c r="A24" s="53" t="s">
        <v>38</v>
      </c>
      <c r="B24" s="70"/>
      <c r="C24" s="70"/>
      <c r="D24" s="70"/>
      <c r="E24" s="70"/>
      <c r="F24" s="57">
        <v>180</v>
      </c>
    </row>
    <row r="25" spans="1:6" ht="22.5" customHeight="1">
      <c r="A25" s="53" t="s">
        <v>39</v>
      </c>
      <c r="B25" s="70"/>
      <c r="C25" s="70"/>
      <c r="D25" s="70"/>
      <c r="E25" s="70"/>
      <c r="F25" s="55">
        <v>0.1</v>
      </c>
    </row>
    <row r="26" spans="1:6">
      <c r="A26" s="53" t="s">
        <v>40</v>
      </c>
      <c r="B26" s="70"/>
      <c r="C26" s="70"/>
      <c r="D26" s="70"/>
      <c r="E26" s="70"/>
      <c r="F26" s="58">
        <f>PMT(F25/12,F24,-100000)</f>
        <v>1074.6051177081183</v>
      </c>
    </row>
    <row r="27" spans="1:6">
      <c r="A27" s="53" t="s">
        <v>41</v>
      </c>
      <c r="B27" s="70"/>
      <c r="C27" s="70"/>
      <c r="D27" s="70"/>
      <c r="E27" s="70"/>
      <c r="F27" s="59">
        <f>F23/F26</f>
        <v>115.48832802696762</v>
      </c>
    </row>
  </sheetData>
  <sheetProtection selectLockedCells="1" selectUnlockedCells="1"/>
  <mergeCells count="10">
    <mergeCell ref="B23:E23"/>
    <mergeCell ref="B24:E24"/>
    <mergeCell ref="B25:E25"/>
    <mergeCell ref="B26:E26"/>
    <mergeCell ref="B27:E27"/>
    <mergeCell ref="B1:C1"/>
    <mergeCell ref="B19:E19"/>
    <mergeCell ref="B20:E20"/>
    <mergeCell ref="B21:E21"/>
    <mergeCell ref="B22:E22"/>
  </mergeCells>
  <pageMargins left="0.78749999999999998" right="0.78749999999999998" top="1.05277777777778" bottom="1.05277777777778" header="0.78749999999999998" footer="0.78749999999999998"/>
  <pageSetup firstPageNumber="0" orientation="landscape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indexed="24"/>
    <pageSetUpPr fitToPage="1"/>
  </sheetPr>
  <dimension ref="A1:IR9"/>
  <sheetViews>
    <sheetView zoomScale="136" zoomScaleNormal="136" workbookViewId="0">
      <selection activeCell="I12" sqref="I12"/>
    </sheetView>
  </sheetViews>
  <sheetFormatPr defaultColWidth="22.140625" defaultRowHeight="12"/>
  <cols>
    <col min="1" max="1" width="5.42578125" style="21" customWidth="1"/>
    <col min="2" max="2" width="22.140625" style="21"/>
    <col min="3" max="3" width="15.140625" style="21" customWidth="1"/>
    <col min="4" max="4" width="11.85546875" style="21" bestFit="1" customWidth="1"/>
    <col min="5" max="5" width="7.42578125" style="21" customWidth="1"/>
    <col min="6" max="6" width="13.140625" style="21" bestFit="1" customWidth="1"/>
    <col min="7" max="7" width="11.85546875" style="21" customWidth="1"/>
    <col min="8" max="8" width="13.140625" style="21" bestFit="1" customWidth="1"/>
    <col min="9" max="9" width="9" style="21" customWidth="1"/>
    <col min="10" max="10" width="7.7109375" style="21" customWidth="1"/>
    <col min="11" max="11" width="8.42578125" style="21" customWidth="1"/>
    <col min="12" max="12" width="10.140625" style="21" customWidth="1"/>
    <col min="13" max="13" width="13.140625" style="21" customWidth="1"/>
    <col min="14" max="14" width="24.85546875" style="21" customWidth="1"/>
    <col min="15" max="15" width="10.140625" style="21" customWidth="1"/>
    <col min="16" max="252" width="22.140625" style="21"/>
    <col min="253" max="16384" width="22.140625" style="22"/>
  </cols>
  <sheetData>
    <row r="1" spans="1:252" ht="11.25" customHeight="1">
      <c r="A1" s="20" t="s">
        <v>4</v>
      </c>
      <c r="B1" s="20" t="s">
        <v>5</v>
      </c>
      <c r="C1" s="20" t="s">
        <v>56</v>
      </c>
      <c r="D1" s="20" t="s">
        <v>66</v>
      </c>
      <c r="E1" s="20" t="s">
        <v>6</v>
      </c>
      <c r="F1" s="20" t="s">
        <v>7</v>
      </c>
      <c r="G1" s="20" t="s">
        <v>72</v>
      </c>
      <c r="H1" s="20" t="s">
        <v>73</v>
      </c>
      <c r="I1" s="20" t="s">
        <v>74</v>
      </c>
      <c r="J1" s="20"/>
      <c r="K1" s="20"/>
      <c r="L1" s="20"/>
      <c r="M1" s="20"/>
      <c r="N1" s="20"/>
      <c r="O1" s="20"/>
    </row>
    <row r="2" spans="1:252" ht="11.25" customHeight="1">
      <c r="A2" s="23">
        <v>1</v>
      </c>
      <c r="B2" s="24" t="s">
        <v>55</v>
      </c>
      <c r="C2" s="23" t="s">
        <v>57</v>
      </c>
      <c r="D2" s="23" t="s">
        <v>67</v>
      </c>
      <c r="E2" s="24" t="s">
        <v>69</v>
      </c>
      <c r="F2" s="25">
        <v>60</v>
      </c>
      <c r="G2" s="25">
        <v>4</v>
      </c>
      <c r="H2" s="25">
        <v>56</v>
      </c>
      <c r="I2" s="24">
        <v>23201</v>
      </c>
      <c r="J2" s="24" t="s">
        <v>44</v>
      </c>
      <c r="K2" s="24"/>
      <c r="L2" s="24"/>
      <c r="M2" s="24"/>
      <c r="N2" s="26"/>
      <c r="O2" s="24"/>
    </row>
    <row r="3" spans="1:252" ht="11.25" customHeight="1">
      <c r="A3" s="23">
        <v>2</v>
      </c>
      <c r="B3" s="24" t="s">
        <v>60</v>
      </c>
      <c r="C3" s="23" t="s">
        <v>53</v>
      </c>
      <c r="D3" s="23" t="s">
        <v>68</v>
      </c>
      <c r="E3" s="24" t="s">
        <v>49</v>
      </c>
      <c r="F3" s="25">
        <v>125</v>
      </c>
      <c r="G3" s="25">
        <v>19</v>
      </c>
      <c r="H3" s="25">
        <v>106</v>
      </c>
      <c r="I3" s="24">
        <v>12533</v>
      </c>
      <c r="J3" s="24" t="s">
        <v>75</v>
      </c>
      <c r="K3" s="24"/>
      <c r="L3" s="24"/>
      <c r="M3" s="24"/>
      <c r="N3" s="26"/>
      <c r="O3" s="24"/>
    </row>
    <row r="4" spans="1:252" ht="11.25" customHeight="1">
      <c r="A4" s="23">
        <v>3</v>
      </c>
      <c r="B4" s="24" t="s">
        <v>61</v>
      </c>
      <c r="C4" s="23" t="s">
        <v>53</v>
      </c>
      <c r="D4" s="23" t="s">
        <v>68</v>
      </c>
      <c r="E4" s="24" t="s">
        <v>49</v>
      </c>
      <c r="F4" s="25">
        <v>133</v>
      </c>
      <c r="G4" s="21">
        <v>67</v>
      </c>
      <c r="H4" s="25">
        <v>66</v>
      </c>
      <c r="I4" s="24">
        <v>7085</v>
      </c>
      <c r="J4" s="24" t="s">
        <v>75</v>
      </c>
      <c r="K4" s="24"/>
      <c r="L4" s="24"/>
      <c r="M4" s="24"/>
      <c r="N4" s="26"/>
      <c r="O4" s="24"/>
    </row>
    <row r="5" spans="1:252" ht="11.25" customHeight="1">
      <c r="A5" s="23">
        <v>4</v>
      </c>
      <c r="B5" s="24" t="s">
        <v>62</v>
      </c>
      <c r="C5" s="23" t="s">
        <v>53</v>
      </c>
      <c r="D5" s="23" t="s">
        <v>68</v>
      </c>
      <c r="E5" s="24" t="s">
        <v>70</v>
      </c>
      <c r="F5" s="25">
        <v>164</v>
      </c>
      <c r="G5" s="25">
        <v>66</v>
      </c>
      <c r="H5" s="25">
        <v>98</v>
      </c>
      <c r="I5" s="24">
        <v>13080</v>
      </c>
      <c r="J5" s="24" t="s">
        <v>75</v>
      </c>
      <c r="K5" s="24"/>
      <c r="L5" s="24"/>
      <c r="M5" s="24"/>
      <c r="N5" s="24"/>
      <c r="IR5" s="22"/>
    </row>
    <row r="6" spans="1:252" ht="11.25" customHeight="1">
      <c r="A6" s="23">
        <v>5</v>
      </c>
      <c r="B6" s="24" t="s">
        <v>63</v>
      </c>
      <c r="C6" s="23" t="s">
        <v>58</v>
      </c>
      <c r="D6" s="23" t="s">
        <v>68</v>
      </c>
      <c r="E6" s="24" t="s">
        <v>70</v>
      </c>
      <c r="F6" s="25">
        <v>125</v>
      </c>
      <c r="G6" s="25">
        <v>18</v>
      </c>
      <c r="H6" s="25">
        <v>107</v>
      </c>
      <c r="I6" s="24">
        <v>37599</v>
      </c>
      <c r="J6" s="24" t="s">
        <v>75</v>
      </c>
      <c r="K6" s="24"/>
      <c r="L6" s="24"/>
      <c r="M6" s="24"/>
      <c r="N6" s="24"/>
      <c r="IR6" s="22"/>
    </row>
    <row r="7" spans="1:252" ht="11.25" customHeight="1">
      <c r="A7" s="23">
        <v>6</v>
      </c>
      <c r="B7" s="27" t="s">
        <v>64</v>
      </c>
      <c r="C7" s="23" t="s">
        <v>58</v>
      </c>
      <c r="D7" s="28" t="s">
        <v>68</v>
      </c>
      <c r="E7" s="28" t="s">
        <v>71</v>
      </c>
      <c r="F7" s="28">
        <v>73</v>
      </c>
      <c r="G7" s="28">
        <v>48</v>
      </c>
      <c r="H7" s="28">
        <v>25</v>
      </c>
      <c r="I7" s="29">
        <v>19042</v>
      </c>
      <c r="J7" s="29" t="s">
        <v>75</v>
      </c>
      <c r="K7" s="29"/>
      <c r="L7" s="30"/>
      <c r="M7" s="28"/>
      <c r="N7" s="24"/>
      <c r="O7" s="31"/>
    </row>
    <row r="8" spans="1:252" ht="11.25" customHeight="1">
      <c r="A8" s="23">
        <v>7</v>
      </c>
      <c r="B8" s="27" t="s">
        <v>65</v>
      </c>
      <c r="C8" s="23" t="s">
        <v>59</v>
      </c>
      <c r="D8" s="28" t="s">
        <v>68</v>
      </c>
      <c r="E8" s="28" t="s">
        <v>71</v>
      </c>
      <c r="F8" s="28">
        <v>115</v>
      </c>
      <c r="G8" s="28">
        <v>48</v>
      </c>
      <c r="H8" s="28">
        <v>67</v>
      </c>
      <c r="I8" s="36">
        <v>19042</v>
      </c>
      <c r="J8" s="29" t="s">
        <v>75</v>
      </c>
      <c r="K8" s="29"/>
      <c r="L8" s="30"/>
      <c r="M8" s="28"/>
      <c r="N8" s="24"/>
      <c r="O8" s="31"/>
    </row>
    <row r="9" spans="1:252">
      <c r="A9" s="32"/>
      <c r="B9" s="23"/>
      <c r="C9" s="23"/>
      <c r="D9" s="23"/>
      <c r="E9" s="23"/>
      <c r="F9" s="23"/>
      <c r="G9" s="23"/>
      <c r="H9" s="34"/>
      <c r="I9" s="37">
        <f>SUM(I2:I8)</f>
        <v>131582</v>
      </c>
      <c r="J9" s="35"/>
      <c r="K9" s="23"/>
      <c r="L9" s="23"/>
      <c r="M9" s="33"/>
      <c r="N9" s="23"/>
      <c r="O9" s="32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scale="59" firstPageNumber="0" orientation="landscape" horizontalDpi="300" verticalDpi="300" r:id="rId1"/>
  <headerFooter alignWithMargins="0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F13"/>
  <sheetViews>
    <sheetView workbookViewId="0"/>
  </sheetViews>
  <sheetFormatPr defaultRowHeight="12.75"/>
  <cols>
    <col min="2" max="2" width="23.28515625" customWidth="1"/>
    <col min="3" max="3" width="28.5703125" customWidth="1"/>
    <col min="4" max="4" width="10.5703125" customWidth="1"/>
    <col min="5" max="5" width="19" customWidth="1"/>
    <col min="6" max="6" width="14.85546875" customWidth="1"/>
  </cols>
  <sheetData>
    <row r="1" spans="1:6" ht="17.25" customHeight="1">
      <c r="A1" s="71" t="s">
        <v>8</v>
      </c>
      <c r="B1" s="71"/>
      <c r="C1" s="2"/>
    </row>
    <row r="2" spans="1:6" ht="14.25" customHeight="1">
      <c r="A2" s="71" t="s">
        <v>9</v>
      </c>
      <c r="B2" s="71"/>
      <c r="C2" s="2"/>
    </row>
    <row r="5" spans="1:6" ht="30">
      <c r="A5" s="3" t="s">
        <v>4</v>
      </c>
      <c r="B5" s="4" t="s">
        <v>10</v>
      </c>
      <c r="C5" s="4" t="s">
        <v>11</v>
      </c>
      <c r="D5" s="5" t="s">
        <v>12</v>
      </c>
      <c r="E5" s="1" t="s">
        <v>13</v>
      </c>
      <c r="F5" s="1" t="s">
        <v>14</v>
      </c>
    </row>
    <row r="6" spans="1:6" ht="42.75">
      <c r="A6" s="6">
        <v>1</v>
      </c>
      <c r="B6" s="7" t="s">
        <v>15</v>
      </c>
      <c r="C6" s="8" t="s">
        <v>16</v>
      </c>
      <c r="D6" s="9"/>
      <c r="E6" s="10">
        <v>0.2</v>
      </c>
      <c r="F6" s="10">
        <f t="shared" ref="F6:F12" si="0">E6/10*D6</f>
        <v>0</v>
      </c>
    </row>
    <row r="7" spans="1:6" ht="42.75">
      <c r="A7" s="6">
        <v>2</v>
      </c>
      <c r="B7" s="7" t="s">
        <v>17</v>
      </c>
      <c r="C7" s="8" t="s">
        <v>18</v>
      </c>
      <c r="D7" s="11"/>
      <c r="E7" s="10">
        <v>0.15</v>
      </c>
      <c r="F7" s="10">
        <f t="shared" si="0"/>
        <v>0</v>
      </c>
    </row>
    <row r="8" spans="1:6" ht="42.75">
      <c r="A8" s="6">
        <v>3</v>
      </c>
      <c r="B8" s="7" t="s">
        <v>19</v>
      </c>
      <c r="C8" s="8" t="s">
        <v>20</v>
      </c>
      <c r="D8" s="11"/>
      <c r="E8" s="10">
        <v>0.1</v>
      </c>
      <c r="F8" s="10">
        <f t="shared" si="0"/>
        <v>0</v>
      </c>
    </row>
    <row r="9" spans="1:6" ht="57">
      <c r="A9" s="6">
        <v>4</v>
      </c>
      <c r="B9" s="7" t="s">
        <v>21</v>
      </c>
      <c r="C9" s="12" t="s">
        <v>22</v>
      </c>
      <c r="D9" s="11"/>
      <c r="E9" s="10">
        <v>0.1</v>
      </c>
      <c r="F9" s="10">
        <f t="shared" si="0"/>
        <v>0</v>
      </c>
    </row>
    <row r="10" spans="1:6" ht="85.5">
      <c r="A10" s="6">
        <v>5</v>
      </c>
      <c r="B10" s="7" t="s">
        <v>23</v>
      </c>
      <c r="C10" s="8" t="s">
        <v>24</v>
      </c>
      <c r="D10" s="11"/>
      <c r="E10" s="10">
        <v>0.1</v>
      </c>
      <c r="F10" s="10">
        <f t="shared" si="0"/>
        <v>0</v>
      </c>
    </row>
    <row r="11" spans="1:6" ht="128.25">
      <c r="A11" s="6">
        <v>6</v>
      </c>
      <c r="B11" s="13" t="s">
        <v>25</v>
      </c>
      <c r="C11" s="14" t="s">
        <v>26</v>
      </c>
      <c r="D11" s="11"/>
      <c r="E11" s="10">
        <v>0.1</v>
      </c>
      <c r="F11" s="10">
        <f t="shared" si="0"/>
        <v>0</v>
      </c>
    </row>
    <row r="12" spans="1:6" ht="28.5">
      <c r="A12" s="6">
        <v>7</v>
      </c>
      <c r="B12" s="6" t="s">
        <v>27</v>
      </c>
      <c r="C12" s="15" t="s">
        <v>28</v>
      </c>
      <c r="D12" s="11"/>
      <c r="E12" s="10">
        <v>0.25</v>
      </c>
      <c r="F12" s="10">
        <f t="shared" si="0"/>
        <v>0</v>
      </c>
    </row>
    <row r="13" spans="1:6" ht="15">
      <c r="A13" s="16"/>
      <c r="B13" s="17" t="s">
        <v>29</v>
      </c>
      <c r="C13" s="17"/>
      <c r="D13" s="18"/>
      <c r="E13" s="19">
        <f>SUM(E6:E12)</f>
        <v>0.99999999999999989</v>
      </c>
      <c r="F13" s="19">
        <f>SUM(F6:F12)</f>
        <v>0</v>
      </c>
    </row>
  </sheetData>
  <sheetProtection sheet="1"/>
  <mergeCells count="2">
    <mergeCell ref="A1:B1"/>
    <mergeCell ref="A2:B2"/>
  </mergeCell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 alignWithMargins="0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Eligibility</vt:lpstr>
      <vt:lpstr>RTR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Alok Kumar Jaiswal</dc:creator>
  <cp:lastModifiedBy>MyPc</cp:lastModifiedBy>
  <cp:lastPrinted>2018-07-05T06:12:53Z</cp:lastPrinted>
  <dcterms:created xsi:type="dcterms:W3CDTF">2015-09-25T09:25:31Z</dcterms:created>
  <dcterms:modified xsi:type="dcterms:W3CDTF">2019-09-14T05:34:21Z</dcterms:modified>
</cp:coreProperties>
</file>