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RITI\"/>
    </mc:Choice>
  </mc:AlternateContent>
  <bookViews>
    <workbookView xWindow="0" yWindow="0" windowWidth="16392" windowHeight="5472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62913"/>
  <fileRecoveryPr autoRecover="0"/>
</workbook>
</file>

<file path=xl/calcChain.xml><?xml version="1.0" encoding="utf-8"?>
<calcChain xmlns="http://schemas.openxmlformats.org/spreadsheetml/2006/main">
  <c r="K18" i="2" l="1"/>
  <c r="I8" i="2"/>
  <c r="I7" i="2"/>
  <c r="I6" i="2"/>
  <c r="I5" i="2"/>
  <c r="I4" i="2"/>
  <c r="I3" i="2"/>
  <c r="F15" i="1" l="1"/>
  <c r="D9" i="1"/>
  <c r="F9" i="1" s="1"/>
  <c r="D10" i="1"/>
  <c r="F10" i="1" s="1"/>
  <c r="D11" i="1"/>
  <c r="F11" i="1" s="1"/>
  <c r="D12" i="1"/>
  <c r="F12" i="1" s="1"/>
  <c r="D3" i="1"/>
  <c r="F3" i="1" s="1"/>
  <c r="D4" i="1"/>
  <c r="F4" i="1" s="1"/>
  <c r="D7" i="1"/>
  <c r="F7" i="1" s="1"/>
  <c r="D5" i="1"/>
  <c r="F32" i="1"/>
  <c r="F31" i="1"/>
  <c r="B26" i="1"/>
  <c r="F25" i="1"/>
  <c r="F27" i="1" s="1"/>
  <c r="F20" i="1"/>
  <c r="A58" i="1"/>
  <c r="A62" i="1"/>
  <c r="F6" i="5"/>
  <c r="F7" i="5"/>
  <c r="F8" i="5"/>
  <c r="F9" i="5"/>
  <c r="F10" i="5"/>
  <c r="F11" i="5"/>
  <c r="F12" i="5"/>
  <c r="E13" i="5"/>
  <c r="F13" i="5" l="1"/>
  <c r="D6" i="1"/>
  <c r="F6" i="1" s="1"/>
  <c r="F5" i="1"/>
  <c r="F13" i="1" l="1"/>
  <c r="F14" i="1" s="1"/>
  <c r="F17" i="1" l="1"/>
  <c r="F21" i="1" s="1"/>
  <c r="F28" i="1"/>
  <c r="F33" i="1" s="1"/>
</calcChain>
</file>

<file path=xl/sharedStrings.xml><?xml version="1.0" encoding="utf-8"?>
<sst xmlns="http://schemas.openxmlformats.org/spreadsheetml/2006/main" count="156" uniqueCount="113">
  <si>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</si>
  <si>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</si>
  <si>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</si>
  <si>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</si>
  <si>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</si>
  <si>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</si>
  <si>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</si>
  <si>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</si>
  <si>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</si>
  <si>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</si>
  <si>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</si>
  <si>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</si>
  <si>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</si>
  <si>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</si>
  <si>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</si>
  <si>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</si>
  <si>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</si>
  <si>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</si>
  <si>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</si>
  <si>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</si>
  <si>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</si>
  <si>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</si>
  <si>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</si>
  <si>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</si>
  <si>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</si>
  <si>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</si>
  <si>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</si>
  <si>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</si>
  <si>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</si>
  <si>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</si>
  <si>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</si>
  <si>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</si>
  <si>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</si>
  <si>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</si>
  <si>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</si>
  <si>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</si>
  <si>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</si>
  <si>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</si>
  <si>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</si>
  <si>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</si>
  <si>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</si>
  <si>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</si>
  <si>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</si>
  <si>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</si>
  <si>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</si>
  <si>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</si>
  <si>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</si>
  <si>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</si>
  <si>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</si>
  <si>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</si>
  <si>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</si>
  <si>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</si>
  <si>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</si>
  <si>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</si>
  <si>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</si>
  <si>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</si>
  <si>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</si>
  <si>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</si>
  <si>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</si>
  <si>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</si>
  <si>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</si>
  <si>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</si>
  <si>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</si>
  <si>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</si>
  <si>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</si>
  <si>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</si>
  <si>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</si>
  <si>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</si>
  <si>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</si>
  <si>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</si>
  <si>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</si>
  <si>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</si>
  <si>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</si>
  <si>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</si>
  <si>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</si>
  <si>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</si>
  <si>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</si>
  <si>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</si>
  <si>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</si>
  <si>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</si>
  <si>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</si>
  <si>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</si>
  <si>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</si>
  <si>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</si>
  <si>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</si>
  <si>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</si>
  <si>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</si>
  <si>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</si>
  <si>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</si>
  <si>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</si>
  <si>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</si>
  <si>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</si>
  <si>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</si>
  <si>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 xml:space="preserve">Int. on Loan </t>
  </si>
  <si>
    <t>y</t>
  </si>
  <si>
    <t>EMI Considered</t>
  </si>
  <si>
    <t xml:space="preserve">ASSESSMENT YEAR </t>
  </si>
  <si>
    <t>2017-18</t>
  </si>
  <si>
    <t xml:space="preserve">Income From Salary </t>
  </si>
  <si>
    <t>Income u/s 44AD</t>
  </si>
  <si>
    <t>Income From Other Sources</t>
  </si>
  <si>
    <t>n</t>
  </si>
  <si>
    <t>Gurpreet Singh Narula</t>
  </si>
  <si>
    <t>2019-20</t>
  </si>
  <si>
    <t>2018-19</t>
  </si>
  <si>
    <t>Taranjot Kaur</t>
  </si>
  <si>
    <t>Tajaka Incorporation</t>
  </si>
  <si>
    <t>kmbl</t>
  </si>
  <si>
    <t>Gurpreet Singh</t>
  </si>
  <si>
    <t>Hdfc Bank</t>
  </si>
  <si>
    <t>yes bank</t>
  </si>
  <si>
    <t>Deutsche bank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</si>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</sst>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31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04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8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80"/>
  <sheetViews>
    <sheetView tabSelected="1" zoomScale="130" zoomScaleNormal="130" workbookViewId="0">
      <selection activeCell="B11" sqref="B11"/>
    </sheetView>
  </sheetViews>
  <sheetFormatPr defaultColWidth="31.33203125" defaultRowHeight="13.8"/>
  <cols>
    <col min="1" max="1" width="34.44140625" style="1" customWidth="1"/>
    <col min="2" max="2" width="9.88671875" style="1" customWidth="1"/>
    <col min="3" max="3" width="10.5546875" style="1" customWidth="1"/>
    <col min="4" max="4" width="14.109375" style="1" customWidth="1"/>
    <col min="5" max="5" width="14.6640625" style="1" customWidth="1"/>
    <col min="6" max="6" width="19.5546875" style="1" customWidth="1"/>
    <col min="7" max="7" width="16.33203125" style="1" customWidth="1"/>
    <col min="8" max="8" width="14.6640625" style="1" customWidth="1"/>
    <col min="9" max="9" width="11.88671875" style="1" customWidth="1"/>
    <col min="10" max="10" width="14.5546875" style="1" customWidth="1"/>
    <col min="11" max="12" width="13.109375" style="1" customWidth="1"/>
    <col min="13" max="13" width="13.6640625" style="1" customWidth="1"/>
    <col min="14" max="14" width="14.109375" style="1" customWidth="1"/>
    <col min="15" max="15" width="11.88671875" style="1" customWidth="1"/>
    <col min="16" max="16" width="12" style="1" customWidth="1"/>
    <col min="17" max="17" width="11" style="1" customWidth="1"/>
    <col min="18" max="18" width="11.5546875" style="1" customWidth="1"/>
    <col min="19" max="19" width="12" style="1" customWidth="1"/>
    <col min="20" max="237" width="31.33203125" style="1"/>
    <col min="238" max="245" width="31.33203125" style="2"/>
    <col min="246" max="247" width="31.33203125" style="3"/>
    <col min="248" max="254" width="31.33203125" style="4"/>
    <col min="255" max="16384" width="31.33203125" style="5"/>
  </cols>
  <sheetData>
    <row r="1" spans="1:6" ht="26.85" customHeight="1">
      <c r="A1" s="71" t="s">
        <v>102</v>
      </c>
      <c r="B1" s="91" t="s">
        <v>96</v>
      </c>
      <c r="C1" s="91"/>
      <c r="D1" s="6" t="s">
        <v>0</v>
      </c>
      <c r="E1" s="6">
        <v>7720208401</v>
      </c>
      <c r="F1" s="6" t="s">
        <v>1</v>
      </c>
    </row>
    <row r="2" spans="1:6">
      <c r="A2" s="7" t="s">
        <v>102</v>
      </c>
      <c r="B2" s="8" t="s">
        <v>103</v>
      </c>
      <c r="C2" s="8" t="s">
        <v>104</v>
      </c>
      <c r="D2" s="8" t="s">
        <v>69</v>
      </c>
      <c r="E2" s="9" t="s">
        <v>2</v>
      </c>
      <c r="F2" s="8" t="s">
        <v>70</v>
      </c>
    </row>
    <row r="3" spans="1:6">
      <c r="A3" s="10" t="s">
        <v>91</v>
      </c>
      <c r="B3" s="65">
        <v>1540457.89</v>
      </c>
      <c r="C3" s="64">
        <v>1234603.04</v>
      </c>
      <c r="D3" s="11">
        <f>AVERAGE(B3:C3)</f>
        <v>1387530.4649999999</v>
      </c>
      <c r="E3" s="12">
        <v>1</v>
      </c>
      <c r="F3" s="11">
        <f>E3*D3</f>
        <v>1387530.4649999999</v>
      </c>
    </row>
    <row r="4" spans="1:6">
      <c r="A4" s="10" t="s">
        <v>92</v>
      </c>
      <c r="B4" s="65">
        <v>2287037</v>
      </c>
      <c r="C4" s="64">
        <v>805287</v>
      </c>
      <c r="D4" s="11">
        <f>AVERAGE(B4:C4)</f>
        <v>1546162</v>
      </c>
      <c r="E4" s="12">
        <v>1</v>
      </c>
      <c r="F4" s="11">
        <f>E4*D4</f>
        <v>1546162</v>
      </c>
    </row>
    <row r="5" spans="1:6">
      <c r="A5" s="10" t="s">
        <v>93</v>
      </c>
      <c r="B5" s="65">
        <v>842316.6</v>
      </c>
      <c r="C5" s="64">
        <v>1286081.6599999999</v>
      </c>
      <c r="D5" s="11">
        <f>AVERAGE(B5:C5)</f>
        <v>1064199.1299999999</v>
      </c>
      <c r="E5" s="12">
        <v>1</v>
      </c>
      <c r="F5" s="11">
        <f>E5*D5</f>
        <v>1064199.1299999999</v>
      </c>
    </row>
    <row r="6" spans="1:6" ht="27.6">
      <c r="A6" s="10" t="s">
        <v>72</v>
      </c>
      <c r="B6" s="66">
        <v>0</v>
      </c>
      <c r="C6" s="63">
        <v>0</v>
      </c>
      <c r="D6" s="11">
        <f>AVERAGE(B6:C6)</f>
        <v>0</v>
      </c>
      <c r="E6" s="12">
        <v>1</v>
      </c>
      <c r="F6" s="11">
        <f>E6*D6</f>
        <v>0</v>
      </c>
    </row>
    <row r="7" spans="1:6">
      <c r="A7" s="10" t="s">
        <v>71</v>
      </c>
      <c r="B7" s="65">
        <v>-258686</v>
      </c>
      <c r="C7" s="63">
        <v>-153985</v>
      </c>
      <c r="D7" s="11">
        <f>AVERAGE(B7:C7)</f>
        <v>-206335.5</v>
      </c>
      <c r="E7" s="12">
        <v>1</v>
      </c>
      <c r="F7" s="11">
        <f>E7*D7</f>
        <v>-206335.5</v>
      </c>
    </row>
    <row r="8" spans="1:6">
      <c r="A8" s="7" t="s">
        <v>105</v>
      </c>
      <c r="B8" s="8" t="s">
        <v>104</v>
      </c>
      <c r="C8" s="8" t="s">
        <v>97</v>
      </c>
      <c r="D8" s="8" t="s">
        <v>69</v>
      </c>
      <c r="E8" s="9" t="s">
        <v>2</v>
      </c>
      <c r="F8" s="8" t="s">
        <v>70</v>
      </c>
    </row>
    <row r="9" spans="1:6">
      <c r="A9" s="10" t="s">
        <v>98</v>
      </c>
      <c r="B9" s="65">
        <v>274940</v>
      </c>
      <c r="C9" s="64">
        <v>257069</v>
      </c>
      <c r="D9" s="11">
        <f>AVERAGE(B9:C9)</f>
        <v>266004.5</v>
      </c>
      <c r="E9" s="12">
        <v>0</v>
      </c>
      <c r="F9" s="11">
        <f>E9*D9</f>
        <v>0</v>
      </c>
    </row>
    <row r="10" spans="1:6">
      <c r="A10" s="10" t="s">
        <v>99</v>
      </c>
      <c r="B10" s="65">
        <v>0</v>
      </c>
      <c r="C10" s="64">
        <v>0</v>
      </c>
      <c r="D10" s="11">
        <f>AVERAGE(B10:C10)</f>
        <v>0</v>
      </c>
      <c r="E10" s="12">
        <v>1</v>
      </c>
      <c r="F10" s="11">
        <f>E10*D10</f>
        <v>0</v>
      </c>
    </row>
    <row r="11" spans="1:6">
      <c r="A11" s="10" t="s">
        <v>100</v>
      </c>
      <c r="B11" s="65">
        <v>4238</v>
      </c>
      <c r="C11" s="64">
        <v>25407</v>
      </c>
      <c r="D11" s="11">
        <f>AVERAGE(B11:C11)</f>
        <v>14822.5</v>
      </c>
      <c r="E11" s="12">
        <v>0.5</v>
      </c>
      <c r="F11" s="11">
        <f>E11*D11</f>
        <v>7411.25</v>
      </c>
    </row>
    <row r="12" spans="1:6">
      <c r="A12" s="10" t="s">
        <v>71</v>
      </c>
      <c r="B12" s="65">
        <v>-7005</v>
      </c>
      <c r="C12" s="63">
        <v>0</v>
      </c>
      <c r="D12" s="11">
        <f>AVERAGE(B12:C12)</f>
        <v>-3502.5</v>
      </c>
      <c r="E12" s="12">
        <v>1</v>
      </c>
      <c r="F12" s="11">
        <f>E12*D12</f>
        <v>-3502.5</v>
      </c>
    </row>
    <row r="13" spans="1:6" ht="15.45" customHeight="1">
      <c r="A13" s="62" t="s">
        <v>73</v>
      </c>
      <c r="B13" s="92"/>
      <c r="C13" s="93"/>
      <c r="D13" s="93"/>
      <c r="E13" s="94"/>
      <c r="F13" s="13">
        <f>+SUM(F3:F12)</f>
        <v>3795464.8449999997</v>
      </c>
    </row>
    <row r="14" spans="1:6" ht="16.350000000000001" customHeight="1">
      <c r="A14" s="14" t="s">
        <v>74</v>
      </c>
      <c r="B14" s="95"/>
      <c r="C14" s="96"/>
      <c r="D14" s="96"/>
      <c r="E14" s="97"/>
      <c r="F14" s="13">
        <f>F13/12</f>
        <v>316288.73708333331</v>
      </c>
    </row>
    <row r="15" spans="1:6">
      <c r="A15" s="14" t="s">
        <v>75</v>
      </c>
      <c r="B15" s="95"/>
      <c r="C15" s="96"/>
      <c r="D15" s="96"/>
      <c r="E15" s="97"/>
      <c r="F15" s="11">
        <f>RTR!K18</f>
        <v>0</v>
      </c>
    </row>
    <row r="16" spans="1:6" ht="16.350000000000001" customHeight="1">
      <c r="A16" s="15" t="s">
        <v>76</v>
      </c>
      <c r="B16" s="98"/>
      <c r="C16" s="99"/>
      <c r="D16" s="99"/>
      <c r="E16" s="100"/>
      <c r="F16" s="16">
        <v>0.85</v>
      </c>
    </row>
    <row r="17" spans="1:6" ht="16.350000000000001" customHeight="1">
      <c r="A17" s="14" t="s">
        <v>77</v>
      </c>
      <c r="B17" s="89"/>
      <c r="C17" s="89"/>
      <c r="D17" s="89"/>
      <c r="E17" s="89"/>
      <c r="F17" s="17">
        <f>(F14*F16)-F15</f>
        <v>268845.42652083328</v>
      </c>
    </row>
    <row r="18" spans="1:6" ht="16.350000000000001" customHeight="1">
      <c r="A18" s="14" t="s">
        <v>78</v>
      </c>
      <c r="B18" s="89"/>
      <c r="C18" s="89"/>
      <c r="D18" s="89"/>
      <c r="E18" s="89"/>
      <c r="F18" s="18">
        <v>180</v>
      </c>
    </row>
    <row r="19" spans="1:6" ht="12.75" customHeight="1">
      <c r="A19" s="14" t="s">
        <v>79</v>
      </c>
      <c r="B19" s="89"/>
      <c r="C19" s="89"/>
      <c r="D19" s="89"/>
      <c r="E19" s="89"/>
      <c r="F19" s="16">
        <v>0.1</v>
      </c>
    </row>
    <row r="20" spans="1:6">
      <c r="A20" s="14" t="s">
        <v>80</v>
      </c>
      <c r="B20" s="89"/>
      <c r="C20" s="89"/>
      <c r="D20" s="89"/>
      <c r="E20" s="89"/>
      <c r="F20" s="19">
        <f>PMT(F19/12,F18,-100000)</f>
        <v>1074.6051177081163</v>
      </c>
    </row>
    <row r="21" spans="1:6">
      <c r="A21" s="14" t="s">
        <v>81</v>
      </c>
      <c r="B21" s="89"/>
      <c r="C21" s="89"/>
      <c r="D21" s="89"/>
      <c r="E21" s="89"/>
      <c r="F21" s="20">
        <f>F17/F20</f>
        <v>250.18066831304347</v>
      </c>
    </row>
    <row r="22" spans="1:6" ht="15.45" customHeight="1">
      <c r="A22" s="101" t="s">
        <v>82</v>
      </c>
      <c r="B22" s="101"/>
      <c r="C22" s="101"/>
      <c r="D22" s="101"/>
      <c r="E22" s="101"/>
      <c r="F22" s="101"/>
    </row>
    <row r="23" spans="1:6">
      <c r="A23" s="14" t="s">
        <v>78</v>
      </c>
      <c r="B23" s="89"/>
      <c r="C23" s="89"/>
      <c r="D23" s="89"/>
      <c r="E23" s="89"/>
      <c r="F23" s="17">
        <v>180</v>
      </c>
    </row>
    <row r="24" spans="1:6">
      <c r="A24" s="14" t="s">
        <v>79</v>
      </c>
      <c r="B24" s="89"/>
      <c r="C24" s="89"/>
      <c r="D24" s="89"/>
      <c r="E24" s="89"/>
      <c r="F24" s="21">
        <v>9.5500000000000002E-2</v>
      </c>
    </row>
    <row r="25" spans="1:6">
      <c r="A25" s="14" t="s">
        <v>80</v>
      </c>
      <c r="B25" s="89"/>
      <c r="C25" s="89"/>
      <c r="D25" s="89"/>
      <c r="E25" s="89"/>
      <c r="F25" s="20">
        <f>PMT(F24/12,F23,-100000)</f>
        <v>1047.2438674424525</v>
      </c>
    </row>
    <row r="26" spans="1:6">
      <c r="A26" s="14" t="s">
        <v>83</v>
      </c>
      <c r="B26" s="102">
        <f>B16</f>
        <v>0</v>
      </c>
      <c r="C26" s="102"/>
      <c r="D26" s="102"/>
      <c r="E26" s="102"/>
      <c r="F26" s="22">
        <v>0</v>
      </c>
    </row>
    <row r="27" spans="1:6">
      <c r="A27" s="14" t="s">
        <v>84</v>
      </c>
      <c r="B27" s="89"/>
      <c r="C27" s="89"/>
      <c r="D27" s="89"/>
      <c r="E27" s="89"/>
      <c r="F27" s="23">
        <f>F26*F25</f>
        <v>0</v>
      </c>
    </row>
    <row r="28" spans="1:6">
      <c r="A28" s="14" t="s">
        <v>85</v>
      </c>
      <c r="B28" s="89"/>
      <c r="C28" s="89"/>
      <c r="D28" s="89"/>
      <c r="E28" s="89"/>
      <c r="F28" s="24">
        <f>(F27+F15)/F14</f>
        <v>0</v>
      </c>
    </row>
    <row r="29" spans="1:6">
      <c r="A29" s="25" t="s">
        <v>86</v>
      </c>
      <c r="B29" s="90" t="s">
        <v>3</v>
      </c>
      <c r="C29" s="90"/>
      <c r="D29" s="90"/>
      <c r="E29" s="90"/>
      <c r="F29" s="26">
        <v>0</v>
      </c>
    </row>
    <row r="30" spans="1:6">
      <c r="A30" s="25" t="s">
        <v>87</v>
      </c>
      <c r="B30" s="89"/>
      <c r="C30" s="89"/>
      <c r="D30" s="89"/>
      <c r="E30" s="89"/>
      <c r="F30" s="27"/>
    </row>
    <row r="31" spans="1:6">
      <c r="A31" s="25" t="s">
        <v>88</v>
      </c>
      <c r="B31" s="89"/>
      <c r="C31" s="89"/>
      <c r="D31" s="89"/>
      <c r="E31" s="89"/>
      <c r="F31" s="28" t="e">
        <f>F26/F29</f>
        <v>#DIV/0!</v>
      </c>
    </row>
    <row r="32" spans="1:6" ht="27.6">
      <c r="A32" s="14" t="s">
        <v>89</v>
      </c>
      <c r="B32" s="89"/>
      <c r="C32" s="89"/>
      <c r="D32" s="89"/>
      <c r="E32" s="89"/>
      <c r="F32" s="28" t="e">
        <f>(F26+F30)/F29</f>
        <v>#DIV/0!</v>
      </c>
    </row>
    <row r="33" spans="1:6">
      <c r="A33" s="14" t="s">
        <v>90</v>
      </c>
      <c r="B33" s="89"/>
      <c r="C33" s="89"/>
      <c r="D33" s="89"/>
      <c r="E33" s="89"/>
      <c r="F33" s="28" t="e">
        <f>F32+F28</f>
        <v>#DIV/0!</v>
      </c>
    </row>
    <row r="34" spans="1:6" ht="15.45" customHeight="1">
      <c r="A34" s="81"/>
      <c r="B34" s="81"/>
      <c r="C34" s="81"/>
      <c r="D34" s="81"/>
      <c r="E34" s="81"/>
      <c r="F34" s="81"/>
    </row>
    <row r="35" spans="1:6">
      <c r="A35" s="81"/>
      <c r="B35" s="81"/>
      <c r="C35" s="81"/>
      <c r="D35" s="81"/>
      <c r="E35" s="81"/>
      <c r="F35" s="81"/>
    </row>
    <row r="36" spans="1:6" ht="15.45" customHeight="1">
      <c r="A36" s="81"/>
      <c r="B36" s="81"/>
      <c r="C36" s="81"/>
      <c r="D36" s="81"/>
      <c r="E36" s="81"/>
      <c r="F36" s="81"/>
    </row>
    <row r="37" spans="1:6">
      <c r="A37" s="81"/>
      <c r="B37" s="81"/>
      <c r="C37" s="81"/>
      <c r="D37" s="81"/>
      <c r="E37" s="81"/>
      <c r="F37" s="81"/>
    </row>
    <row r="38" spans="1:6">
      <c r="A38" s="81"/>
      <c r="B38" s="81"/>
      <c r="C38" s="81"/>
      <c r="D38" s="81"/>
      <c r="E38" s="81"/>
      <c r="F38" s="81"/>
    </row>
    <row r="39" spans="1:6">
      <c r="A39" s="81"/>
      <c r="B39" s="81"/>
      <c r="C39" s="81"/>
      <c r="D39" s="81"/>
      <c r="E39" s="81"/>
      <c r="F39" s="81"/>
    </row>
    <row r="40" spans="1:6">
      <c r="A40" s="81"/>
      <c r="B40" s="81"/>
      <c r="C40" s="81"/>
      <c r="D40" s="81"/>
      <c r="E40" s="81"/>
      <c r="F40" s="81"/>
    </row>
    <row r="41" spans="1:6" ht="15.45" customHeight="1">
      <c r="A41" s="81"/>
      <c r="B41" s="81"/>
      <c r="C41" s="81"/>
      <c r="D41" s="81"/>
      <c r="E41" s="81"/>
      <c r="F41" s="81"/>
    </row>
    <row r="42" spans="1:6">
      <c r="A42" s="81"/>
      <c r="B42" s="81"/>
      <c r="C42" s="81"/>
      <c r="D42" s="81"/>
      <c r="E42" s="81"/>
      <c r="F42" s="81"/>
    </row>
    <row r="43" spans="1:6">
      <c r="A43" s="85" t="s">
        <v>6</v>
      </c>
      <c r="B43" s="85"/>
      <c r="C43" s="85"/>
      <c r="D43" s="85"/>
      <c r="E43" s="85"/>
      <c r="F43" s="85"/>
    </row>
    <row r="44" spans="1:6">
      <c r="A44" s="81"/>
      <c r="B44" s="81"/>
      <c r="C44" s="81"/>
      <c r="D44" s="81"/>
      <c r="E44" s="81"/>
      <c r="F44" s="81"/>
    </row>
    <row r="45" spans="1:6">
      <c r="A45" s="81" t="s">
        <v>7</v>
      </c>
      <c r="B45" s="81"/>
      <c r="C45" s="81"/>
      <c r="D45" s="81"/>
      <c r="E45" s="81"/>
      <c r="F45" s="81"/>
    </row>
    <row r="46" spans="1:6">
      <c r="A46" s="81"/>
      <c r="B46" s="81"/>
      <c r="C46" s="81"/>
      <c r="D46" s="81"/>
      <c r="E46" s="81"/>
      <c r="F46" s="81"/>
    </row>
    <row r="47" spans="1:6" ht="15.45" customHeight="1">
      <c r="A47" s="81"/>
      <c r="B47" s="81"/>
      <c r="C47" s="81"/>
      <c r="D47" s="81"/>
      <c r="E47" s="81"/>
      <c r="F47" s="81"/>
    </row>
    <row r="48" spans="1:6">
      <c r="A48" s="81"/>
      <c r="B48" s="81"/>
      <c r="C48" s="81"/>
      <c r="D48" s="81"/>
      <c r="E48" s="81"/>
      <c r="F48" s="81"/>
    </row>
    <row r="49" spans="1:6">
      <c r="A49" s="81"/>
      <c r="B49" s="81"/>
      <c r="C49" s="81"/>
      <c r="D49" s="81"/>
      <c r="E49" s="81"/>
      <c r="F49" s="81"/>
    </row>
    <row r="50" spans="1:6">
      <c r="A50" s="85" t="s">
        <v>8</v>
      </c>
      <c r="B50" s="85"/>
      <c r="C50" s="85"/>
      <c r="D50" s="85"/>
      <c r="E50" s="85"/>
      <c r="F50" s="85"/>
    </row>
    <row r="51" spans="1:6" ht="15.45" customHeight="1">
      <c r="A51" s="81"/>
      <c r="B51" s="81"/>
      <c r="C51" s="81"/>
      <c r="D51" s="81"/>
      <c r="E51" s="81"/>
      <c r="F51" s="81"/>
    </row>
    <row r="52" spans="1:6" ht="26.85" customHeight="1">
      <c r="A52" s="81"/>
      <c r="B52" s="81"/>
      <c r="C52" s="81"/>
      <c r="D52" s="81"/>
      <c r="E52" s="81"/>
      <c r="F52" s="81"/>
    </row>
    <row r="53" spans="1:6" ht="15.45" customHeight="1">
      <c r="A53" s="81"/>
      <c r="B53" s="81"/>
      <c r="C53" s="81"/>
      <c r="D53" s="81"/>
      <c r="E53" s="81"/>
      <c r="F53" s="81"/>
    </row>
    <row r="54" spans="1:6" ht="15.45" customHeight="1">
      <c r="A54" s="81"/>
      <c r="B54" s="81"/>
      <c r="C54" s="81"/>
      <c r="D54" s="81"/>
      <c r="E54" s="81"/>
      <c r="F54" s="81"/>
    </row>
    <row r="55" spans="1:6">
      <c r="A55" s="81"/>
      <c r="B55" s="81"/>
      <c r="C55" s="81"/>
      <c r="D55" s="81"/>
      <c r="E55" s="81"/>
      <c r="F55" s="81"/>
    </row>
    <row r="56" spans="1:6" ht="16.350000000000001" customHeight="1">
      <c r="A56" s="85" t="s">
        <v>9</v>
      </c>
      <c r="B56" s="85"/>
      <c r="C56" s="85"/>
      <c r="D56" s="85"/>
      <c r="E56" s="85"/>
      <c r="F56" s="85"/>
    </row>
    <row r="57" spans="1:6" ht="16.350000000000001" customHeight="1">
      <c r="A57" s="33" t="s">
        <v>5</v>
      </c>
      <c r="B57" s="29" t="s">
        <v>10</v>
      </c>
      <c r="C57" s="29" t="s">
        <v>11</v>
      </c>
      <c r="D57" s="29" t="s">
        <v>12</v>
      </c>
      <c r="E57" s="29" t="s">
        <v>13</v>
      </c>
      <c r="F57" s="29" t="s">
        <v>14</v>
      </c>
    </row>
    <row r="58" spans="1:6" ht="16.350000000000001" customHeight="1">
      <c r="A58" s="31" t="str">
        <f>+A29</f>
        <v xml:space="preserve">Value based on Market valuation                </v>
      </c>
      <c r="B58" s="30"/>
      <c r="C58" s="30"/>
      <c r="D58" s="32" t="s">
        <v>15</v>
      </c>
      <c r="E58" s="30" t="s">
        <v>15</v>
      </c>
      <c r="F58" s="30"/>
    </row>
    <row r="59" spans="1:6" ht="16.350000000000001" customHeight="1">
      <c r="A59" s="31" t="s">
        <v>4</v>
      </c>
      <c r="B59" s="30"/>
      <c r="C59" s="30"/>
      <c r="D59" s="32" t="s">
        <v>15</v>
      </c>
      <c r="E59" s="30" t="s">
        <v>15</v>
      </c>
      <c r="F59" s="30"/>
    </row>
    <row r="60" spans="1:6" ht="16.350000000000001" customHeight="1">
      <c r="A60" s="85" t="s">
        <v>16</v>
      </c>
      <c r="B60" s="85"/>
      <c r="C60" s="85"/>
      <c r="D60" s="85"/>
      <c r="E60" s="85"/>
      <c r="F60" s="85"/>
    </row>
    <row r="61" spans="1:6" ht="16.350000000000001" customHeight="1">
      <c r="A61" s="33" t="s">
        <v>5</v>
      </c>
      <c r="B61" s="29" t="s">
        <v>17</v>
      </c>
      <c r="C61" s="29" t="s">
        <v>18</v>
      </c>
      <c r="D61" s="29" t="s">
        <v>19</v>
      </c>
      <c r="E61" s="86" t="s">
        <v>20</v>
      </c>
      <c r="F61" s="86"/>
    </row>
    <row r="62" spans="1:6" ht="16.350000000000001" customHeight="1">
      <c r="A62" s="31" t="str">
        <f>+A29</f>
        <v xml:space="preserve">Value based on Market valuation                </v>
      </c>
      <c r="B62" s="30" t="s">
        <v>15</v>
      </c>
      <c r="C62" s="30"/>
      <c r="D62" s="32" t="s">
        <v>15</v>
      </c>
      <c r="E62" s="87" t="s">
        <v>15</v>
      </c>
      <c r="F62" s="87"/>
    </row>
    <row r="63" spans="1:6" ht="16.350000000000001" customHeight="1">
      <c r="A63" s="31" t="s">
        <v>4</v>
      </c>
      <c r="B63" s="30" t="s">
        <v>15</v>
      </c>
      <c r="C63" s="30"/>
      <c r="D63" s="32" t="s">
        <v>15</v>
      </c>
      <c r="E63" s="87" t="s">
        <v>15</v>
      </c>
      <c r="F63" s="87"/>
    </row>
    <row r="64" spans="1:6" ht="16.350000000000001" customHeight="1">
      <c r="A64" s="88" t="s">
        <v>21</v>
      </c>
      <c r="B64" s="88"/>
      <c r="C64" s="88"/>
      <c r="D64" s="88" t="s">
        <v>22</v>
      </c>
      <c r="E64" s="88"/>
      <c r="F64" s="88"/>
    </row>
    <row r="65" spans="1:249" ht="16.350000000000001" customHeight="1">
      <c r="A65" s="81" t="s">
        <v>23</v>
      </c>
      <c r="B65" s="81"/>
      <c r="C65" s="81"/>
      <c r="D65" s="81"/>
      <c r="E65" s="81"/>
      <c r="F65" s="81"/>
    </row>
    <row r="66" spans="1:249" ht="16.350000000000001" customHeight="1">
      <c r="A66" s="81" t="s">
        <v>24</v>
      </c>
      <c r="B66" s="81"/>
      <c r="C66" s="81"/>
      <c r="D66" s="81"/>
      <c r="E66" s="81"/>
      <c r="F66" s="81"/>
    </row>
    <row r="67" spans="1:249" ht="26.85" customHeight="1">
      <c r="A67" s="81" t="s">
        <v>25</v>
      </c>
      <c r="B67" s="81"/>
      <c r="C67" s="81"/>
      <c r="D67" s="81"/>
      <c r="E67" s="81"/>
      <c r="F67" s="81"/>
    </row>
    <row r="68" spans="1:249" s="34" customFormat="1">
      <c r="A68" s="81" t="s">
        <v>26</v>
      </c>
      <c r="B68" s="81"/>
      <c r="C68" s="81"/>
      <c r="D68" s="81"/>
      <c r="E68" s="81"/>
      <c r="F68" s="8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ID68" s="35"/>
      <c r="IE68" s="35"/>
      <c r="IF68" s="35"/>
      <c r="IG68" s="2"/>
      <c r="IL68" s="3"/>
      <c r="IM68" s="3"/>
      <c r="IN68" s="4"/>
      <c r="IO68" s="4"/>
    </row>
    <row r="69" spans="1:249" s="34" customFormat="1">
      <c r="A69" s="81" t="s">
        <v>27</v>
      </c>
      <c r="B69" s="81"/>
      <c r="C69" s="81"/>
      <c r="D69" s="81"/>
      <c r="E69" s="81"/>
      <c r="F69" s="8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ID69" s="35"/>
      <c r="IE69" s="35"/>
      <c r="IF69" s="35"/>
      <c r="IG69" s="2"/>
      <c r="IL69" s="3"/>
      <c r="IM69" s="3"/>
      <c r="IN69" s="4"/>
      <c r="IO69" s="4"/>
    </row>
    <row r="70" spans="1:249" s="34" customFormat="1">
      <c r="A70" s="81" t="s">
        <v>28</v>
      </c>
      <c r="B70" s="81"/>
      <c r="C70" s="81"/>
      <c r="D70" s="81"/>
      <c r="E70" s="81"/>
      <c r="F70" s="8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ID70" s="35"/>
      <c r="IE70" s="35"/>
      <c r="IF70" s="35"/>
      <c r="IG70" s="2"/>
      <c r="IL70" s="3"/>
      <c r="IM70" s="3"/>
      <c r="IN70" s="4"/>
      <c r="IO70" s="4"/>
    </row>
    <row r="71" spans="1:249">
      <c r="A71" s="81" t="s">
        <v>29</v>
      </c>
      <c r="B71" s="81"/>
      <c r="C71" s="81"/>
      <c r="D71" s="81"/>
      <c r="E71" s="81"/>
      <c r="F71" s="81"/>
    </row>
    <row r="72" spans="1:249">
      <c r="A72" s="81" t="s">
        <v>30</v>
      </c>
      <c r="B72" s="81"/>
      <c r="C72" s="81"/>
      <c r="D72" s="81"/>
      <c r="E72" s="81"/>
      <c r="F72" s="81"/>
    </row>
    <row r="73" spans="1:249">
      <c r="A73" s="81" t="s">
        <v>31</v>
      </c>
      <c r="B73" s="81"/>
      <c r="C73" s="81"/>
      <c r="D73" s="81"/>
      <c r="E73" s="81"/>
      <c r="F73" s="81"/>
    </row>
    <row r="74" spans="1:249">
      <c r="A74" s="81" t="s">
        <v>32</v>
      </c>
      <c r="B74" s="81"/>
      <c r="C74" s="81"/>
      <c r="D74" s="81"/>
      <c r="E74" s="81"/>
      <c r="F74" s="81"/>
    </row>
    <row r="75" spans="1:249">
      <c r="A75" s="81" t="s">
        <v>33</v>
      </c>
      <c r="B75" s="81"/>
      <c r="C75" s="81"/>
      <c r="D75" s="81"/>
      <c r="E75" s="81"/>
      <c r="F75" s="81"/>
    </row>
    <row r="76" spans="1:249">
      <c r="A76" s="81" t="s">
        <v>34</v>
      </c>
      <c r="B76" s="81"/>
      <c r="C76" s="81"/>
      <c r="D76" s="82" t="s">
        <v>35</v>
      </c>
      <c r="E76" s="82"/>
      <c r="F76" s="82"/>
    </row>
    <row r="77" spans="1:249">
      <c r="A77" s="83" t="s">
        <v>36</v>
      </c>
      <c r="B77" s="83"/>
      <c r="C77" s="83"/>
      <c r="D77" s="83"/>
      <c r="E77" s="83"/>
      <c r="F77" s="83"/>
    </row>
    <row r="78" spans="1:249">
      <c r="A78" s="84"/>
      <c r="B78" s="84"/>
      <c r="C78" s="84"/>
      <c r="D78" s="84"/>
      <c r="E78" s="84"/>
      <c r="F78" s="84"/>
    </row>
    <row r="79" spans="1:249">
      <c r="A79" s="84"/>
      <c r="B79" s="84"/>
      <c r="C79" s="84"/>
      <c r="D79" s="84"/>
      <c r="E79" s="84"/>
      <c r="F79" s="84"/>
    </row>
    <row r="80" spans="1:249">
      <c r="A80" s="80"/>
      <c r="B80" s="80"/>
      <c r="C80" s="80"/>
      <c r="D80" s="80"/>
      <c r="E80" s="80"/>
      <c r="F80" s="80"/>
    </row>
  </sheetData>
  <sheetProtection selectLockedCells="1" selectUnlockedCells="1"/>
  <mergeCells count="79">
    <mergeCell ref="B33:E33"/>
    <mergeCell ref="B1:C1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22:F22"/>
    <mergeCell ref="B23:E23"/>
    <mergeCell ref="B24:E24"/>
    <mergeCell ref="B25:E25"/>
    <mergeCell ref="B26:E26"/>
    <mergeCell ref="A36:F36"/>
    <mergeCell ref="A37:F37"/>
    <mergeCell ref="A38:F38"/>
    <mergeCell ref="A39:F39"/>
    <mergeCell ref="A40:F40"/>
    <mergeCell ref="B27:E27"/>
    <mergeCell ref="B28:E28"/>
    <mergeCell ref="B29:E29"/>
    <mergeCell ref="B30:E30"/>
    <mergeCell ref="B31:E31"/>
    <mergeCell ref="B32:E32"/>
    <mergeCell ref="A53:F53"/>
    <mergeCell ref="A42:F42"/>
    <mergeCell ref="A43:F43"/>
    <mergeCell ref="A44:F44"/>
    <mergeCell ref="A45:F45"/>
    <mergeCell ref="A46:F46"/>
    <mergeCell ref="A47:F47"/>
    <mergeCell ref="A48:F48"/>
    <mergeCell ref="A49:F49"/>
    <mergeCell ref="A50:F50"/>
    <mergeCell ref="A51:F51"/>
    <mergeCell ref="A52:F52"/>
    <mergeCell ref="A41:F41"/>
    <mergeCell ref="A34:F34"/>
    <mergeCell ref="A35:F35"/>
    <mergeCell ref="A66:C66"/>
    <mergeCell ref="D66:F66"/>
    <mergeCell ref="A54:F54"/>
    <mergeCell ref="A55:F55"/>
    <mergeCell ref="A56:F56"/>
    <mergeCell ref="A60:F60"/>
    <mergeCell ref="E61:F61"/>
    <mergeCell ref="E62:F62"/>
    <mergeCell ref="E63:F63"/>
    <mergeCell ref="A64:C64"/>
    <mergeCell ref="D64:F64"/>
    <mergeCell ref="A65:C65"/>
    <mergeCell ref="D65:F65"/>
    <mergeCell ref="A67:C67"/>
    <mergeCell ref="D67:F67"/>
    <mergeCell ref="A68:C68"/>
    <mergeCell ref="D68:F68"/>
    <mergeCell ref="A69:C69"/>
    <mergeCell ref="D69:F69"/>
    <mergeCell ref="A70:C70"/>
    <mergeCell ref="D70:F70"/>
    <mergeCell ref="A71:C71"/>
    <mergeCell ref="D71:F71"/>
    <mergeCell ref="A72:C72"/>
    <mergeCell ref="D72:F72"/>
    <mergeCell ref="A80:F80"/>
    <mergeCell ref="A73:C73"/>
    <mergeCell ref="D73:F73"/>
    <mergeCell ref="A74:C74"/>
    <mergeCell ref="D74:F74"/>
    <mergeCell ref="A75:C75"/>
    <mergeCell ref="D75:F75"/>
    <mergeCell ref="A76:C76"/>
    <mergeCell ref="D76:F76"/>
    <mergeCell ref="A77:F77"/>
    <mergeCell ref="A78:F78"/>
    <mergeCell ref="A79:F7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P18"/>
  <sheetViews>
    <sheetView zoomScale="66" zoomScaleNormal="66" workbookViewId="0">
      <selection activeCell="H3" sqref="H3"/>
    </sheetView>
  </sheetViews>
  <sheetFormatPr defaultColWidth="22.109375" defaultRowHeight="13.8"/>
  <cols>
    <col min="1" max="1" width="7.33203125" style="36" bestFit="1" customWidth="1"/>
    <col min="2" max="2" width="27" style="36" bestFit="1" customWidth="1"/>
    <col min="3" max="3" width="16.77734375" style="36" bestFit="1" customWidth="1"/>
    <col min="4" max="4" width="17.77734375" style="36" bestFit="1" customWidth="1"/>
    <col min="5" max="5" width="9.88671875" style="36" bestFit="1" customWidth="1"/>
    <col min="6" max="6" width="13.5546875" style="36" bestFit="1" customWidth="1"/>
    <col min="7" max="7" width="7.88671875" style="36" bestFit="1" customWidth="1"/>
    <col min="8" max="8" width="11.5546875" style="36" bestFit="1" customWidth="1"/>
    <col min="9" max="9" width="10.88671875" style="36" bestFit="1" customWidth="1"/>
    <col min="10" max="10" width="9.109375" style="36" bestFit="1" customWidth="1"/>
    <col min="11" max="11" width="16.109375" style="36" bestFit="1" customWidth="1"/>
    <col min="12" max="248" width="22.109375" style="36"/>
    <col min="249" max="16384" width="22.109375" style="4"/>
  </cols>
  <sheetData>
    <row r="1" spans="1:250" ht="27.6">
      <c r="A1" s="79" t="s">
        <v>37</v>
      </c>
      <c r="B1" s="79" t="s">
        <v>38</v>
      </c>
      <c r="C1" s="79" t="s">
        <v>39</v>
      </c>
      <c r="D1" s="79" t="s">
        <v>40</v>
      </c>
      <c r="E1" s="79" t="s">
        <v>41</v>
      </c>
      <c r="F1" s="79" t="s">
        <v>42</v>
      </c>
      <c r="G1" s="79" t="s">
        <v>43</v>
      </c>
      <c r="H1" s="79" t="s">
        <v>44</v>
      </c>
      <c r="I1" s="79" t="s">
        <v>45</v>
      </c>
      <c r="J1" s="79" t="s">
        <v>46</v>
      </c>
      <c r="K1" s="79" t="s">
        <v>95</v>
      </c>
    </row>
    <row r="2" spans="1:250" ht="27.6">
      <c r="A2" s="37">
        <v>1</v>
      </c>
      <c r="B2" s="76">
        <v>840426</v>
      </c>
      <c r="C2" s="37" t="s">
        <v>106</v>
      </c>
      <c r="D2" s="37" t="s">
        <v>107</v>
      </c>
      <c r="E2" s="39"/>
      <c r="F2" s="39">
        <v>600000</v>
      </c>
      <c r="G2" s="38">
        <v>36</v>
      </c>
      <c r="H2" s="38">
        <v>23</v>
      </c>
      <c r="I2" s="38">
        <v>13</v>
      </c>
      <c r="J2" s="38">
        <v>19360</v>
      </c>
      <c r="K2" s="38" t="s">
        <v>101</v>
      </c>
      <c r="L2" s="38"/>
      <c r="M2" s="38"/>
      <c r="IO2" s="36"/>
      <c r="IP2" s="36"/>
    </row>
    <row r="3" spans="1:250">
      <c r="A3" s="37">
        <v>2</v>
      </c>
      <c r="B3" s="76">
        <v>84805</v>
      </c>
      <c r="C3" s="37" t="s">
        <v>108</v>
      </c>
      <c r="D3" s="37" t="s">
        <v>109</v>
      </c>
      <c r="E3" s="39" t="s">
        <v>112</v>
      </c>
      <c r="F3" s="39">
        <v>2804598</v>
      </c>
      <c r="G3" s="38">
        <v>36</v>
      </c>
      <c r="H3" s="38">
        <v>22</v>
      </c>
      <c r="I3" s="38">
        <f>36-22</f>
        <v>14</v>
      </c>
      <c r="J3" s="38">
        <v>91830</v>
      </c>
      <c r="K3" s="38" t="s">
        <v>101</v>
      </c>
      <c r="L3" s="38"/>
      <c r="M3" s="38"/>
      <c r="IO3" s="36"/>
      <c r="IP3" s="36"/>
    </row>
    <row r="4" spans="1:250" ht="27.6">
      <c r="A4" s="68">
        <v>3</v>
      </c>
      <c r="B4" s="77">
        <v>1546</v>
      </c>
      <c r="C4" s="68" t="s">
        <v>106</v>
      </c>
      <c r="D4" s="68" t="s">
        <v>109</v>
      </c>
      <c r="E4" s="70"/>
      <c r="F4" s="70">
        <v>1800000</v>
      </c>
      <c r="G4" s="69">
        <v>60</v>
      </c>
      <c r="H4" s="69">
        <v>8</v>
      </c>
      <c r="I4" s="69">
        <f>60-8</f>
        <v>52</v>
      </c>
      <c r="J4" s="69">
        <v>38688</v>
      </c>
      <c r="K4" s="69" t="s">
        <v>101</v>
      </c>
      <c r="L4" s="69"/>
      <c r="M4" s="38"/>
      <c r="IO4" s="36"/>
      <c r="IP4" s="36"/>
    </row>
    <row r="5" spans="1:250">
      <c r="A5" s="37">
        <v>4</v>
      </c>
      <c r="B5" s="76">
        <v>6323</v>
      </c>
      <c r="C5" s="37" t="s">
        <v>108</v>
      </c>
      <c r="D5" s="67" t="s">
        <v>109</v>
      </c>
      <c r="E5" s="39"/>
      <c r="F5" s="39">
        <v>6323</v>
      </c>
      <c r="G5" s="38">
        <v>24</v>
      </c>
      <c r="H5" s="38">
        <v>7</v>
      </c>
      <c r="I5" s="72">
        <f>24-7</f>
        <v>17</v>
      </c>
      <c r="J5" s="38">
        <v>32862</v>
      </c>
      <c r="K5" s="72" t="s">
        <v>101</v>
      </c>
      <c r="L5" s="38"/>
      <c r="M5" s="38"/>
      <c r="IO5" s="36"/>
      <c r="IP5" s="36"/>
    </row>
    <row r="6" spans="1:250" ht="27.6">
      <c r="A6" s="37">
        <v>5</v>
      </c>
      <c r="B6" s="76">
        <v>6811</v>
      </c>
      <c r="C6" s="37" t="s">
        <v>106</v>
      </c>
      <c r="D6" s="67" t="s">
        <v>109</v>
      </c>
      <c r="E6" s="39"/>
      <c r="F6" s="39">
        <v>1947000</v>
      </c>
      <c r="G6" s="38">
        <v>61</v>
      </c>
      <c r="H6" s="38">
        <v>17</v>
      </c>
      <c r="I6" s="38">
        <f>61-17</f>
        <v>44</v>
      </c>
      <c r="J6" s="38">
        <v>41416</v>
      </c>
      <c r="K6" s="38" t="s">
        <v>101</v>
      </c>
      <c r="L6" s="38"/>
      <c r="M6" s="38"/>
      <c r="IO6" s="36"/>
      <c r="IP6" s="36"/>
    </row>
    <row r="7" spans="1:250" ht="27.6">
      <c r="A7" s="37">
        <v>6</v>
      </c>
      <c r="B7" s="78">
        <v>3519</v>
      </c>
      <c r="C7" s="37" t="s">
        <v>106</v>
      </c>
      <c r="D7" s="73" t="s">
        <v>110</v>
      </c>
      <c r="E7" s="74"/>
      <c r="F7" s="74">
        <v>2642000</v>
      </c>
      <c r="G7" s="40">
        <v>37</v>
      </c>
      <c r="H7" s="40">
        <v>10</v>
      </c>
      <c r="I7" s="40">
        <f>27-10</f>
        <v>17</v>
      </c>
      <c r="J7" s="75">
        <v>82040</v>
      </c>
      <c r="K7" s="40" t="s">
        <v>101</v>
      </c>
      <c r="L7" s="75"/>
      <c r="M7" s="38"/>
      <c r="IO7" s="36"/>
      <c r="IP7" s="36"/>
    </row>
    <row r="8" spans="1:250" ht="27.6">
      <c r="A8" s="37">
        <v>7</v>
      </c>
      <c r="B8" s="78">
        <v>30019</v>
      </c>
      <c r="C8" s="37" t="s">
        <v>106</v>
      </c>
      <c r="D8" s="73" t="s">
        <v>111</v>
      </c>
      <c r="E8" s="74"/>
      <c r="F8" s="74">
        <v>6500000</v>
      </c>
      <c r="G8" s="40">
        <v>180</v>
      </c>
      <c r="H8" s="40">
        <v>180</v>
      </c>
      <c r="I8" s="40">
        <f>180-180</f>
        <v>0</v>
      </c>
      <c r="J8" s="75">
        <v>75933</v>
      </c>
      <c r="K8" s="40" t="s">
        <v>101</v>
      </c>
      <c r="L8" s="75"/>
      <c r="M8" s="38"/>
      <c r="IO8" s="36"/>
      <c r="IP8" s="36"/>
    </row>
    <row r="9" spans="1:250">
      <c r="A9" s="37">
        <v>8</v>
      </c>
      <c r="B9" s="78"/>
      <c r="C9" s="37"/>
      <c r="D9" s="73"/>
      <c r="E9" s="74"/>
      <c r="F9" s="74"/>
      <c r="G9" s="40"/>
      <c r="H9" s="40"/>
      <c r="I9" s="40"/>
      <c r="J9" s="75"/>
      <c r="K9" s="38" t="s">
        <v>94</v>
      </c>
    </row>
    <row r="10" spans="1:250">
      <c r="A10" s="37">
        <v>9</v>
      </c>
      <c r="B10" s="78"/>
      <c r="C10" s="37"/>
      <c r="D10" s="73"/>
      <c r="E10" s="74"/>
      <c r="F10" s="74"/>
      <c r="G10" s="40"/>
      <c r="H10" s="40"/>
      <c r="I10" s="40"/>
      <c r="J10" s="75"/>
      <c r="K10" s="38" t="s">
        <v>94</v>
      </c>
    </row>
    <row r="11" spans="1:250">
      <c r="A11" s="37">
        <v>10</v>
      </c>
      <c r="B11" s="40"/>
      <c r="C11" s="37"/>
      <c r="D11" s="73"/>
      <c r="E11" s="74"/>
      <c r="F11" s="74"/>
      <c r="G11" s="40"/>
      <c r="H11" s="40"/>
      <c r="I11" s="40"/>
      <c r="J11" s="75"/>
      <c r="K11" s="38" t="s">
        <v>94</v>
      </c>
    </row>
    <row r="12" spans="1:250">
      <c r="A12" s="37">
        <v>11</v>
      </c>
      <c r="B12" s="40"/>
      <c r="C12" s="37"/>
      <c r="D12" s="73"/>
      <c r="E12" s="74"/>
      <c r="F12" s="74"/>
      <c r="G12" s="40"/>
      <c r="H12" s="40"/>
      <c r="I12" s="40"/>
      <c r="J12" s="75"/>
      <c r="K12" s="38" t="s">
        <v>94</v>
      </c>
    </row>
    <row r="13" spans="1:250">
      <c r="A13" s="37">
        <v>12</v>
      </c>
      <c r="B13" s="40"/>
      <c r="C13" s="37"/>
      <c r="D13" s="73"/>
      <c r="E13" s="74"/>
      <c r="F13" s="74"/>
      <c r="G13" s="40"/>
      <c r="H13" s="40"/>
      <c r="I13" s="40"/>
      <c r="J13" s="75"/>
      <c r="K13" s="38" t="s">
        <v>94</v>
      </c>
    </row>
    <row r="14" spans="1:250">
      <c r="A14" s="37">
        <v>13</v>
      </c>
      <c r="B14" s="40"/>
      <c r="C14" s="37"/>
      <c r="D14" s="73"/>
      <c r="E14" s="74"/>
      <c r="F14" s="74"/>
      <c r="G14" s="40"/>
      <c r="H14" s="40"/>
      <c r="I14" s="40"/>
      <c r="J14" s="75"/>
      <c r="K14" s="38" t="s">
        <v>94</v>
      </c>
    </row>
    <row r="15" spans="1:250">
      <c r="A15" s="37">
        <v>14</v>
      </c>
      <c r="B15" s="40"/>
      <c r="C15" s="40"/>
      <c r="D15" s="37"/>
      <c r="E15" s="74"/>
      <c r="F15" s="74"/>
      <c r="G15" s="40"/>
      <c r="H15" s="40"/>
      <c r="I15" s="40"/>
      <c r="J15" s="75"/>
      <c r="K15" s="38" t="s">
        <v>94</v>
      </c>
    </row>
    <row r="16" spans="1:250">
      <c r="A16" s="37">
        <v>15</v>
      </c>
      <c r="B16" s="4"/>
      <c r="C16" s="37"/>
      <c r="D16" s="37"/>
      <c r="E16" s="74"/>
      <c r="F16" s="74"/>
      <c r="G16" s="40"/>
      <c r="H16" s="40"/>
      <c r="I16" s="40"/>
      <c r="J16" s="75"/>
      <c r="K16" s="38" t="s">
        <v>94</v>
      </c>
    </row>
    <row r="17" spans="1:11">
      <c r="A17" s="37">
        <v>15</v>
      </c>
      <c r="B17" s="4"/>
      <c r="C17" s="37"/>
      <c r="D17" s="37"/>
      <c r="E17" s="74"/>
      <c r="F17" s="74"/>
      <c r="G17" s="40"/>
      <c r="H17" s="40"/>
      <c r="I17" s="40"/>
      <c r="J17" s="75"/>
      <c r="K17" s="38" t="s">
        <v>94</v>
      </c>
    </row>
    <row r="18" spans="1:11">
      <c r="A18" s="41"/>
      <c r="B18" s="4"/>
      <c r="C18" s="4"/>
      <c r="D18" s="37"/>
      <c r="E18" s="37"/>
      <c r="F18" s="37"/>
      <c r="G18" s="37"/>
      <c r="H18" s="37"/>
      <c r="I18" s="37"/>
      <c r="J18" s="37"/>
      <c r="K18" s="42">
        <f>SUMIF(K2:K13,"Y",J2:J13)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3.2"/>
  <cols>
    <col min="2" max="2" width="23.33203125" customWidth="1"/>
    <col min="3" max="3" width="28.5546875" customWidth="1"/>
    <col min="4" max="4" width="10.5546875" customWidth="1"/>
    <col min="5" max="5" width="19" customWidth="1"/>
    <col min="6" max="6" width="14.88671875" customWidth="1"/>
  </cols>
  <sheetData>
    <row r="1" spans="1:6" ht="17.25" customHeight="1">
      <c r="A1" s="103" t="s">
        <v>47</v>
      </c>
      <c r="B1" s="103"/>
      <c r="C1" s="44"/>
    </row>
    <row r="2" spans="1:6" ht="14.25" customHeight="1">
      <c r="A2" s="103" t="s">
        <v>48</v>
      </c>
      <c r="B2" s="103"/>
      <c r="C2" s="44"/>
    </row>
    <row r="5" spans="1:6" ht="27.6">
      <c r="A5" s="45" t="s">
        <v>37</v>
      </c>
      <c r="B5" s="46" t="s">
        <v>49</v>
      </c>
      <c r="C5" s="46" t="s">
        <v>50</v>
      </c>
      <c r="D5" s="47" t="s">
        <v>51</v>
      </c>
      <c r="E5" s="43" t="s">
        <v>52</v>
      </c>
      <c r="F5" s="43" t="s">
        <v>53</v>
      </c>
    </row>
    <row r="6" spans="1:6" ht="41.4">
      <c r="A6" s="48">
        <v>1</v>
      </c>
      <c r="B6" s="49" t="s">
        <v>54</v>
      </c>
      <c r="C6" s="50" t="s">
        <v>55</v>
      </c>
      <c r="D6" s="51"/>
      <c r="E6" s="52">
        <v>0.2</v>
      </c>
      <c r="F6" s="52">
        <f t="shared" ref="F6:F12" si="0">E6/10*D6</f>
        <v>0</v>
      </c>
    </row>
    <row r="7" spans="1:6" ht="41.4">
      <c r="A7" s="48">
        <v>2</v>
      </c>
      <c r="B7" s="49" t="s">
        <v>56</v>
      </c>
      <c r="C7" s="50" t="s">
        <v>57</v>
      </c>
      <c r="D7" s="53"/>
      <c r="E7" s="52">
        <v>0.15</v>
      </c>
      <c r="F7" s="52">
        <f t="shared" si="0"/>
        <v>0</v>
      </c>
    </row>
    <row r="8" spans="1:6" ht="41.4">
      <c r="A8" s="48">
        <v>3</v>
      </c>
      <c r="B8" s="49" t="s">
        <v>58</v>
      </c>
      <c r="C8" s="50" t="s">
        <v>59</v>
      </c>
      <c r="D8" s="53"/>
      <c r="E8" s="52">
        <v>0.1</v>
      </c>
      <c r="F8" s="52">
        <f t="shared" si="0"/>
        <v>0</v>
      </c>
    </row>
    <row r="9" spans="1:6" ht="41.4">
      <c r="A9" s="48">
        <v>4</v>
      </c>
      <c r="B9" s="49" t="s">
        <v>60</v>
      </c>
      <c r="C9" s="54" t="s">
        <v>61</v>
      </c>
      <c r="D9" s="53"/>
      <c r="E9" s="52">
        <v>0.1</v>
      </c>
      <c r="F9" s="52">
        <f t="shared" si="0"/>
        <v>0</v>
      </c>
    </row>
    <row r="10" spans="1:6" ht="82.8">
      <c r="A10" s="48">
        <v>5</v>
      </c>
      <c r="B10" s="49" t="s">
        <v>62</v>
      </c>
      <c r="C10" s="50" t="s">
        <v>63</v>
      </c>
      <c r="D10" s="53"/>
      <c r="E10" s="52">
        <v>0.1</v>
      </c>
      <c r="F10" s="52">
        <f t="shared" si="0"/>
        <v>0</v>
      </c>
    </row>
    <row r="11" spans="1:6" ht="124.2">
      <c r="A11" s="48">
        <v>6</v>
      </c>
      <c r="B11" s="55" t="s">
        <v>64</v>
      </c>
      <c r="C11" s="56" t="s">
        <v>65</v>
      </c>
      <c r="D11" s="53"/>
      <c r="E11" s="52">
        <v>0.1</v>
      </c>
      <c r="F11" s="52">
        <f t="shared" si="0"/>
        <v>0</v>
      </c>
    </row>
    <row r="12" spans="1:6" ht="27.6">
      <c r="A12" s="48">
        <v>7</v>
      </c>
      <c r="B12" s="48" t="s">
        <v>66</v>
      </c>
      <c r="C12" s="57" t="s">
        <v>67</v>
      </c>
      <c r="D12" s="53"/>
      <c r="E12" s="52">
        <v>0.25</v>
      </c>
      <c r="F12" s="52">
        <f t="shared" si="0"/>
        <v>0</v>
      </c>
    </row>
    <row r="13" spans="1:6" ht="13.8">
      <c r="A13" s="58"/>
      <c r="B13" s="59" t="s">
        <v>68</v>
      </c>
      <c r="C13" s="59"/>
      <c r="D13" s="60"/>
      <c r="E13" s="61">
        <f>SUM(E6:E12)</f>
        <v>0.99999999999999989</v>
      </c>
      <c r="F13" s="61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2017-09-05T09:41:13Z</cp:lastPrinted>
  <dcterms:created xsi:type="dcterms:W3CDTF">2015-09-25T09:25:31Z</dcterms:created>
  <dcterms:modified xsi:type="dcterms:W3CDTF">2019-11-01T07:15:59Z</dcterms:modified>
</cp:coreProperties>
</file>