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6" windowHeight="7620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62913"/>
  <fileRecoveryPr autoRecover="0"/>
</workbook>
</file>

<file path=xl/calcChain.xml><?xml version="1.0" encoding="utf-8"?>
<calcChain xmlns="http://schemas.openxmlformats.org/spreadsheetml/2006/main">
  <c r="D11" i="1" l="1"/>
  <c r="N6" i="2"/>
  <c r="F14" i="1" s="1"/>
  <c r="D9" i="1"/>
  <c r="D10" i="1"/>
  <c r="D4" i="1"/>
  <c r="D5" i="1"/>
  <c r="D6" i="1"/>
  <c r="D3" i="1"/>
  <c r="D8" i="1"/>
  <c r="F5" i="1" l="1"/>
  <c r="F10" i="1" l="1"/>
  <c r="F11" i="1"/>
  <c r="F9" i="1"/>
  <c r="F8" i="1"/>
  <c r="F3" i="1"/>
  <c r="F4" i="1"/>
  <c r="F6" i="1"/>
  <c r="F31" i="1"/>
  <c r="F30" i="1"/>
  <c r="B25" i="1"/>
  <c r="F24" i="1"/>
  <c r="F26" i="1" s="1"/>
  <c r="F19" i="1"/>
  <c r="F6" i="5"/>
  <c r="F7" i="5"/>
  <c r="F8" i="5"/>
  <c r="F9" i="5"/>
  <c r="F10" i="5"/>
  <c r="F11" i="5"/>
  <c r="F12" i="5"/>
  <c r="E13" i="5"/>
  <c r="F13" i="5" l="1"/>
  <c r="F12" i="1"/>
  <c r="F13" i="1" l="1"/>
  <c r="F16" i="1" l="1"/>
  <c r="F20" i="1" s="1"/>
  <c r="F32" i="1"/>
</calcChain>
</file>

<file path=xl/sharedStrings.xml><?xml version="1.0" encoding="utf-8"?>
<sst xmlns="http://schemas.openxmlformats.org/spreadsheetml/2006/main" count="97" uniqueCount="84">
  <si>
    <t xml:space="preserve">FINANCIAL YEAR </t>
  </si>
  <si>
    <t xml:space="preserve">Application No.    </t>
  </si>
  <si>
    <t xml:space="preserve">TOP UP </t>
  </si>
  <si>
    <t>Eligibility</t>
  </si>
  <si>
    <t>Market Value</t>
  </si>
  <si>
    <t>Sr. No.</t>
  </si>
  <si>
    <t>LAN</t>
  </si>
  <si>
    <t>Customer Name</t>
  </si>
  <si>
    <t>Bank Name</t>
  </si>
  <si>
    <t>Type</t>
  </si>
  <si>
    <t>Loan Amt.</t>
  </si>
  <si>
    <t>Principal Paid</t>
  </si>
  <si>
    <t>POS</t>
  </si>
  <si>
    <t>Loan Start Date</t>
  </si>
  <si>
    <t>Last Payment/Reported date (CIBIL)</t>
  </si>
  <si>
    <t>Tenure</t>
  </si>
  <si>
    <t>Instal. Paid</t>
  </si>
  <si>
    <t>Instal. Bal.</t>
  </si>
  <si>
    <t>EMI Amt</t>
  </si>
  <si>
    <t>Property Address</t>
  </si>
  <si>
    <t>No. Of Bounces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</si>
  <si>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</si>
  <si>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</si>
  <si>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</si>
  <si>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</si>
  <si>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</si>
  <si>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</si>
  <si>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</si>
  <si>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</si>
  <si>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</si>
  <si>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</si>
  <si>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</si>
  <si>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</si>
  <si>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</si>
  <si>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</si>
  <si>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</si>
  <si>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</si>
  <si>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</si>
  <si>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</si>
  <si>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</si>
  <si>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</si>
  <si>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</si>
  <si>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</si>
  <si>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</si>
  <si>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</si>
  <si>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</si>
  <si>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</si>
  <si>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</si>
  <si>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</si>
  <si>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</si>
  <si>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</si>
  <si>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</si>
  <si>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</si>
  <si>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</si>
  <si>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</si>
  <si>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</si>
  <si>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Loan Amt (Rs. In lacs)                   </t>
  </si>
  <si>
    <t xml:space="preserve">EMI                                                            </t>
  </si>
  <si>
    <t xml:space="preserve">Actual FOIR                                                            </t>
  </si>
  <si>
    <t xml:space="preserve">Value based on Market valuation                </t>
  </si>
  <si>
    <t xml:space="preserve">Outstanding in LAN No.                </t>
  </si>
  <si>
    <t xml:space="preserve">LTV                                                             </t>
  </si>
  <si>
    <t xml:space="preserve">LTV on the basis of Market Valuation                </t>
  </si>
  <si>
    <t xml:space="preserve">FOIR + LTV                                                            </t>
  </si>
  <si>
    <t xml:space="preserve">Net Profit </t>
  </si>
  <si>
    <t xml:space="preserve">Depreciation </t>
  </si>
  <si>
    <t>EMI Considered</t>
  </si>
  <si>
    <t>2017-2018</t>
  </si>
  <si>
    <t>2016-2017</t>
  </si>
  <si>
    <t xml:space="preserve">Income from other Sources.         </t>
  </si>
  <si>
    <t>y</t>
  </si>
  <si>
    <t>3…………</t>
  </si>
  <si>
    <t xml:space="preserve">Interest on Car Loan </t>
  </si>
  <si>
    <t>CF-14069406</t>
  </si>
  <si>
    <t>Phupinder Singh</t>
  </si>
  <si>
    <t>KMPL</t>
  </si>
  <si>
    <t>Car Loan</t>
  </si>
  <si>
    <t>LBLUD00003623406</t>
  </si>
  <si>
    <t xml:space="preserve">Inderpreet </t>
  </si>
  <si>
    <t>ICICI</t>
  </si>
  <si>
    <t>HL</t>
  </si>
  <si>
    <t xml:space="preserve">M/s IBN Products </t>
  </si>
  <si>
    <t>Bhupinder Singh ( IBN Products)</t>
  </si>
  <si>
    <t>Inderpreet Singh ( NV Industries)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</si>
</sst>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  <numFmt numFmtId="169" formatCode="mmm\ d&quot;, &quot;yy"/>
    <numFmt numFmtId="170" formatCode="dd\ mmm\ yy"/>
  </numFmts>
  <fonts count="14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6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0" fontId="1" fillId="0" borderId="0" applyBorder="0" applyProtection="0"/>
    <xf numFmtId="164" fontId="1" fillId="0" borderId="0" applyBorder="0" applyProtection="0"/>
  </cellStyleXfs>
  <cellXfs count="98">
    <xf numFmtId="0" fontId="0" fillId="0" borderId="0" xfId="0"/>
    <xf numFmtId="0" fontId="3" fillId="6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7" borderId="1" xfId="0" applyFont="1" applyFill="1" applyBorder="1" applyAlignment="1" applyProtection="1">
      <alignment vertical="top" wrapText="1"/>
      <protection hidden="1"/>
    </xf>
    <xf numFmtId="0" fontId="3" fillId="7" borderId="1" xfId="0" applyFont="1" applyFill="1" applyBorder="1" applyAlignment="1" applyProtection="1">
      <alignment vertical="top" wrapText="1"/>
      <protection hidden="1"/>
    </xf>
    <xf numFmtId="0" fontId="3" fillId="7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7" borderId="1" xfId="2" applyNumberFormat="1" applyFont="1" applyFill="1" applyBorder="1" applyAlignment="1" applyProtection="1">
      <alignment horizontal="left" vertical="top" wrapText="1"/>
      <protection hidden="1"/>
    </xf>
    <xf numFmtId="165" fontId="8" fillId="3" borderId="1" xfId="1" applyNumberFormat="1" applyFont="1" applyFill="1" applyBorder="1" applyAlignment="1" applyProtection="1">
      <alignment horizontal="center" vertical="center" wrapText="1"/>
    </xf>
    <xf numFmtId="0" fontId="9" fillId="2" borderId="0" xfId="3" applyFont="1" applyFill="1" applyBorder="1" applyAlignment="1">
      <alignment vertical="top"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  <xf numFmtId="165" fontId="9" fillId="2" borderId="1" xfId="1" applyNumberFormat="1" applyFont="1" applyFill="1" applyBorder="1" applyAlignment="1" applyProtection="1">
      <alignment horizontal="center" vertical="top"/>
    </xf>
    <xf numFmtId="0" fontId="9" fillId="8" borderId="0" xfId="3" applyFont="1" applyFill="1" applyBorder="1" applyAlignment="1">
      <alignment vertical="top" wrapText="1"/>
    </xf>
    <xf numFmtId="0" fontId="9" fillId="9" borderId="0" xfId="0" applyFont="1" applyFill="1" applyBorder="1" applyAlignment="1">
      <alignment wrapText="1"/>
    </xf>
    <xf numFmtId="0" fontId="9" fillId="9" borderId="0" xfId="0" applyFont="1" applyFill="1" applyAlignment="1">
      <alignment wrapText="1"/>
    </xf>
    <xf numFmtId="0" fontId="9" fillId="9" borderId="0" xfId="0" applyFont="1" applyFill="1"/>
    <xf numFmtId="167" fontId="8" fillId="4" borderId="1" xfId="1" applyNumberFormat="1" applyFont="1" applyFill="1" applyBorder="1" applyAlignment="1" applyProtection="1">
      <alignment horizontal="center" vertical="top"/>
    </xf>
    <xf numFmtId="165" fontId="9" fillId="0" borderId="1" xfId="1" applyNumberFormat="1" applyFont="1" applyFill="1" applyBorder="1" applyAlignment="1" applyProtection="1">
      <alignment vertical="top" wrapText="1"/>
    </xf>
    <xf numFmtId="165" fontId="9" fillId="0" borderId="1" xfId="1" applyNumberFormat="1" applyFont="1" applyFill="1" applyBorder="1" applyAlignment="1" applyProtection="1">
      <alignment horizontal="left" vertical="top" wrapText="1"/>
    </xf>
    <xf numFmtId="10" fontId="9" fillId="0" borderId="1" xfId="1" applyNumberFormat="1" applyFont="1" applyFill="1" applyBorder="1" applyAlignment="1" applyProtection="1">
      <alignment horizontal="center" vertical="top"/>
    </xf>
    <xf numFmtId="165" fontId="9" fillId="4" borderId="1" xfId="1" applyNumberFormat="1" applyFont="1" applyFill="1" applyBorder="1" applyAlignment="1" applyProtection="1">
      <alignment horizontal="center" vertical="top"/>
    </xf>
    <xf numFmtId="165" fontId="9" fillId="0" borderId="1" xfId="1" applyNumberFormat="1" applyFont="1" applyFill="1" applyBorder="1" applyAlignment="1" applyProtection="1">
      <alignment horizontal="center" vertical="top"/>
    </xf>
    <xf numFmtId="2" fontId="9" fillId="4" borderId="1" xfId="5" applyNumberFormat="1" applyFont="1" applyFill="1" applyBorder="1" applyAlignment="1" applyProtection="1">
      <alignment horizontal="center" vertical="top"/>
    </xf>
    <xf numFmtId="164" fontId="9" fillId="4" borderId="1" xfId="5" applyNumberFormat="1" applyFont="1" applyFill="1" applyBorder="1" applyAlignment="1" applyProtection="1">
      <alignment horizontal="center" vertical="top"/>
    </xf>
    <xf numFmtId="10" fontId="9" fillId="4" borderId="1" xfId="1" applyNumberFormat="1" applyFont="1" applyFill="1" applyBorder="1" applyAlignment="1" applyProtection="1">
      <alignment horizontal="center" vertical="top"/>
    </xf>
    <xf numFmtId="164" fontId="9" fillId="0" borderId="1" xfId="1" applyNumberFormat="1" applyFont="1" applyFill="1" applyBorder="1" applyAlignment="1" applyProtection="1">
      <alignment horizontal="center" vertical="top"/>
    </xf>
    <xf numFmtId="165" fontId="9" fillId="4" borderId="1" xfId="5" applyNumberFormat="1" applyFont="1" applyFill="1" applyBorder="1" applyAlignment="1" applyProtection="1">
      <alignment horizontal="center" vertical="top"/>
    </xf>
    <xf numFmtId="10" fontId="9" fillId="4" borderId="1" xfId="5" applyNumberFormat="1" applyFont="1" applyFill="1" applyBorder="1" applyAlignment="1" applyProtection="1">
      <alignment horizontal="center" vertical="top"/>
    </xf>
    <xf numFmtId="164" fontId="9" fillId="0" borderId="1" xfId="1" applyNumberFormat="1" applyFont="1" applyFill="1" applyBorder="1" applyAlignment="1" applyProtection="1">
      <alignment vertical="top" wrapText="1"/>
    </xf>
    <xf numFmtId="2" fontId="9" fillId="0" borderId="1" xfId="5" applyNumberFormat="1" applyFont="1" applyFill="1" applyBorder="1" applyAlignment="1" applyProtection="1">
      <alignment horizontal="center" vertical="top"/>
    </xf>
    <xf numFmtId="164" fontId="9" fillId="0" borderId="1" xfId="5" applyNumberFormat="1" applyFont="1" applyFill="1" applyBorder="1" applyAlignment="1" applyProtection="1">
      <alignment horizontal="center" vertical="top"/>
    </xf>
    <xf numFmtId="10" fontId="9" fillId="5" borderId="1" xfId="4" applyNumberFormat="1" applyFont="1" applyFill="1" applyBorder="1" applyAlignment="1" applyProtection="1">
      <alignment horizontal="center" vertical="top"/>
    </xf>
    <xf numFmtId="165" fontId="8" fillId="4" borderId="6" xfId="1" applyNumberFormat="1" applyFont="1" applyFill="1" applyBorder="1" applyAlignment="1" applyProtection="1">
      <alignment horizontal="left" vertical="center" wrapText="1"/>
    </xf>
    <xf numFmtId="165" fontId="8" fillId="4" borderId="6" xfId="1" applyNumberFormat="1" applyFont="1" applyFill="1" applyBorder="1" applyAlignment="1" applyProtection="1">
      <alignment horizontal="center" vertical="center" wrapText="1"/>
    </xf>
    <xf numFmtId="9" fontId="8" fillId="4" borderId="6" xfId="1" applyNumberFormat="1" applyFont="1" applyFill="1" applyBorder="1" applyAlignment="1" applyProtection="1">
      <alignment horizontal="center" vertical="center" wrapText="1"/>
    </xf>
    <xf numFmtId="165" fontId="9" fillId="2" borderId="5" xfId="1" applyNumberFormat="1" applyFont="1" applyFill="1" applyBorder="1" applyAlignment="1" applyProtection="1">
      <alignment horizontal="left" vertical="center" wrapText="1"/>
    </xf>
    <xf numFmtId="166" fontId="9" fillId="2" borderId="5" xfId="1" applyNumberFormat="1" applyFont="1" applyFill="1" applyBorder="1" applyAlignment="1" applyProtection="1">
      <alignment horizontal="center" vertical="center"/>
    </xf>
    <xf numFmtId="166" fontId="9" fillId="0" borderId="5" xfId="1" applyNumberFormat="1" applyFont="1" applyFill="1" applyBorder="1" applyAlignment="1" applyProtection="1">
      <alignment horizontal="center" vertical="center"/>
    </xf>
    <xf numFmtId="165" fontId="9" fillId="2" borderId="5" xfId="1" applyNumberFormat="1" applyFont="1" applyFill="1" applyBorder="1" applyAlignment="1" applyProtection="1">
      <alignment horizontal="center" vertical="top"/>
    </xf>
    <xf numFmtId="9" fontId="9" fillId="2" borderId="5" xfId="1" applyNumberFormat="1" applyFont="1" applyFill="1" applyBorder="1" applyAlignment="1" applyProtection="1">
      <alignment horizontal="center" vertical="top"/>
    </xf>
    <xf numFmtId="165" fontId="9" fillId="8" borderId="5" xfId="1" applyNumberFormat="1" applyFont="1" applyFill="1" applyBorder="1" applyAlignment="1" applyProtection="1">
      <alignment horizontal="left" vertical="center" wrapText="1"/>
    </xf>
    <xf numFmtId="0" fontId="9" fillId="8" borderId="5" xfId="3" applyFont="1" applyFill="1" applyBorder="1" applyAlignment="1">
      <alignment horizontal="center" vertical="center" wrapText="1"/>
    </xf>
    <xf numFmtId="166" fontId="9" fillId="8" borderId="5" xfId="1" applyNumberFormat="1" applyFont="1" applyFill="1" applyBorder="1" applyAlignment="1" applyProtection="1">
      <alignment horizontal="center" vertical="center"/>
    </xf>
    <xf numFmtId="165" fontId="9" fillId="8" borderId="5" xfId="1" applyNumberFormat="1" applyFont="1" applyFill="1" applyBorder="1" applyAlignment="1" applyProtection="1">
      <alignment horizontal="center" vertical="top"/>
    </xf>
    <xf numFmtId="9" fontId="9" fillId="8" borderId="5" xfId="1" applyNumberFormat="1" applyFont="1" applyFill="1" applyBorder="1" applyAlignment="1" applyProtection="1">
      <alignment horizontal="center" vertical="top"/>
    </xf>
    <xf numFmtId="165" fontId="8" fillId="4" borderId="8" xfId="1" applyNumberFormat="1" applyFont="1" applyFill="1" applyBorder="1" applyAlignment="1" applyProtection="1">
      <alignment horizontal="left" vertical="center" wrapText="1"/>
    </xf>
    <xf numFmtId="165" fontId="8" fillId="4" borderId="8" xfId="1" applyNumberFormat="1" applyFont="1" applyFill="1" applyBorder="1" applyAlignment="1" applyProtection="1">
      <alignment horizontal="center" vertical="center" wrapText="1"/>
    </xf>
    <xf numFmtId="9" fontId="8" fillId="4" borderId="8" xfId="1" applyNumberFormat="1" applyFont="1" applyFill="1" applyBorder="1" applyAlignment="1" applyProtection="1">
      <alignment horizontal="center" vertical="center" wrapText="1"/>
    </xf>
    <xf numFmtId="164" fontId="8" fillId="4" borderId="7" xfId="1" applyFont="1" applyFill="1" applyBorder="1" applyAlignment="1" applyProtection="1">
      <alignment vertical="top" wrapText="1"/>
    </xf>
    <xf numFmtId="167" fontId="8" fillId="4" borderId="7" xfId="1" applyNumberFormat="1" applyFont="1" applyFill="1" applyBorder="1" applyAlignment="1" applyProtection="1">
      <alignment horizontal="center" vertical="top"/>
    </xf>
    <xf numFmtId="0" fontId="10" fillId="3" borderId="1" xfId="0" applyFont="1" applyFill="1" applyBorder="1" applyAlignment="1">
      <alignment horizontal="left" vertical="center"/>
    </xf>
    <xf numFmtId="169" fontId="10" fillId="3" borderId="1" xfId="0" applyNumberFormat="1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2" fillId="0" borderId="1" xfId="0" applyFont="1" applyFill="1" applyBorder="1" applyAlignment="1">
      <alignment horizontal="left" vertical="center"/>
    </xf>
    <xf numFmtId="1" fontId="12" fillId="0" borderId="1" xfId="0" applyNumberFormat="1" applyFont="1" applyBorder="1" applyAlignment="1">
      <alignment horizontal="left" vertical="center"/>
    </xf>
    <xf numFmtId="2" fontId="12" fillId="0" borderId="1" xfId="0" applyNumberFormat="1" applyFont="1" applyBorder="1" applyAlignment="1">
      <alignment horizontal="left" vertical="center"/>
    </xf>
    <xf numFmtId="170" fontId="11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horizontal="left"/>
    </xf>
    <xf numFmtId="2" fontId="11" fillId="2" borderId="1" xfId="0" applyNumberFormat="1" applyFont="1" applyFill="1" applyBorder="1" applyAlignment="1">
      <alignment horizontal="left"/>
    </xf>
    <xf numFmtId="1" fontId="11" fillId="2" borderId="1" xfId="0" applyNumberFormat="1" applyFont="1" applyFill="1" applyBorder="1" applyAlignment="1">
      <alignment horizontal="left"/>
    </xf>
    <xf numFmtId="0" fontId="11" fillId="2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169" fontId="12" fillId="0" borderId="1" xfId="0" applyNumberFormat="1" applyFont="1" applyFill="1" applyBorder="1" applyAlignment="1">
      <alignment horizontal="left" vertical="center"/>
    </xf>
    <xf numFmtId="1" fontId="13" fillId="2" borderId="1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NumberFormat="1" applyFont="1" applyBorder="1" applyAlignment="1">
      <alignment horizontal="left"/>
    </xf>
    <xf numFmtId="169" fontId="11" fillId="0" borderId="0" xfId="0" applyNumberFormat="1" applyFont="1" applyBorder="1" applyAlignment="1">
      <alignment horizontal="left"/>
    </xf>
    <xf numFmtId="0" fontId="9" fillId="0" borderId="1" xfId="0" applyNumberFormat="1" applyFont="1" applyFill="1" applyBorder="1"/>
    <xf numFmtId="165" fontId="8" fillId="3" borderId="1" xfId="1" applyNumberFormat="1" applyFont="1" applyFill="1" applyBorder="1" applyAlignment="1" applyProtection="1">
      <alignment horizontal="center" vertical="center" wrapText="1"/>
    </xf>
    <xf numFmtId="0" fontId="9" fillId="4" borderId="9" xfId="0" applyNumberFormat="1" applyFont="1" applyFill="1" applyBorder="1"/>
    <xf numFmtId="0" fontId="9" fillId="4" borderId="10" xfId="0" applyNumberFormat="1" applyFont="1" applyFill="1" applyBorder="1"/>
    <xf numFmtId="0" fontId="9" fillId="4" borderId="11" xfId="0" applyNumberFormat="1" applyFont="1" applyFill="1" applyBorder="1"/>
    <xf numFmtId="0" fontId="9" fillId="0" borderId="2" xfId="0" applyNumberFormat="1" applyFont="1" applyFill="1" applyBorder="1"/>
    <xf numFmtId="0" fontId="9" fillId="0" borderId="3" xfId="0" applyNumberFormat="1" applyFont="1" applyFill="1" applyBorder="1"/>
    <xf numFmtId="0" fontId="9" fillId="0" borderId="4" xfId="0" applyNumberFormat="1" applyFont="1" applyFill="1" applyBorder="1"/>
    <xf numFmtId="165" fontId="8" fillId="0" borderId="2" xfId="1" applyNumberFormat="1" applyFont="1" applyFill="1" applyBorder="1" applyAlignment="1" applyProtection="1">
      <alignment horizontal="center" vertical="center"/>
    </xf>
    <xf numFmtId="165" fontId="8" fillId="0" borderId="3" xfId="1" applyNumberFormat="1" applyFont="1" applyFill="1" applyBorder="1" applyAlignment="1" applyProtection="1">
      <alignment horizontal="center" vertical="center"/>
    </xf>
    <xf numFmtId="165" fontId="8" fillId="0" borderId="4" xfId="1" applyNumberFormat="1" applyFont="1" applyFill="1" applyBorder="1" applyAlignment="1" applyProtection="1">
      <alignment horizontal="center" vertical="center"/>
    </xf>
    <xf numFmtId="168" fontId="8" fillId="3" borderId="1" xfId="1" applyNumberFormat="1" applyFont="1" applyFill="1" applyBorder="1" applyAlignment="1" applyProtection="1">
      <alignment horizontal="center" vertical="center" wrapText="1"/>
    </xf>
    <xf numFmtId="165" fontId="8" fillId="0" borderId="1" xfId="1" applyNumberFormat="1" applyFont="1" applyFill="1" applyBorder="1" applyAlignment="1" applyProtection="1">
      <alignment horizontal="center" vertical="top"/>
    </xf>
    <xf numFmtId="0" fontId="8" fillId="0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 applyProtection="1">
      <alignment horizontal="center" vertical="top" wrapText="1"/>
      <protection hidden="1"/>
    </xf>
  </cellXfs>
  <cellStyles count="6">
    <cellStyle name="Comma" xfId="1" builtinId="3"/>
    <cellStyle name="Excel_BuiltIn_Comma 2" xfId="5"/>
    <cellStyle name="Normal" xfId="0" builtinId="0"/>
    <cellStyle name="Normal_senp__eligibility" xfId="3"/>
    <cellStyle name="Normal_senp__eligibility 2" xfId="4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32"/>
  <sheetViews>
    <sheetView tabSelected="1" zoomScale="130" zoomScaleNormal="130" workbookViewId="0">
      <selection activeCell="D11" sqref="D11"/>
    </sheetView>
  </sheetViews>
  <sheetFormatPr defaultColWidth="31.33203125" defaultRowHeight="12"/>
  <cols>
    <col min="1" max="1" width="32.5546875" style="21" customWidth="1"/>
    <col min="2" max="2" width="11.88671875" style="21" customWidth="1"/>
    <col min="3" max="3" width="10.88671875" style="21" customWidth="1"/>
    <col min="4" max="4" width="12.44140625" style="21" customWidth="1"/>
    <col min="5" max="5" width="13.33203125" style="21" customWidth="1"/>
    <col min="6" max="6" width="17.44140625" style="21" customWidth="1"/>
    <col min="7" max="7" width="16.33203125" style="21" customWidth="1"/>
    <col min="8" max="8" width="14.6640625" style="21" customWidth="1"/>
    <col min="9" max="9" width="11.88671875" style="21" customWidth="1"/>
    <col min="10" max="10" width="14.5546875" style="21" customWidth="1"/>
    <col min="11" max="12" width="13.109375" style="21" customWidth="1"/>
    <col min="13" max="13" width="13.6640625" style="21" customWidth="1"/>
    <col min="14" max="14" width="14.109375" style="21" customWidth="1"/>
    <col min="15" max="15" width="11.88671875" style="21" customWidth="1"/>
    <col min="16" max="16" width="12" style="21" customWidth="1"/>
    <col min="17" max="17" width="11" style="21" customWidth="1"/>
    <col min="18" max="18" width="11.5546875" style="21" customWidth="1"/>
    <col min="19" max="19" width="12" style="21" customWidth="1"/>
    <col min="20" max="237" width="31.33203125" style="21"/>
    <col min="238" max="245" width="31.33203125" style="22"/>
    <col min="246" max="247" width="31.33203125" style="23"/>
    <col min="248" max="16384" width="31.33203125" style="24"/>
  </cols>
  <sheetData>
    <row r="1" spans="1:247" ht="26.85" customHeight="1">
      <c r="A1" s="20" t="s">
        <v>81</v>
      </c>
      <c r="B1" s="84" t="s">
        <v>0</v>
      </c>
      <c r="C1" s="84"/>
      <c r="D1" s="20" t="s">
        <v>1</v>
      </c>
      <c r="E1" s="20">
        <v>7720208401</v>
      </c>
      <c r="F1" s="20" t="s">
        <v>2</v>
      </c>
    </row>
    <row r="2" spans="1:247">
      <c r="A2" s="46" t="s">
        <v>82</v>
      </c>
      <c r="B2" s="47" t="s">
        <v>67</v>
      </c>
      <c r="C2" s="47" t="s">
        <v>68</v>
      </c>
      <c r="D2" s="47" t="s">
        <v>43</v>
      </c>
      <c r="E2" s="48" t="s">
        <v>3</v>
      </c>
      <c r="F2" s="47" t="s">
        <v>44</v>
      </c>
    </row>
    <row r="3" spans="1:247">
      <c r="A3" s="49" t="s">
        <v>64</v>
      </c>
      <c r="B3" s="50">
        <v>660379.92000000004</v>
      </c>
      <c r="C3" s="51">
        <v>506098.11</v>
      </c>
      <c r="D3" s="52">
        <f>AVERAGE(B3:C3)</f>
        <v>583239.01500000001</v>
      </c>
      <c r="E3" s="53">
        <v>1</v>
      </c>
      <c r="F3" s="52">
        <f t="shared" ref="F3:F6" si="0">E3*D3</f>
        <v>583239.01500000001</v>
      </c>
    </row>
    <row r="4" spans="1:247">
      <c r="A4" s="49" t="s">
        <v>65</v>
      </c>
      <c r="B4" s="50">
        <v>162867</v>
      </c>
      <c r="C4" s="51">
        <v>110288</v>
      </c>
      <c r="D4" s="52">
        <f t="shared" ref="D4:D6" si="1">AVERAGE(B4:C4)</f>
        <v>136577.5</v>
      </c>
      <c r="E4" s="53">
        <v>1</v>
      </c>
      <c r="F4" s="52">
        <f t="shared" si="0"/>
        <v>136577.5</v>
      </c>
    </row>
    <row r="5" spans="1:247">
      <c r="A5" s="49" t="s">
        <v>72</v>
      </c>
      <c r="B5" s="50">
        <v>50308</v>
      </c>
      <c r="C5" s="51">
        <v>0</v>
      </c>
      <c r="D5" s="52">
        <f t="shared" si="1"/>
        <v>25154</v>
      </c>
      <c r="E5" s="53">
        <v>1</v>
      </c>
      <c r="F5" s="52">
        <f t="shared" si="0"/>
        <v>25154</v>
      </c>
    </row>
    <row r="6" spans="1:247">
      <c r="A6" s="49" t="s">
        <v>45</v>
      </c>
      <c r="B6" s="50">
        <v>-26550</v>
      </c>
      <c r="C6" s="50">
        <v>-14158</v>
      </c>
      <c r="D6" s="52">
        <f t="shared" si="1"/>
        <v>-20354</v>
      </c>
      <c r="E6" s="53">
        <v>1</v>
      </c>
      <c r="F6" s="52">
        <f t="shared" si="0"/>
        <v>-20354</v>
      </c>
    </row>
    <row r="7" spans="1:247">
      <c r="A7" s="59" t="s">
        <v>83</v>
      </c>
      <c r="B7" s="60" t="s">
        <v>67</v>
      </c>
      <c r="C7" s="60" t="s">
        <v>68</v>
      </c>
      <c r="D7" s="47" t="s">
        <v>43</v>
      </c>
      <c r="E7" s="61" t="s">
        <v>3</v>
      </c>
      <c r="F7" s="60" t="s">
        <v>44</v>
      </c>
    </row>
    <row r="8" spans="1:247">
      <c r="A8" s="49" t="s">
        <v>64</v>
      </c>
      <c r="B8" s="50">
        <v>1489590</v>
      </c>
      <c r="C8" s="51">
        <v>706973.99</v>
      </c>
      <c r="D8" s="52">
        <f t="shared" ref="D8:D10" si="2">AVERAGE(B8:C8)</f>
        <v>1098281.9950000001</v>
      </c>
      <c r="E8" s="53">
        <v>1</v>
      </c>
      <c r="F8" s="52">
        <f t="shared" ref="F8:F11" si="3">E8*D8</f>
        <v>1098281.9950000001</v>
      </c>
    </row>
    <row r="9" spans="1:247">
      <c r="A9" s="49" t="s">
        <v>65</v>
      </c>
      <c r="B9" s="50">
        <v>66241</v>
      </c>
      <c r="C9" s="51">
        <v>76751</v>
      </c>
      <c r="D9" s="52">
        <f t="shared" si="2"/>
        <v>71496</v>
      </c>
      <c r="E9" s="53">
        <v>1</v>
      </c>
      <c r="F9" s="52">
        <f t="shared" si="3"/>
        <v>71496</v>
      </c>
    </row>
    <row r="10" spans="1:247" s="29" customFormat="1">
      <c r="A10" s="54" t="s">
        <v>69</v>
      </c>
      <c r="B10" s="55">
        <v>7674</v>
      </c>
      <c r="C10" s="56">
        <v>5259</v>
      </c>
      <c r="D10" s="52">
        <f t="shared" si="2"/>
        <v>6466.5</v>
      </c>
      <c r="E10" s="58">
        <v>0.5</v>
      </c>
      <c r="F10" s="57">
        <f t="shared" si="3"/>
        <v>3233.25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7"/>
      <c r="IE10" s="27"/>
      <c r="IF10" s="27"/>
      <c r="IG10" s="27"/>
      <c r="IH10" s="27"/>
      <c r="II10" s="27"/>
      <c r="IJ10" s="27"/>
      <c r="IK10" s="27"/>
      <c r="IL10" s="28"/>
      <c r="IM10" s="28"/>
    </row>
    <row r="11" spans="1:247">
      <c r="A11" s="49" t="s">
        <v>45</v>
      </c>
      <c r="B11" s="50">
        <v>-243983</v>
      </c>
      <c r="C11" s="50">
        <v>-37313</v>
      </c>
      <c r="D11" s="52">
        <f>AVERAGE(B11:C11)</f>
        <v>-140648</v>
      </c>
      <c r="E11" s="53">
        <v>1</v>
      </c>
      <c r="F11" s="52">
        <f t="shared" si="3"/>
        <v>-140648</v>
      </c>
    </row>
    <row r="12" spans="1:247" ht="15.45" customHeight="1">
      <c r="A12" s="62" t="s">
        <v>46</v>
      </c>
      <c r="B12" s="85"/>
      <c r="C12" s="86"/>
      <c r="D12" s="86"/>
      <c r="E12" s="87"/>
      <c r="F12" s="63">
        <f>+SUM(F3:F11)</f>
        <v>1756979.7600000002</v>
      </c>
    </row>
    <row r="13" spans="1:247" ht="16.350000000000001" customHeight="1">
      <c r="A13" s="31" t="s">
        <v>47</v>
      </c>
      <c r="B13" s="88"/>
      <c r="C13" s="89"/>
      <c r="D13" s="89"/>
      <c r="E13" s="90"/>
      <c r="F13" s="30">
        <f>F12/12</f>
        <v>146414.98000000001</v>
      </c>
    </row>
    <row r="14" spans="1:247">
      <c r="A14" s="31" t="s">
        <v>48</v>
      </c>
      <c r="B14" s="88"/>
      <c r="C14" s="89"/>
      <c r="D14" s="89"/>
      <c r="E14" s="90"/>
      <c r="F14" s="25">
        <f>RTR!N6</f>
        <v>45983</v>
      </c>
    </row>
    <row r="15" spans="1:247" ht="16.350000000000001" customHeight="1">
      <c r="A15" s="32" t="s">
        <v>49</v>
      </c>
      <c r="B15" s="91"/>
      <c r="C15" s="92"/>
      <c r="D15" s="92"/>
      <c r="E15" s="93"/>
      <c r="F15" s="33">
        <v>1</v>
      </c>
    </row>
    <row r="16" spans="1:247" ht="16.350000000000001" customHeight="1">
      <c r="A16" s="31" t="s">
        <v>50</v>
      </c>
      <c r="B16" s="83"/>
      <c r="C16" s="83"/>
      <c r="D16" s="83"/>
      <c r="E16" s="83"/>
      <c r="F16" s="34">
        <f>(F13*F15)-F14</f>
        <v>100431.98000000001</v>
      </c>
    </row>
    <row r="17" spans="1:6" ht="16.350000000000001" customHeight="1">
      <c r="A17" s="31" t="s">
        <v>51</v>
      </c>
      <c r="B17" s="83"/>
      <c r="C17" s="83"/>
      <c r="D17" s="83"/>
      <c r="E17" s="83"/>
      <c r="F17" s="35">
        <v>240</v>
      </c>
    </row>
    <row r="18" spans="1:6" ht="13.5" customHeight="1">
      <c r="A18" s="31" t="s">
        <v>52</v>
      </c>
      <c r="B18" s="83"/>
      <c r="C18" s="83"/>
      <c r="D18" s="83"/>
      <c r="E18" s="83"/>
      <c r="F18" s="33">
        <v>9.5000000000000001E-2</v>
      </c>
    </row>
    <row r="19" spans="1:6">
      <c r="A19" s="31" t="s">
        <v>53</v>
      </c>
      <c r="B19" s="83"/>
      <c r="C19" s="83"/>
      <c r="D19" s="83"/>
      <c r="E19" s="83"/>
      <c r="F19" s="36">
        <f>PMT(F18/12,F17,-100000)</f>
        <v>932.13118783351808</v>
      </c>
    </row>
    <row r="20" spans="1:6">
      <c r="A20" s="31" t="s">
        <v>54</v>
      </c>
      <c r="B20" s="83"/>
      <c r="C20" s="83"/>
      <c r="D20" s="83"/>
      <c r="E20" s="83"/>
      <c r="F20" s="37">
        <f>F16/F19</f>
        <v>107.74446913789727</v>
      </c>
    </row>
    <row r="21" spans="1:6" ht="15.45" customHeight="1">
      <c r="A21" s="94" t="s">
        <v>55</v>
      </c>
      <c r="B21" s="94"/>
      <c r="C21" s="94"/>
      <c r="D21" s="94"/>
      <c r="E21" s="94"/>
      <c r="F21" s="94"/>
    </row>
    <row r="22" spans="1:6">
      <c r="A22" s="31" t="s">
        <v>51</v>
      </c>
      <c r="B22" s="83"/>
      <c r="C22" s="83"/>
      <c r="D22" s="83"/>
      <c r="E22" s="83"/>
      <c r="F22" s="34">
        <v>2040</v>
      </c>
    </row>
    <row r="23" spans="1:6">
      <c r="A23" s="31" t="s">
        <v>52</v>
      </c>
      <c r="B23" s="83"/>
      <c r="C23" s="83"/>
      <c r="D23" s="83"/>
      <c r="E23" s="83"/>
      <c r="F23" s="38">
        <v>9.0999999999999998E-2</v>
      </c>
    </row>
    <row r="24" spans="1:6">
      <c r="A24" s="31" t="s">
        <v>53</v>
      </c>
      <c r="B24" s="83"/>
      <c r="C24" s="83"/>
      <c r="D24" s="83"/>
      <c r="E24" s="83"/>
      <c r="F24" s="37">
        <f>PMT(F23/12,F22,-100000)</f>
        <v>758.33348703231411</v>
      </c>
    </row>
    <row r="25" spans="1:6">
      <c r="A25" s="31" t="s">
        <v>56</v>
      </c>
      <c r="B25" s="95">
        <f>B15</f>
        <v>0</v>
      </c>
      <c r="C25" s="95"/>
      <c r="D25" s="95"/>
      <c r="E25" s="95"/>
      <c r="F25" s="39">
        <v>25</v>
      </c>
    </row>
    <row r="26" spans="1:6">
      <c r="A26" s="31" t="s">
        <v>57</v>
      </c>
      <c r="B26" s="83"/>
      <c r="C26" s="83"/>
      <c r="D26" s="83"/>
      <c r="E26" s="83"/>
      <c r="F26" s="40">
        <f>F25*F24</f>
        <v>18958.337175807854</v>
      </c>
    </row>
    <row r="27" spans="1:6">
      <c r="A27" s="31" t="s">
        <v>58</v>
      </c>
      <c r="B27" s="83"/>
      <c r="C27" s="83"/>
      <c r="D27" s="83"/>
      <c r="E27" s="83"/>
      <c r="F27" s="41">
        <v>1</v>
      </c>
    </row>
    <row r="28" spans="1:6">
      <c r="A28" s="42" t="s">
        <v>59</v>
      </c>
      <c r="B28" s="96" t="s">
        <v>4</v>
      </c>
      <c r="C28" s="96"/>
      <c r="D28" s="96"/>
      <c r="E28" s="96"/>
      <c r="F28" s="43">
        <v>80</v>
      </c>
    </row>
    <row r="29" spans="1:6">
      <c r="A29" s="42" t="s">
        <v>60</v>
      </c>
      <c r="B29" s="83"/>
      <c r="C29" s="83"/>
      <c r="D29" s="83"/>
      <c r="E29" s="83"/>
      <c r="F29" s="44">
        <v>0</v>
      </c>
    </row>
    <row r="30" spans="1:6">
      <c r="A30" s="42" t="s">
        <v>61</v>
      </c>
      <c r="B30" s="83"/>
      <c r="C30" s="83"/>
      <c r="D30" s="83"/>
      <c r="E30" s="83"/>
      <c r="F30" s="45">
        <f>F25/F28</f>
        <v>0.3125</v>
      </c>
    </row>
    <row r="31" spans="1:6">
      <c r="A31" s="31" t="s">
        <v>62</v>
      </c>
      <c r="B31" s="83"/>
      <c r="C31" s="83"/>
      <c r="D31" s="83"/>
      <c r="E31" s="83"/>
      <c r="F31" s="45">
        <f>(F25+F29)/F28</f>
        <v>0.3125</v>
      </c>
    </row>
    <row r="32" spans="1:6">
      <c r="A32" s="31" t="s">
        <v>63</v>
      </c>
      <c r="B32" s="83"/>
      <c r="C32" s="83"/>
      <c r="D32" s="83"/>
      <c r="E32" s="83"/>
      <c r="F32" s="45">
        <f>F31+F27</f>
        <v>1.3125</v>
      </c>
    </row>
  </sheetData>
  <sheetProtection selectLockedCells="1" selectUnlockedCells="1"/>
  <mergeCells count="22">
    <mergeCell ref="B31:E31"/>
    <mergeCell ref="B26:E26"/>
    <mergeCell ref="B27:E27"/>
    <mergeCell ref="B28:E28"/>
    <mergeCell ref="B29:E29"/>
    <mergeCell ref="B30:E30"/>
    <mergeCell ref="B32:E32"/>
    <mergeCell ref="B1:C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A21:F21"/>
    <mergeCell ref="B22:E22"/>
    <mergeCell ref="B23:E23"/>
    <mergeCell ref="B24:E24"/>
    <mergeCell ref="B25:E25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  <pageSetUpPr fitToPage="1"/>
  </sheetPr>
  <dimension ref="A1:IT16"/>
  <sheetViews>
    <sheetView topLeftCell="E1" zoomScale="136" zoomScaleNormal="136" workbookViewId="0">
      <selection activeCell="A6" sqref="A6:XFD12"/>
    </sheetView>
  </sheetViews>
  <sheetFormatPr defaultColWidth="22.109375" defaultRowHeight="10.199999999999999"/>
  <cols>
    <col min="1" max="1" width="5.44140625" style="66" customWidth="1"/>
    <col min="2" max="2" width="14.88671875" style="66" customWidth="1"/>
    <col min="3" max="3" width="17" style="66" bestFit="1" customWidth="1"/>
    <col min="4" max="4" width="11.88671875" style="66" bestFit="1" customWidth="1"/>
    <col min="5" max="5" width="9.44140625" style="66" bestFit="1" customWidth="1"/>
    <col min="6" max="6" width="13.109375" style="66" bestFit="1" customWidth="1"/>
    <col min="7" max="7" width="11.88671875" style="66" bestFit="1" customWidth="1"/>
    <col min="8" max="8" width="13.109375" style="66" bestFit="1" customWidth="1"/>
    <col min="9" max="9" width="11.44140625" style="82" hidden="1" customWidth="1"/>
    <col min="10" max="10" width="14.109375" style="82" hidden="1" customWidth="1"/>
    <col min="11" max="11" width="6.33203125" style="66" customWidth="1"/>
    <col min="12" max="12" width="8.6640625" style="66" customWidth="1"/>
    <col min="13" max="13" width="8" style="66" customWidth="1"/>
    <col min="14" max="14" width="10.109375" style="66" customWidth="1"/>
    <col min="15" max="15" width="13.109375" style="66" customWidth="1"/>
    <col min="16" max="16" width="24.88671875" style="66" customWidth="1"/>
    <col min="17" max="17" width="10.109375" style="66" customWidth="1"/>
    <col min="18" max="254" width="22.109375" style="66"/>
    <col min="255" max="16384" width="22.109375" style="67"/>
  </cols>
  <sheetData>
    <row r="1" spans="1:254">
      <c r="A1" s="64" t="s">
        <v>5</v>
      </c>
      <c r="B1" s="64" t="s">
        <v>6</v>
      </c>
      <c r="C1" s="64" t="s">
        <v>7</v>
      </c>
      <c r="D1" s="64" t="s">
        <v>8</v>
      </c>
      <c r="E1" s="64" t="s">
        <v>9</v>
      </c>
      <c r="F1" s="64" t="s">
        <v>10</v>
      </c>
      <c r="G1" s="64" t="s">
        <v>11</v>
      </c>
      <c r="H1" s="64" t="s">
        <v>12</v>
      </c>
      <c r="I1" s="65" t="s">
        <v>13</v>
      </c>
      <c r="J1" s="65" t="s">
        <v>14</v>
      </c>
      <c r="K1" s="64" t="s">
        <v>15</v>
      </c>
      <c r="L1" s="64" t="s">
        <v>16</v>
      </c>
      <c r="M1" s="64" t="s">
        <v>17</v>
      </c>
      <c r="N1" s="64" t="s">
        <v>18</v>
      </c>
      <c r="O1" s="64" t="s">
        <v>66</v>
      </c>
      <c r="P1" s="64" t="s">
        <v>19</v>
      </c>
      <c r="Q1" s="64" t="s">
        <v>20</v>
      </c>
    </row>
    <row r="2" spans="1:254" ht="13.2" customHeight="1">
      <c r="A2" s="68">
        <v>1</v>
      </c>
      <c r="B2" s="69" t="s">
        <v>73</v>
      </c>
      <c r="C2" s="68" t="s">
        <v>74</v>
      </c>
      <c r="D2" s="68" t="s">
        <v>75</v>
      </c>
      <c r="E2" s="69" t="s">
        <v>76</v>
      </c>
      <c r="F2" s="69">
        <v>700000</v>
      </c>
      <c r="G2" s="70"/>
      <c r="H2" s="70"/>
      <c r="I2" s="71"/>
      <c r="J2" s="71"/>
      <c r="K2" s="69">
        <v>36</v>
      </c>
      <c r="L2" s="69">
        <v>28</v>
      </c>
      <c r="M2" s="69">
        <v>8</v>
      </c>
      <c r="N2" s="69">
        <v>22045</v>
      </c>
      <c r="O2" s="69" t="s">
        <v>70</v>
      </c>
      <c r="P2" s="69"/>
      <c r="Q2" s="69"/>
    </row>
    <row r="3" spans="1:254" ht="13.2" customHeight="1">
      <c r="A3" s="68">
        <v>2</v>
      </c>
      <c r="B3" s="69" t="s">
        <v>77</v>
      </c>
      <c r="C3" s="68" t="s">
        <v>78</v>
      </c>
      <c r="D3" s="68" t="s">
        <v>79</v>
      </c>
      <c r="E3" s="69" t="s">
        <v>80</v>
      </c>
      <c r="F3" s="69">
        <v>1939000</v>
      </c>
      <c r="G3" s="70"/>
      <c r="H3" s="70"/>
      <c r="I3" s="71"/>
      <c r="J3" s="71"/>
      <c r="K3" s="69">
        <v>122</v>
      </c>
      <c r="L3" s="69"/>
      <c r="M3" s="69"/>
      <c r="N3" s="69">
        <v>23938</v>
      </c>
      <c r="O3" s="69" t="s">
        <v>70</v>
      </c>
      <c r="P3" s="69"/>
      <c r="Q3" s="69"/>
    </row>
    <row r="4" spans="1:254" ht="13.2" customHeight="1">
      <c r="A4" s="68">
        <v>3</v>
      </c>
      <c r="B4" s="69"/>
      <c r="C4" s="68"/>
      <c r="D4" s="68"/>
      <c r="E4" s="69"/>
      <c r="F4" s="69"/>
      <c r="H4" s="70"/>
      <c r="I4" s="71"/>
      <c r="J4" s="71"/>
      <c r="K4" s="69"/>
      <c r="L4" s="69"/>
      <c r="M4" s="69"/>
      <c r="N4" s="69"/>
      <c r="O4" s="69"/>
      <c r="P4" s="69"/>
      <c r="Q4" s="69"/>
    </row>
    <row r="5" spans="1:254" ht="8.4" customHeight="1">
      <c r="A5" s="68">
        <v>4</v>
      </c>
      <c r="B5" s="69"/>
      <c r="C5" s="68"/>
      <c r="D5" s="68"/>
      <c r="E5" s="69"/>
      <c r="F5" s="69"/>
      <c r="G5" s="70"/>
      <c r="H5" s="70"/>
      <c r="I5" s="71"/>
      <c r="J5" s="71"/>
      <c r="K5" s="69"/>
      <c r="L5" s="69"/>
      <c r="M5" s="69"/>
      <c r="N5" s="69"/>
      <c r="O5" s="69"/>
      <c r="P5" s="69"/>
      <c r="IT5" s="67"/>
    </row>
    <row r="6" spans="1:254" ht="12.6" customHeight="1">
      <c r="A6" s="68">
        <v>5</v>
      </c>
      <c r="B6" s="69"/>
      <c r="C6" s="68"/>
      <c r="D6" s="68"/>
      <c r="E6" s="69"/>
      <c r="F6" s="69"/>
      <c r="G6" s="70"/>
      <c r="H6" s="70"/>
      <c r="I6" s="71"/>
      <c r="J6" s="71"/>
      <c r="K6" s="69"/>
      <c r="L6" s="69"/>
      <c r="M6" s="69"/>
      <c r="N6" s="69">
        <f>SUM(N2:N3)</f>
        <v>45983</v>
      </c>
      <c r="O6" s="69"/>
      <c r="P6" s="69"/>
      <c r="IT6" s="67"/>
    </row>
    <row r="7" spans="1:254">
      <c r="A7" s="68">
        <v>6</v>
      </c>
      <c r="B7" s="72"/>
      <c r="C7" s="68"/>
      <c r="D7" s="73"/>
      <c r="E7" s="73"/>
      <c r="F7" s="74"/>
      <c r="G7" s="73"/>
      <c r="H7" s="73"/>
      <c r="I7" s="71"/>
      <c r="J7" s="71"/>
      <c r="K7" s="75"/>
      <c r="L7" s="75"/>
      <c r="M7" s="75"/>
      <c r="N7" s="74"/>
      <c r="O7" s="73"/>
      <c r="P7" s="69"/>
      <c r="Q7" s="76"/>
    </row>
    <row r="8" spans="1:254" ht="11.4" customHeight="1">
      <c r="A8" s="68" t="s">
        <v>71</v>
      </c>
      <c r="B8" s="72"/>
      <c r="C8" s="68"/>
      <c r="D8" s="73"/>
      <c r="E8" s="73"/>
      <c r="F8" s="73"/>
      <c r="G8" s="73"/>
      <c r="H8" s="73"/>
      <c r="I8" s="71"/>
      <c r="J8" s="71"/>
      <c r="K8" s="75"/>
      <c r="L8" s="75"/>
      <c r="M8" s="75"/>
      <c r="N8" s="74"/>
      <c r="O8" s="73"/>
      <c r="P8" s="72"/>
      <c r="Q8" s="76"/>
    </row>
    <row r="9" spans="1:254">
      <c r="A9" s="68">
        <v>9</v>
      </c>
      <c r="B9" s="72"/>
      <c r="C9" s="68"/>
      <c r="D9" s="73"/>
      <c r="E9" s="73"/>
      <c r="F9" s="73"/>
      <c r="G9" s="73"/>
      <c r="H9" s="73"/>
      <c r="I9" s="71"/>
      <c r="J9" s="71"/>
      <c r="K9" s="75"/>
      <c r="L9" s="75"/>
      <c r="M9" s="75"/>
      <c r="N9" s="74"/>
      <c r="O9" s="73"/>
      <c r="P9" s="72"/>
      <c r="Q9" s="76"/>
    </row>
    <row r="10" spans="1:254">
      <c r="A10" s="68">
        <v>10</v>
      </c>
      <c r="B10" s="72"/>
      <c r="C10" s="68"/>
      <c r="D10" s="73"/>
      <c r="E10" s="73"/>
      <c r="F10" s="73"/>
      <c r="G10" s="73"/>
      <c r="H10" s="73"/>
      <c r="I10" s="71"/>
      <c r="J10" s="71"/>
      <c r="K10" s="75"/>
      <c r="L10" s="75"/>
      <c r="M10" s="75"/>
      <c r="N10" s="74"/>
      <c r="O10" s="69"/>
      <c r="P10" s="72"/>
      <c r="Q10" s="76"/>
    </row>
    <row r="11" spans="1:254">
      <c r="A11" s="68">
        <v>11</v>
      </c>
      <c r="B11" s="72"/>
      <c r="C11" s="68"/>
      <c r="D11" s="73"/>
      <c r="E11" s="73"/>
      <c r="F11" s="73"/>
      <c r="G11" s="73"/>
      <c r="H11" s="73"/>
      <c r="I11" s="71"/>
      <c r="J11" s="71"/>
      <c r="K11" s="75"/>
      <c r="L11" s="75"/>
      <c r="M11" s="75"/>
      <c r="N11" s="74"/>
      <c r="O11" s="69"/>
      <c r="P11" s="72"/>
      <c r="Q11" s="76"/>
    </row>
    <row r="12" spans="1:254">
      <c r="A12" s="77"/>
      <c r="B12" s="68"/>
      <c r="C12" s="68"/>
      <c r="D12" s="68"/>
      <c r="E12" s="68"/>
      <c r="F12" s="68"/>
      <c r="G12" s="68"/>
      <c r="H12" s="68"/>
      <c r="I12" s="78"/>
      <c r="J12" s="78"/>
      <c r="K12" s="68"/>
      <c r="L12" s="68"/>
      <c r="M12" s="68"/>
      <c r="N12" s="68"/>
      <c r="O12" s="79"/>
      <c r="P12" s="68"/>
      <c r="Q12" s="80"/>
    </row>
    <row r="16" spans="1:254">
      <c r="I16" s="81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3.2"/>
  <cols>
    <col min="2" max="2" width="23.33203125" customWidth="1"/>
    <col min="3" max="3" width="28.5546875" customWidth="1"/>
    <col min="4" max="4" width="10.5546875" customWidth="1"/>
    <col min="5" max="5" width="19" customWidth="1"/>
    <col min="6" max="6" width="14.88671875" customWidth="1"/>
  </cols>
  <sheetData>
    <row r="1" spans="1:6" ht="17.25" customHeight="1">
      <c r="A1" s="97" t="s">
        <v>21</v>
      </c>
      <c r="B1" s="97"/>
      <c r="C1" s="2"/>
    </row>
    <row r="2" spans="1:6" ht="14.25" customHeight="1">
      <c r="A2" s="97" t="s">
        <v>22</v>
      </c>
      <c r="B2" s="97"/>
      <c r="C2" s="2"/>
    </row>
    <row r="5" spans="1:6" ht="27.6">
      <c r="A5" s="3" t="s">
        <v>5</v>
      </c>
      <c r="B5" s="4" t="s">
        <v>23</v>
      </c>
      <c r="C5" s="4" t="s">
        <v>24</v>
      </c>
      <c r="D5" s="5" t="s">
        <v>25</v>
      </c>
      <c r="E5" s="1" t="s">
        <v>26</v>
      </c>
      <c r="F5" s="1" t="s">
        <v>27</v>
      </c>
    </row>
    <row r="6" spans="1:6" ht="41.4">
      <c r="A6" s="6">
        <v>1</v>
      </c>
      <c r="B6" s="7" t="s">
        <v>28</v>
      </c>
      <c r="C6" s="8" t="s">
        <v>29</v>
      </c>
      <c r="D6" s="9"/>
      <c r="E6" s="10">
        <v>0.2</v>
      </c>
      <c r="F6" s="10">
        <f t="shared" ref="F6:F12" si="0">E6/10*D6</f>
        <v>0</v>
      </c>
    </row>
    <row r="7" spans="1:6" ht="41.4">
      <c r="A7" s="6">
        <v>2</v>
      </c>
      <c r="B7" s="7" t="s">
        <v>30</v>
      </c>
      <c r="C7" s="8" t="s">
        <v>31</v>
      </c>
      <c r="D7" s="11"/>
      <c r="E7" s="10">
        <v>0.15</v>
      </c>
      <c r="F7" s="10">
        <f t="shared" si="0"/>
        <v>0</v>
      </c>
    </row>
    <row r="8" spans="1:6" ht="41.4">
      <c r="A8" s="6">
        <v>3</v>
      </c>
      <c r="B8" s="7" t="s">
        <v>32</v>
      </c>
      <c r="C8" s="8" t="s">
        <v>33</v>
      </c>
      <c r="D8" s="11"/>
      <c r="E8" s="10">
        <v>0.1</v>
      </c>
      <c r="F8" s="10">
        <f t="shared" si="0"/>
        <v>0</v>
      </c>
    </row>
    <row r="9" spans="1:6" ht="41.4">
      <c r="A9" s="6">
        <v>4</v>
      </c>
      <c r="B9" s="7" t="s">
        <v>34</v>
      </c>
      <c r="C9" s="12" t="s">
        <v>35</v>
      </c>
      <c r="D9" s="11"/>
      <c r="E9" s="10">
        <v>0.1</v>
      </c>
      <c r="F9" s="10">
        <f t="shared" si="0"/>
        <v>0</v>
      </c>
    </row>
    <row r="10" spans="1:6" ht="82.8">
      <c r="A10" s="6">
        <v>5</v>
      </c>
      <c r="B10" s="7" t="s">
        <v>36</v>
      </c>
      <c r="C10" s="8" t="s">
        <v>37</v>
      </c>
      <c r="D10" s="11"/>
      <c r="E10" s="10">
        <v>0.1</v>
      </c>
      <c r="F10" s="10">
        <f t="shared" si="0"/>
        <v>0</v>
      </c>
    </row>
    <row r="11" spans="1:6" ht="96.6">
      <c r="A11" s="6">
        <v>6</v>
      </c>
      <c r="B11" s="13" t="s">
        <v>38</v>
      </c>
      <c r="C11" s="14" t="s">
        <v>39</v>
      </c>
      <c r="D11" s="11"/>
      <c r="E11" s="10">
        <v>0.1</v>
      </c>
      <c r="F11" s="10">
        <f t="shared" si="0"/>
        <v>0</v>
      </c>
    </row>
    <row r="12" spans="1:6" ht="27.6">
      <c r="A12" s="6">
        <v>7</v>
      </c>
      <c r="B12" s="6" t="s">
        <v>40</v>
      </c>
      <c r="C12" s="15" t="s">
        <v>41</v>
      </c>
      <c r="D12" s="11"/>
      <c r="E12" s="10">
        <v>0.25</v>
      </c>
      <c r="F12" s="10">
        <f t="shared" si="0"/>
        <v>0</v>
      </c>
    </row>
    <row r="13" spans="1:6" ht="13.8">
      <c r="A13" s="16"/>
      <c r="B13" s="17" t="s">
        <v>42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ADMIN</cp:lastModifiedBy>
  <cp:lastPrinted>2018-07-05T06:12:53Z</cp:lastPrinted>
  <dcterms:created xsi:type="dcterms:W3CDTF">2015-09-25T09:25:31Z</dcterms:created>
  <dcterms:modified xsi:type="dcterms:W3CDTF">2019-07-27T09:04:25Z</dcterms:modified>
</cp:coreProperties>
</file>