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 activeTab="1"/>
  </bookViews>
  <sheets>
    <sheet name="GTP" sheetId="1" r:id="rId1"/>
    <sheet name="RTR" sheetId="2" r:id="rId2"/>
  </sheets>
  <calcPr calcId="125725"/>
</workbook>
</file>

<file path=xl/calcChain.xml><?xml version="1.0" encoding="utf-8"?>
<calcChain xmlns="http://schemas.openxmlformats.org/spreadsheetml/2006/main">
  <c r="K12" i="1"/>
  <c r="K11"/>
  <c r="F18"/>
  <c r="F14"/>
  <c r="F15" s="1"/>
  <c r="F17" s="1"/>
  <c r="I16" i="2"/>
  <c r="F19" i="1" l="1"/>
  <c r="F23" s="1"/>
  <c r="E18"/>
  <c r="E14"/>
  <c r="E15" s="1"/>
  <c r="E17" s="1"/>
  <c r="E19" l="1"/>
  <c r="E23" s="1"/>
</calcChain>
</file>

<file path=xl/sharedStrings.xml><?xml version="1.0" encoding="utf-8"?>
<sst xmlns="http://schemas.openxmlformats.org/spreadsheetml/2006/main" count="95" uniqueCount="53">
  <si>
    <t>Particulars</t>
  </si>
  <si>
    <t>Client ID</t>
  </si>
  <si>
    <t>Loan Amount</t>
  </si>
  <si>
    <t>Turnover-Current Year</t>
  </si>
  <si>
    <t>Gross Profit-Current Year</t>
  </si>
  <si>
    <t>Total Monthly Income</t>
  </si>
  <si>
    <t>Gross Eligible Income</t>
  </si>
  <si>
    <t>Foir</t>
  </si>
  <si>
    <t>Foir (50%)</t>
  </si>
  <si>
    <t>Less – Deductions</t>
  </si>
  <si>
    <t>Net Income Available For Current Loan</t>
  </si>
  <si>
    <t>Rate Of Interest</t>
  </si>
  <si>
    <t>Tenor Applicable</t>
  </si>
  <si>
    <t>Emi Per Lakh</t>
  </si>
  <si>
    <t>Max. Eligible Loan On Foir Basis ( In Rs. )</t>
  </si>
  <si>
    <t>Sr No</t>
  </si>
  <si>
    <t>Borrower Name</t>
  </si>
  <si>
    <t>Lender Name</t>
  </si>
  <si>
    <t>Loan Account No</t>
  </si>
  <si>
    <t>Type</t>
  </si>
  <si>
    <t>Loan Start Date</t>
  </si>
  <si>
    <t>Tenure</t>
  </si>
  <si>
    <t>EMI Amount</t>
  </si>
  <si>
    <t>y</t>
  </si>
  <si>
    <t>Lap</t>
  </si>
  <si>
    <t>n</t>
  </si>
  <si>
    <t>Axis Bank</t>
  </si>
  <si>
    <t>Car Loan</t>
  </si>
  <si>
    <t>As per 31/3/2020</t>
  </si>
  <si>
    <t xml:space="preserve">EMI Considered </t>
  </si>
  <si>
    <t>IDFC First Bank</t>
  </si>
  <si>
    <t>Laxmi Trading Co</t>
  </si>
  <si>
    <t>(EMI starts from 02 sept 21 amounting Rs 48473)</t>
  </si>
  <si>
    <t>(EMI starts from 02 sept 21 amounting Rs 48315)</t>
  </si>
  <si>
    <t>(EMI starts from 02 sept 21 amounting Rs 40571)</t>
  </si>
  <si>
    <t>(EMI starts from 02 sept 21 amounting Rs 89155)</t>
  </si>
  <si>
    <t>Kamlesh Kumar</t>
  </si>
  <si>
    <t>PHR004204729339</t>
  </si>
  <si>
    <t>LTR004204729375</t>
  </si>
  <si>
    <t>ECR004205458871</t>
  </si>
  <si>
    <t>ECL</t>
  </si>
  <si>
    <t>Laxmi Trading</t>
  </si>
  <si>
    <t xml:space="preserve">Shree Laxmi Trading </t>
  </si>
  <si>
    <t>Shree Laxmi Textile Mills</t>
  </si>
  <si>
    <t>ICICI Bank</t>
  </si>
  <si>
    <t>LALUD00041302178</t>
  </si>
  <si>
    <t>IDBI Bank</t>
  </si>
  <si>
    <t>LTC</t>
  </si>
  <si>
    <t>SLTM</t>
  </si>
  <si>
    <t>31/3/19</t>
  </si>
  <si>
    <t>31/3/20</t>
  </si>
  <si>
    <t>Till Feb</t>
  </si>
  <si>
    <t>Sales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</si>
</sst>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0"/>
      <color indexed="8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color indexed="10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2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NumberFormat="1" applyFont="1" applyFill="1" applyBorder="1" applyAlignment="1" applyProtection="1">
      <alignment vertical="center" wrapText="1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NumberFormat="1" applyFont="1" applyFill="1" applyBorder="1" applyAlignment="1" applyProtection="1">
      <alignment vertical="center" wrapText="1"/>
    </xf>
    <xf numFmtId="2" fontId="2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1" xfId="0" applyNumberFormat="1" applyFont="1" applyFill="1" applyBorder="1" applyAlignment="1" applyProtection="1">
      <alignment vertical="center" wrapText="1"/>
    </xf>
    <xf numFmtId="2" fontId="3" fillId="0" borderId="1" xfId="0" applyNumberFormat="1" applyFont="1" applyFill="1" applyBorder="1" applyAlignment="1" applyProtection="1">
      <alignment horizontal="right" vertical="center" wrapText="1"/>
      <protection hidden="1"/>
    </xf>
    <xf numFmtId="0" fontId="4" fillId="0" borderId="1" xfId="0" applyNumberFormat="1" applyFont="1" applyFill="1" applyBorder="1" applyAlignment="1" applyProtection="1">
      <alignment vertical="center" wrapText="1"/>
    </xf>
    <xf numFmtId="2" fontId="4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2" fillId="0" borderId="1" xfId="0" applyFont="1" applyBorder="1" applyAlignment="1" applyProtection="1">
      <alignment vertical="center" wrapText="1"/>
    </xf>
    <xf numFmtId="0" fontId="0" fillId="0" borderId="0" xfId="0" applyAlignment="1">
      <alignment horizontal="left"/>
    </xf>
    <xf numFmtId="0" fontId="6" fillId="4" borderId="2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2" xfId="0" applyFont="1" applyFill="1" applyBorder="1" applyAlignment="1">
      <alignment horizontal="left"/>
    </xf>
    <xf numFmtId="0" fontId="9" fillId="5" borderId="2" xfId="0" applyFont="1" applyFill="1" applyBorder="1" applyAlignment="1">
      <alignment horizontal="left"/>
    </xf>
    <xf numFmtId="0" fontId="9" fillId="0" borderId="2" xfId="0" applyFont="1" applyBorder="1" applyAlignment="1">
      <alignment horizontal="center"/>
    </xf>
    <xf numFmtId="1" fontId="7" fillId="5" borderId="2" xfId="0" applyNumberFormat="1" applyFont="1" applyFill="1" applyBorder="1" applyAlignment="1">
      <alignment horizontal="left"/>
    </xf>
    <xf numFmtId="15" fontId="7" fillId="5" borderId="2" xfId="0" applyNumberFormat="1" applyFont="1" applyFill="1" applyBorder="1" applyAlignment="1">
      <alignment horizontal="left"/>
    </xf>
    <xf numFmtId="1" fontId="9" fillId="5" borderId="2" xfId="0" applyNumberFormat="1" applyFont="1" applyFill="1" applyBorder="1" applyAlignment="1">
      <alignment horizontal="left"/>
    </xf>
    <xf numFmtId="15" fontId="9" fillId="5" borderId="2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1" fontId="9" fillId="0" borderId="2" xfId="0" applyNumberFormat="1" applyFont="1" applyFill="1" applyBorder="1" applyAlignment="1">
      <alignment horizontal="left"/>
    </xf>
    <xf numFmtId="0" fontId="9" fillId="0" borderId="3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10" fillId="4" borderId="2" xfId="0" applyFont="1" applyFill="1" applyBorder="1" applyAlignment="1">
      <alignment horizontal="left"/>
    </xf>
    <xf numFmtId="0" fontId="1" fillId="6" borderId="1" xfId="0" applyNumberFormat="1" applyFont="1" applyFill="1" applyBorder="1" applyAlignment="1" applyProtection="1">
      <alignment vertical="center" wrapText="1"/>
    </xf>
    <xf numFmtId="2" fontId="1" fillId="6" borderId="1" xfId="0" applyNumberFormat="1" applyFont="1" applyFill="1" applyBorder="1" applyAlignment="1" applyProtection="1">
      <alignment horizontal="center" vertical="center" wrapText="1"/>
    </xf>
    <xf numFmtId="0" fontId="5" fillId="6" borderId="1" xfId="0" applyNumberFormat="1" applyFont="1" applyFill="1" applyBorder="1" applyAlignment="1" applyProtection="1">
      <alignment vertical="center" wrapText="1"/>
    </xf>
    <xf numFmtId="2" fontId="5" fillId="6" borderId="1" xfId="0" applyNumberFormat="1" applyFont="1" applyFill="1" applyBorder="1" applyAlignment="1" applyProtection="1">
      <alignment horizontal="right" vertical="center" wrapText="1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9:K23"/>
  <sheetViews>
    <sheetView topLeftCell="A9" zoomScale="148" zoomScaleNormal="148" workbookViewId="0">
      <selection activeCell="E21" sqref="E21"/>
    </sheetView>
  </sheetViews>
  <sheetFormatPr defaultRowHeight="15"/>
  <cols>
    <col min="4" max="4" width="25.42578125" customWidth="1"/>
    <col min="5" max="5" width="18.7109375" customWidth="1"/>
    <col min="6" max="6" width="19.42578125" customWidth="1"/>
    <col min="8" max="8" width="5.7109375" bestFit="1" customWidth="1"/>
    <col min="9" max="10" width="9.42578125" bestFit="1" customWidth="1"/>
    <col min="11" max="11" width="10.42578125" bestFit="1" customWidth="1"/>
  </cols>
  <sheetData>
    <row r="9" spans="4:11">
      <c r="D9" s="28" t="s">
        <v>0</v>
      </c>
      <c r="E9" s="29" t="s">
        <v>41</v>
      </c>
      <c r="F9" s="29" t="s">
        <v>42</v>
      </c>
    </row>
    <row r="10" spans="4:11">
      <c r="D10" s="1" t="s">
        <v>1</v>
      </c>
      <c r="E10" s="2" t="s">
        <v>28</v>
      </c>
      <c r="F10" s="2" t="s">
        <v>28</v>
      </c>
      <c r="H10" s="27" t="s">
        <v>52</v>
      </c>
      <c r="I10" s="27" t="s">
        <v>49</v>
      </c>
      <c r="J10" s="27" t="s">
        <v>50</v>
      </c>
      <c r="K10" s="27" t="s">
        <v>51</v>
      </c>
    </row>
    <row r="11" spans="4:11">
      <c r="D11" s="3" t="s">
        <v>2</v>
      </c>
      <c r="E11" s="4">
        <v>41500000</v>
      </c>
      <c r="F11" s="4">
        <v>41500000</v>
      </c>
      <c r="H11" s="26" t="s">
        <v>47</v>
      </c>
      <c r="I11" s="26">
        <v>81478662</v>
      </c>
      <c r="J11" s="26">
        <v>85157354</v>
      </c>
      <c r="K11" s="26">
        <f>0+4822192+4784009+6734885+11599942+20487988+20896391+17636101+12636005+10376914</f>
        <v>109974427</v>
      </c>
    </row>
    <row r="12" spans="4:11">
      <c r="D12" s="3" t="s">
        <v>3</v>
      </c>
      <c r="E12" s="4">
        <v>85157354</v>
      </c>
      <c r="F12" s="4">
        <v>30572605</v>
      </c>
      <c r="H12" s="26" t="s">
        <v>48</v>
      </c>
      <c r="I12" s="26">
        <v>23311085</v>
      </c>
      <c r="J12" s="26">
        <v>30572605</v>
      </c>
      <c r="K12" s="26">
        <f>0+335936+2859750+2478427+4961220+3025573+3469978+2805437+3727048+2930936+4602450</f>
        <v>31196755</v>
      </c>
    </row>
    <row r="13" spans="4:11">
      <c r="D13" s="3" t="s">
        <v>4</v>
      </c>
      <c r="E13" s="4">
        <v>10176310</v>
      </c>
      <c r="F13" s="4">
        <v>3148963</v>
      </c>
    </row>
    <row r="14" spans="4:11">
      <c r="D14" s="5" t="s">
        <v>5</v>
      </c>
      <c r="E14" s="6">
        <f>MAX(E13,IF(E11&gt;7500000,E12*10.25%,E12*10.25%))/12</f>
        <v>848025.83333333337</v>
      </c>
      <c r="F14" s="6">
        <f>MAX(F13,IF(F11&gt;7500000,F12*10.25%,F12*10.25%))/12</f>
        <v>262413.58333333331</v>
      </c>
    </row>
    <row r="15" spans="4:11">
      <c r="D15" s="5" t="s">
        <v>6</v>
      </c>
      <c r="E15" s="6">
        <f>E14</f>
        <v>848025.83333333337</v>
      </c>
      <c r="F15" s="6">
        <f>F14</f>
        <v>262413.58333333331</v>
      </c>
    </row>
    <row r="16" spans="4:11">
      <c r="D16" s="3" t="s">
        <v>7</v>
      </c>
      <c r="E16" s="4">
        <v>60</v>
      </c>
      <c r="F16" s="4">
        <v>60</v>
      </c>
    </row>
    <row r="17" spans="4:6">
      <c r="D17" s="5" t="s">
        <v>8</v>
      </c>
      <c r="E17" s="6">
        <f>E15*E16%</f>
        <v>508815.5</v>
      </c>
      <c r="F17" s="6">
        <f>F15*F16%</f>
        <v>157448.15</v>
      </c>
    </row>
    <row r="18" spans="4:6">
      <c r="D18" s="7" t="s">
        <v>9</v>
      </c>
      <c r="E18" s="8">
        <f>RTR!I16</f>
        <v>620838</v>
      </c>
      <c r="F18" s="8">
        <f>RTR!J16</f>
        <v>0</v>
      </c>
    </row>
    <row r="19" spans="4:6" ht="25.5">
      <c r="D19" s="5" t="s">
        <v>10</v>
      </c>
      <c r="E19" s="6">
        <f>E17-E18</f>
        <v>-112022.5</v>
      </c>
      <c r="F19" s="6">
        <f>F17-F18</f>
        <v>157448.15</v>
      </c>
    </row>
    <row r="20" spans="4:6">
      <c r="D20" s="9" t="s">
        <v>11</v>
      </c>
      <c r="E20" s="4">
        <v>9.75</v>
      </c>
      <c r="F20" s="4">
        <v>9.75</v>
      </c>
    </row>
    <row r="21" spans="4:6">
      <c r="D21" s="9" t="s">
        <v>12</v>
      </c>
      <c r="E21" s="4">
        <v>180</v>
      </c>
      <c r="F21" s="4">
        <v>180</v>
      </c>
    </row>
    <row r="22" spans="4:6">
      <c r="D22" s="5" t="s">
        <v>13</v>
      </c>
      <c r="E22" s="6">
        <v>1059.3599999999999</v>
      </c>
      <c r="F22" s="6">
        <v>1059.3599999999999</v>
      </c>
    </row>
    <row r="23" spans="4:6" ht="25.5">
      <c r="D23" s="30" t="s">
        <v>14</v>
      </c>
      <c r="E23" s="31">
        <f>(E19/E22)*100000</f>
        <v>-10574545.008306904</v>
      </c>
      <c r="F23" s="31">
        <f>(F19/F22)*100000</f>
        <v>14862572.685394958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K16"/>
  <sheetViews>
    <sheetView tabSelected="1" zoomScale="148" zoomScaleNormal="148" workbookViewId="0">
      <selection activeCell="C12" sqref="C12"/>
    </sheetView>
  </sheetViews>
  <sheetFormatPr defaultRowHeight="15"/>
  <cols>
    <col min="1" max="1" width="4.85546875" bestFit="1" customWidth="1"/>
    <col min="2" max="2" width="20.5703125" bestFit="1" customWidth="1"/>
    <col min="3" max="3" width="12.5703125" bestFit="1" customWidth="1"/>
    <col min="4" max="4" width="15.28515625" bestFit="1" customWidth="1"/>
    <col min="5" max="5" width="10.85546875" bestFit="1" customWidth="1"/>
    <col min="6" max="6" width="7.5703125" bestFit="1" customWidth="1"/>
    <col min="7" max="7" width="12.140625" bestFit="1" customWidth="1"/>
    <col min="8" max="8" width="6" bestFit="1" customWidth="1"/>
    <col min="9" max="9" width="10.140625" bestFit="1" customWidth="1"/>
    <col min="10" max="10" width="12" bestFit="1" customWidth="1"/>
    <col min="11" max="11" width="15.140625" bestFit="1" customWidth="1"/>
  </cols>
  <sheetData>
    <row r="2" spans="1:11">
      <c r="A2" s="11" t="s">
        <v>15</v>
      </c>
      <c r="B2" s="11" t="s">
        <v>16</v>
      </c>
      <c r="C2" s="11" t="s">
        <v>17</v>
      </c>
      <c r="D2" s="11" t="s">
        <v>18</v>
      </c>
      <c r="E2" s="11" t="s">
        <v>2</v>
      </c>
      <c r="F2" s="11" t="s">
        <v>19</v>
      </c>
      <c r="G2" s="11" t="s">
        <v>20</v>
      </c>
      <c r="H2" s="11" t="s">
        <v>21</v>
      </c>
      <c r="I2" s="11" t="s">
        <v>22</v>
      </c>
      <c r="J2" s="11" t="s">
        <v>29</v>
      </c>
    </row>
    <row r="3" spans="1:11">
      <c r="A3" s="12">
        <v>1</v>
      </c>
      <c r="B3" s="12" t="s">
        <v>31</v>
      </c>
      <c r="C3" s="12" t="s">
        <v>30</v>
      </c>
      <c r="D3" s="19">
        <v>20223789</v>
      </c>
      <c r="E3" s="14">
        <v>7800000</v>
      </c>
      <c r="F3" s="14" t="s">
        <v>24</v>
      </c>
      <c r="G3" s="20">
        <v>43557</v>
      </c>
      <c r="H3" s="13">
        <v>180</v>
      </c>
      <c r="I3" s="13">
        <v>85017</v>
      </c>
      <c r="J3" s="13" t="s">
        <v>23</v>
      </c>
      <c r="K3" s="10"/>
    </row>
    <row r="4" spans="1:11">
      <c r="A4" s="12">
        <v>2</v>
      </c>
      <c r="B4" s="12" t="s">
        <v>31</v>
      </c>
      <c r="C4" s="12" t="s">
        <v>30</v>
      </c>
      <c r="D4" s="19">
        <v>27655833</v>
      </c>
      <c r="E4" s="14">
        <v>14000000</v>
      </c>
      <c r="F4" s="14" t="s">
        <v>24</v>
      </c>
      <c r="G4" s="20">
        <v>43863</v>
      </c>
      <c r="H4" s="14">
        <v>180</v>
      </c>
      <c r="I4" s="14">
        <v>152594</v>
      </c>
      <c r="J4" s="13" t="s">
        <v>23</v>
      </c>
      <c r="K4" s="10"/>
    </row>
    <row r="5" spans="1:11">
      <c r="A5" s="15">
        <v>3</v>
      </c>
      <c r="B5" s="12" t="s">
        <v>31</v>
      </c>
      <c r="C5" s="15" t="s">
        <v>30</v>
      </c>
      <c r="D5" s="21">
        <v>22101562</v>
      </c>
      <c r="E5" s="17">
        <v>7700000</v>
      </c>
      <c r="F5" s="17" t="s">
        <v>24</v>
      </c>
      <c r="G5" s="22">
        <v>43679</v>
      </c>
      <c r="H5" s="17">
        <v>176</v>
      </c>
      <c r="I5" s="17">
        <v>87108</v>
      </c>
      <c r="J5" s="13" t="s">
        <v>23</v>
      </c>
      <c r="K5" s="10"/>
    </row>
    <row r="6" spans="1:11">
      <c r="A6" s="15">
        <v>4</v>
      </c>
      <c r="B6" s="15" t="s">
        <v>31</v>
      </c>
      <c r="C6" s="15" t="s">
        <v>30</v>
      </c>
      <c r="D6" s="21">
        <v>32853550</v>
      </c>
      <c r="E6" s="17">
        <v>1518738</v>
      </c>
      <c r="F6" s="17" t="s">
        <v>24</v>
      </c>
      <c r="G6" s="22">
        <v>44026</v>
      </c>
      <c r="H6" s="17">
        <v>48</v>
      </c>
      <c r="I6" s="17">
        <v>48473</v>
      </c>
      <c r="J6" s="13" t="s">
        <v>23</v>
      </c>
      <c r="K6" s="23" t="s">
        <v>32</v>
      </c>
    </row>
    <row r="7" spans="1:11">
      <c r="A7" s="15">
        <v>5</v>
      </c>
      <c r="B7" s="15" t="s">
        <v>31</v>
      </c>
      <c r="C7" s="15" t="s">
        <v>30</v>
      </c>
      <c r="D7" s="21">
        <v>32854461</v>
      </c>
      <c r="E7" s="17">
        <v>1513801</v>
      </c>
      <c r="F7" s="17" t="s">
        <v>24</v>
      </c>
      <c r="G7" s="22">
        <v>44026</v>
      </c>
      <c r="H7" s="17">
        <v>48</v>
      </c>
      <c r="I7" s="17">
        <v>48315</v>
      </c>
      <c r="J7" s="13" t="s">
        <v>23</v>
      </c>
      <c r="K7" s="23" t="s">
        <v>33</v>
      </c>
    </row>
    <row r="8" spans="1:11">
      <c r="A8" s="16">
        <v>6</v>
      </c>
      <c r="B8" s="16" t="s">
        <v>31</v>
      </c>
      <c r="C8" s="16" t="s">
        <v>30</v>
      </c>
      <c r="D8" s="17">
        <v>26371678</v>
      </c>
      <c r="E8" s="17">
        <v>6386000</v>
      </c>
      <c r="F8" s="17" t="s">
        <v>24</v>
      </c>
      <c r="G8" s="22">
        <v>43832</v>
      </c>
      <c r="H8" s="17">
        <v>180</v>
      </c>
      <c r="I8" s="17">
        <v>69605</v>
      </c>
      <c r="J8" s="13" t="s">
        <v>23</v>
      </c>
      <c r="K8" s="23"/>
    </row>
    <row r="9" spans="1:11">
      <c r="A9" s="15">
        <v>7</v>
      </c>
      <c r="B9" s="15" t="s">
        <v>31</v>
      </c>
      <c r="C9" s="15" t="s">
        <v>30</v>
      </c>
      <c r="D9" s="21">
        <v>32851459</v>
      </c>
      <c r="E9" s="17">
        <v>1271152</v>
      </c>
      <c r="F9" s="17" t="s">
        <v>24</v>
      </c>
      <c r="G9" s="22">
        <v>44026</v>
      </c>
      <c r="H9" s="17">
        <v>48</v>
      </c>
      <c r="I9" s="17">
        <v>40571</v>
      </c>
      <c r="J9" s="13" t="s">
        <v>23</v>
      </c>
      <c r="K9" s="23" t="s">
        <v>34</v>
      </c>
    </row>
    <row r="10" spans="1:11">
      <c r="A10" s="15">
        <v>8</v>
      </c>
      <c r="B10" s="15" t="s">
        <v>31</v>
      </c>
      <c r="C10" s="15" t="s">
        <v>30</v>
      </c>
      <c r="D10" s="21">
        <v>32795016</v>
      </c>
      <c r="E10" s="17">
        <v>2793397</v>
      </c>
      <c r="F10" s="17" t="s">
        <v>24</v>
      </c>
      <c r="G10" s="22">
        <v>44026</v>
      </c>
      <c r="H10" s="17">
        <v>48</v>
      </c>
      <c r="I10" s="17">
        <v>89155</v>
      </c>
      <c r="J10" s="13" t="s">
        <v>23</v>
      </c>
      <c r="K10" s="23" t="s">
        <v>35</v>
      </c>
    </row>
    <row r="11" spans="1:11">
      <c r="A11" s="15">
        <v>9</v>
      </c>
      <c r="B11" s="15" t="s">
        <v>36</v>
      </c>
      <c r="C11" s="15" t="s">
        <v>26</v>
      </c>
      <c r="D11" s="21" t="s">
        <v>37</v>
      </c>
      <c r="E11" s="17">
        <v>14123005</v>
      </c>
      <c r="F11" s="17" t="s">
        <v>24</v>
      </c>
      <c r="G11" s="22">
        <v>43796</v>
      </c>
      <c r="H11" s="17">
        <v>180</v>
      </c>
      <c r="I11" s="17">
        <v>135594</v>
      </c>
      <c r="J11" s="15" t="s">
        <v>25</v>
      </c>
      <c r="K11" s="10"/>
    </row>
    <row r="12" spans="1:11">
      <c r="A12" s="15">
        <v>10</v>
      </c>
      <c r="B12" s="16" t="s">
        <v>36</v>
      </c>
      <c r="C12" s="16" t="s">
        <v>26</v>
      </c>
      <c r="D12" s="17" t="s">
        <v>38</v>
      </c>
      <c r="E12" s="17">
        <v>11012704</v>
      </c>
      <c r="F12" s="17" t="s">
        <v>24</v>
      </c>
      <c r="G12" s="22">
        <v>43796</v>
      </c>
      <c r="H12" s="17">
        <v>180</v>
      </c>
      <c r="I12" s="17">
        <v>106352</v>
      </c>
      <c r="J12" s="15" t="s">
        <v>25</v>
      </c>
      <c r="K12" s="10"/>
    </row>
    <row r="13" spans="1:11">
      <c r="A13" s="15">
        <v>11</v>
      </c>
      <c r="B13" s="16" t="s">
        <v>36</v>
      </c>
      <c r="C13" s="16" t="s">
        <v>26</v>
      </c>
      <c r="D13" s="17" t="s">
        <v>39</v>
      </c>
      <c r="E13" s="17">
        <v>2148605</v>
      </c>
      <c r="F13" s="17" t="s">
        <v>40</v>
      </c>
      <c r="G13" s="22">
        <v>44114</v>
      </c>
      <c r="H13" s="17">
        <v>36</v>
      </c>
      <c r="I13" s="17">
        <v>67578</v>
      </c>
      <c r="J13" s="15" t="s">
        <v>25</v>
      </c>
      <c r="K13" s="10"/>
    </row>
    <row r="14" spans="1:11">
      <c r="A14" s="15">
        <v>12</v>
      </c>
      <c r="B14" s="15" t="s">
        <v>43</v>
      </c>
      <c r="C14" s="15" t="s">
        <v>44</v>
      </c>
      <c r="D14" s="21" t="s">
        <v>45</v>
      </c>
      <c r="E14" s="17">
        <v>1500000</v>
      </c>
      <c r="F14" s="17" t="s">
        <v>27</v>
      </c>
      <c r="G14" s="22">
        <v>43862</v>
      </c>
      <c r="H14" s="17">
        <v>60</v>
      </c>
      <c r="I14" s="17">
        <v>31255</v>
      </c>
      <c r="J14" s="15" t="s">
        <v>23</v>
      </c>
      <c r="K14" s="10"/>
    </row>
    <row r="15" spans="1:11">
      <c r="A15" s="15">
        <v>13</v>
      </c>
      <c r="B15" s="25" t="s">
        <v>43</v>
      </c>
      <c r="C15" s="16" t="s">
        <v>46</v>
      </c>
      <c r="D15" s="24">
        <v>43675100013174</v>
      </c>
      <c r="E15" s="17"/>
      <c r="F15" s="17" t="s">
        <v>27</v>
      </c>
      <c r="G15" s="22"/>
      <c r="H15" s="17"/>
      <c r="I15" s="17">
        <v>15500</v>
      </c>
      <c r="J15" s="15" t="s">
        <v>23</v>
      </c>
      <c r="K15" s="10"/>
    </row>
    <row r="16" spans="1:11">
      <c r="I16" s="18">
        <f>+SUMIF(J3:J13, "y",I3:I13)</f>
        <v>620838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GTP</vt:lpstr>
      <vt:lpstr>RTR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2020-12-11T07:58:34Z</dcterms:created>
  <dcterms:modified xsi:type="dcterms:W3CDTF">2021-04-24T12:03:25Z</dcterms:modified>
</cp:coreProperties>
</file>