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D24" i="1"/>
  <c r="F24" s="1"/>
  <c r="D23"/>
  <c r="F23" s="1"/>
  <c r="D22"/>
  <c r="F22" s="1"/>
  <c r="D18"/>
  <c r="F18" s="1"/>
  <c r="D20"/>
  <c r="F20" s="1"/>
  <c r="D19"/>
  <c r="F19" s="1"/>
  <c r="D16"/>
  <c r="F16" s="1"/>
  <c r="C7"/>
  <c r="D7" s="1"/>
  <c r="F7" s="1"/>
  <c r="B7"/>
  <c r="D14"/>
  <c r="F14" s="1"/>
  <c r="D11"/>
  <c r="F11" s="1"/>
  <c r="D10"/>
  <c r="F10" s="1"/>
  <c r="D6"/>
  <c r="F6" s="1"/>
  <c r="D15"/>
  <c r="F15" s="1"/>
  <c r="D8"/>
  <c r="F8" s="1"/>
  <c r="D5"/>
  <c r="F5" s="1"/>
  <c r="D12"/>
  <c r="F12" s="1"/>
  <c r="D3"/>
  <c r="F3" s="1"/>
  <c r="D4"/>
  <c r="F44"/>
  <c r="F43"/>
  <c r="B38"/>
  <c r="F37"/>
  <c r="F39" s="1"/>
  <c r="F32"/>
  <c r="A70"/>
  <c r="A74"/>
  <c r="K4" i="2"/>
  <c r="F27" i="1" s="1"/>
  <c r="F6" i="5"/>
  <c r="F7"/>
  <c r="F13" s="1"/>
  <c r="F8"/>
  <c r="F9"/>
  <c r="F10"/>
  <c r="F11"/>
  <c r="F12"/>
  <c r="E13"/>
  <c r="F4" i="1" l="1"/>
  <c r="F25" s="1"/>
  <c r="F26" s="1"/>
  <c r="F29" s="1"/>
  <c r="F33" l="1"/>
  <c r="F40"/>
  <c r="F45" s="1"/>
</calcChain>
</file>

<file path=xl/sharedStrings.xml><?xml version="1.0" encoding="utf-8"?>
<sst xmlns="http://schemas.openxmlformats.org/spreadsheetml/2006/main" count="161" uniqueCount="116">
  <si>
    <t xml:space="preserve">FINANCIAL YEAR </t>
  </si>
  <si>
    <t xml:space="preserve">Application No.    </t>
  </si>
  <si>
    <t xml:space="preserve">TOP UP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</si>
  <si>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</si>
  <si>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</si>
  <si>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</si>
  <si>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</si>
  <si>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</si>
  <si>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</si>
  <si>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</si>
  <si>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</si>
  <si>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</si>
  <si>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</si>
  <si>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</si>
  <si>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</si>
  <si>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</si>
  <si>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</si>
  <si>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</si>
  <si>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</si>
  <si>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</si>
  <si>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</si>
  <si>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</si>
  <si>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</si>
  <si>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</si>
  <si>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</si>
  <si>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</si>
  <si>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</si>
  <si>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</si>
  <si>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</si>
  <si>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</si>
  <si>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</si>
  <si>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</si>
  <si>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</si>
  <si>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</si>
  <si>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</si>
  <si>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</si>
  <si>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</si>
  <si>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</si>
  <si>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</si>
  <si>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</si>
  <si>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</si>
  <si>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</si>
  <si>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</si>
  <si>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</si>
  <si>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</si>
  <si>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</si>
  <si>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</si>
  <si>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</si>
  <si>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Property Address</t>
  </si>
  <si>
    <t>No. Of Bounces</t>
  </si>
  <si>
    <t>-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</si>
  <si>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</si>
  <si>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</si>
  <si>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</si>
  <si>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</si>
  <si>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</si>
  <si>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</si>
  <si>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</si>
  <si>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</si>
  <si>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</si>
  <si>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</si>
  <si>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</si>
  <si>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</si>
  <si>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</si>
  <si>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</si>
  <si>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</si>
  <si>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</si>
  <si>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</si>
  <si>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</si>
  <si>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</si>
  <si>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</si>
  <si>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</si>
  <si>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</si>
  <si>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</si>
  <si>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</si>
  <si>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</si>
  <si>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</si>
  <si>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</si>
  <si>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</si>
  <si>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</si>
  <si>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</si>
  <si>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</si>
  <si>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</si>
  <si>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</si>
  <si>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</si>
  <si>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</si>
  <si>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</si>
  <si>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</si>
  <si>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</si>
  <si>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</si>
  <si>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</si>
  <si>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</si>
  <si>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</si>
  <si>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</si>
  <si>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>y</t>
  </si>
  <si>
    <t>EMI Considered</t>
  </si>
  <si>
    <t>2017-2018</t>
  </si>
  <si>
    <t>2016-2017</t>
  </si>
  <si>
    <t xml:space="preserve">Income From Other Sources </t>
  </si>
  <si>
    <t>Income From house property</t>
  </si>
  <si>
    <t>Net profit</t>
  </si>
  <si>
    <t>Depreciation</t>
  </si>
  <si>
    <t>Bank Inetrest</t>
  </si>
  <si>
    <t>n</t>
  </si>
  <si>
    <t>AL</t>
  </si>
  <si>
    <t>Income u/s 40 A (2) b</t>
  </si>
  <si>
    <t>Palak textiles pvt ltd</t>
  </si>
  <si>
    <t>Pawan kumar kalra</t>
  </si>
  <si>
    <t>Bhupesh kalra</t>
  </si>
  <si>
    <t>Income From salary</t>
  </si>
  <si>
    <t>AUR00420280692</t>
  </si>
  <si>
    <t>PALAK TEX PVT LTD</t>
  </si>
  <si>
    <t>AXIS</t>
  </si>
  <si>
    <t>Income U/s 44 AD</t>
  </si>
  <si>
    <t xml:space="preserve">Priyanka </t>
  </si>
  <si>
    <t>Veena Kalra</t>
  </si>
</sst>
</file>

<file path=xl/styles.xml><?xml version="1.0" encoding="utf-8"?>
<styleSheet xmlns="http://schemas.openxmlformats.org/spreadsheetml/2006/main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2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b/>
      <sz val="9"/>
      <name val="Cambria"/>
      <family val="1"/>
      <scheme val="major"/>
    </font>
    <font>
      <sz val="9"/>
      <name val="Cambria"/>
      <family val="1"/>
      <scheme val="major"/>
    </font>
    <font>
      <sz val="9"/>
      <color indexed="8"/>
      <name val="Cambria"/>
      <family val="1"/>
      <scheme val="major"/>
    </font>
    <font>
      <sz val="9"/>
      <color rgb="FFFF0000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</fills>
  <borders count="18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8"/>
      </left>
      <right/>
      <top style="thin">
        <color indexed="64"/>
      </top>
      <bottom style="hair">
        <color indexed="8"/>
      </bottom>
      <diagonal/>
    </border>
    <border>
      <left/>
      <right/>
      <top style="thin">
        <color indexed="64"/>
      </top>
      <bottom style="hair">
        <color indexed="8"/>
      </bottom>
      <diagonal/>
    </border>
    <border>
      <left/>
      <right style="hair">
        <color indexed="8"/>
      </right>
      <top style="thin">
        <color indexed="64"/>
      </top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0" fontId="7" fillId="0" borderId="0"/>
    <xf numFmtId="0" fontId="1" fillId="0" borderId="0" applyBorder="0" applyProtection="0"/>
    <xf numFmtId="164" fontId="1" fillId="0" borderId="0" applyBorder="0" applyProtection="0"/>
  </cellStyleXfs>
  <cellXfs count="102">
    <xf numFmtId="0" fontId="0" fillId="0" borderId="0" xfId="0"/>
    <xf numFmtId="0" fontId="3" fillId="6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7" borderId="1" xfId="0" applyFont="1" applyFill="1" applyBorder="1" applyAlignment="1" applyProtection="1">
      <alignment vertical="top" wrapText="1"/>
      <protection hidden="1"/>
    </xf>
    <xf numFmtId="0" fontId="3" fillId="7" borderId="1" xfId="0" applyFont="1" applyFill="1" applyBorder="1" applyAlignment="1" applyProtection="1">
      <alignment vertical="top" wrapText="1"/>
      <protection hidden="1"/>
    </xf>
    <xf numFmtId="0" fontId="3" fillId="7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7" borderId="1" xfId="2" applyNumberFormat="1" applyFont="1" applyFill="1" applyBorder="1" applyAlignment="1" applyProtection="1">
      <alignment horizontal="left" vertical="top" wrapText="1"/>
      <protection hidden="1"/>
    </xf>
    <xf numFmtId="165" fontId="9" fillId="0" borderId="1" xfId="1" applyNumberFormat="1" applyFont="1" applyFill="1" applyBorder="1" applyAlignment="1" applyProtection="1">
      <alignment horizontal="left" vertical="top" wrapText="1"/>
    </xf>
    <xf numFmtId="0" fontId="9" fillId="0" borderId="0" xfId="0" applyFont="1" applyBorder="1" applyAlignment="1">
      <alignment horizontal="center"/>
    </xf>
    <xf numFmtId="165" fontId="8" fillId="4" borderId="6" xfId="1" applyNumberFormat="1" applyFont="1" applyFill="1" applyBorder="1" applyAlignment="1" applyProtection="1">
      <alignment horizontal="left" vertical="center" wrapText="1"/>
    </xf>
    <xf numFmtId="165" fontId="9" fillId="2" borderId="6" xfId="1" applyNumberFormat="1" applyFont="1" applyFill="1" applyBorder="1" applyAlignment="1" applyProtection="1">
      <alignment horizontal="left" vertical="center" wrapText="1"/>
    </xf>
    <xf numFmtId="0" fontId="9" fillId="0" borderId="0" xfId="0" applyFont="1" applyAlignment="1"/>
    <xf numFmtId="0" fontId="9" fillId="2" borderId="0" xfId="3" applyFont="1" applyFill="1" applyBorder="1" applyAlignment="1">
      <alignment horizontal="left" vertical="top" wrapText="1"/>
    </xf>
    <xf numFmtId="0" fontId="9" fillId="0" borderId="0" xfId="0" applyFont="1" applyBorder="1" applyAlignment="1">
      <alignment horizontal="left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9" fontId="8" fillId="4" borderId="6" xfId="1" applyNumberFormat="1" applyFont="1" applyFill="1" applyBorder="1" applyAlignment="1" applyProtection="1">
      <alignment horizontal="left" vertical="center" wrapText="1"/>
    </xf>
    <xf numFmtId="166" fontId="9" fillId="2" borderId="6" xfId="1" applyNumberFormat="1" applyFont="1" applyFill="1" applyBorder="1" applyAlignment="1" applyProtection="1">
      <alignment horizontal="left" vertical="center"/>
    </xf>
    <xf numFmtId="166" fontId="9" fillId="0" borderId="6" xfId="1" applyNumberFormat="1" applyFont="1" applyFill="1" applyBorder="1" applyAlignment="1" applyProtection="1">
      <alignment horizontal="left" vertical="center"/>
    </xf>
    <xf numFmtId="165" fontId="9" fillId="2" borderId="6" xfId="1" applyNumberFormat="1" applyFont="1" applyFill="1" applyBorder="1" applyAlignment="1" applyProtection="1">
      <alignment horizontal="left" vertical="top"/>
    </xf>
    <xf numFmtId="9" fontId="9" fillId="2" borderId="6" xfId="1" applyNumberFormat="1" applyFont="1" applyFill="1" applyBorder="1" applyAlignment="1" applyProtection="1">
      <alignment horizontal="left" vertical="top"/>
    </xf>
    <xf numFmtId="0" fontId="9" fillId="2" borderId="6" xfId="3" applyFont="1" applyFill="1" applyBorder="1" applyAlignment="1">
      <alignment horizontal="left" vertical="center" wrapText="1"/>
    </xf>
    <xf numFmtId="164" fontId="8" fillId="4" borderId="6" xfId="1" applyFont="1" applyFill="1" applyBorder="1" applyAlignment="1" applyProtection="1">
      <alignment horizontal="left" vertical="top" wrapText="1"/>
    </xf>
    <xf numFmtId="167" fontId="8" fillId="4" borderId="6" xfId="1" applyNumberFormat="1" applyFont="1" applyFill="1" applyBorder="1" applyAlignment="1" applyProtection="1">
      <alignment horizontal="left" vertical="top"/>
    </xf>
    <xf numFmtId="165" fontId="9" fillId="0" borderId="5" xfId="1" applyNumberFormat="1" applyFont="1" applyFill="1" applyBorder="1" applyAlignment="1" applyProtection="1">
      <alignment horizontal="left" vertical="top" wrapText="1"/>
    </xf>
    <xf numFmtId="167" fontId="8" fillId="4" borderId="5" xfId="1" applyNumberFormat="1" applyFont="1" applyFill="1" applyBorder="1" applyAlignment="1" applyProtection="1">
      <alignment horizontal="left" vertical="top"/>
    </xf>
    <xf numFmtId="165" fontId="9" fillId="2" borderId="1" xfId="1" applyNumberFormat="1" applyFont="1" applyFill="1" applyBorder="1" applyAlignment="1" applyProtection="1">
      <alignment horizontal="left" vertical="top"/>
    </xf>
    <xf numFmtId="10" fontId="9" fillId="0" borderId="1" xfId="1" applyNumberFormat="1" applyFont="1" applyFill="1" applyBorder="1" applyAlignment="1" applyProtection="1">
      <alignment horizontal="left" vertical="top"/>
    </xf>
    <xf numFmtId="165" fontId="9" fillId="4" borderId="1" xfId="1" applyNumberFormat="1" applyFont="1" applyFill="1" applyBorder="1" applyAlignment="1" applyProtection="1">
      <alignment horizontal="left" vertical="top"/>
    </xf>
    <xf numFmtId="165" fontId="9" fillId="0" borderId="1" xfId="1" applyNumberFormat="1" applyFont="1" applyFill="1" applyBorder="1" applyAlignment="1" applyProtection="1">
      <alignment horizontal="left" vertical="top"/>
    </xf>
    <xf numFmtId="2" fontId="9" fillId="4" borderId="1" xfId="6" applyNumberFormat="1" applyFont="1" applyFill="1" applyBorder="1" applyAlignment="1" applyProtection="1">
      <alignment horizontal="left" vertical="top"/>
    </xf>
    <xf numFmtId="164" fontId="9" fillId="4" borderId="1" xfId="6" applyNumberFormat="1" applyFont="1" applyFill="1" applyBorder="1" applyAlignment="1" applyProtection="1">
      <alignment horizontal="left" vertical="top"/>
    </xf>
    <xf numFmtId="10" fontId="9" fillId="4" borderId="1" xfId="1" applyNumberFormat="1" applyFont="1" applyFill="1" applyBorder="1" applyAlignment="1" applyProtection="1">
      <alignment horizontal="left" vertical="top"/>
    </xf>
    <xf numFmtId="164" fontId="9" fillId="0" borderId="1" xfId="1" applyNumberFormat="1" applyFont="1" applyFill="1" applyBorder="1" applyAlignment="1" applyProtection="1">
      <alignment horizontal="left" vertical="top"/>
    </xf>
    <xf numFmtId="165" fontId="9" fillId="4" borderId="1" xfId="6" applyNumberFormat="1" applyFont="1" applyFill="1" applyBorder="1" applyAlignment="1" applyProtection="1">
      <alignment horizontal="left" vertical="top"/>
    </xf>
    <xf numFmtId="10" fontId="9" fillId="4" borderId="1" xfId="6" applyNumberFormat="1" applyFont="1" applyFill="1" applyBorder="1" applyAlignment="1" applyProtection="1">
      <alignment horizontal="left" vertical="top"/>
    </xf>
    <xf numFmtId="164" fontId="9" fillId="0" borderId="1" xfId="1" applyNumberFormat="1" applyFont="1" applyFill="1" applyBorder="1" applyAlignment="1" applyProtection="1">
      <alignment horizontal="left" vertical="top" wrapText="1"/>
    </xf>
    <xf numFmtId="2" fontId="9" fillId="0" borderId="1" xfId="6" applyNumberFormat="1" applyFont="1" applyFill="1" applyBorder="1" applyAlignment="1" applyProtection="1">
      <alignment horizontal="left" vertical="top"/>
    </xf>
    <xf numFmtId="164" fontId="9" fillId="0" borderId="1" xfId="6" applyNumberFormat="1" applyFont="1" applyFill="1" applyBorder="1" applyAlignment="1" applyProtection="1">
      <alignment horizontal="left" vertical="top"/>
    </xf>
    <xf numFmtId="10" fontId="9" fillId="5" borderId="1" xfId="5" applyNumberFormat="1" applyFont="1" applyFill="1" applyBorder="1" applyAlignment="1" applyProtection="1">
      <alignment horizontal="left" vertical="top"/>
    </xf>
    <xf numFmtId="0" fontId="8" fillId="2" borderId="1" xfId="4" applyFont="1" applyFill="1" applyBorder="1" applyAlignment="1">
      <alignment horizontal="left" vertical="top"/>
    </xf>
    <xf numFmtId="0" fontId="9" fillId="0" borderId="1" xfId="4" applyFont="1" applyBorder="1" applyAlignment="1">
      <alignment horizontal="left" vertical="center" wrapText="1"/>
    </xf>
    <xf numFmtId="0" fontId="9" fillId="0" borderId="1" xfId="4" applyNumberFormat="1" applyFont="1" applyBorder="1" applyAlignment="1">
      <alignment horizontal="left" vertical="center" wrapText="1"/>
    </xf>
    <xf numFmtId="0" fontId="9" fillId="0" borderId="0" xfId="3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wrapText="1"/>
    </xf>
    <xf numFmtId="0" fontId="11" fillId="2" borderId="0" xfId="3" applyFont="1" applyFill="1" applyBorder="1" applyAlignment="1">
      <alignment horizontal="left" vertical="top" wrapText="1"/>
    </xf>
    <xf numFmtId="0" fontId="10" fillId="3" borderId="7" xfId="0" applyFont="1" applyFill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2" fontId="10" fillId="0" borderId="6" xfId="0" applyNumberFormat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2" fontId="9" fillId="2" borderId="6" xfId="0" applyNumberFormat="1" applyFont="1" applyFill="1" applyBorder="1" applyAlignment="1">
      <alignment horizontal="center"/>
    </xf>
    <xf numFmtId="1" fontId="9" fillId="2" borderId="6" xfId="0" applyNumberFormat="1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1" fontId="10" fillId="0" borderId="11" xfId="0" applyNumberFormat="1" applyFont="1" applyBorder="1" applyAlignment="1">
      <alignment horizontal="center"/>
    </xf>
    <xf numFmtId="1" fontId="9" fillId="2" borderId="10" xfId="0" applyNumberFormat="1" applyFont="1" applyFill="1" applyBorder="1" applyAlignment="1">
      <alignment horizontal="center"/>
    </xf>
    <xf numFmtId="0" fontId="9" fillId="0" borderId="1" xfId="4" applyFont="1" applyFill="1" applyBorder="1" applyAlignment="1">
      <alignment horizontal="left" vertical="center" wrapText="1"/>
    </xf>
    <xf numFmtId="0" fontId="8" fillId="0" borderId="1" xfId="4" applyFont="1" applyBorder="1" applyAlignment="1">
      <alignment horizontal="left" vertical="top" wrapText="1"/>
    </xf>
    <xf numFmtId="165" fontId="8" fillId="3" borderId="7" xfId="1" applyNumberFormat="1" applyFont="1" applyFill="1" applyBorder="1" applyAlignment="1" applyProtection="1">
      <alignment horizontal="left" vertical="center" wrapText="1"/>
    </xf>
    <xf numFmtId="0" fontId="9" fillId="0" borderId="1" xfId="0" applyNumberFormat="1" applyFont="1" applyFill="1" applyBorder="1" applyAlignment="1">
      <alignment horizontal="left"/>
    </xf>
    <xf numFmtId="165" fontId="8" fillId="3" borderId="7" xfId="1" applyNumberFormat="1" applyFont="1" applyFill="1" applyBorder="1" applyAlignment="1" applyProtection="1">
      <alignment horizontal="left" vertical="center" wrapText="1"/>
    </xf>
    <xf numFmtId="0" fontId="9" fillId="4" borderId="15" xfId="0" applyNumberFormat="1" applyFont="1" applyFill="1" applyBorder="1" applyAlignment="1">
      <alignment horizontal="left"/>
    </xf>
    <xf numFmtId="0" fontId="9" fillId="4" borderId="16" xfId="0" applyNumberFormat="1" applyFont="1" applyFill="1" applyBorder="1" applyAlignment="1">
      <alignment horizontal="left"/>
    </xf>
    <xf numFmtId="0" fontId="9" fillId="4" borderId="17" xfId="0" applyNumberFormat="1" applyFont="1" applyFill="1" applyBorder="1" applyAlignment="1">
      <alignment horizontal="left"/>
    </xf>
    <xf numFmtId="0" fontId="9" fillId="0" borderId="12" xfId="0" applyNumberFormat="1" applyFont="1" applyFill="1" applyBorder="1" applyAlignment="1">
      <alignment horizontal="left"/>
    </xf>
    <xf numFmtId="0" fontId="9" fillId="0" borderId="13" xfId="0" applyNumberFormat="1" applyFont="1" applyFill="1" applyBorder="1" applyAlignment="1">
      <alignment horizontal="left"/>
    </xf>
    <xf numFmtId="0" fontId="9" fillId="0" borderId="14" xfId="0" applyNumberFormat="1" applyFont="1" applyFill="1" applyBorder="1" applyAlignment="1">
      <alignment horizontal="left"/>
    </xf>
    <xf numFmtId="0" fontId="9" fillId="0" borderId="2" xfId="0" applyNumberFormat="1" applyFont="1" applyFill="1" applyBorder="1" applyAlignment="1">
      <alignment horizontal="left"/>
    </xf>
    <xf numFmtId="0" fontId="9" fillId="0" borderId="3" xfId="0" applyNumberFormat="1" applyFont="1" applyFill="1" applyBorder="1" applyAlignment="1">
      <alignment horizontal="left"/>
    </xf>
    <xf numFmtId="0" fontId="9" fillId="0" borderId="4" xfId="0" applyNumberFormat="1" applyFont="1" applyFill="1" applyBorder="1" applyAlignment="1">
      <alignment horizontal="left"/>
    </xf>
    <xf numFmtId="165" fontId="8" fillId="0" borderId="2" xfId="1" applyNumberFormat="1" applyFont="1" applyFill="1" applyBorder="1" applyAlignment="1" applyProtection="1">
      <alignment horizontal="left" vertical="center"/>
    </xf>
    <xf numFmtId="165" fontId="8" fillId="0" borderId="3" xfId="1" applyNumberFormat="1" applyFont="1" applyFill="1" applyBorder="1" applyAlignment="1" applyProtection="1">
      <alignment horizontal="left" vertical="center"/>
    </xf>
    <xf numFmtId="165" fontId="8" fillId="0" borderId="4" xfId="1" applyNumberFormat="1" applyFont="1" applyFill="1" applyBorder="1" applyAlignment="1" applyProtection="1">
      <alignment horizontal="left" vertical="center"/>
    </xf>
    <xf numFmtId="168" fontId="8" fillId="3" borderId="1" xfId="1" applyNumberFormat="1" applyFont="1" applyFill="1" applyBorder="1" applyAlignment="1" applyProtection="1">
      <alignment horizontal="left" vertical="center" wrapText="1"/>
    </xf>
    <xf numFmtId="165" fontId="8" fillId="0" borderId="1" xfId="1" applyNumberFormat="1" applyFont="1" applyFill="1" applyBorder="1" applyAlignment="1" applyProtection="1">
      <alignment horizontal="left" vertical="top"/>
    </xf>
    <xf numFmtId="0" fontId="9" fillId="0" borderId="1" xfId="4" applyFont="1" applyFill="1" applyBorder="1" applyAlignment="1">
      <alignment horizontal="left" vertical="center" wrapText="1"/>
    </xf>
    <xf numFmtId="0" fontId="8" fillId="0" borderId="1" xfId="0" applyNumberFormat="1" applyFont="1" applyFill="1" applyBorder="1" applyAlignment="1">
      <alignment horizontal="left"/>
    </xf>
    <xf numFmtId="0" fontId="8" fillId="3" borderId="1" xfId="4" applyFont="1" applyFill="1" applyBorder="1" applyAlignment="1">
      <alignment horizontal="left" vertical="top" wrapText="1"/>
    </xf>
    <xf numFmtId="0" fontId="8" fillId="0" borderId="1" xfId="4" applyFont="1" applyBorder="1" applyAlignment="1">
      <alignment horizontal="left" vertical="top" wrapText="1"/>
    </xf>
    <xf numFmtId="10" fontId="9" fillId="0" borderId="1" xfId="4" applyNumberFormat="1" applyFont="1" applyBorder="1" applyAlignment="1">
      <alignment horizontal="left" vertical="center" wrapText="1"/>
    </xf>
    <xf numFmtId="0" fontId="8" fillId="3" borderId="1" xfId="4" applyFont="1" applyFill="1" applyBorder="1" applyAlignment="1">
      <alignment horizontal="left" vertical="center"/>
    </xf>
    <xf numFmtId="0" fontId="9" fillId="2" borderId="1" xfId="3" applyFont="1" applyFill="1" applyBorder="1" applyAlignment="1">
      <alignment horizontal="left" vertical="top" wrapText="1"/>
    </xf>
    <xf numFmtId="0" fontId="8" fillId="3" borderId="1" xfId="4" applyFont="1" applyFill="1" applyBorder="1" applyAlignment="1">
      <alignment horizontal="left" vertical="top"/>
    </xf>
    <xf numFmtId="0" fontId="9" fillId="0" borderId="1" xfId="4" applyFont="1" applyBorder="1" applyAlignment="1">
      <alignment horizontal="left" vertical="center"/>
    </xf>
    <xf numFmtId="0" fontId="3" fillId="6" borderId="1" xfId="0" applyFont="1" applyFill="1" applyBorder="1" applyAlignment="1" applyProtection="1">
      <alignment horizontal="center" vertical="top" wrapText="1"/>
      <protection hidden="1"/>
    </xf>
  </cellXfs>
  <cellStyles count="7">
    <cellStyle name="Comma" xfId="1" builtinId="3"/>
    <cellStyle name="Excel_BuiltIn_Comma 2" xfId="6"/>
    <cellStyle name="Normal" xfId="0" builtinId="0"/>
    <cellStyle name="Normal_senp__eligibility" xfId="3"/>
    <cellStyle name="Normal_senp__eligibility 1" xfId="4"/>
    <cellStyle name="Normal_senp__eligibility 2" xfId="5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N92"/>
  <sheetViews>
    <sheetView tabSelected="1" topLeftCell="A20" zoomScale="130" zoomScaleNormal="130" workbookViewId="0">
      <selection activeCell="G32" sqref="G32"/>
    </sheetView>
  </sheetViews>
  <sheetFormatPr defaultColWidth="31.28515625" defaultRowHeight="12"/>
  <cols>
    <col min="1" max="1" width="33.42578125" style="25" customWidth="1"/>
    <col min="2" max="2" width="16.140625" style="25" bestFit="1" customWidth="1"/>
    <col min="3" max="3" width="15.5703125" style="25" bestFit="1" customWidth="1"/>
    <col min="4" max="4" width="16.140625" style="25" bestFit="1" customWidth="1"/>
    <col min="5" max="5" width="14.140625" style="25" customWidth="1"/>
    <col min="6" max="6" width="13.5703125" style="25" bestFit="1" customWidth="1"/>
    <col min="7" max="7" width="33.28515625" style="25" customWidth="1"/>
    <col min="8" max="8" width="11.85546875" style="25" customWidth="1"/>
    <col min="9" max="9" width="14.5703125" style="25" customWidth="1"/>
    <col min="10" max="11" width="13.140625" style="25" customWidth="1"/>
    <col min="12" max="12" width="13.7109375" style="25" customWidth="1"/>
    <col min="13" max="13" width="14.140625" style="25" customWidth="1"/>
    <col min="14" max="14" width="11.85546875" style="25" customWidth="1"/>
    <col min="15" max="15" width="12" style="25" customWidth="1"/>
    <col min="16" max="16" width="11" style="25" customWidth="1"/>
    <col min="17" max="17" width="11.5703125" style="25" customWidth="1"/>
    <col min="18" max="18" width="12" style="25" customWidth="1"/>
    <col min="19" max="236" width="31.28515625" style="25"/>
    <col min="237" max="244" width="31.28515625" style="26"/>
    <col min="245" max="246" width="31.28515625" style="27"/>
    <col min="247" max="16384" width="31.28515625" style="28"/>
  </cols>
  <sheetData>
    <row r="1" spans="1:7" ht="15" customHeight="1">
      <c r="A1" s="75" t="s">
        <v>106</v>
      </c>
      <c r="B1" s="77" t="s">
        <v>0</v>
      </c>
      <c r="C1" s="77"/>
      <c r="D1" s="75" t="s">
        <v>1</v>
      </c>
      <c r="E1" s="75">
        <v>7720208401</v>
      </c>
      <c r="F1" s="75" t="s">
        <v>2</v>
      </c>
    </row>
    <row r="2" spans="1:7">
      <c r="A2" s="22" t="s">
        <v>106</v>
      </c>
      <c r="B2" s="22" t="s">
        <v>96</v>
      </c>
      <c r="C2" s="22" t="s">
        <v>97</v>
      </c>
      <c r="D2" s="22" t="s">
        <v>73</v>
      </c>
      <c r="E2" s="29" t="s">
        <v>3</v>
      </c>
      <c r="F2" s="22" t="s">
        <v>74</v>
      </c>
    </row>
    <row r="3" spans="1:7">
      <c r="A3" s="23" t="s">
        <v>100</v>
      </c>
      <c r="B3" s="30">
        <v>2752760</v>
      </c>
      <c r="C3" s="31">
        <v>6047885.1399999997</v>
      </c>
      <c r="D3" s="32">
        <f t="shared" ref="D3:D8" si="0">AVERAGE(B3:C3)</f>
        <v>4400322.57</v>
      </c>
      <c r="E3" s="33">
        <v>1</v>
      </c>
      <c r="F3" s="32">
        <f t="shared" ref="F3:F8" si="1">E3*D3</f>
        <v>4400322.57</v>
      </c>
    </row>
    <row r="4" spans="1:7">
      <c r="A4" s="23" t="s">
        <v>101</v>
      </c>
      <c r="B4" s="34">
        <v>6761512</v>
      </c>
      <c r="C4" s="30">
        <v>6542514</v>
      </c>
      <c r="D4" s="32">
        <f t="shared" si="0"/>
        <v>6652013</v>
      </c>
      <c r="E4" s="33">
        <v>1</v>
      </c>
      <c r="F4" s="32">
        <f t="shared" si="1"/>
        <v>6652013</v>
      </c>
    </row>
    <row r="5" spans="1:7" hidden="1">
      <c r="A5" s="23" t="s">
        <v>98</v>
      </c>
      <c r="B5" s="34">
        <v>0</v>
      </c>
      <c r="C5" s="30">
        <v>0</v>
      </c>
      <c r="D5" s="32">
        <f t="shared" ref="D5" si="2">AVERAGE(B5:C5)</f>
        <v>0</v>
      </c>
      <c r="E5" s="33">
        <v>0.5</v>
      </c>
      <c r="F5" s="32">
        <f t="shared" ref="F5" si="3">E5*D5</f>
        <v>0</v>
      </c>
    </row>
    <row r="6" spans="1:7" ht="12" customHeight="1">
      <c r="A6" s="23" t="s">
        <v>105</v>
      </c>
      <c r="B6" s="34">
        <v>0</v>
      </c>
      <c r="C6" s="30">
        <v>0</v>
      </c>
      <c r="D6" s="32">
        <f t="shared" ref="D6" si="4">AVERAGE(B6:C6)</f>
        <v>0</v>
      </c>
      <c r="E6" s="33">
        <v>0.5</v>
      </c>
      <c r="F6" s="32">
        <f t="shared" ref="F6" si="5">E6*D6</f>
        <v>0</v>
      </c>
    </row>
    <row r="7" spans="1:7" ht="13.5" customHeight="1">
      <c r="A7" s="23" t="s">
        <v>102</v>
      </c>
      <c r="B7" s="34">
        <f>2377531+2652365.73</f>
        <v>5029896.7300000004</v>
      </c>
      <c r="C7" s="30">
        <f>2183296+1958998</f>
        <v>4142294</v>
      </c>
      <c r="D7" s="32">
        <f t="shared" ref="D7" si="6">AVERAGE(B7:C7)</f>
        <v>4586095.3650000002</v>
      </c>
      <c r="E7" s="33">
        <v>0.75</v>
      </c>
      <c r="F7" s="32">
        <f t="shared" ref="F7" si="7">E7*D7</f>
        <v>3439571.5237500002</v>
      </c>
    </row>
    <row r="8" spans="1:7">
      <c r="A8" s="23" t="s">
        <v>75</v>
      </c>
      <c r="B8" s="30">
        <v>-730726</v>
      </c>
      <c r="C8" s="30">
        <v>-1158513</v>
      </c>
      <c r="D8" s="32">
        <f t="shared" si="0"/>
        <v>-944619.5</v>
      </c>
      <c r="E8" s="33">
        <v>1</v>
      </c>
      <c r="F8" s="32">
        <f t="shared" si="1"/>
        <v>-944619.5</v>
      </c>
    </row>
    <row r="9" spans="1:7">
      <c r="A9" s="22" t="s">
        <v>107</v>
      </c>
      <c r="B9" s="22" t="s">
        <v>96</v>
      </c>
      <c r="C9" s="22" t="s">
        <v>97</v>
      </c>
      <c r="D9" s="22" t="s">
        <v>73</v>
      </c>
      <c r="E9" s="29" t="s">
        <v>3</v>
      </c>
      <c r="F9" s="22" t="s">
        <v>74</v>
      </c>
    </row>
    <row r="10" spans="1:7">
      <c r="A10" s="23" t="s">
        <v>99</v>
      </c>
      <c r="B10" s="30">
        <v>168000</v>
      </c>
      <c r="C10" s="31">
        <v>168000</v>
      </c>
      <c r="D10" s="32">
        <f t="shared" ref="D10:D12" si="8">AVERAGE(B10:C10)</f>
        <v>168000</v>
      </c>
      <c r="E10" s="33">
        <v>0.25</v>
      </c>
      <c r="F10" s="32">
        <f t="shared" ref="F10:F12" si="9">E10*D10</f>
        <v>42000</v>
      </c>
    </row>
    <row r="11" spans="1:7">
      <c r="A11" s="23" t="s">
        <v>98</v>
      </c>
      <c r="B11" s="30">
        <v>707356</v>
      </c>
      <c r="C11" s="31">
        <v>741868</v>
      </c>
      <c r="D11" s="32">
        <f t="shared" si="8"/>
        <v>724612</v>
      </c>
      <c r="E11" s="33">
        <v>0.5</v>
      </c>
      <c r="F11" s="32">
        <f t="shared" si="9"/>
        <v>362306</v>
      </c>
      <c r="G11" s="58"/>
    </row>
    <row r="12" spans="1:7">
      <c r="A12" s="23" t="s">
        <v>75</v>
      </c>
      <c r="B12" s="30">
        <v>-58935</v>
      </c>
      <c r="C12" s="30">
        <v>-78667</v>
      </c>
      <c r="D12" s="32">
        <f t="shared" si="8"/>
        <v>-68801</v>
      </c>
      <c r="E12" s="33">
        <v>1</v>
      </c>
      <c r="F12" s="32">
        <f t="shared" si="9"/>
        <v>-68801</v>
      </c>
    </row>
    <row r="13" spans="1:7">
      <c r="A13" s="22" t="s">
        <v>108</v>
      </c>
      <c r="B13" s="22" t="s">
        <v>96</v>
      </c>
      <c r="C13" s="22" t="s">
        <v>97</v>
      </c>
      <c r="D13" s="22" t="s">
        <v>73</v>
      </c>
      <c r="E13" s="29" t="s">
        <v>3</v>
      </c>
      <c r="F13" s="22" t="s">
        <v>74</v>
      </c>
    </row>
    <row r="14" spans="1:7">
      <c r="A14" s="23" t="s">
        <v>109</v>
      </c>
      <c r="B14" s="30">
        <v>600000</v>
      </c>
      <c r="C14" s="31">
        <v>450000</v>
      </c>
      <c r="D14" s="32">
        <f t="shared" ref="D14:D16" si="10">AVERAGE(B14:C14)</f>
        <v>525000</v>
      </c>
      <c r="E14" s="33">
        <v>1</v>
      </c>
      <c r="F14" s="32">
        <f t="shared" ref="F14:F16" si="11">E14*D14</f>
        <v>525000</v>
      </c>
    </row>
    <row r="15" spans="1:7">
      <c r="A15" s="23" t="s">
        <v>98</v>
      </c>
      <c r="B15" s="30">
        <v>630415</v>
      </c>
      <c r="C15" s="31">
        <v>594087</v>
      </c>
      <c r="D15" s="32">
        <f t="shared" si="10"/>
        <v>612251</v>
      </c>
      <c r="E15" s="33">
        <v>0.5</v>
      </c>
      <c r="F15" s="32">
        <f t="shared" si="11"/>
        <v>306125.5</v>
      </c>
    </row>
    <row r="16" spans="1:7" ht="11.25" customHeight="1">
      <c r="A16" s="23" t="s">
        <v>75</v>
      </c>
      <c r="B16" s="30">
        <v>-139878</v>
      </c>
      <c r="C16" s="30">
        <v>-107246</v>
      </c>
      <c r="D16" s="32">
        <f t="shared" si="10"/>
        <v>-123562</v>
      </c>
      <c r="E16" s="33">
        <v>1</v>
      </c>
      <c r="F16" s="32">
        <f t="shared" si="11"/>
        <v>-123562</v>
      </c>
    </row>
    <row r="17" spans="1:6">
      <c r="A17" s="22" t="s">
        <v>114</v>
      </c>
      <c r="B17" s="22" t="s">
        <v>96</v>
      </c>
      <c r="C17" s="22" t="s">
        <v>97</v>
      </c>
      <c r="D17" s="22" t="s">
        <v>73</v>
      </c>
      <c r="E17" s="29" t="s">
        <v>3</v>
      </c>
      <c r="F17" s="22" t="s">
        <v>74</v>
      </c>
    </row>
    <row r="18" spans="1:6">
      <c r="A18" s="23" t="s">
        <v>113</v>
      </c>
      <c r="B18" s="30">
        <v>0</v>
      </c>
      <c r="C18" s="31">
        <v>242500</v>
      </c>
      <c r="D18" s="32">
        <f t="shared" ref="D18:D20" si="12">AVERAGE(B18:C18)</f>
        <v>121250</v>
      </c>
      <c r="E18" s="33">
        <v>1</v>
      </c>
      <c r="F18" s="32">
        <f t="shared" ref="F18:F20" si="13">E18*D18</f>
        <v>121250</v>
      </c>
    </row>
    <row r="19" spans="1:6">
      <c r="A19" s="23" t="s">
        <v>98</v>
      </c>
      <c r="B19" s="30">
        <v>278963</v>
      </c>
      <c r="C19" s="31">
        <v>226621</v>
      </c>
      <c r="D19" s="32">
        <f t="shared" si="12"/>
        <v>252792</v>
      </c>
      <c r="E19" s="33">
        <v>0.5</v>
      </c>
      <c r="F19" s="32">
        <f t="shared" si="13"/>
        <v>126396</v>
      </c>
    </row>
    <row r="20" spans="1:6" ht="11.25" customHeight="1">
      <c r="A20" s="23" t="s">
        <v>75</v>
      </c>
      <c r="B20" s="30">
        <v>0</v>
      </c>
      <c r="C20" s="30">
        <v>-16935</v>
      </c>
      <c r="D20" s="32">
        <f t="shared" si="12"/>
        <v>-8467.5</v>
      </c>
      <c r="E20" s="33">
        <v>1</v>
      </c>
      <c r="F20" s="32">
        <f t="shared" si="13"/>
        <v>-8467.5</v>
      </c>
    </row>
    <row r="21" spans="1:6">
      <c r="A21" s="22" t="s">
        <v>115</v>
      </c>
      <c r="B21" s="22" t="s">
        <v>96</v>
      </c>
      <c r="C21" s="22" t="s">
        <v>97</v>
      </c>
      <c r="D21" s="22" t="s">
        <v>73</v>
      </c>
      <c r="E21" s="29" t="s">
        <v>3</v>
      </c>
      <c r="F21" s="22" t="s">
        <v>74</v>
      </c>
    </row>
    <row r="22" spans="1:6">
      <c r="A22" s="23" t="s">
        <v>113</v>
      </c>
      <c r="B22" s="30">
        <v>0</v>
      </c>
      <c r="C22" s="31">
        <v>0</v>
      </c>
      <c r="D22" s="32">
        <f t="shared" ref="D22:D24" si="14">AVERAGE(B22:C22)</f>
        <v>0</v>
      </c>
      <c r="E22" s="33">
        <v>0</v>
      </c>
      <c r="F22" s="32">
        <f t="shared" ref="F22:F24" si="15">E22*D22</f>
        <v>0</v>
      </c>
    </row>
    <row r="23" spans="1:6">
      <c r="A23" s="23" t="s">
        <v>98</v>
      </c>
      <c r="B23" s="30">
        <v>365443</v>
      </c>
      <c r="C23" s="31">
        <v>228479</v>
      </c>
      <c r="D23" s="32">
        <f t="shared" si="14"/>
        <v>296961</v>
      </c>
      <c r="E23" s="33">
        <v>0.5</v>
      </c>
      <c r="F23" s="32">
        <f t="shared" si="15"/>
        <v>148480.5</v>
      </c>
    </row>
    <row r="24" spans="1:6" ht="11.25" customHeight="1">
      <c r="A24" s="23" t="s">
        <v>75</v>
      </c>
      <c r="B24" s="30">
        <v>-5878</v>
      </c>
      <c r="C24" s="30">
        <v>0</v>
      </c>
      <c r="D24" s="32">
        <f t="shared" si="14"/>
        <v>-2939</v>
      </c>
      <c r="E24" s="33">
        <v>1</v>
      </c>
      <c r="F24" s="32">
        <f t="shared" si="15"/>
        <v>-2939</v>
      </c>
    </row>
    <row r="25" spans="1:6" ht="11.25" customHeight="1">
      <c r="A25" s="35" t="s">
        <v>76</v>
      </c>
      <c r="B25" s="78"/>
      <c r="C25" s="79"/>
      <c r="D25" s="79"/>
      <c r="E25" s="80"/>
      <c r="F25" s="36">
        <f>+SUM(F3:F16)</f>
        <v>14590356.09375</v>
      </c>
    </row>
    <row r="26" spans="1:6" ht="16.350000000000001" customHeight="1">
      <c r="A26" s="37" t="s">
        <v>77</v>
      </c>
      <c r="B26" s="81"/>
      <c r="C26" s="82"/>
      <c r="D26" s="82"/>
      <c r="E26" s="83"/>
      <c r="F26" s="38">
        <f>F25/12</f>
        <v>1215863.0078125</v>
      </c>
    </row>
    <row r="27" spans="1:6">
      <c r="A27" s="20" t="s">
        <v>78</v>
      </c>
      <c r="B27" s="84"/>
      <c r="C27" s="85"/>
      <c r="D27" s="85"/>
      <c r="E27" s="86"/>
      <c r="F27" s="39">
        <f>RTR!K4</f>
        <v>54360</v>
      </c>
    </row>
    <row r="28" spans="1:6" ht="16.350000000000001" customHeight="1">
      <c r="A28" s="20" t="s">
        <v>79</v>
      </c>
      <c r="B28" s="87"/>
      <c r="C28" s="88"/>
      <c r="D28" s="88"/>
      <c r="E28" s="89"/>
      <c r="F28" s="40">
        <v>0.65</v>
      </c>
    </row>
    <row r="29" spans="1:6" ht="16.350000000000001" customHeight="1">
      <c r="A29" s="20" t="s">
        <v>80</v>
      </c>
      <c r="B29" s="84"/>
      <c r="C29" s="85"/>
      <c r="D29" s="85"/>
      <c r="E29" s="86"/>
      <c r="F29" s="41">
        <f>(F26*F28)-F27</f>
        <v>735950.955078125</v>
      </c>
    </row>
    <row r="30" spans="1:6" ht="13.5" customHeight="1">
      <c r="A30" s="20" t="s">
        <v>81</v>
      </c>
      <c r="B30" s="76"/>
      <c r="C30" s="76"/>
      <c r="D30" s="76"/>
      <c r="E30" s="76"/>
      <c r="F30" s="42">
        <v>180</v>
      </c>
    </row>
    <row r="31" spans="1:6" ht="12.75" customHeight="1">
      <c r="A31" s="20" t="s">
        <v>82</v>
      </c>
      <c r="B31" s="76"/>
      <c r="C31" s="76"/>
      <c r="D31" s="76"/>
      <c r="E31" s="76"/>
      <c r="F31" s="40">
        <v>0.1</v>
      </c>
    </row>
    <row r="32" spans="1:6">
      <c r="A32" s="20" t="s">
        <v>83</v>
      </c>
      <c r="B32" s="76"/>
      <c r="C32" s="76"/>
      <c r="D32" s="76"/>
      <c r="E32" s="76"/>
      <c r="F32" s="43">
        <f>PMT(F31/12,F30,-100000)</f>
        <v>1074.6051177081183</v>
      </c>
    </row>
    <row r="33" spans="1:6">
      <c r="A33" s="20" t="s">
        <v>84</v>
      </c>
      <c r="B33" s="76"/>
      <c r="C33" s="76"/>
      <c r="D33" s="76"/>
      <c r="E33" s="76"/>
      <c r="F33" s="44">
        <f>F29/F32</f>
        <v>684.8571097890698</v>
      </c>
    </row>
    <row r="34" spans="1:6" ht="15.4" customHeight="1">
      <c r="A34" s="90" t="s">
        <v>85</v>
      </c>
      <c r="B34" s="90"/>
      <c r="C34" s="90"/>
      <c r="D34" s="90"/>
      <c r="E34" s="90"/>
      <c r="F34" s="90"/>
    </row>
    <row r="35" spans="1:6">
      <c r="A35" s="20" t="s">
        <v>81</v>
      </c>
      <c r="B35" s="76"/>
      <c r="C35" s="76"/>
      <c r="D35" s="76"/>
      <c r="E35" s="76"/>
      <c r="F35" s="41">
        <v>180</v>
      </c>
    </row>
    <row r="36" spans="1:6">
      <c r="A36" s="20" t="s">
        <v>82</v>
      </c>
      <c r="B36" s="76"/>
      <c r="C36" s="76"/>
      <c r="D36" s="76"/>
      <c r="E36" s="76"/>
      <c r="F36" s="45">
        <v>0.1</v>
      </c>
    </row>
    <row r="37" spans="1:6">
      <c r="A37" s="20" t="s">
        <v>83</v>
      </c>
      <c r="B37" s="76"/>
      <c r="C37" s="76"/>
      <c r="D37" s="76"/>
      <c r="E37" s="76"/>
      <c r="F37" s="44">
        <f>PMT(F36/12,F35,-100000)</f>
        <v>1074.6051177081183</v>
      </c>
    </row>
    <row r="38" spans="1:6">
      <c r="A38" s="20" t="s">
        <v>86</v>
      </c>
      <c r="B38" s="91">
        <f>B28</f>
        <v>0</v>
      </c>
      <c r="C38" s="91"/>
      <c r="D38" s="91"/>
      <c r="E38" s="91"/>
      <c r="F38" s="46">
        <v>0</v>
      </c>
    </row>
    <row r="39" spans="1:6">
      <c r="A39" s="20" t="s">
        <v>87</v>
      </c>
      <c r="B39" s="76"/>
      <c r="C39" s="76"/>
      <c r="D39" s="76"/>
      <c r="E39" s="76"/>
      <c r="F39" s="47">
        <f>F38*F37</f>
        <v>0</v>
      </c>
    </row>
    <row r="40" spans="1:6">
      <c r="A40" s="20" t="s">
        <v>88</v>
      </c>
      <c r="B40" s="76"/>
      <c r="C40" s="76"/>
      <c r="D40" s="76"/>
      <c r="E40" s="76"/>
      <c r="F40" s="48">
        <f>(F39+F27)/F26</f>
        <v>4.4708984195350181E-2</v>
      </c>
    </row>
    <row r="41" spans="1:6">
      <c r="A41" s="49" t="s">
        <v>89</v>
      </c>
      <c r="B41" s="93" t="s">
        <v>4</v>
      </c>
      <c r="C41" s="93"/>
      <c r="D41" s="93"/>
      <c r="E41" s="93"/>
      <c r="F41" s="50">
        <v>0</v>
      </c>
    </row>
    <row r="42" spans="1:6">
      <c r="A42" s="49" t="s">
        <v>90</v>
      </c>
      <c r="B42" s="76"/>
      <c r="C42" s="76"/>
      <c r="D42" s="76"/>
      <c r="E42" s="76"/>
      <c r="F42" s="51"/>
    </row>
    <row r="43" spans="1:6">
      <c r="A43" s="49" t="s">
        <v>91</v>
      </c>
      <c r="B43" s="76"/>
      <c r="C43" s="76"/>
      <c r="D43" s="76"/>
      <c r="E43" s="76"/>
      <c r="F43" s="52" t="e">
        <f>F38/F41</f>
        <v>#DIV/0!</v>
      </c>
    </row>
    <row r="44" spans="1:6">
      <c r="A44" s="20" t="s">
        <v>92</v>
      </c>
      <c r="B44" s="76"/>
      <c r="C44" s="76"/>
      <c r="D44" s="76"/>
      <c r="E44" s="76"/>
      <c r="F44" s="52" t="e">
        <f>(F38+F42)/F41</f>
        <v>#DIV/0!</v>
      </c>
    </row>
    <row r="45" spans="1:6">
      <c r="A45" s="20" t="s">
        <v>93</v>
      </c>
      <c r="B45" s="76"/>
      <c r="C45" s="76"/>
      <c r="D45" s="76"/>
      <c r="E45" s="76"/>
      <c r="F45" s="52" t="e">
        <f>F44+F40</f>
        <v>#DIV/0!</v>
      </c>
    </row>
    <row r="46" spans="1:6" ht="15.4" customHeight="1">
      <c r="A46" s="92"/>
      <c r="B46" s="92"/>
      <c r="C46" s="92"/>
      <c r="D46" s="92"/>
      <c r="E46" s="92"/>
      <c r="F46" s="92"/>
    </row>
    <row r="47" spans="1:6">
      <c r="A47" s="92"/>
      <c r="B47" s="92"/>
      <c r="C47" s="92"/>
      <c r="D47" s="92"/>
      <c r="E47" s="92"/>
      <c r="F47" s="92"/>
    </row>
    <row r="48" spans="1:6" ht="15.4" customHeight="1">
      <c r="A48" s="92"/>
      <c r="B48" s="92"/>
      <c r="C48" s="92"/>
      <c r="D48" s="92"/>
      <c r="E48" s="92"/>
      <c r="F48" s="92"/>
    </row>
    <row r="49" spans="1:6">
      <c r="A49" s="92"/>
      <c r="B49" s="92"/>
      <c r="C49" s="92"/>
      <c r="D49" s="92"/>
      <c r="E49" s="92"/>
      <c r="F49" s="92"/>
    </row>
    <row r="50" spans="1:6">
      <c r="A50" s="92"/>
      <c r="B50" s="92"/>
      <c r="C50" s="92"/>
      <c r="D50" s="92"/>
      <c r="E50" s="92"/>
      <c r="F50" s="92"/>
    </row>
    <row r="51" spans="1:6">
      <c r="A51" s="92"/>
      <c r="B51" s="92"/>
      <c r="C51" s="92"/>
      <c r="D51" s="92"/>
      <c r="E51" s="92"/>
      <c r="F51" s="92"/>
    </row>
    <row r="52" spans="1:6">
      <c r="A52" s="92"/>
      <c r="B52" s="92"/>
      <c r="C52" s="92"/>
      <c r="D52" s="92"/>
      <c r="E52" s="92"/>
      <c r="F52" s="92"/>
    </row>
    <row r="53" spans="1:6" ht="15.4" customHeight="1">
      <c r="A53" s="92"/>
      <c r="B53" s="92"/>
      <c r="C53" s="92"/>
      <c r="D53" s="92"/>
      <c r="E53" s="92"/>
      <c r="F53" s="92"/>
    </row>
    <row r="54" spans="1:6">
      <c r="A54" s="92"/>
      <c r="B54" s="92"/>
      <c r="C54" s="92"/>
      <c r="D54" s="92"/>
      <c r="E54" s="92"/>
      <c r="F54" s="92"/>
    </row>
    <row r="55" spans="1:6">
      <c r="A55" s="94" t="s">
        <v>7</v>
      </c>
      <c r="B55" s="94"/>
      <c r="C55" s="94"/>
      <c r="D55" s="94"/>
      <c r="E55" s="94"/>
      <c r="F55" s="94"/>
    </row>
    <row r="56" spans="1:6">
      <c r="A56" s="92"/>
      <c r="B56" s="92"/>
      <c r="C56" s="92"/>
      <c r="D56" s="92"/>
      <c r="E56" s="92"/>
      <c r="F56" s="92"/>
    </row>
    <row r="57" spans="1:6">
      <c r="A57" s="92" t="s">
        <v>8</v>
      </c>
      <c r="B57" s="92"/>
      <c r="C57" s="92"/>
      <c r="D57" s="92"/>
      <c r="E57" s="92"/>
      <c r="F57" s="92"/>
    </row>
    <row r="58" spans="1:6">
      <c r="A58" s="92"/>
      <c r="B58" s="92"/>
      <c r="C58" s="92"/>
      <c r="D58" s="92"/>
      <c r="E58" s="92"/>
      <c r="F58" s="92"/>
    </row>
    <row r="59" spans="1:6" ht="15.4" customHeight="1">
      <c r="A59" s="92"/>
      <c r="B59" s="92"/>
      <c r="C59" s="92"/>
      <c r="D59" s="92"/>
      <c r="E59" s="92"/>
      <c r="F59" s="92"/>
    </row>
    <row r="60" spans="1:6">
      <c r="A60" s="92"/>
      <c r="B60" s="92"/>
      <c r="C60" s="92"/>
      <c r="D60" s="92"/>
      <c r="E60" s="92"/>
      <c r="F60" s="92"/>
    </row>
    <row r="61" spans="1:6">
      <c r="A61" s="92"/>
      <c r="B61" s="92"/>
      <c r="C61" s="92"/>
      <c r="D61" s="92"/>
      <c r="E61" s="92"/>
      <c r="F61" s="92"/>
    </row>
    <row r="62" spans="1:6">
      <c r="A62" s="94" t="s">
        <v>9</v>
      </c>
      <c r="B62" s="94"/>
      <c r="C62" s="94"/>
      <c r="D62" s="94"/>
      <c r="E62" s="94"/>
      <c r="F62" s="94"/>
    </row>
    <row r="63" spans="1:6" ht="15.4" customHeight="1">
      <c r="A63" s="92"/>
      <c r="B63" s="92"/>
      <c r="C63" s="92"/>
      <c r="D63" s="92"/>
      <c r="E63" s="92"/>
      <c r="F63" s="92"/>
    </row>
    <row r="64" spans="1:6" ht="26.85" customHeight="1">
      <c r="A64" s="92"/>
      <c r="B64" s="92"/>
      <c r="C64" s="92"/>
      <c r="D64" s="92"/>
      <c r="E64" s="92"/>
      <c r="F64" s="92"/>
    </row>
    <row r="65" spans="1:248" ht="15.4" customHeight="1">
      <c r="A65" s="92"/>
      <c r="B65" s="92"/>
      <c r="C65" s="92"/>
      <c r="D65" s="92"/>
      <c r="E65" s="92"/>
      <c r="F65" s="92"/>
    </row>
    <row r="66" spans="1:248" ht="15.4" customHeight="1">
      <c r="A66" s="92"/>
      <c r="B66" s="92"/>
      <c r="C66" s="92"/>
      <c r="D66" s="92"/>
      <c r="E66" s="92"/>
      <c r="F66" s="92"/>
    </row>
    <row r="67" spans="1:248">
      <c r="A67" s="92"/>
      <c r="B67" s="92"/>
      <c r="C67" s="92"/>
      <c r="D67" s="92"/>
      <c r="E67" s="92"/>
      <c r="F67" s="92"/>
    </row>
    <row r="68" spans="1:248" ht="16.350000000000001" customHeight="1">
      <c r="A68" s="94" t="s">
        <v>10</v>
      </c>
      <c r="B68" s="94"/>
      <c r="C68" s="94"/>
      <c r="D68" s="94"/>
      <c r="E68" s="94"/>
      <c r="F68" s="94"/>
    </row>
    <row r="69" spans="1:248" ht="16.350000000000001" customHeight="1">
      <c r="A69" s="53" t="s">
        <v>6</v>
      </c>
      <c r="B69" s="74" t="s">
        <v>11</v>
      </c>
      <c r="C69" s="74" t="s">
        <v>12</v>
      </c>
      <c r="D69" s="74" t="s">
        <v>13</v>
      </c>
      <c r="E69" s="74" t="s">
        <v>14</v>
      </c>
      <c r="F69" s="74" t="s">
        <v>15</v>
      </c>
    </row>
    <row r="70" spans="1:248" ht="16.350000000000001" customHeight="1">
      <c r="A70" s="73" t="str">
        <f>+A41</f>
        <v xml:space="preserve">Value based on Market valuation                </v>
      </c>
      <c r="B70" s="54"/>
      <c r="C70" s="54"/>
      <c r="D70" s="55" t="s">
        <v>16</v>
      </c>
      <c r="E70" s="54" t="s">
        <v>16</v>
      </c>
      <c r="F70" s="54"/>
    </row>
    <row r="71" spans="1:248" ht="16.350000000000001" customHeight="1">
      <c r="A71" s="73" t="s">
        <v>5</v>
      </c>
      <c r="B71" s="54"/>
      <c r="C71" s="54"/>
      <c r="D71" s="55" t="s">
        <v>16</v>
      </c>
      <c r="E71" s="54" t="s">
        <v>16</v>
      </c>
      <c r="F71" s="54"/>
    </row>
    <row r="72" spans="1:248" ht="16.350000000000001" customHeight="1">
      <c r="A72" s="94" t="s">
        <v>17</v>
      </c>
      <c r="B72" s="94"/>
      <c r="C72" s="94"/>
      <c r="D72" s="94"/>
      <c r="E72" s="94"/>
      <c r="F72" s="94"/>
    </row>
    <row r="73" spans="1:248" ht="16.350000000000001" customHeight="1">
      <c r="A73" s="53" t="s">
        <v>6</v>
      </c>
      <c r="B73" s="74" t="s">
        <v>18</v>
      </c>
      <c r="C73" s="74" t="s">
        <v>19</v>
      </c>
      <c r="D73" s="74" t="s">
        <v>20</v>
      </c>
      <c r="E73" s="95" t="s">
        <v>21</v>
      </c>
      <c r="F73" s="95"/>
    </row>
    <row r="74" spans="1:248" ht="16.350000000000001" customHeight="1">
      <c r="A74" s="73" t="str">
        <f>+A41</f>
        <v xml:space="preserve">Value based on Market valuation                </v>
      </c>
      <c r="B74" s="54" t="s">
        <v>16</v>
      </c>
      <c r="C74" s="54"/>
      <c r="D74" s="55" t="s">
        <v>16</v>
      </c>
      <c r="E74" s="96" t="s">
        <v>16</v>
      </c>
      <c r="F74" s="96"/>
    </row>
    <row r="75" spans="1:248" ht="16.350000000000001" customHeight="1">
      <c r="A75" s="73" t="s">
        <v>5</v>
      </c>
      <c r="B75" s="54" t="s">
        <v>16</v>
      </c>
      <c r="C75" s="54"/>
      <c r="D75" s="55" t="s">
        <v>16</v>
      </c>
      <c r="E75" s="96" t="s">
        <v>16</v>
      </c>
      <c r="F75" s="96"/>
    </row>
    <row r="76" spans="1:248" ht="16.350000000000001" customHeight="1">
      <c r="A76" s="97" t="s">
        <v>22</v>
      </c>
      <c r="B76" s="97"/>
      <c r="C76" s="97"/>
      <c r="D76" s="97" t="s">
        <v>23</v>
      </c>
      <c r="E76" s="97"/>
      <c r="F76" s="97"/>
    </row>
    <row r="77" spans="1:248" ht="16.350000000000001" customHeight="1">
      <c r="A77" s="92" t="s">
        <v>24</v>
      </c>
      <c r="B77" s="92"/>
      <c r="C77" s="92"/>
      <c r="D77" s="92"/>
      <c r="E77" s="92"/>
      <c r="F77" s="92"/>
    </row>
    <row r="78" spans="1:248" ht="16.350000000000001" customHeight="1">
      <c r="A78" s="92" t="s">
        <v>25</v>
      </c>
      <c r="B78" s="92"/>
      <c r="C78" s="92"/>
      <c r="D78" s="92"/>
      <c r="E78" s="92"/>
      <c r="F78" s="92"/>
    </row>
    <row r="79" spans="1:248" ht="26.85" customHeight="1">
      <c r="A79" s="92" t="s">
        <v>26</v>
      </c>
      <c r="B79" s="92"/>
      <c r="C79" s="92"/>
      <c r="D79" s="92"/>
      <c r="E79" s="92"/>
      <c r="F79" s="92"/>
    </row>
    <row r="80" spans="1:248" s="56" customFormat="1">
      <c r="A80" s="92" t="s">
        <v>27</v>
      </c>
      <c r="B80" s="92"/>
      <c r="C80" s="92"/>
      <c r="D80" s="92"/>
      <c r="E80" s="92"/>
      <c r="F80" s="92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IC80" s="57"/>
      <c r="ID80" s="57"/>
      <c r="IE80" s="57"/>
      <c r="IF80" s="26"/>
      <c r="IK80" s="27"/>
      <c r="IL80" s="27"/>
      <c r="IM80" s="28"/>
      <c r="IN80" s="28"/>
    </row>
    <row r="81" spans="1:248" s="56" customFormat="1">
      <c r="A81" s="92" t="s">
        <v>28</v>
      </c>
      <c r="B81" s="92"/>
      <c r="C81" s="92"/>
      <c r="D81" s="92"/>
      <c r="E81" s="92"/>
      <c r="F81" s="92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IC81" s="57"/>
      <c r="ID81" s="57"/>
      <c r="IE81" s="57"/>
      <c r="IF81" s="26"/>
      <c r="IK81" s="27"/>
      <c r="IL81" s="27"/>
      <c r="IM81" s="28"/>
      <c r="IN81" s="28"/>
    </row>
    <row r="82" spans="1:248" s="56" customFormat="1">
      <c r="A82" s="92" t="s">
        <v>29</v>
      </c>
      <c r="B82" s="92"/>
      <c r="C82" s="92"/>
      <c r="D82" s="92"/>
      <c r="E82" s="92"/>
      <c r="F82" s="92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IC82" s="57"/>
      <c r="ID82" s="57"/>
      <c r="IE82" s="57"/>
      <c r="IF82" s="26"/>
      <c r="IK82" s="27"/>
      <c r="IL82" s="27"/>
      <c r="IM82" s="28"/>
      <c r="IN82" s="28"/>
    </row>
    <row r="83" spans="1:248">
      <c r="A83" s="92" t="s">
        <v>30</v>
      </c>
      <c r="B83" s="92"/>
      <c r="C83" s="92"/>
      <c r="D83" s="92"/>
      <c r="E83" s="92"/>
      <c r="F83" s="92"/>
    </row>
    <row r="84" spans="1:248">
      <c r="A84" s="92" t="s">
        <v>31</v>
      </c>
      <c r="B84" s="92"/>
      <c r="C84" s="92"/>
      <c r="D84" s="92"/>
      <c r="E84" s="92"/>
      <c r="F84" s="92"/>
    </row>
    <row r="85" spans="1:248">
      <c r="A85" s="92" t="s">
        <v>32</v>
      </c>
      <c r="B85" s="92"/>
      <c r="C85" s="92"/>
      <c r="D85" s="92"/>
      <c r="E85" s="92"/>
      <c r="F85" s="92"/>
    </row>
    <row r="86" spans="1:248">
      <c r="A86" s="92" t="s">
        <v>33</v>
      </c>
      <c r="B86" s="92"/>
      <c r="C86" s="92"/>
      <c r="D86" s="92"/>
      <c r="E86" s="92"/>
      <c r="F86" s="92"/>
    </row>
    <row r="87" spans="1:248">
      <c r="A87" s="92" t="s">
        <v>34</v>
      </c>
      <c r="B87" s="92"/>
      <c r="C87" s="92"/>
      <c r="D87" s="92"/>
      <c r="E87" s="92"/>
      <c r="F87" s="92"/>
    </row>
    <row r="88" spans="1:248">
      <c r="A88" s="92" t="s">
        <v>35</v>
      </c>
      <c r="B88" s="92"/>
      <c r="C88" s="92"/>
      <c r="D88" s="92" t="s">
        <v>36</v>
      </c>
      <c r="E88" s="92"/>
      <c r="F88" s="92"/>
    </row>
    <row r="89" spans="1:248">
      <c r="A89" s="99" t="s">
        <v>37</v>
      </c>
      <c r="B89" s="99"/>
      <c r="C89" s="99"/>
      <c r="D89" s="99"/>
      <c r="E89" s="99"/>
      <c r="F89" s="99"/>
    </row>
    <row r="90" spans="1:248">
      <c r="A90" s="100"/>
      <c r="B90" s="100"/>
      <c r="C90" s="100"/>
      <c r="D90" s="100"/>
      <c r="E90" s="100"/>
      <c r="F90" s="100"/>
    </row>
    <row r="91" spans="1:248">
      <c r="A91" s="100"/>
      <c r="B91" s="100"/>
      <c r="C91" s="100"/>
      <c r="D91" s="100"/>
      <c r="E91" s="100"/>
      <c r="F91" s="100"/>
    </row>
    <row r="92" spans="1:248">
      <c r="A92" s="98"/>
      <c r="B92" s="98"/>
      <c r="C92" s="98"/>
      <c r="D92" s="98"/>
      <c r="E92" s="98"/>
      <c r="F92" s="98"/>
    </row>
  </sheetData>
  <sheetProtection selectLockedCells="1" selectUnlockedCells="1"/>
  <mergeCells count="79">
    <mergeCell ref="A92:F92"/>
    <mergeCell ref="A85:C85"/>
    <mergeCell ref="D85:F85"/>
    <mergeCell ref="A86:C86"/>
    <mergeCell ref="D86:F86"/>
    <mergeCell ref="A87:C87"/>
    <mergeCell ref="D87:F87"/>
    <mergeCell ref="A88:C88"/>
    <mergeCell ref="D88:F88"/>
    <mergeCell ref="A89:F89"/>
    <mergeCell ref="A90:F90"/>
    <mergeCell ref="A91:F91"/>
    <mergeCell ref="A82:C82"/>
    <mergeCell ref="D82:F82"/>
    <mergeCell ref="A83:C83"/>
    <mergeCell ref="D83:F83"/>
    <mergeCell ref="A84:C84"/>
    <mergeCell ref="D84:F84"/>
    <mergeCell ref="A79:C79"/>
    <mergeCell ref="D79:F79"/>
    <mergeCell ref="A80:C80"/>
    <mergeCell ref="D80:F80"/>
    <mergeCell ref="A81:C81"/>
    <mergeCell ref="D81:F81"/>
    <mergeCell ref="A78:C78"/>
    <mergeCell ref="D78:F78"/>
    <mergeCell ref="A66:F66"/>
    <mergeCell ref="A67:F67"/>
    <mergeCell ref="A68:F68"/>
    <mergeCell ref="A72:F72"/>
    <mergeCell ref="E73:F73"/>
    <mergeCell ref="E74:F74"/>
    <mergeCell ref="E75:F75"/>
    <mergeCell ref="A76:C76"/>
    <mergeCell ref="D76:F76"/>
    <mergeCell ref="A77:C77"/>
    <mergeCell ref="D77:F77"/>
    <mergeCell ref="B44:E44"/>
    <mergeCell ref="A65:F65"/>
    <mergeCell ref="A54:F54"/>
    <mergeCell ref="A55:F55"/>
    <mergeCell ref="A56:F56"/>
    <mergeCell ref="A57:F57"/>
    <mergeCell ref="A58:F58"/>
    <mergeCell ref="A59:F59"/>
    <mergeCell ref="A60:F60"/>
    <mergeCell ref="A61:F61"/>
    <mergeCell ref="A62:F62"/>
    <mergeCell ref="A63:F63"/>
    <mergeCell ref="A64:F64"/>
    <mergeCell ref="A53:F53"/>
    <mergeCell ref="A46:F46"/>
    <mergeCell ref="A47:F47"/>
    <mergeCell ref="B39:E39"/>
    <mergeCell ref="B40:E40"/>
    <mergeCell ref="B41:E41"/>
    <mergeCell ref="B42:E42"/>
    <mergeCell ref="B43:E43"/>
    <mergeCell ref="A48:F48"/>
    <mergeCell ref="A49:F49"/>
    <mergeCell ref="A50:F50"/>
    <mergeCell ref="A51:F51"/>
    <mergeCell ref="A52:F52"/>
    <mergeCell ref="B45:E45"/>
    <mergeCell ref="B1:C1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A34:F34"/>
    <mergeCell ref="B35:E35"/>
    <mergeCell ref="B36:E36"/>
    <mergeCell ref="B37:E37"/>
    <mergeCell ref="B38:E38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P4"/>
  <sheetViews>
    <sheetView zoomScale="136" zoomScaleNormal="136" workbookViewId="0">
      <selection activeCell="A3" sqref="A3:XFD8"/>
    </sheetView>
  </sheetViews>
  <sheetFormatPr defaultColWidth="22.140625" defaultRowHeight="12"/>
  <cols>
    <col min="1" max="1" width="5.7109375" style="21" bestFit="1" customWidth="1"/>
    <col min="2" max="2" width="17" style="21" bestFit="1" customWidth="1"/>
    <col min="3" max="3" width="12.85546875" style="21" bestFit="1" customWidth="1"/>
    <col min="4" max="4" width="9.85546875" style="21" bestFit="1" customWidth="1"/>
    <col min="5" max="5" width="6.28515625" style="21" bestFit="1" customWidth="1"/>
    <col min="6" max="6" width="11.28515625" style="21" bestFit="1" customWidth="1"/>
    <col min="7" max="7" width="6.42578125" style="21" bestFit="1" customWidth="1"/>
    <col min="8" max="8" width="9.140625" style="21" bestFit="1" customWidth="1"/>
    <col min="9" max="9" width="8.42578125" style="21" customWidth="1"/>
    <col min="10" max="10" width="7.42578125" style="21" bestFit="1" customWidth="1"/>
    <col min="11" max="11" width="12.85546875" style="21" bestFit="1" customWidth="1"/>
    <col min="12" max="12" width="14" style="21" bestFit="1" customWidth="1"/>
    <col min="13" max="13" width="12" style="21" bestFit="1" customWidth="1"/>
    <col min="14" max="250" width="22.140625" style="21"/>
    <col min="251" max="16384" width="22.140625" style="24"/>
  </cols>
  <sheetData>
    <row r="1" spans="1:250">
      <c r="A1" s="59" t="s">
        <v>38</v>
      </c>
      <c r="B1" s="59" t="s">
        <v>39</v>
      </c>
      <c r="C1" s="59" t="s">
        <v>40</v>
      </c>
      <c r="D1" s="59" t="s">
        <v>41</v>
      </c>
      <c r="E1" s="59" t="s">
        <v>42</v>
      </c>
      <c r="F1" s="59" t="s">
        <v>43</v>
      </c>
      <c r="G1" s="59" t="s">
        <v>44</v>
      </c>
      <c r="H1" s="59" t="s">
        <v>45</v>
      </c>
      <c r="I1" s="59" t="s">
        <v>46</v>
      </c>
      <c r="J1" s="59" t="s">
        <v>47</v>
      </c>
      <c r="K1" s="59" t="s">
        <v>95</v>
      </c>
      <c r="L1" s="59" t="s">
        <v>48</v>
      </c>
      <c r="M1" s="59" t="s">
        <v>49</v>
      </c>
    </row>
    <row r="2" spans="1:250">
      <c r="A2" s="62">
        <v>1</v>
      </c>
      <c r="B2" s="63" t="s">
        <v>110</v>
      </c>
      <c r="C2" s="62" t="s">
        <v>111</v>
      </c>
      <c r="D2" s="62" t="s">
        <v>112</v>
      </c>
      <c r="E2" s="63" t="s">
        <v>104</v>
      </c>
      <c r="F2" s="64">
        <v>2655800</v>
      </c>
      <c r="G2" s="63">
        <v>60</v>
      </c>
      <c r="H2" s="63">
        <v>20</v>
      </c>
      <c r="I2" s="63">
        <v>40</v>
      </c>
      <c r="J2" s="63">
        <v>54360</v>
      </c>
      <c r="K2" s="63" t="s">
        <v>94</v>
      </c>
      <c r="L2" s="63"/>
      <c r="M2" s="65"/>
      <c r="IP2" s="24"/>
    </row>
    <row r="3" spans="1:250" ht="12.75" thickBot="1">
      <c r="A3" s="62">
        <v>8</v>
      </c>
      <c r="B3" s="66"/>
      <c r="C3" s="62"/>
      <c r="D3" s="67"/>
      <c r="E3" s="67"/>
      <c r="F3" s="67"/>
      <c r="G3" s="66"/>
      <c r="H3" s="66"/>
      <c r="I3" s="66"/>
      <c r="J3" s="68"/>
      <c r="K3" s="71" t="s">
        <v>103</v>
      </c>
      <c r="L3" s="66"/>
      <c r="M3" s="65" t="s">
        <v>50</v>
      </c>
    </row>
    <row r="4" spans="1:250" ht="12.75" thickBot="1">
      <c r="A4" s="60"/>
      <c r="B4" s="61"/>
      <c r="C4" s="61"/>
      <c r="D4" s="61"/>
      <c r="E4" s="61"/>
      <c r="F4" s="61"/>
      <c r="G4" s="61"/>
      <c r="H4" s="61"/>
      <c r="I4" s="61"/>
      <c r="J4" s="69"/>
      <c r="K4" s="72">
        <f>SUMIF(K2:K3,"Y",J2:J3)</f>
        <v>54360</v>
      </c>
      <c r="L4" s="70"/>
      <c r="M4" s="60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101" t="s">
        <v>51</v>
      </c>
      <c r="B1" s="101"/>
      <c r="C1" s="2"/>
    </row>
    <row r="2" spans="1:6" ht="14.25" customHeight="1">
      <c r="A2" s="101" t="s">
        <v>52</v>
      </c>
      <c r="B2" s="101"/>
      <c r="C2" s="2"/>
    </row>
    <row r="5" spans="1:6" ht="30">
      <c r="A5" s="3" t="s">
        <v>38</v>
      </c>
      <c r="B5" s="4" t="s">
        <v>53</v>
      </c>
      <c r="C5" s="4" t="s">
        <v>54</v>
      </c>
      <c r="D5" s="5" t="s">
        <v>55</v>
      </c>
      <c r="E5" s="1" t="s">
        <v>56</v>
      </c>
      <c r="F5" s="1" t="s">
        <v>57</v>
      </c>
    </row>
    <row r="6" spans="1:6" ht="42.75">
      <c r="A6" s="6">
        <v>1</v>
      </c>
      <c r="B6" s="7" t="s">
        <v>58</v>
      </c>
      <c r="C6" s="8" t="s">
        <v>59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60</v>
      </c>
      <c r="C7" s="8" t="s">
        <v>61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62</v>
      </c>
      <c r="C8" s="8" t="s">
        <v>63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64</v>
      </c>
      <c r="C9" s="12" t="s">
        <v>65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66</v>
      </c>
      <c r="C10" s="8" t="s">
        <v>67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68</v>
      </c>
      <c r="C11" s="14" t="s">
        <v>69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70</v>
      </c>
      <c r="C12" s="15" t="s">
        <v>71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72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2018-07-06T06:53:54Z</cp:lastPrinted>
  <dcterms:created xsi:type="dcterms:W3CDTF">2015-09-25T09:25:31Z</dcterms:created>
  <dcterms:modified xsi:type="dcterms:W3CDTF">2019-08-12T11:59:16Z</dcterms:modified>
</cp:coreProperties>
</file>