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  <sheet name="Banking" sheetId="6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AI23" i="6"/>
  <c r="AI21"/>
  <c r="AI20"/>
  <c r="AI19"/>
  <c r="AI18"/>
  <c r="AI17"/>
  <c r="AI16"/>
  <c r="AI15"/>
  <c r="AI14"/>
  <c r="AI13"/>
  <c r="AI12"/>
  <c r="AI11"/>
  <c r="AI10"/>
  <c r="AI22" l="1"/>
  <c r="F24" i="1"/>
  <c r="I3" i="2"/>
  <c r="D21" i="1" l="1"/>
  <c r="F21" s="1"/>
  <c r="D20"/>
  <c r="F20" s="1"/>
  <c r="D19"/>
  <c r="F19" s="1"/>
  <c r="D17"/>
  <c r="F17" s="1"/>
  <c r="D16"/>
  <c r="F16" s="1"/>
  <c r="D15"/>
  <c r="F15" s="1"/>
  <c r="D13"/>
  <c r="F13" s="1"/>
  <c r="D7"/>
  <c r="F7" s="1"/>
  <c r="D12" l="1"/>
  <c r="F12" s="1"/>
  <c r="D11"/>
  <c r="F11" s="1"/>
  <c r="D3" l="1"/>
  <c r="D4"/>
  <c r="D8"/>
  <c r="D9"/>
  <c r="D5"/>
  <c r="D6" l="1"/>
  <c r="F9" l="1"/>
  <c r="F5"/>
  <c r="F8"/>
  <c r="F29"/>
  <c r="F3" l="1"/>
  <c r="F4"/>
  <c r="F6" i="5"/>
  <c r="F7"/>
  <c r="F8"/>
  <c r="F9"/>
  <c r="F10"/>
  <c r="F11"/>
  <c r="F12"/>
  <c r="E13"/>
  <c r="F13" l="1"/>
  <c r="F6" i="1"/>
  <c r="F22" s="1"/>
  <c r="F23" s="1"/>
  <c r="F26" s="1"/>
  <c r="F30" s="1"/>
</calcChain>
</file>

<file path=xl/sharedStrings.xml><?xml version="1.0" encoding="utf-8"?>
<sst xmlns="http://schemas.openxmlformats.org/spreadsheetml/2006/main" count="105" uniqueCount="82">
  <si>
    <t>Eligibility</t>
  </si>
  <si>
    <t>Sr. No.</t>
  </si>
  <si>
    <t>LAN</t>
  </si>
  <si>
    <t>Customer Name</t>
  </si>
  <si>
    <t>Bank Name</t>
  </si>
  <si>
    <t>Type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</si>
  <si>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</si>
  <si>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</si>
  <si>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</si>
  <si>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</si>
  <si>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</si>
  <si>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</si>
  <si>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</si>
  <si>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</si>
  <si>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</si>
  <si>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</si>
  <si>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</si>
  <si>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</si>
  <si>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</si>
  <si>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</si>
  <si>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</si>
  <si>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</si>
  <si>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</si>
  <si>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</si>
  <si>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</si>
  <si>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</si>
  <si>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</si>
  <si>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</si>
  <si>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</si>
  <si>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</si>
  <si>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</si>
  <si>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</si>
  <si>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</si>
  <si>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</si>
  <si>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</si>
  <si>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</si>
  <si>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</si>
  <si>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</si>
  <si>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</si>
  <si>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</si>
  <si>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</si>
  <si>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</si>
  <si>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</si>
  <si>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EMI Considered</t>
  </si>
  <si>
    <t>Income From Other Sources</t>
  </si>
  <si>
    <t>y</t>
  </si>
  <si>
    <t>Assessment Year</t>
  </si>
  <si>
    <t>2018-19</t>
  </si>
  <si>
    <t>2019-20</t>
  </si>
  <si>
    <t>Business Income u/s 44AD</t>
  </si>
  <si>
    <t xml:space="preserve">Max FOIR)                </t>
  </si>
  <si>
    <t>New Oberoi Tractor Parts (Prop. Paramjit Singh)</t>
  </si>
  <si>
    <t>Paramjit Singh</t>
  </si>
  <si>
    <t>Income From Salary</t>
  </si>
  <si>
    <t>Interest On Axis Bank Car Loan</t>
  </si>
  <si>
    <t>Interest On Car Loans</t>
  </si>
  <si>
    <t>Amanpreet Kaur</t>
  </si>
  <si>
    <t xml:space="preserve">Income From  House Property </t>
  </si>
  <si>
    <t>Sarabjot Singh</t>
  </si>
  <si>
    <t xml:space="preserve">Income From Business </t>
  </si>
  <si>
    <t>Harjot Singh</t>
  </si>
  <si>
    <t>AUR004203714019</t>
  </si>
  <si>
    <t>Axis Bank</t>
  </si>
  <si>
    <t>Car Loan</t>
  </si>
  <si>
    <t>Loan Start Date</t>
  </si>
  <si>
    <t>As Per Days</t>
  </si>
  <si>
    <t>Crs.</t>
  </si>
  <si>
    <t>Total</t>
  </si>
  <si>
    <t>Oct</t>
  </si>
  <si>
    <t>Nov</t>
  </si>
  <si>
    <t>Dec</t>
  </si>
  <si>
    <t>Jan</t>
  </si>
  <si>
    <t>Feb</t>
  </si>
  <si>
    <t>March</t>
  </si>
  <si>
    <t>April</t>
  </si>
  <si>
    <t xml:space="preserve">May </t>
  </si>
  <si>
    <t>June</t>
  </si>
  <si>
    <t>August</t>
  </si>
  <si>
    <t>Eligibilty In Lacs</t>
  </si>
  <si>
    <t>New Oberoi Tractor Parts Account No 12382560001008</t>
  </si>
  <si>
    <t>Sept</t>
  </si>
  <si>
    <t>July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</si>
</sst>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[$-409]d\-mmm\-yy;@"/>
  </numFmts>
  <fonts count="19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31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78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9" fillId="0" borderId="0" xfId="0" applyFont="1" applyBorder="1" applyAlignment="1">
      <alignment horizontal="center"/>
    </xf>
    <xf numFmtId="0" fontId="9" fillId="0" borderId="0" xfId="0" applyFont="1" applyAlignment="1"/>
    <xf numFmtId="1" fontId="9" fillId="2" borderId="3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0" fontId="8" fillId="9" borderId="2" xfId="0" applyFont="1" applyFill="1" applyBorder="1" applyAlignment="1">
      <alignment horizontal="left" vertical="center"/>
    </xf>
    <xf numFmtId="1" fontId="9" fillId="0" borderId="4" xfId="0" applyNumberFormat="1" applyFont="1" applyBorder="1" applyAlignment="1">
      <alignment horizontal="left" vertical="center"/>
    </xf>
    <xf numFmtId="1" fontId="9" fillId="0" borderId="2" xfId="0" applyNumberFormat="1" applyFont="1" applyBorder="1" applyAlignment="1">
      <alignment horizontal="left" vertical="center"/>
    </xf>
    <xf numFmtId="1" fontId="9" fillId="8" borderId="2" xfId="0" applyNumberFormat="1" applyFont="1" applyFill="1" applyBorder="1" applyAlignment="1">
      <alignment horizontal="left" vertical="center"/>
    </xf>
    <xf numFmtId="2" fontId="9" fillId="8" borderId="2" xfId="0" applyNumberFormat="1" applyFont="1" applyFill="1" applyBorder="1" applyAlignment="1">
      <alignment horizontal="left" vertical="center"/>
    </xf>
    <xf numFmtId="0" fontId="9" fillId="8" borderId="2" xfId="0" applyFont="1" applyFill="1" applyBorder="1" applyAlignment="1">
      <alignment horizontal="left" vertical="center"/>
    </xf>
    <xf numFmtId="0" fontId="11" fillId="2" borderId="0" xfId="3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165" fontId="11" fillId="2" borderId="2" xfId="1" applyNumberFormat="1" applyFont="1" applyFill="1" applyBorder="1" applyAlignment="1" applyProtection="1">
      <alignment horizontal="left"/>
    </xf>
    <xf numFmtId="0" fontId="11" fillId="2" borderId="0" xfId="3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165" fontId="11" fillId="0" borderId="2" xfId="1" applyNumberFormat="1" applyFont="1" applyFill="1" applyBorder="1" applyAlignment="1" applyProtection="1">
      <alignment horizontal="left"/>
    </xf>
    <xf numFmtId="165" fontId="11" fillId="3" borderId="2" xfId="1" applyNumberFormat="1" applyFont="1" applyFill="1" applyBorder="1" applyAlignment="1" applyProtection="1">
      <alignment horizontal="left"/>
    </xf>
    <xf numFmtId="165" fontId="11" fillId="4" borderId="2" xfId="1" applyNumberFormat="1" applyFont="1" applyFill="1" applyBorder="1" applyAlignment="1" applyProtection="1">
      <alignment horizontal="left"/>
    </xf>
    <xf numFmtId="9" fontId="11" fillId="4" borderId="2" xfId="1" applyNumberFormat="1" applyFont="1" applyFill="1" applyBorder="1" applyAlignment="1" applyProtection="1">
      <alignment horizontal="left"/>
    </xf>
    <xf numFmtId="165" fontId="11" fillId="10" borderId="2" xfId="1" applyNumberFormat="1" applyFont="1" applyFill="1" applyBorder="1" applyAlignment="1" applyProtection="1">
      <alignment horizontal="left"/>
    </xf>
    <xf numFmtId="9" fontId="11" fillId="10" borderId="2" xfId="1" applyNumberFormat="1" applyFont="1" applyFill="1" applyBorder="1" applyAlignment="1" applyProtection="1">
      <alignment horizontal="left"/>
    </xf>
    <xf numFmtId="164" fontId="11" fillId="4" borderId="2" xfId="1" applyFont="1" applyFill="1" applyBorder="1" applyAlignment="1" applyProtection="1">
      <alignment horizontal="left"/>
    </xf>
    <xf numFmtId="0" fontId="11" fillId="4" borderId="2" xfId="0" applyNumberFormat="1" applyFont="1" applyFill="1" applyBorder="1" applyAlignment="1">
      <alignment horizontal="left"/>
    </xf>
    <xf numFmtId="167" fontId="11" fillId="4" borderId="2" xfId="1" applyNumberFormat="1" applyFont="1" applyFill="1" applyBorder="1" applyAlignment="1" applyProtection="1">
      <alignment horizontal="left"/>
    </xf>
    <xf numFmtId="0" fontId="11" fillId="0" borderId="2" xfId="0" applyNumberFormat="1" applyFont="1" applyFill="1" applyBorder="1" applyAlignment="1">
      <alignment horizontal="left"/>
    </xf>
    <xf numFmtId="10" fontId="11" fillId="0" borderId="2" xfId="1" applyNumberFormat="1" applyFont="1" applyFill="1" applyBorder="1" applyAlignment="1" applyProtection="1">
      <alignment horizontal="left"/>
    </xf>
    <xf numFmtId="2" fontId="11" fillId="4" borderId="2" xfId="4" applyNumberFormat="1" applyFont="1" applyFill="1" applyBorder="1" applyAlignment="1" applyProtection="1">
      <alignment horizontal="left"/>
    </xf>
    <xf numFmtId="164" fontId="11" fillId="4" borderId="2" xfId="4" applyNumberFormat="1" applyFont="1" applyFill="1" applyBorder="1" applyAlignment="1" applyProtection="1">
      <alignment horizontal="left"/>
    </xf>
    <xf numFmtId="165" fontId="11" fillId="11" borderId="2" xfId="1" applyNumberFormat="1" applyFont="1" applyFill="1" applyBorder="1" applyAlignment="1" applyProtection="1">
      <alignment horizontal="left"/>
    </xf>
    <xf numFmtId="166" fontId="11" fillId="11" borderId="2" xfId="1" applyNumberFormat="1" applyFont="1" applyFill="1" applyBorder="1" applyAlignment="1" applyProtection="1">
      <alignment horizontal="left"/>
    </xf>
    <xf numFmtId="166" fontId="11" fillId="8" borderId="2" xfId="1" applyNumberFormat="1" applyFont="1" applyFill="1" applyBorder="1" applyAlignment="1" applyProtection="1">
      <alignment horizontal="left"/>
    </xf>
    <xf numFmtId="9" fontId="11" fillId="11" borderId="2" xfId="1" applyNumberFormat="1" applyFont="1" applyFill="1" applyBorder="1" applyAlignment="1" applyProtection="1">
      <alignment horizontal="left"/>
    </xf>
    <xf numFmtId="165" fontId="11" fillId="3" borderId="2" xfId="1" applyNumberFormat="1" applyFont="1" applyFill="1" applyBorder="1" applyAlignment="1" applyProtection="1">
      <alignment horizontal="left"/>
    </xf>
    <xf numFmtId="0" fontId="9" fillId="8" borderId="4" xfId="0" applyFont="1" applyFill="1" applyBorder="1" applyAlignment="1">
      <alignment horizontal="left" vertical="center"/>
    </xf>
    <xf numFmtId="1" fontId="9" fillId="8" borderId="4" xfId="0" applyNumberFormat="1" applyFont="1" applyFill="1" applyBorder="1" applyAlignment="1">
      <alignment horizontal="left" vertical="center"/>
    </xf>
    <xf numFmtId="2" fontId="9" fillId="8" borderId="4" xfId="0" applyNumberFormat="1" applyFont="1" applyFill="1" applyBorder="1" applyAlignment="1">
      <alignment horizontal="left" vertical="center"/>
    </xf>
    <xf numFmtId="168" fontId="9" fillId="8" borderId="4" xfId="0" applyNumberFormat="1" applyFont="1" applyFill="1" applyBorder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15" fillId="0" borderId="0" xfId="0" applyFont="1"/>
    <xf numFmtId="0" fontId="16" fillId="12" borderId="2" xfId="0" applyFont="1" applyFill="1" applyBorder="1"/>
    <xf numFmtId="0" fontId="16" fillId="0" borderId="2" xfId="0" applyFont="1" applyBorder="1"/>
    <xf numFmtId="0" fontId="16" fillId="7" borderId="5" xfId="0" applyFont="1" applyFill="1" applyBorder="1"/>
    <xf numFmtId="0" fontId="15" fillId="7" borderId="2" xfId="0" applyFont="1" applyFill="1" applyBorder="1"/>
    <xf numFmtId="0" fontId="15" fillId="0" borderId="2" xfId="0" applyFont="1" applyBorder="1"/>
    <xf numFmtId="0" fontId="15" fillId="0" borderId="8" xfId="0" applyFont="1" applyBorder="1"/>
    <xf numFmtId="0" fontId="15" fillId="0" borderId="9" xfId="0" applyFont="1" applyBorder="1"/>
    <xf numFmtId="165" fontId="11" fillId="3" borderId="2" xfId="1" applyNumberFormat="1" applyFont="1" applyFill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14" fillId="12" borderId="5" xfId="0" applyFont="1" applyFill="1" applyBorder="1" applyAlignment="1">
      <alignment horizontal="center"/>
    </xf>
    <xf numFmtId="0" fontId="14" fillId="12" borderId="6" xfId="0" applyFont="1" applyFill="1" applyBorder="1" applyAlignment="1">
      <alignment horizontal="center"/>
    </xf>
    <xf numFmtId="0" fontId="14" fillId="12" borderId="7" xfId="0" applyFont="1" applyFill="1" applyBorder="1" applyAlignment="1">
      <alignment horizontal="center"/>
    </xf>
    <xf numFmtId="0" fontId="16" fillId="12" borderId="2" xfId="0" applyFont="1" applyFill="1" applyBorder="1" applyAlignment="1">
      <alignment horizontal="center"/>
    </xf>
    <xf numFmtId="0" fontId="17" fillId="0" borderId="2" xfId="0" applyFont="1" applyBorder="1"/>
    <xf numFmtId="0" fontId="18" fillId="0" borderId="2" xfId="0" applyFont="1" applyBorder="1"/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L30"/>
  <sheetViews>
    <sheetView tabSelected="1" zoomScale="136" zoomScaleNormal="136" workbookViewId="0">
      <selection activeCell="K10" sqref="K10"/>
    </sheetView>
  </sheetViews>
  <sheetFormatPr defaultColWidth="31.28515625" defaultRowHeight="12"/>
  <cols>
    <col min="1" max="1" width="36.140625" style="35" bestFit="1" customWidth="1"/>
    <col min="2" max="3" width="7.42578125" style="35" bestFit="1" customWidth="1"/>
    <col min="4" max="4" width="9.28515625" style="35" bestFit="1" customWidth="1"/>
    <col min="5" max="5" width="8.42578125" style="35" bestFit="1" customWidth="1"/>
    <col min="6" max="6" width="15.28515625" style="35" bestFit="1" customWidth="1"/>
    <col min="7" max="7" width="14.7109375" style="35" customWidth="1"/>
    <col min="8" max="8" width="11.85546875" style="35" customWidth="1"/>
    <col min="9" max="9" width="14.5703125" style="35" customWidth="1"/>
    <col min="10" max="11" width="13.140625" style="35" customWidth="1"/>
    <col min="12" max="12" width="13.7109375" style="35" customWidth="1"/>
    <col min="13" max="13" width="14.140625" style="35" customWidth="1"/>
    <col min="14" max="14" width="11.85546875" style="35" customWidth="1"/>
    <col min="15" max="15" width="12" style="35" customWidth="1"/>
    <col min="16" max="16" width="11" style="35" customWidth="1"/>
    <col min="17" max="17" width="11.5703125" style="35" customWidth="1"/>
    <col min="18" max="18" width="12" style="35" customWidth="1"/>
    <col min="19" max="236" width="31.28515625" style="35"/>
    <col min="237" max="244" width="31.28515625" style="36"/>
    <col min="245" max="246" width="31.28515625" style="37"/>
    <col min="247" max="16384" width="31.28515625" style="33"/>
  </cols>
  <sheetData>
    <row r="1" spans="1:246" ht="12.75" customHeight="1">
      <c r="A1" s="55" t="s">
        <v>51</v>
      </c>
      <c r="B1" s="70" t="s">
        <v>46</v>
      </c>
      <c r="C1" s="70"/>
      <c r="D1" s="39"/>
      <c r="E1" s="39"/>
      <c r="F1" s="39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  <c r="GI1" s="31"/>
      <c r="GJ1" s="31"/>
      <c r="GK1" s="31"/>
      <c r="GL1" s="31"/>
      <c r="GM1" s="31"/>
      <c r="GN1" s="31"/>
      <c r="GO1" s="31"/>
      <c r="GP1" s="31"/>
      <c r="GQ1" s="31"/>
      <c r="GR1" s="31"/>
      <c r="GS1" s="31"/>
      <c r="GT1" s="31"/>
      <c r="GU1" s="31"/>
      <c r="GV1" s="31"/>
      <c r="GW1" s="31"/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1"/>
      <c r="IB1" s="31"/>
      <c r="IC1" s="32"/>
      <c r="ID1" s="32"/>
      <c r="IE1" s="32"/>
      <c r="IF1" s="32"/>
      <c r="IG1" s="32"/>
      <c r="IH1" s="32"/>
      <c r="II1" s="32"/>
      <c r="IJ1" s="32"/>
      <c r="IK1" s="33"/>
      <c r="IL1" s="33"/>
    </row>
    <row r="2" spans="1:246">
      <c r="A2" s="40" t="s">
        <v>52</v>
      </c>
      <c r="B2" s="40" t="s">
        <v>48</v>
      </c>
      <c r="C2" s="40" t="s">
        <v>47</v>
      </c>
      <c r="D2" s="40" t="s">
        <v>30</v>
      </c>
      <c r="E2" s="41" t="s">
        <v>0</v>
      </c>
      <c r="F2" s="40" t="s">
        <v>31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2"/>
      <c r="ID2" s="32"/>
      <c r="IE2" s="32"/>
      <c r="IF2" s="32"/>
      <c r="IG2" s="32"/>
      <c r="IH2" s="32"/>
      <c r="II2" s="32"/>
      <c r="IJ2" s="32"/>
      <c r="IK2" s="33"/>
      <c r="IL2" s="33"/>
    </row>
    <row r="3" spans="1:246">
      <c r="A3" s="51" t="s">
        <v>41</v>
      </c>
      <c r="B3" s="52">
        <v>158815</v>
      </c>
      <c r="C3" s="53">
        <v>139372</v>
      </c>
      <c r="D3" s="51">
        <f t="shared" ref="D3:D9" si="0">AVERAGE(B3:C3)</f>
        <v>149093.5</v>
      </c>
      <c r="E3" s="54">
        <v>1</v>
      </c>
      <c r="F3" s="34">
        <f t="shared" ref="F3:F8" si="1">E3*D3</f>
        <v>149093.5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  <c r="GV3" s="31"/>
      <c r="GW3" s="31"/>
      <c r="GX3" s="31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2"/>
      <c r="ID3" s="32"/>
      <c r="IE3" s="32"/>
      <c r="IF3" s="32"/>
      <c r="IG3" s="32"/>
      <c r="IH3" s="32"/>
      <c r="II3" s="32"/>
      <c r="IJ3" s="32"/>
      <c r="IK3" s="33"/>
      <c r="IL3" s="33"/>
    </row>
    <row r="4" spans="1:246">
      <c r="A4" s="51" t="s">
        <v>42</v>
      </c>
      <c r="B4" s="52">
        <v>108481</v>
      </c>
      <c r="C4" s="53">
        <v>48569</v>
      </c>
      <c r="D4" s="51">
        <f t="shared" si="0"/>
        <v>78525</v>
      </c>
      <c r="E4" s="54">
        <v>1</v>
      </c>
      <c r="F4" s="34">
        <f t="shared" si="1"/>
        <v>78525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2"/>
      <c r="IA4" s="32"/>
      <c r="IB4" s="32"/>
      <c r="IC4" s="32"/>
      <c r="ID4" s="32"/>
      <c r="IE4" s="32"/>
      <c r="IF4" s="32"/>
      <c r="IG4" s="32"/>
      <c r="IH4" s="33"/>
      <c r="II4" s="33"/>
      <c r="IJ4" s="33"/>
      <c r="IK4" s="33"/>
      <c r="IL4" s="33"/>
    </row>
    <row r="5" spans="1:246">
      <c r="A5" s="51" t="s">
        <v>54</v>
      </c>
      <c r="B5" s="52">
        <v>23401</v>
      </c>
      <c r="C5" s="53">
        <v>7175</v>
      </c>
      <c r="D5" s="51">
        <f t="shared" si="0"/>
        <v>15288</v>
      </c>
      <c r="E5" s="54">
        <v>1</v>
      </c>
      <c r="F5" s="34">
        <f t="shared" ref="F5" si="2">E5*D5</f>
        <v>15288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2"/>
      <c r="IA5" s="32"/>
      <c r="IB5" s="32"/>
      <c r="IC5" s="32"/>
      <c r="ID5" s="32"/>
      <c r="IE5" s="32"/>
      <c r="IF5" s="32"/>
      <c r="IG5" s="32"/>
      <c r="IH5" s="33"/>
      <c r="II5" s="33"/>
      <c r="IJ5" s="33"/>
      <c r="IK5" s="33"/>
      <c r="IL5" s="33"/>
    </row>
    <row r="6" spans="1:246">
      <c r="A6" s="51" t="s">
        <v>55</v>
      </c>
      <c r="B6" s="52">
        <v>136.5</v>
      </c>
      <c r="C6" s="53">
        <v>0</v>
      </c>
      <c r="D6" s="51">
        <f t="shared" si="0"/>
        <v>68.25</v>
      </c>
      <c r="E6" s="54">
        <v>1</v>
      </c>
      <c r="F6" s="34">
        <f t="shared" si="1"/>
        <v>68.25</v>
      </c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2"/>
      <c r="IA6" s="32"/>
      <c r="IB6" s="32"/>
      <c r="IC6" s="32"/>
      <c r="ID6" s="32"/>
      <c r="IE6" s="32"/>
      <c r="IF6" s="32"/>
      <c r="IG6" s="32"/>
      <c r="IH6" s="33"/>
      <c r="II6" s="33"/>
      <c r="IJ6" s="33"/>
      <c r="IK6" s="33"/>
      <c r="IL6" s="33"/>
    </row>
    <row r="7" spans="1:246">
      <c r="A7" s="51" t="s">
        <v>55</v>
      </c>
      <c r="B7" s="52">
        <v>0</v>
      </c>
      <c r="C7" s="53">
        <v>53669</v>
      </c>
      <c r="D7" s="51">
        <f t="shared" ref="D7" si="3">AVERAGE(B7:C7)</f>
        <v>26834.5</v>
      </c>
      <c r="E7" s="54">
        <v>1</v>
      </c>
      <c r="F7" s="34">
        <f t="shared" ref="F7" si="4">E7*D7</f>
        <v>26834.5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2"/>
      <c r="IA7" s="32"/>
      <c r="IB7" s="32"/>
      <c r="IC7" s="32"/>
      <c r="ID7" s="32"/>
      <c r="IE7" s="32"/>
      <c r="IF7" s="32"/>
      <c r="IG7" s="32"/>
      <c r="IH7" s="33"/>
      <c r="II7" s="33"/>
      <c r="IJ7" s="33"/>
      <c r="IK7" s="33"/>
      <c r="IL7" s="33"/>
    </row>
    <row r="8" spans="1:246">
      <c r="A8" s="51" t="s">
        <v>53</v>
      </c>
      <c r="B8" s="52">
        <v>300000</v>
      </c>
      <c r="C8" s="53">
        <v>0</v>
      </c>
      <c r="D8" s="51">
        <f t="shared" si="0"/>
        <v>150000</v>
      </c>
      <c r="E8" s="54">
        <v>0</v>
      </c>
      <c r="F8" s="34">
        <f t="shared" si="1"/>
        <v>0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2"/>
      <c r="IA8" s="32"/>
      <c r="IB8" s="32"/>
      <c r="IC8" s="32"/>
      <c r="ID8" s="32"/>
      <c r="IE8" s="32"/>
      <c r="IF8" s="32"/>
      <c r="IG8" s="32"/>
      <c r="IH8" s="33"/>
      <c r="II8" s="33"/>
      <c r="IJ8" s="33"/>
      <c r="IK8" s="33"/>
      <c r="IL8" s="33"/>
    </row>
    <row r="9" spans="1:246">
      <c r="A9" s="51" t="s">
        <v>32</v>
      </c>
      <c r="B9" s="52">
        <v>-12899</v>
      </c>
      <c r="C9" s="52">
        <v>0</v>
      </c>
      <c r="D9" s="51">
        <f t="shared" si="0"/>
        <v>-6449.5</v>
      </c>
      <c r="E9" s="54">
        <v>1</v>
      </c>
      <c r="F9" s="34">
        <f>E9*D9</f>
        <v>-6449.5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2"/>
      <c r="IA9" s="32"/>
      <c r="IB9" s="32"/>
      <c r="IC9" s="32"/>
      <c r="ID9" s="32"/>
      <c r="IE9" s="32"/>
      <c r="IF9" s="32"/>
      <c r="IG9" s="32"/>
      <c r="IH9" s="33"/>
      <c r="II9" s="33"/>
      <c r="IJ9" s="33"/>
      <c r="IK9" s="33"/>
      <c r="IL9" s="33"/>
    </row>
    <row r="10" spans="1:246">
      <c r="A10" s="42" t="s">
        <v>56</v>
      </c>
      <c r="B10" s="42" t="s">
        <v>48</v>
      </c>
      <c r="C10" s="42" t="s">
        <v>47</v>
      </c>
      <c r="D10" s="42" t="s">
        <v>30</v>
      </c>
      <c r="E10" s="43" t="s">
        <v>0</v>
      </c>
      <c r="F10" s="42" t="s">
        <v>31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2"/>
      <c r="IA10" s="32"/>
      <c r="IB10" s="32"/>
      <c r="IC10" s="32"/>
      <c r="ID10" s="32"/>
      <c r="IE10" s="32"/>
      <c r="IF10" s="32"/>
      <c r="IG10" s="32"/>
      <c r="IH10" s="33"/>
      <c r="II10" s="33"/>
      <c r="IJ10" s="33"/>
      <c r="IK10" s="33"/>
      <c r="IL10" s="33"/>
    </row>
    <row r="11" spans="1:246" ht="10.5" customHeight="1">
      <c r="A11" s="51" t="s">
        <v>57</v>
      </c>
      <c r="B11" s="53">
        <v>180000</v>
      </c>
      <c r="C11" s="53">
        <v>180000</v>
      </c>
      <c r="D11" s="51">
        <f t="shared" ref="D11:D13" si="5">AVERAGE(B11:C11)</f>
        <v>180000</v>
      </c>
      <c r="E11" s="54">
        <v>0.5</v>
      </c>
      <c r="F11" s="34">
        <f t="shared" ref="F11:F12" si="6">E11*D11</f>
        <v>90000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2"/>
      <c r="IA11" s="32"/>
      <c r="IB11" s="32"/>
      <c r="IC11" s="32"/>
      <c r="ID11" s="32"/>
      <c r="IE11" s="32"/>
      <c r="IF11" s="32"/>
      <c r="IG11" s="32"/>
      <c r="IH11" s="33"/>
      <c r="II11" s="33"/>
      <c r="IJ11" s="33"/>
      <c r="IK11" s="33"/>
      <c r="IL11" s="33"/>
    </row>
    <row r="12" spans="1:246" ht="10.5" customHeight="1">
      <c r="A12" s="51" t="s">
        <v>49</v>
      </c>
      <c r="B12" s="53">
        <v>120000</v>
      </c>
      <c r="C12" s="53">
        <v>140000</v>
      </c>
      <c r="D12" s="51">
        <f t="shared" si="5"/>
        <v>130000</v>
      </c>
      <c r="E12" s="54">
        <v>0</v>
      </c>
      <c r="F12" s="34">
        <f t="shared" si="6"/>
        <v>0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2"/>
      <c r="IA12" s="32"/>
      <c r="IB12" s="32"/>
      <c r="IC12" s="32"/>
      <c r="ID12" s="32"/>
      <c r="IE12" s="32"/>
      <c r="IF12" s="32"/>
      <c r="IG12" s="32"/>
      <c r="IH12" s="33"/>
      <c r="II12" s="33"/>
      <c r="IJ12" s="33"/>
      <c r="IK12" s="33"/>
      <c r="IL12" s="33"/>
    </row>
    <row r="13" spans="1:246">
      <c r="A13" s="51" t="s">
        <v>32</v>
      </c>
      <c r="B13" s="52">
        <v>0</v>
      </c>
      <c r="C13" s="52">
        <v>0</v>
      </c>
      <c r="D13" s="51">
        <f t="shared" si="5"/>
        <v>0</v>
      </c>
      <c r="E13" s="54">
        <v>1</v>
      </c>
      <c r="F13" s="34">
        <f t="shared" ref="F13" si="7">E13*D13</f>
        <v>0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2"/>
      <c r="ID13" s="32"/>
      <c r="IE13" s="32"/>
      <c r="IF13" s="32"/>
      <c r="IG13" s="32"/>
      <c r="IH13" s="32"/>
      <c r="II13" s="32"/>
      <c r="IJ13" s="32"/>
      <c r="IK13" s="33"/>
      <c r="IL13" s="33"/>
    </row>
    <row r="14" spans="1:246">
      <c r="A14" s="42" t="s">
        <v>58</v>
      </c>
      <c r="B14" s="42" t="s">
        <v>48</v>
      </c>
      <c r="C14" s="42" t="s">
        <v>47</v>
      </c>
      <c r="D14" s="42" t="s">
        <v>30</v>
      </c>
      <c r="E14" s="43" t="s">
        <v>0</v>
      </c>
      <c r="F14" s="42" t="s">
        <v>31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2"/>
      <c r="IA14" s="32"/>
      <c r="IB14" s="32"/>
      <c r="IC14" s="32"/>
      <c r="ID14" s="32"/>
      <c r="IE14" s="32"/>
      <c r="IF14" s="32"/>
      <c r="IG14" s="32"/>
      <c r="IH14" s="33"/>
      <c r="II14" s="33"/>
      <c r="IJ14" s="33"/>
      <c r="IK14" s="33"/>
      <c r="IL14" s="33"/>
    </row>
    <row r="15" spans="1:246" ht="10.5" customHeight="1">
      <c r="A15" s="51" t="s">
        <v>59</v>
      </c>
      <c r="B15" s="53">
        <v>386400</v>
      </c>
      <c r="C15" s="53">
        <v>0</v>
      </c>
      <c r="D15" s="51">
        <f t="shared" ref="D15:D17" si="8">AVERAGE(B15:C15)</f>
        <v>193200</v>
      </c>
      <c r="E15" s="54">
        <v>0</v>
      </c>
      <c r="F15" s="34">
        <f t="shared" ref="F15:F17" si="9">E15*D15</f>
        <v>0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2"/>
      <c r="IA15" s="32"/>
      <c r="IB15" s="32"/>
      <c r="IC15" s="32"/>
      <c r="ID15" s="32"/>
      <c r="IE15" s="32"/>
      <c r="IF15" s="32"/>
      <c r="IG15" s="32"/>
      <c r="IH15" s="33"/>
      <c r="II15" s="33"/>
      <c r="IJ15" s="33"/>
      <c r="IK15" s="33"/>
      <c r="IL15" s="33"/>
    </row>
    <row r="16" spans="1:246" ht="10.5" customHeight="1">
      <c r="A16" s="51" t="s">
        <v>44</v>
      </c>
      <c r="B16" s="53">
        <v>1291</v>
      </c>
      <c r="C16" s="53">
        <v>0</v>
      </c>
      <c r="D16" s="51">
        <f t="shared" si="8"/>
        <v>645.5</v>
      </c>
      <c r="E16" s="54">
        <v>0.5</v>
      </c>
      <c r="F16" s="34">
        <f t="shared" si="9"/>
        <v>322.75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2"/>
      <c r="IA16" s="32"/>
      <c r="IB16" s="32"/>
      <c r="IC16" s="32"/>
      <c r="ID16" s="32"/>
      <c r="IE16" s="32"/>
      <c r="IF16" s="32"/>
      <c r="IG16" s="32"/>
      <c r="IH16" s="33"/>
      <c r="II16" s="33"/>
      <c r="IJ16" s="33"/>
      <c r="IK16" s="33"/>
      <c r="IL16" s="33"/>
    </row>
    <row r="17" spans="1:246">
      <c r="A17" s="51" t="s">
        <v>32</v>
      </c>
      <c r="B17" s="52">
        <v>-800</v>
      </c>
      <c r="C17" s="52">
        <v>0</v>
      </c>
      <c r="D17" s="51">
        <f t="shared" si="8"/>
        <v>-400</v>
      </c>
      <c r="E17" s="54">
        <v>1</v>
      </c>
      <c r="F17" s="34">
        <f t="shared" si="9"/>
        <v>-400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2"/>
      <c r="ID17" s="32"/>
      <c r="IE17" s="32"/>
      <c r="IF17" s="32"/>
      <c r="IG17" s="32"/>
      <c r="IH17" s="32"/>
      <c r="II17" s="32"/>
      <c r="IJ17" s="32"/>
      <c r="IK17" s="33"/>
      <c r="IL17" s="33"/>
    </row>
    <row r="18" spans="1:246">
      <c r="A18" s="42" t="s">
        <v>60</v>
      </c>
      <c r="B18" s="42" t="s">
        <v>48</v>
      </c>
      <c r="C18" s="42" t="s">
        <v>47</v>
      </c>
      <c r="D18" s="42" t="s">
        <v>30</v>
      </c>
      <c r="E18" s="43" t="s">
        <v>0</v>
      </c>
      <c r="F18" s="42" t="s">
        <v>31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2"/>
      <c r="IA18" s="32"/>
      <c r="IB18" s="32"/>
      <c r="IC18" s="32"/>
      <c r="ID18" s="32"/>
      <c r="IE18" s="32"/>
      <c r="IF18" s="32"/>
      <c r="IG18" s="32"/>
      <c r="IH18" s="33"/>
      <c r="II18" s="33"/>
      <c r="IJ18" s="33"/>
      <c r="IK18" s="33"/>
      <c r="IL18" s="33"/>
    </row>
    <row r="19" spans="1:246" ht="10.5" customHeight="1">
      <c r="A19" s="51" t="s">
        <v>59</v>
      </c>
      <c r="B19" s="53">
        <v>270200</v>
      </c>
      <c r="C19" s="53">
        <v>0</v>
      </c>
      <c r="D19" s="51">
        <f t="shared" ref="D19:D21" si="10">AVERAGE(B19:C19)</f>
        <v>135100</v>
      </c>
      <c r="E19" s="54">
        <v>0</v>
      </c>
      <c r="F19" s="34">
        <f t="shared" ref="F19:F21" si="11">E19*D19</f>
        <v>0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2"/>
      <c r="IA19" s="32"/>
      <c r="IB19" s="32"/>
      <c r="IC19" s="32"/>
      <c r="ID19" s="32"/>
      <c r="IE19" s="32"/>
      <c r="IF19" s="32"/>
      <c r="IG19" s="32"/>
      <c r="IH19" s="33"/>
      <c r="II19" s="33"/>
      <c r="IJ19" s="33"/>
      <c r="IK19" s="33"/>
      <c r="IL19" s="33"/>
    </row>
    <row r="20" spans="1:246" ht="10.5" customHeight="1">
      <c r="A20" s="51" t="s">
        <v>44</v>
      </c>
      <c r="B20" s="53">
        <v>49</v>
      </c>
      <c r="C20" s="53">
        <v>0</v>
      </c>
      <c r="D20" s="51">
        <f t="shared" si="10"/>
        <v>24.5</v>
      </c>
      <c r="E20" s="54">
        <v>0.5</v>
      </c>
      <c r="F20" s="34">
        <f t="shared" si="11"/>
        <v>12.25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2"/>
      <c r="IA20" s="32"/>
      <c r="IB20" s="32"/>
      <c r="IC20" s="32"/>
      <c r="ID20" s="32"/>
      <c r="IE20" s="32"/>
      <c r="IF20" s="32"/>
      <c r="IG20" s="32"/>
      <c r="IH20" s="33"/>
      <c r="II20" s="33"/>
      <c r="IJ20" s="33"/>
      <c r="IK20" s="33"/>
      <c r="IL20" s="33"/>
    </row>
    <row r="21" spans="1:246">
      <c r="A21" s="51" t="s">
        <v>32</v>
      </c>
      <c r="B21" s="52">
        <v>0</v>
      </c>
      <c r="C21" s="52">
        <v>0</v>
      </c>
      <c r="D21" s="51">
        <f t="shared" si="10"/>
        <v>0</v>
      </c>
      <c r="E21" s="54">
        <v>1</v>
      </c>
      <c r="F21" s="34">
        <f t="shared" si="11"/>
        <v>0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2"/>
      <c r="ID21" s="32"/>
      <c r="IE21" s="32"/>
      <c r="IF21" s="32"/>
      <c r="IG21" s="32"/>
      <c r="IH21" s="32"/>
      <c r="II21" s="32"/>
      <c r="IJ21" s="32"/>
      <c r="IK21" s="33"/>
      <c r="IL21" s="33"/>
    </row>
    <row r="22" spans="1:246" ht="10.5" customHeight="1">
      <c r="A22" s="44" t="s">
        <v>33</v>
      </c>
      <c r="B22" s="45"/>
      <c r="C22" s="45"/>
      <c r="D22" s="45"/>
      <c r="E22" s="45"/>
      <c r="F22" s="46">
        <f>+SUM(F3:F13)</f>
        <v>353359.75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2"/>
      <c r="ID22" s="32"/>
      <c r="IE22" s="32"/>
      <c r="IF22" s="32"/>
      <c r="IG22" s="32"/>
      <c r="IH22" s="32"/>
      <c r="II22" s="32"/>
      <c r="IJ22" s="32"/>
      <c r="IK22" s="33"/>
      <c r="IL22" s="33"/>
    </row>
    <row r="23" spans="1:246" ht="10.5" customHeight="1">
      <c r="A23" s="38" t="s">
        <v>34</v>
      </c>
      <c r="B23" s="47"/>
      <c r="C23" s="47"/>
      <c r="D23" s="47"/>
      <c r="E23" s="47"/>
      <c r="F23" s="46">
        <f>F22/12</f>
        <v>29446.645833333332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2"/>
      <c r="ID23" s="32"/>
      <c r="IE23" s="32"/>
      <c r="IF23" s="32"/>
      <c r="IG23" s="32"/>
      <c r="IH23" s="32"/>
      <c r="II23" s="32"/>
      <c r="IJ23" s="32"/>
      <c r="IK23" s="33"/>
      <c r="IL23" s="33"/>
    </row>
    <row r="24" spans="1:246" ht="10.5" customHeight="1">
      <c r="A24" s="38" t="s">
        <v>35</v>
      </c>
      <c r="B24" s="47"/>
      <c r="C24" s="47"/>
      <c r="D24" s="47"/>
      <c r="E24" s="47"/>
      <c r="F24" s="34">
        <f>RTR!H2</f>
        <v>27277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2"/>
      <c r="ID24" s="32"/>
      <c r="IE24" s="32"/>
      <c r="IF24" s="32"/>
      <c r="IG24" s="32"/>
      <c r="IH24" s="32"/>
      <c r="II24" s="32"/>
      <c r="IJ24" s="32"/>
      <c r="IK24" s="33"/>
      <c r="IL24" s="33"/>
    </row>
    <row r="25" spans="1:246" ht="10.5" customHeight="1">
      <c r="A25" s="38" t="s">
        <v>50</v>
      </c>
      <c r="B25" s="38"/>
      <c r="C25" s="38"/>
      <c r="D25" s="38"/>
      <c r="E25" s="38"/>
      <c r="F25" s="48">
        <v>1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2"/>
      <c r="ID25" s="32"/>
      <c r="IE25" s="32"/>
      <c r="IF25" s="32"/>
      <c r="IG25" s="32"/>
      <c r="IH25" s="32"/>
      <c r="II25" s="32"/>
      <c r="IJ25" s="32"/>
      <c r="IK25" s="33"/>
      <c r="IL25" s="33"/>
    </row>
    <row r="26" spans="1:246" ht="10.5" customHeight="1">
      <c r="A26" s="38" t="s">
        <v>36</v>
      </c>
      <c r="B26" s="47"/>
      <c r="C26" s="47"/>
      <c r="D26" s="47"/>
      <c r="E26" s="47"/>
      <c r="F26" s="40">
        <f>(F23*F25)-F24</f>
        <v>2169.6458333333321</v>
      </c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2"/>
      <c r="ID26" s="32"/>
      <c r="IE26" s="32"/>
      <c r="IF26" s="32"/>
      <c r="IG26" s="32"/>
      <c r="IH26" s="32"/>
      <c r="II26" s="32"/>
      <c r="IJ26" s="32"/>
      <c r="IK26" s="33"/>
      <c r="IL26" s="33"/>
    </row>
    <row r="27" spans="1:246" ht="10.5" customHeight="1">
      <c r="A27" s="38" t="s">
        <v>37</v>
      </c>
      <c r="B27" s="47"/>
      <c r="C27" s="47"/>
      <c r="D27" s="47"/>
      <c r="E27" s="47"/>
      <c r="F27" s="38">
        <v>180</v>
      </c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2"/>
      <c r="ID27" s="32"/>
      <c r="IE27" s="32"/>
      <c r="IF27" s="32"/>
      <c r="IG27" s="32"/>
      <c r="IH27" s="32"/>
      <c r="II27" s="32"/>
      <c r="IJ27" s="32"/>
      <c r="IK27" s="33"/>
      <c r="IL27" s="33"/>
    </row>
    <row r="28" spans="1:246" ht="10.5" customHeight="1">
      <c r="A28" s="38" t="s">
        <v>38</v>
      </c>
      <c r="B28" s="47"/>
      <c r="C28" s="47"/>
      <c r="D28" s="47"/>
      <c r="E28" s="47"/>
      <c r="F28" s="48">
        <v>0.1</v>
      </c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2"/>
      <c r="ID28" s="32"/>
      <c r="IE28" s="32"/>
      <c r="IF28" s="32"/>
      <c r="IG28" s="32"/>
      <c r="IH28" s="32"/>
      <c r="II28" s="32"/>
      <c r="IJ28" s="32"/>
      <c r="IK28" s="33"/>
      <c r="IL28" s="33"/>
    </row>
    <row r="29" spans="1:246" ht="10.5" customHeight="1">
      <c r="A29" s="38" t="s">
        <v>39</v>
      </c>
      <c r="B29" s="47"/>
      <c r="C29" s="47"/>
      <c r="D29" s="47"/>
      <c r="E29" s="47"/>
      <c r="F29" s="49">
        <f>PMT(F28/12,F27,-100000)</f>
        <v>1074.6051177081183</v>
      </c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2"/>
      <c r="ID29" s="32"/>
      <c r="IE29" s="32"/>
      <c r="IF29" s="32"/>
      <c r="IG29" s="32"/>
      <c r="IH29" s="32"/>
      <c r="II29" s="32"/>
      <c r="IJ29" s="32"/>
      <c r="IK29" s="33"/>
      <c r="IL29" s="33"/>
    </row>
    <row r="30" spans="1:246" ht="10.5" customHeight="1">
      <c r="A30" s="38" t="s">
        <v>40</v>
      </c>
      <c r="B30" s="47"/>
      <c r="C30" s="47"/>
      <c r="D30" s="47"/>
      <c r="E30" s="47"/>
      <c r="F30" s="50">
        <f>F26/F29</f>
        <v>2.0190168440298142</v>
      </c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2"/>
      <c r="ID30" s="32"/>
      <c r="IE30" s="32"/>
      <c r="IF30" s="32"/>
      <c r="IG30" s="32"/>
      <c r="IH30" s="32"/>
      <c r="II30" s="32"/>
      <c r="IJ30" s="32"/>
      <c r="IK30" s="33"/>
      <c r="IL30" s="33"/>
    </row>
  </sheetData>
  <sheetProtection selectLockedCells="1" selectUnlockedCells="1"/>
  <mergeCells count="1">
    <mergeCell ref="B1:C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J4"/>
  <sheetViews>
    <sheetView zoomScale="136" zoomScaleNormal="136" workbookViewId="0">
      <selection activeCell="G25" sqref="G25"/>
    </sheetView>
  </sheetViews>
  <sheetFormatPr defaultColWidth="22.140625" defaultRowHeight="8.25" customHeight="1"/>
  <cols>
    <col min="1" max="1" width="5.28515625" style="20" bestFit="1" customWidth="1"/>
    <col min="2" max="2" width="13.85546875" style="20" bestFit="1" customWidth="1"/>
    <col min="3" max="3" width="11.85546875" style="20" bestFit="1" customWidth="1"/>
    <col min="4" max="4" width="10.42578125" style="20" bestFit="1" customWidth="1"/>
    <col min="5" max="5" width="11.140625" style="20" bestFit="1" customWidth="1"/>
    <col min="6" max="6" width="9.140625" style="20" bestFit="1" customWidth="1"/>
    <col min="7" max="7" width="11.42578125" style="20" bestFit="1" customWidth="1"/>
    <col min="8" max="8" width="6.42578125" style="20" bestFit="1" customWidth="1"/>
    <col min="9" max="9" width="11.42578125" style="20" bestFit="1" customWidth="1"/>
    <col min="10" max="244" width="22.140625" style="20"/>
    <col min="245" max="16384" width="22.140625" style="21"/>
  </cols>
  <sheetData>
    <row r="1" spans="1:244" ht="11.25">
      <c r="A1" s="25" t="s">
        <v>1</v>
      </c>
      <c r="B1" s="25" t="s">
        <v>2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64</v>
      </c>
      <c r="H1" s="25" t="s">
        <v>7</v>
      </c>
      <c r="I1" s="25" t="s">
        <v>43</v>
      </c>
    </row>
    <row r="2" spans="1:244" s="24" customFormat="1" ht="11.25">
      <c r="A2" s="56">
        <v>1</v>
      </c>
      <c r="B2" s="57" t="s">
        <v>61</v>
      </c>
      <c r="C2" s="56" t="s">
        <v>52</v>
      </c>
      <c r="D2" s="56" t="s">
        <v>62</v>
      </c>
      <c r="E2" s="57" t="s">
        <v>63</v>
      </c>
      <c r="F2" s="58">
        <v>1300000</v>
      </c>
      <c r="G2" s="59">
        <v>43475</v>
      </c>
      <c r="H2" s="26">
        <v>27277</v>
      </c>
      <c r="I2" s="26" t="s">
        <v>45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</row>
    <row r="3" spans="1:244" s="24" customFormat="1" ht="11.25">
      <c r="A3" s="30"/>
      <c r="B3" s="28"/>
      <c r="C3" s="30"/>
      <c r="D3" s="30"/>
      <c r="E3" s="28"/>
      <c r="F3" s="29"/>
      <c r="G3" s="29"/>
      <c r="H3" s="27"/>
      <c r="I3" s="26">
        <f>SUMIF(I2:I2,"y",H2:H2)</f>
        <v>27277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</row>
    <row r="4" spans="1:244" ht="11.25">
      <c r="I4" s="2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1" t="s">
        <v>8</v>
      </c>
      <c r="B1" s="71"/>
      <c r="C1" s="2"/>
    </row>
    <row r="2" spans="1:6" ht="14.25" customHeight="1">
      <c r="A2" s="71" t="s">
        <v>9</v>
      </c>
      <c r="B2" s="71"/>
      <c r="C2" s="2"/>
    </row>
    <row r="5" spans="1:6" ht="30">
      <c r="A5" s="3" t="s">
        <v>1</v>
      </c>
      <c r="B5" s="4" t="s">
        <v>10</v>
      </c>
      <c r="C5" s="4" t="s">
        <v>11</v>
      </c>
      <c r="D5" s="5" t="s">
        <v>12</v>
      </c>
      <c r="E5" s="1" t="s">
        <v>13</v>
      </c>
      <c r="F5" s="1" t="s">
        <v>14</v>
      </c>
    </row>
    <row r="6" spans="1:6" ht="42.75">
      <c r="A6" s="6">
        <v>1</v>
      </c>
      <c r="B6" s="7" t="s">
        <v>15</v>
      </c>
      <c r="C6" s="8" t="s">
        <v>16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17</v>
      </c>
      <c r="C7" s="8" t="s">
        <v>18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19</v>
      </c>
      <c r="C8" s="8" t="s">
        <v>20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21</v>
      </c>
      <c r="C9" s="12" t="s">
        <v>22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23</v>
      </c>
      <c r="C10" s="8" t="s">
        <v>24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25</v>
      </c>
      <c r="C11" s="14" t="s">
        <v>26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27</v>
      </c>
      <c r="C12" s="15" t="s">
        <v>28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29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B7:AI23"/>
  <sheetViews>
    <sheetView zoomScale="95" zoomScaleNormal="95" workbookViewId="0">
      <selection activeCell="X28" sqref="X28"/>
    </sheetView>
  </sheetViews>
  <sheetFormatPr defaultRowHeight="12.75"/>
  <cols>
    <col min="5" max="8" width="9.85546875" bestFit="1" customWidth="1"/>
    <col min="10" max="13" width="9.85546875" bestFit="1" customWidth="1"/>
    <col min="15" max="17" width="9.85546875" bestFit="1" customWidth="1"/>
    <col min="19" max="21" width="9.85546875" bestFit="1" customWidth="1"/>
    <col min="26" max="26" width="9.85546875" bestFit="1" customWidth="1"/>
    <col min="29" max="29" width="9.85546875" bestFit="1" customWidth="1"/>
    <col min="33" max="33" width="9.85546875" bestFit="1" customWidth="1"/>
    <col min="35" max="35" width="13.140625" bestFit="1" customWidth="1"/>
  </cols>
  <sheetData>
    <row r="7" spans="2:35" ht="21">
      <c r="B7" s="60"/>
      <c r="C7" s="60"/>
      <c r="D7" s="72" t="s">
        <v>79</v>
      </c>
      <c r="E7" s="73"/>
      <c r="F7" s="73"/>
      <c r="G7" s="73"/>
      <c r="H7" s="73"/>
      <c r="I7" s="73"/>
      <c r="J7" s="73"/>
      <c r="K7" s="73"/>
      <c r="L7" s="74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</row>
    <row r="8" spans="2:35" ht="15"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1" t="s">
        <v>65</v>
      </c>
    </row>
    <row r="9" spans="2:35" ht="18.75">
      <c r="B9" s="62"/>
      <c r="C9" s="63">
        <v>1</v>
      </c>
      <c r="D9" s="63">
        <v>2</v>
      </c>
      <c r="E9" s="63">
        <v>3</v>
      </c>
      <c r="F9" s="63">
        <v>4</v>
      </c>
      <c r="G9" s="63">
        <v>5</v>
      </c>
      <c r="H9" s="63">
        <v>6</v>
      </c>
      <c r="I9" s="63">
        <v>7</v>
      </c>
      <c r="J9" s="63">
        <v>8</v>
      </c>
      <c r="K9" s="63">
        <v>9</v>
      </c>
      <c r="L9" s="63">
        <v>10</v>
      </c>
      <c r="M9" s="63">
        <v>11</v>
      </c>
      <c r="N9" s="63">
        <v>12</v>
      </c>
      <c r="O9" s="63">
        <v>13</v>
      </c>
      <c r="P9" s="63">
        <v>14</v>
      </c>
      <c r="Q9" s="63">
        <v>15</v>
      </c>
      <c r="R9" s="63">
        <v>16</v>
      </c>
      <c r="S9" s="63">
        <v>17</v>
      </c>
      <c r="T9" s="63">
        <v>18</v>
      </c>
      <c r="U9" s="63">
        <v>19</v>
      </c>
      <c r="V9" s="63">
        <v>20</v>
      </c>
      <c r="W9" s="63">
        <v>21</v>
      </c>
      <c r="X9" s="63">
        <v>22</v>
      </c>
      <c r="Y9" s="63">
        <v>23</v>
      </c>
      <c r="Z9" s="63">
        <v>24</v>
      </c>
      <c r="AA9" s="63">
        <v>25</v>
      </c>
      <c r="AB9" s="63">
        <v>26</v>
      </c>
      <c r="AC9" s="63">
        <v>27</v>
      </c>
      <c r="AD9" s="63">
        <v>28</v>
      </c>
      <c r="AE9" s="63">
        <v>29</v>
      </c>
      <c r="AF9" s="63">
        <v>30</v>
      </c>
      <c r="AG9" s="63">
        <v>31</v>
      </c>
      <c r="AH9" s="76" t="s">
        <v>66</v>
      </c>
      <c r="AI9" s="64" t="s">
        <v>67</v>
      </c>
    </row>
    <row r="10" spans="2:35" ht="18.75">
      <c r="B10" s="65" t="s">
        <v>69</v>
      </c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7">
        <v>78322</v>
      </c>
      <c r="U10" s="67">
        <v>78322</v>
      </c>
      <c r="V10" s="67">
        <v>78320</v>
      </c>
      <c r="W10" s="67">
        <v>43185</v>
      </c>
      <c r="X10" s="67">
        <v>43185</v>
      </c>
      <c r="Y10" s="67">
        <v>43185</v>
      </c>
      <c r="Z10" s="67">
        <v>43185</v>
      </c>
      <c r="AA10" s="67">
        <v>43183</v>
      </c>
      <c r="AB10" s="67">
        <v>43183</v>
      </c>
      <c r="AC10" s="67">
        <v>43183</v>
      </c>
      <c r="AD10" s="67">
        <v>43180</v>
      </c>
      <c r="AE10" s="67">
        <v>49180</v>
      </c>
      <c r="AF10" s="67">
        <v>93180</v>
      </c>
      <c r="AG10" s="66"/>
      <c r="AH10" s="77"/>
      <c r="AI10" s="67">
        <f t="shared" ref="AI10:AI21" si="0">SUM(D10:AH10)</f>
        <v>722793</v>
      </c>
    </row>
    <row r="11" spans="2:35" ht="18.75">
      <c r="B11" s="65" t="s">
        <v>70</v>
      </c>
      <c r="C11" s="67">
        <v>93180</v>
      </c>
      <c r="D11" s="67">
        <v>63180</v>
      </c>
      <c r="E11" s="67">
        <v>18180</v>
      </c>
      <c r="F11" s="67">
        <v>18180</v>
      </c>
      <c r="G11" s="67">
        <v>18180</v>
      </c>
      <c r="H11" s="67">
        <v>45180</v>
      </c>
      <c r="I11" s="67">
        <v>34292</v>
      </c>
      <c r="J11" s="67">
        <v>34292</v>
      </c>
      <c r="K11" s="67">
        <v>54288</v>
      </c>
      <c r="L11" s="67">
        <v>27011</v>
      </c>
      <c r="M11" s="67">
        <v>27008</v>
      </c>
      <c r="N11" s="67">
        <v>27008</v>
      </c>
      <c r="O11" s="67">
        <v>27008</v>
      </c>
      <c r="P11" s="67">
        <v>27008</v>
      </c>
      <c r="Q11" s="67">
        <v>27008</v>
      </c>
      <c r="R11" s="67">
        <v>27008</v>
      </c>
      <c r="S11" s="67">
        <v>27008</v>
      </c>
      <c r="T11" s="67">
        <v>26817</v>
      </c>
      <c r="U11" s="67">
        <v>26817</v>
      </c>
      <c r="V11" s="67">
        <v>26817</v>
      </c>
      <c r="W11" s="67">
        <v>26817</v>
      </c>
      <c r="X11" s="67">
        <v>26817</v>
      </c>
      <c r="Y11" s="67">
        <v>26817</v>
      </c>
      <c r="Z11" s="67">
        <v>26817</v>
      </c>
      <c r="AA11" s="67">
        <v>26817</v>
      </c>
      <c r="AB11" s="67">
        <v>26817</v>
      </c>
      <c r="AC11" s="67">
        <v>26817</v>
      </c>
      <c r="AD11" s="67">
        <v>26817</v>
      </c>
      <c r="AE11" s="67">
        <v>26817</v>
      </c>
      <c r="AF11" s="67">
        <v>40315</v>
      </c>
      <c r="AG11" s="67">
        <v>40315</v>
      </c>
      <c r="AH11" s="77">
        <v>7</v>
      </c>
      <c r="AI11" s="67">
        <f t="shared" si="0"/>
        <v>904280</v>
      </c>
    </row>
    <row r="12" spans="2:35" ht="18.75">
      <c r="B12" s="65" t="s">
        <v>71</v>
      </c>
      <c r="C12" s="67">
        <v>40315</v>
      </c>
      <c r="D12" s="67">
        <v>40315</v>
      </c>
      <c r="E12" s="67">
        <v>40315</v>
      </c>
      <c r="F12" s="67">
        <v>40315</v>
      </c>
      <c r="G12" s="67">
        <v>40315</v>
      </c>
      <c r="H12" s="67">
        <v>61054</v>
      </c>
      <c r="I12" s="67">
        <v>61054</v>
      </c>
      <c r="J12" s="67">
        <v>81054</v>
      </c>
      <c r="K12" s="67">
        <v>55535</v>
      </c>
      <c r="L12" s="67">
        <v>28258</v>
      </c>
      <c r="M12" s="67">
        <v>28258</v>
      </c>
      <c r="N12" s="67">
        <v>28258</v>
      </c>
      <c r="O12" s="67">
        <v>28258</v>
      </c>
      <c r="P12" s="67">
        <v>65023</v>
      </c>
      <c r="Q12" s="67">
        <v>65023</v>
      </c>
      <c r="R12" s="67">
        <v>65021</v>
      </c>
      <c r="S12" s="67">
        <v>65021</v>
      </c>
      <c r="T12" s="67">
        <v>65021</v>
      </c>
      <c r="U12" s="67">
        <v>65021</v>
      </c>
      <c r="V12" s="67">
        <v>50021</v>
      </c>
      <c r="W12" s="67">
        <v>50021</v>
      </c>
      <c r="X12" s="67">
        <v>50021</v>
      </c>
      <c r="Y12" s="67">
        <v>50021</v>
      </c>
      <c r="Z12" s="67">
        <v>50021</v>
      </c>
      <c r="AA12" s="67">
        <v>50021</v>
      </c>
      <c r="AB12" s="67">
        <v>50021</v>
      </c>
      <c r="AC12" s="67">
        <v>58498</v>
      </c>
      <c r="AD12" s="67">
        <v>45340</v>
      </c>
      <c r="AE12" s="67">
        <v>45337</v>
      </c>
      <c r="AF12" s="67">
        <v>45335</v>
      </c>
      <c r="AG12" s="67">
        <v>45335</v>
      </c>
      <c r="AH12" s="77">
        <v>6</v>
      </c>
      <c r="AI12" s="67">
        <f t="shared" si="0"/>
        <v>1513117</v>
      </c>
    </row>
    <row r="13" spans="2:35" ht="18.75">
      <c r="B13" s="65" t="s">
        <v>72</v>
      </c>
      <c r="C13" s="67">
        <v>45335</v>
      </c>
      <c r="D13" s="67">
        <v>45335</v>
      </c>
      <c r="E13" s="67">
        <v>45335</v>
      </c>
      <c r="F13" s="67">
        <v>45335</v>
      </c>
      <c r="G13" s="67">
        <v>50685</v>
      </c>
      <c r="H13" s="67">
        <v>91162</v>
      </c>
      <c r="I13" s="67">
        <v>91162</v>
      </c>
      <c r="J13" s="67">
        <v>91162</v>
      </c>
      <c r="K13" s="67">
        <v>91162</v>
      </c>
      <c r="L13" s="67">
        <v>63885</v>
      </c>
      <c r="M13" s="67">
        <v>63885</v>
      </c>
      <c r="N13" s="67">
        <v>23885</v>
      </c>
      <c r="O13" s="67">
        <v>23885</v>
      </c>
      <c r="P13" s="67">
        <v>48885</v>
      </c>
      <c r="Q13" s="67">
        <v>48885</v>
      </c>
      <c r="R13" s="67">
        <v>48885</v>
      </c>
      <c r="S13" s="67">
        <v>48885</v>
      </c>
      <c r="T13" s="67">
        <v>110385</v>
      </c>
      <c r="U13" s="67">
        <v>110385</v>
      </c>
      <c r="V13" s="67">
        <v>74385</v>
      </c>
      <c r="W13" s="67">
        <v>74385</v>
      </c>
      <c r="X13" s="67">
        <v>74385</v>
      </c>
      <c r="Y13" s="67">
        <v>74385</v>
      </c>
      <c r="Z13" s="67">
        <v>62599</v>
      </c>
      <c r="AA13" s="67">
        <v>62599</v>
      </c>
      <c r="AB13" s="67">
        <v>37599</v>
      </c>
      <c r="AC13" s="67">
        <v>77595</v>
      </c>
      <c r="AD13" s="67">
        <v>37595</v>
      </c>
      <c r="AE13" s="66"/>
      <c r="AF13" s="66"/>
      <c r="AG13" s="66"/>
      <c r="AH13" s="77">
        <v>9</v>
      </c>
      <c r="AI13" s="67">
        <f t="shared" si="0"/>
        <v>1718724</v>
      </c>
    </row>
    <row r="14" spans="2:35" ht="18.75">
      <c r="B14" s="65" t="s">
        <v>73</v>
      </c>
      <c r="C14" s="67">
        <v>37595</v>
      </c>
      <c r="D14" s="67">
        <v>63595</v>
      </c>
      <c r="E14" s="67">
        <v>63595</v>
      </c>
      <c r="F14" s="67">
        <v>63595</v>
      </c>
      <c r="G14" s="67">
        <v>67870</v>
      </c>
      <c r="H14" s="67">
        <v>42870</v>
      </c>
      <c r="I14" s="67">
        <v>49870</v>
      </c>
      <c r="J14" s="67">
        <v>49870</v>
      </c>
      <c r="K14" s="67">
        <v>49347</v>
      </c>
      <c r="L14" s="67">
        <v>22070</v>
      </c>
      <c r="M14" s="67">
        <v>50070</v>
      </c>
      <c r="N14" s="67">
        <v>24615</v>
      </c>
      <c r="O14" s="67">
        <v>78879</v>
      </c>
      <c r="P14" s="67">
        <v>78879</v>
      </c>
      <c r="Q14" s="67">
        <v>78879</v>
      </c>
      <c r="R14" s="67">
        <v>78879</v>
      </c>
      <c r="S14" s="67">
        <v>58566</v>
      </c>
      <c r="T14" s="67">
        <v>88937</v>
      </c>
      <c r="U14" s="67">
        <v>88937</v>
      </c>
      <c r="V14" s="67">
        <v>63937</v>
      </c>
      <c r="W14" s="67">
        <v>83937</v>
      </c>
      <c r="X14" s="67">
        <v>83937</v>
      </c>
      <c r="Y14" s="67">
        <v>83937</v>
      </c>
      <c r="Z14" s="67">
        <v>83937</v>
      </c>
      <c r="AA14" s="67">
        <v>83937</v>
      </c>
      <c r="AB14" s="67">
        <v>88937</v>
      </c>
      <c r="AC14" s="67">
        <v>83937</v>
      </c>
      <c r="AD14" s="67">
        <v>83937</v>
      </c>
      <c r="AE14" s="67">
        <v>83937</v>
      </c>
      <c r="AF14" s="67">
        <v>88937</v>
      </c>
      <c r="AG14" s="67">
        <v>88937</v>
      </c>
      <c r="AH14" s="77">
        <v>16</v>
      </c>
      <c r="AI14" s="67">
        <f t="shared" si="0"/>
        <v>2101583</v>
      </c>
    </row>
    <row r="15" spans="2:35" ht="18.75">
      <c r="B15" s="65" t="s">
        <v>74</v>
      </c>
      <c r="C15" s="67">
        <v>88937</v>
      </c>
      <c r="D15" s="67">
        <v>88937</v>
      </c>
      <c r="E15" s="67">
        <v>88937</v>
      </c>
      <c r="F15" s="67">
        <v>88937</v>
      </c>
      <c r="G15" s="67">
        <v>88937</v>
      </c>
      <c r="H15" s="67">
        <v>88937</v>
      </c>
      <c r="I15" s="67">
        <v>88937</v>
      </c>
      <c r="J15" s="67">
        <v>88937</v>
      </c>
      <c r="K15" s="67">
        <v>88937</v>
      </c>
      <c r="L15" s="67">
        <v>88937</v>
      </c>
      <c r="M15" s="67">
        <v>88937</v>
      </c>
      <c r="N15" s="67">
        <v>88937</v>
      </c>
      <c r="O15" s="67">
        <v>61660</v>
      </c>
      <c r="P15" s="67">
        <v>61660</v>
      </c>
      <c r="Q15" s="67">
        <v>61660</v>
      </c>
      <c r="R15" s="67">
        <v>61660</v>
      </c>
      <c r="S15" s="67">
        <v>61660</v>
      </c>
      <c r="T15" s="67">
        <v>61660</v>
      </c>
      <c r="U15" s="67">
        <v>61660</v>
      </c>
      <c r="V15" s="67">
        <v>61660</v>
      </c>
      <c r="W15" s="67">
        <v>61660</v>
      </c>
      <c r="X15" s="67">
        <v>88660</v>
      </c>
      <c r="Y15" s="67">
        <v>88660</v>
      </c>
      <c r="Z15" s="67">
        <v>40660</v>
      </c>
      <c r="AA15" s="67">
        <v>40660</v>
      </c>
      <c r="AB15" s="67">
        <v>40660</v>
      </c>
      <c r="AC15" s="67">
        <v>40660</v>
      </c>
      <c r="AD15" s="67">
        <v>40660</v>
      </c>
      <c r="AE15" s="67">
        <v>40660</v>
      </c>
      <c r="AF15" s="67">
        <v>40660</v>
      </c>
      <c r="AG15" s="66"/>
      <c r="AH15" s="77">
        <v>1</v>
      </c>
      <c r="AI15" s="67">
        <f>SUM(D15:AH15)</f>
        <v>1995188</v>
      </c>
    </row>
    <row r="16" spans="2:35" ht="18.75">
      <c r="B16" s="65" t="s">
        <v>75</v>
      </c>
      <c r="C16" s="67">
        <v>40660</v>
      </c>
      <c r="D16" s="67">
        <v>40660</v>
      </c>
      <c r="E16" s="67">
        <v>40660</v>
      </c>
      <c r="F16" s="67">
        <v>40660</v>
      </c>
      <c r="G16" s="67">
        <v>40660</v>
      </c>
      <c r="H16" s="67">
        <v>40660</v>
      </c>
      <c r="I16" s="67">
        <v>40660</v>
      </c>
      <c r="J16" s="67">
        <v>40660</v>
      </c>
      <c r="K16" s="67">
        <v>158160</v>
      </c>
      <c r="L16" s="67">
        <v>64816</v>
      </c>
      <c r="M16" s="67">
        <v>37539</v>
      </c>
      <c r="N16" s="67">
        <v>37539</v>
      </c>
      <c r="O16" s="67">
        <v>37539</v>
      </c>
      <c r="P16" s="67">
        <v>37539</v>
      </c>
      <c r="Q16" s="67">
        <v>37539</v>
      </c>
      <c r="R16" s="67">
        <v>37539</v>
      </c>
      <c r="S16" s="67">
        <v>37539</v>
      </c>
      <c r="T16" s="67">
        <v>37539</v>
      </c>
      <c r="U16" s="67">
        <v>37167</v>
      </c>
      <c r="V16" s="67">
        <v>37167</v>
      </c>
      <c r="W16" s="67">
        <v>42167</v>
      </c>
      <c r="X16" s="67">
        <v>42167</v>
      </c>
      <c r="Y16" s="67">
        <v>48167</v>
      </c>
      <c r="Z16" s="67">
        <v>48167</v>
      </c>
      <c r="AA16" s="67">
        <v>48167</v>
      </c>
      <c r="AB16" s="67">
        <v>48167</v>
      </c>
      <c r="AC16" s="67">
        <v>48167</v>
      </c>
      <c r="AD16" s="67">
        <v>48167</v>
      </c>
      <c r="AE16" s="67">
        <v>48167</v>
      </c>
      <c r="AF16" s="67">
        <v>48167</v>
      </c>
      <c r="AG16" s="67">
        <v>48167</v>
      </c>
      <c r="AH16" s="77">
        <v>4</v>
      </c>
      <c r="AI16" s="67">
        <f t="shared" si="0"/>
        <v>1400083</v>
      </c>
    </row>
    <row r="17" spans="2:35" ht="18.75">
      <c r="B17" s="65" t="s">
        <v>76</v>
      </c>
      <c r="C17" s="67">
        <v>28167</v>
      </c>
      <c r="D17" s="67">
        <v>28167</v>
      </c>
      <c r="E17" s="67">
        <v>28167</v>
      </c>
      <c r="F17" s="67">
        <v>28167</v>
      </c>
      <c r="G17" s="67">
        <v>63167</v>
      </c>
      <c r="H17" s="67">
        <v>63167</v>
      </c>
      <c r="I17" s="67">
        <v>63167</v>
      </c>
      <c r="J17" s="67">
        <v>161167</v>
      </c>
      <c r="K17" s="67">
        <v>96637</v>
      </c>
      <c r="L17" s="67">
        <v>30285</v>
      </c>
      <c r="M17" s="67">
        <v>28819</v>
      </c>
      <c r="N17" s="67">
        <v>28819</v>
      </c>
      <c r="O17" s="67">
        <v>28819</v>
      </c>
      <c r="P17" s="67">
        <v>28819</v>
      </c>
      <c r="Q17" s="67">
        <v>28819</v>
      </c>
      <c r="R17" s="67">
        <v>28817</v>
      </c>
      <c r="S17" s="67">
        <v>28817</v>
      </c>
      <c r="T17" s="67">
        <v>28817</v>
      </c>
      <c r="U17" s="67">
        <v>39536</v>
      </c>
      <c r="V17" s="67">
        <v>39536</v>
      </c>
      <c r="W17" s="67">
        <v>39536</v>
      </c>
      <c r="X17" s="67">
        <v>39536</v>
      </c>
      <c r="Y17" s="67">
        <v>39536</v>
      </c>
      <c r="Z17" s="67">
        <v>39536</v>
      </c>
      <c r="AA17" s="67">
        <v>39359</v>
      </c>
      <c r="AB17" s="67">
        <v>14359</v>
      </c>
      <c r="AC17" s="67">
        <v>14359</v>
      </c>
      <c r="AD17" s="67">
        <v>14359</v>
      </c>
      <c r="AE17" s="67">
        <v>40359</v>
      </c>
      <c r="AF17" s="67">
        <v>70359</v>
      </c>
      <c r="AG17" s="66"/>
      <c r="AH17" s="77">
        <v>7</v>
      </c>
      <c r="AI17" s="67">
        <f t="shared" si="0"/>
        <v>1223014</v>
      </c>
    </row>
    <row r="18" spans="2:35" ht="18.75">
      <c r="B18" s="65" t="s">
        <v>81</v>
      </c>
      <c r="C18" s="67">
        <v>70359</v>
      </c>
      <c r="D18" s="67">
        <v>70359</v>
      </c>
      <c r="E18" s="67">
        <v>70359</v>
      </c>
      <c r="F18" s="67">
        <v>155359</v>
      </c>
      <c r="G18" s="67">
        <v>135359</v>
      </c>
      <c r="H18" s="67">
        <v>135359</v>
      </c>
      <c r="I18" s="67">
        <v>135359</v>
      </c>
      <c r="J18" s="67">
        <v>75359</v>
      </c>
      <c r="K18" s="67">
        <v>75359</v>
      </c>
      <c r="L18" s="67">
        <v>48082</v>
      </c>
      <c r="M18" s="67">
        <v>48082</v>
      </c>
      <c r="N18" s="67">
        <v>48082</v>
      </c>
      <c r="O18" s="67">
        <v>48082</v>
      </c>
      <c r="P18" s="67">
        <v>45832</v>
      </c>
      <c r="Q18" s="67">
        <v>45832</v>
      </c>
      <c r="R18" s="67">
        <v>45832</v>
      </c>
      <c r="S18" s="67">
        <v>45832</v>
      </c>
      <c r="T18" s="67">
        <v>45832</v>
      </c>
      <c r="U18" s="67">
        <v>45832</v>
      </c>
      <c r="V18" s="67">
        <v>45832</v>
      </c>
      <c r="W18" s="67">
        <v>45832</v>
      </c>
      <c r="X18" s="67">
        <v>45832</v>
      </c>
      <c r="Y18" s="67">
        <v>45832</v>
      </c>
      <c r="Z18" s="67">
        <v>45832</v>
      </c>
      <c r="AA18" s="67">
        <v>45832</v>
      </c>
      <c r="AB18" s="67">
        <v>45832</v>
      </c>
      <c r="AC18" s="67">
        <v>73414</v>
      </c>
      <c r="AD18" s="67">
        <v>73414</v>
      </c>
      <c r="AE18" s="67">
        <v>24994</v>
      </c>
      <c r="AF18" s="67">
        <v>24994</v>
      </c>
      <c r="AG18" s="67">
        <v>122994</v>
      </c>
      <c r="AH18" s="77">
        <v>7</v>
      </c>
      <c r="AI18" s="67">
        <f t="shared" si="0"/>
        <v>1960833</v>
      </c>
    </row>
    <row r="19" spans="2:35" ht="18.75">
      <c r="B19" s="65" t="s">
        <v>77</v>
      </c>
      <c r="C19" s="67">
        <v>122994</v>
      </c>
      <c r="D19" s="67">
        <v>122994</v>
      </c>
      <c r="E19" s="67">
        <v>102994</v>
      </c>
      <c r="F19" s="67">
        <v>49894</v>
      </c>
      <c r="G19" s="67">
        <v>49894</v>
      </c>
      <c r="H19" s="67">
        <v>102894</v>
      </c>
      <c r="I19" s="67">
        <v>72894</v>
      </c>
      <c r="J19" s="67">
        <v>72894</v>
      </c>
      <c r="K19" s="67">
        <v>72894</v>
      </c>
      <c r="L19" s="67">
        <v>148617</v>
      </c>
      <c r="M19" s="67">
        <v>144543</v>
      </c>
      <c r="N19" s="67">
        <v>83222</v>
      </c>
      <c r="O19" s="67">
        <v>127722</v>
      </c>
      <c r="P19" s="67">
        <v>127722</v>
      </c>
      <c r="Q19" s="67">
        <v>127722</v>
      </c>
      <c r="R19" s="67">
        <v>127722</v>
      </c>
      <c r="S19" s="67">
        <v>127722</v>
      </c>
      <c r="T19" s="67">
        <v>127604</v>
      </c>
      <c r="U19" s="67">
        <v>107604</v>
      </c>
      <c r="V19" s="67">
        <v>107604</v>
      </c>
      <c r="W19" s="67">
        <v>87604</v>
      </c>
      <c r="X19" s="67">
        <v>87604</v>
      </c>
      <c r="Y19" s="67">
        <v>87604</v>
      </c>
      <c r="Z19" s="67">
        <v>122104</v>
      </c>
      <c r="AA19" s="67">
        <v>122104</v>
      </c>
      <c r="AB19" s="67">
        <v>122104</v>
      </c>
      <c r="AC19" s="67">
        <v>127104</v>
      </c>
      <c r="AD19" s="67">
        <v>127104</v>
      </c>
      <c r="AE19" s="67">
        <v>127104</v>
      </c>
      <c r="AF19" s="67">
        <v>127104</v>
      </c>
      <c r="AG19" s="67">
        <v>219604</v>
      </c>
      <c r="AH19" s="77">
        <v>9</v>
      </c>
      <c r="AI19" s="67">
        <f t="shared" si="0"/>
        <v>3362309</v>
      </c>
    </row>
    <row r="20" spans="2:35" ht="18.75">
      <c r="B20" s="65" t="s">
        <v>80</v>
      </c>
      <c r="C20" s="67">
        <v>19604</v>
      </c>
      <c r="D20" s="67">
        <v>19604</v>
      </c>
      <c r="E20" s="67">
        <v>19604</v>
      </c>
      <c r="F20" s="67">
        <v>44604</v>
      </c>
      <c r="G20" s="67">
        <v>19604</v>
      </c>
      <c r="H20" s="67">
        <v>19604</v>
      </c>
      <c r="I20" s="67">
        <v>19604</v>
      </c>
      <c r="J20" s="67">
        <v>24604</v>
      </c>
      <c r="K20" s="67">
        <v>47604</v>
      </c>
      <c r="L20" s="67">
        <v>20327</v>
      </c>
      <c r="M20" s="67">
        <v>20327</v>
      </c>
      <c r="N20" s="67">
        <v>20327</v>
      </c>
      <c r="O20" s="67">
        <v>20327</v>
      </c>
      <c r="P20" s="67">
        <v>194827</v>
      </c>
      <c r="Q20" s="67">
        <v>119477</v>
      </c>
      <c r="R20" s="67">
        <v>119477</v>
      </c>
      <c r="S20" s="67">
        <v>119477</v>
      </c>
      <c r="T20" s="67">
        <v>124477</v>
      </c>
      <c r="U20" s="67">
        <v>41639</v>
      </c>
      <c r="V20" s="67">
        <v>41639</v>
      </c>
      <c r="W20" s="67">
        <v>41639</v>
      </c>
      <c r="X20" s="67">
        <v>41639</v>
      </c>
      <c r="Y20" s="67">
        <v>41639</v>
      </c>
      <c r="Z20" s="67">
        <v>41639</v>
      </c>
      <c r="AA20" s="67">
        <v>6639</v>
      </c>
      <c r="AB20" s="67">
        <v>6639</v>
      </c>
      <c r="AC20" s="67">
        <v>6639</v>
      </c>
      <c r="AD20" s="67">
        <v>41639</v>
      </c>
      <c r="AE20" s="67">
        <v>41639</v>
      </c>
      <c r="AF20" s="67">
        <v>41639</v>
      </c>
      <c r="AG20" s="66"/>
      <c r="AH20" s="77">
        <v>10</v>
      </c>
      <c r="AI20" s="67">
        <f t="shared" si="0"/>
        <v>1368553</v>
      </c>
    </row>
    <row r="21" spans="2:35" ht="19.5" thickBot="1">
      <c r="B21" s="65" t="s">
        <v>68</v>
      </c>
      <c r="C21" s="67">
        <v>41639</v>
      </c>
      <c r="D21" s="67">
        <v>41639</v>
      </c>
      <c r="E21" s="67">
        <v>96639</v>
      </c>
      <c r="F21" s="67">
        <v>96639</v>
      </c>
      <c r="G21" s="67">
        <v>71639</v>
      </c>
      <c r="H21" s="67">
        <v>17206</v>
      </c>
      <c r="I21" s="67">
        <v>39659</v>
      </c>
      <c r="J21" s="67">
        <v>159659</v>
      </c>
      <c r="K21" s="67">
        <v>69571</v>
      </c>
      <c r="L21" s="67">
        <v>69571</v>
      </c>
      <c r="M21" s="67">
        <v>69571</v>
      </c>
      <c r="N21" s="67">
        <v>36294</v>
      </c>
      <c r="O21" s="67">
        <v>36294</v>
      </c>
      <c r="P21" s="67">
        <v>36294</v>
      </c>
      <c r="Q21" s="67">
        <v>36294</v>
      </c>
      <c r="R21" s="67">
        <v>76294</v>
      </c>
      <c r="S21" s="67">
        <v>101294</v>
      </c>
      <c r="T21" s="67">
        <v>101294</v>
      </c>
      <c r="U21" s="67">
        <v>31390</v>
      </c>
      <c r="V21" s="67">
        <v>41390</v>
      </c>
      <c r="W21" s="67">
        <v>41390</v>
      </c>
      <c r="X21" s="67">
        <v>76390</v>
      </c>
      <c r="Y21" s="67">
        <v>76390</v>
      </c>
      <c r="Z21" s="67">
        <v>76390</v>
      </c>
      <c r="AA21" s="67">
        <v>76390</v>
      </c>
      <c r="AB21" s="67">
        <v>76390</v>
      </c>
      <c r="AC21" s="67">
        <v>43840</v>
      </c>
      <c r="AD21" s="67">
        <v>43678</v>
      </c>
      <c r="AE21" s="67">
        <v>93678</v>
      </c>
      <c r="AF21" s="67">
        <v>93678</v>
      </c>
      <c r="AG21" s="67">
        <v>93554</v>
      </c>
      <c r="AH21" s="77">
        <v>16</v>
      </c>
      <c r="AI21" s="68">
        <f t="shared" si="0"/>
        <v>2020415</v>
      </c>
    </row>
    <row r="22" spans="2:35" ht="18.75"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9">
        <f>SUM(AI10:AI21)/365</f>
        <v>55591.48493150685</v>
      </c>
    </row>
    <row r="23" spans="2:35" ht="18.75"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75" t="s">
        <v>78</v>
      </c>
      <c r="AF23" s="75"/>
      <c r="AG23" s="75"/>
      <c r="AH23" s="75"/>
      <c r="AI23" s="76">
        <f>(55591.23/1074.61)</f>
        <v>51.731539814444318</v>
      </c>
    </row>
  </sheetData>
  <mergeCells count="2">
    <mergeCell ref="D7:L7"/>
    <mergeCell ref="AE23:AH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2019-12-17T06:39:04Z</cp:lastPrinted>
  <dcterms:created xsi:type="dcterms:W3CDTF">2015-09-25T09:25:31Z</dcterms:created>
  <dcterms:modified xsi:type="dcterms:W3CDTF">2020-11-21T08:19:53Z</dcterms:modified>
</cp:coreProperties>
</file>